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court\Dropbox (ITIF)\ITIF Shared\Reports\2017\2017 05 08 Occupational Churn\"/>
    </mc:Choice>
  </mc:AlternateContent>
  <bookViews>
    <workbookView xWindow="930" yWindow="0" windowWidth="12660" windowHeight="11955" tabRatio="929"/>
  </bookViews>
  <sheets>
    <sheet name="Churn Summary" sheetId="25" r:id="rId1"/>
    <sheet name="RAW" sheetId="4" r:id="rId2"/>
    <sheet name="1850 to 1860 (1950 Occ)" sheetId="20" r:id="rId3"/>
    <sheet name="1860 to 1870 (1950 Occ)" sheetId="19" r:id="rId4"/>
    <sheet name="1870 to 1880 (1950 Occ)" sheetId="14" r:id="rId5"/>
    <sheet name="1880 to 1900 (1950 Occ)" sheetId="15" r:id="rId6"/>
    <sheet name="1900 to 1910 (1950 Occ)" sheetId="8" r:id="rId7"/>
    <sheet name="1910 to 1920 (1950 Occ)" sheetId="9" r:id="rId8"/>
    <sheet name="1920 to 1930 (1950 Occ)" sheetId="10" r:id="rId9"/>
    <sheet name="1930 to 1940 (1950 Occ)" sheetId="11" r:id="rId10"/>
    <sheet name="1940 to 1950 (1950 Occ)" sheetId="17" r:id="rId11"/>
    <sheet name="1950 to 1960 (1950 Occ)" sheetId="12" r:id="rId12"/>
    <sheet name="1960 to 1970 (1950 Occ)" sheetId="16" r:id="rId13"/>
    <sheet name="1970 to 1980 (1950 Occ)" sheetId="18" r:id="rId14"/>
    <sheet name="1980 to 1990 (1950 Occ)" sheetId="21" r:id="rId15"/>
    <sheet name="1990 to 2000 (1950 Occ)" sheetId="22" r:id="rId16"/>
    <sheet name="2000 to 2010 (1950 Occ)" sheetId="23" r:id="rId17"/>
    <sheet name="2010 to 2015 (1950 Occ)" sheetId="24" r:id="rId18"/>
    <sheet name="1950 to 1960 (2010 Occ)" sheetId="33" r:id="rId19"/>
    <sheet name="1960 to 1970 (2010 Occ)" sheetId="27" r:id="rId20"/>
    <sheet name="1970 to 1980 (2010 Occ)" sheetId="28" r:id="rId21"/>
    <sheet name="1980 to 1990 (2010 Occ)" sheetId="37" r:id="rId22"/>
    <sheet name="1990 to 2000 (2010 Occ)" sheetId="30" r:id="rId23"/>
    <sheet name="2000 to 2010 (2010 Occ)" sheetId="39" r:id="rId24"/>
    <sheet name="2010 to 2015 (2010 Occ)" sheetId="32" r:id="rId2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6" l="1"/>
  <c r="C175" i="8" l="1"/>
  <c r="D175" i="8"/>
  <c r="C176" i="8"/>
  <c r="D176" i="8"/>
  <c r="C177" i="8"/>
  <c r="D177" i="8"/>
  <c r="C178" i="8"/>
  <c r="D178" i="8"/>
  <c r="C179" i="8"/>
  <c r="D179" i="8"/>
  <c r="C180" i="8"/>
  <c r="D180" i="8"/>
  <c r="C181" i="8"/>
  <c r="D181" i="8"/>
  <c r="C182" i="8"/>
  <c r="D182" i="8"/>
  <c r="C183" i="8"/>
  <c r="D183" i="8"/>
  <c r="C184" i="8"/>
  <c r="D184" i="8"/>
  <c r="C185" i="8"/>
  <c r="D185" i="8"/>
  <c r="C186" i="8"/>
  <c r="D186" i="8"/>
  <c r="C187" i="8"/>
  <c r="D187" i="8"/>
  <c r="C188" i="8"/>
  <c r="D188" i="8"/>
  <c r="C189" i="8"/>
  <c r="D189" i="8"/>
  <c r="C190" i="8"/>
  <c r="D190" i="8"/>
  <c r="C191" i="8"/>
  <c r="D191" i="8"/>
  <c r="C192" i="8"/>
  <c r="D192" i="8"/>
  <c r="C193" i="8"/>
  <c r="D193" i="8"/>
  <c r="C194" i="8"/>
  <c r="D194" i="8"/>
  <c r="C195" i="8"/>
  <c r="D195" i="8"/>
  <c r="C196" i="8"/>
  <c r="D196" i="8"/>
  <c r="C197" i="8"/>
  <c r="D197" i="8"/>
  <c r="C198" i="8"/>
  <c r="D198" i="8"/>
  <c r="C199" i="8"/>
  <c r="D199" i="8"/>
  <c r="C200" i="8"/>
  <c r="D200" i="8"/>
  <c r="C201" i="8"/>
  <c r="D201" i="8"/>
  <c r="C202" i="8"/>
  <c r="D202" i="8"/>
  <c r="C203" i="8"/>
  <c r="D203" i="8"/>
  <c r="C204" i="8"/>
  <c r="D204" i="8"/>
  <c r="C205" i="8"/>
  <c r="D205" i="8"/>
  <c r="C206" i="8"/>
  <c r="D206" i="8"/>
  <c r="C207" i="8"/>
  <c r="D207" i="8"/>
  <c r="C208" i="8"/>
  <c r="D208" i="8"/>
  <c r="C209" i="8"/>
  <c r="D209" i="8"/>
  <c r="C210" i="8"/>
  <c r="D210" i="8"/>
  <c r="C211" i="8"/>
  <c r="D211" i="8"/>
  <c r="C212" i="8"/>
  <c r="D212" i="8"/>
  <c r="C213" i="8"/>
  <c r="D213" i="8"/>
  <c r="C214" i="8"/>
  <c r="D214" i="8"/>
  <c r="C215" i="8"/>
  <c r="D215" i="8"/>
  <c r="C216" i="8"/>
  <c r="D216" i="8"/>
  <c r="C217" i="8"/>
  <c r="D217" i="8"/>
  <c r="C218" i="8"/>
  <c r="D218" i="8"/>
  <c r="C219" i="8"/>
  <c r="D219" i="8"/>
  <c r="C220" i="8"/>
  <c r="D220" i="8"/>
  <c r="C221" i="8"/>
  <c r="D221" i="8"/>
  <c r="C222" i="8"/>
  <c r="D222" i="8"/>
  <c r="C223" i="8"/>
  <c r="D223" i="8"/>
  <c r="C224" i="8"/>
  <c r="D224" i="8"/>
  <c r="C225" i="8"/>
  <c r="D225" i="8"/>
  <c r="C226" i="8"/>
  <c r="D226" i="8"/>
  <c r="C227" i="8"/>
  <c r="D227" i="8"/>
  <c r="C228" i="8"/>
  <c r="D228" i="8"/>
  <c r="C229" i="8"/>
  <c r="D229" i="8"/>
  <c r="C230" i="8"/>
  <c r="D230" i="8"/>
  <c r="C231" i="8"/>
  <c r="D231" i="8"/>
  <c r="C232" i="8"/>
  <c r="D232" i="8"/>
  <c r="C233" i="8"/>
  <c r="D233" i="8"/>
  <c r="C234" i="8"/>
  <c r="D234" i="8"/>
  <c r="C235" i="8"/>
  <c r="D235" i="8"/>
  <c r="C236" i="8"/>
  <c r="D236" i="8"/>
  <c r="C237" i="8"/>
  <c r="D237" i="8"/>
  <c r="C238" i="8"/>
  <c r="D238" i="8"/>
  <c r="C239" i="8"/>
  <c r="D239" i="8"/>
  <c r="C240" i="8"/>
  <c r="D240" i="8"/>
  <c r="C241" i="8"/>
  <c r="D241" i="8"/>
  <c r="C242" i="8"/>
  <c r="D242" i="8"/>
  <c r="C243" i="8"/>
  <c r="D243" i="8"/>
  <c r="C244" i="8"/>
  <c r="D244" i="8"/>
  <c r="C245" i="8"/>
  <c r="D245" i="8"/>
  <c r="C246" i="8"/>
  <c r="D246" i="8"/>
  <c r="C247" i="8"/>
  <c r="D247" i="8"/>
  <c r="C248" i="8"/>
  <c r="D248" i="8"/>
  <c r="C249" i="8"/>
  <c r="D249" i="8"/>
  <c r="C250" i="8"/>
  <c r="D250" i="8"/>
  <c r="C251" i="8"/>
  <c r="D251" i="8"/>
  <c r="C252" i="8"/>
  <c r="D252" i="8"/>
  <c r="C253" i="8"/>
  <c r="D253" i="8"/>
  <c r="C254" i="8"/>
  <c r="D254" i="8"/>
  <c r="C255" i="8"/>
  <c r="D255" i="8"/>
  <c r="C256" i="8"/>
  <c r="D256" i="8"/>
  <c r="C102" i="8"/>
  <c r="D102" i="8"/>
  <c r="C103" i="8"/>
  <c r="D103" i="8"/>
  <c r="C104" i="8"/>
  <c r="D104" i="8"/>
  <c r="C105" i="8"/>
  <c r="D105" i="8"/>
  <c r="C106" i="8"/>
  <c r="D106" i="8"/>
  <c r="C107" i="8"/>
  <c r="D107" i="8"/>
  <c r="C108" i="8"/>
  <c r="D108" i="8"/>
  <c r="C109" i="8"/>
  <c r="D109" i="8"/>
  <c r="C110" i="8"/>
  <c r="D110" i="8"/>
  <c r="C111" i="8"/>
  <c r="D111" i="8"/>
  <c r="C112" i="8"/>
  <c r="D112" i="8"/>
  <c r="C113" i="8"/>
  <c r="D113" i="8"/>
  <c r="C114" i="8"/>
  <c r="D114" i="8"/>
  <c r="C115" i="8"/>
  <c r="D115" i="8"/>
  <c r="C116" i="8"/>
  <c r="D116" i="8"/>
  <c r="C117" i="8"/>
  <c r="D117" i="8"/>
  <c r="C118" i="8"/>
  <c r="D118" i="8"/>
  <c r="C119" i="8"/>
  <c r="D119" i="8"/>
  <c r="C120" i="8"/>
  <c r="D120" i="8"/>
  <c r="C121" i="8"/>
  <c r="D121" i="8"/>
  <c r="C122" i="8"/>
  <c r="D122" i="8"/>
  <c r="C123" i="8"/>
  <c r="D123" i="8"/>
  <c r="C124" i="8"/>
  <c r="D124" i="8"/>
  <c r="C125" i="8"/>
  <c r="D125" i="8"/>
  <c r="C126" i="8"/>
  <c r="D126" i="8"/>
  <c r="C127" i="8"/>
  <c r="D127" i="8"/>
  <c r="C128" i="8"/>
  <c r="D128" i="8"/>
  <c r="C129" i="8"/>
  <c r="D129" i="8"/>
  <c r="C130" i="8"/>
  <c r="D130" i="8"/>
  <c r="C131" i="8"/>
  <c r="D131" i="8"/>
  <c r="C132" i="8"/>
  <c r="D132" i="8"/>
  <c r="C133" i="8"/>
  <c r="D133" i="8"/>
  <c r="C134" i="8"/>
  <c r="D134" i="8"/>
  <c r="C135" i="8"/>
  <c r="D135" i="8"/>
  <c r="C136" i="8"/>
  <c r="D136" i="8"/>
  <c r="C137" i="8"/>
  <c r="D137" i="8"/>
  <c r="C138" i="8"/>
  <c r="D138" i="8"/>
  <c r="C139" i="8"/>
  <c r="D139" i="8"/>
  <c r="C140" i="8"/>
  <c r="D140" i="8"/>
  <c r="C141" i="8"/>
  <c r="D141" i="8"/>
  <c r="C142" i="8"/>
  <c r="D142" i="8"/>
  <c r="C143" i="8"/>
  <c r="D143" i="8"/>
  <c r="C144" i="8"/>
  <c r="D144" i="8"/>
  <c r="C145" i="8"/>
  <c r="D145" i="8"/>
  <c r="C146" i="8"/>
  <c r="D146" i="8"/>
  <c r="C147" i="8"/>
  <c r="D147" i="8"/>
  <c r="C148" i="8"/>
  <c r="D148" i="8"/>
  <c r="C149" i="8"/>
  <c r="D149" i="8"/>
  <c r="C150" i="8"/>
  <c r="D150" i="8"/>
  <c r="C151" i="8"/>
  <c r="D151" i="8"/>
  <c r="C152" i="8"/>
  <c r="D152" i="8"/>
  <c r="C153" i="8"/>
  <c r="D153" i="8"/>
  <c r="C154" i="8"/>
  <c r="D154" i="8"/>
  <c r="C155" i="8"/>
  <c r="D155" i="8"/>
  <c r="C156" i="8"/>
  <c r="D156" i="8"/>
  <c r="C157" i="8"/>
  <c r="D157" i="8"/>
  <c r="C158" i="8"/>
  <c r="D158" i="8"/>
  <c r="C159" i="8"/>
  <c r="D159" i="8"/>
  <c r="C160" i="8"/>
  <c r="D160" i="8"/>
  <c r="C161" i="8"/>
  <c r="D161" i="8"/>
  <c r="C162" i="8"/>
  <c r="D162" i="8"/>
  <c r="C163" i="8"/>
  <c r="D163" i="8"/>
  <c r="C164" i="8"/>
  <c r="D164" i="8"/>
  <c r="C165" i="8"/>
  <c r="D165" i="8"/>
  <c r="C166" i="8"/>
  <c r="D166" i="8"/>
  <c r="C167" i="8"/>
  <c r="D167" i="8"/>
  <c r="C168" i="8"/>
  <c r="D168" i="8"/>
  <c r="C169" i="8"/>
  <c r="D169" i="8"/>
  <c r="C170" i="8"/>
  <c r="D170" i="8"/>
  <c r="C171" i="8"/>
  <c r="D171" i="8"/>
  <c r="C172" i="8"/>
  <c r="D172" i="8"/>
  <c r="C173" i="8"/>
  <c r="D173" i="8"/>
  <c r="C174" i="8"/>
  <c r="D174" i="8"/>
  <c r="M2" i="39" l="1"/>
  <c r="M2" i="37"/>
  <c r="K4" i="32"/>
  <c r="K3" i="32"/>
  <c r="K2" i="32"/>
  <c r="K4" i="30"/>
  <c r="K3" i="30"/>
  <c r="K2" i="30"/>
  <c r="K4" i="28"/>
  <c r="K3" i="28"/>
  <c r="K2" i="28"/>
  <c r="K4" i="27"/>
  <c r="K3" i="27"/>
  <c r="K2" i="27"/>
  <c r="K4" i="33"/>
  <c r="K3" i="33"/>
  <c r="K2" i="33"/>
  <c r="K4" i="24"/>
  <c r="K3" i="24"/>
  <c r="K2" i="24"/>
  <c r="K4" i="23"/>
  <c r="K3" i="23"/>
  <c r="K2" i="23"/>
  <c r="K4" i="22"/>
  <c r="K3" i="22"/>
  <c r="K2" i="22"/>
  <c r="K4" i="21"/>
  <c r="K3" i="21"/>
  <c r="K2" i="21"/>
  <c r="K4" i="18"/>
  <c r="K3" i="18"/>
  <c r="K2" i="18"/>
  <c r="K4" i="16"/>
  <c r="K3" i="16"/>
  <c r="K2" i="16"/>
  <c r="K4" i="12"/>
  <c r="K3" i="12"/>
  <c r="K2" i="12"/>
  <c r="K4" i="17"/>
  <c r="K3" i="17"/>
  <c r="K2" i="17"/>
  <c r="K4" i="11"/>
  <c r="K3" i="11"/>
  <c r="K2" i="11"/>
  <c r="K4" i="10"/>
  <c r="K3" i="10"/>
  <c r="K2" i="10"/>
  <c r="K4" i="9"/>
  <c r="K3" i="9"/>
  <c r="K2" i="9"/>
  <c r="K4" i="8"/>
  <c r="K3" i="8"/>
  <c r="K2" i="8"/>
  <c r="K4" i="15"/>
  <c r="K3" i="15"/>
  <c r="K2" i="15"/>
  <c r="K4" i="14"/>
  <c r="K3" i="14"/>
  <c r="K2" i="14"/>
  <c r="K4" i="19"/>
  <c r="K3" i="19"/>
  <c r="K2" i="19"/>
  <c r="K2" i="20"/>
  <c r="K4" i="20"/>
  <c r="K3" i="20"/>
  <c r="D462" i="39"/>
  <c r="O3" i="39" s="1"/>
  <c r="E462" i="39"/>
  <c r="O4" i="39" s="1"/>
  <c r="B307" i="37"/>
  <c r="O5" i="39" l="1"/>
  <c r="O6" i="39" s="1"/>
  <c r="F462" i="39"/>
  <c r="F463" i="39" s="1"/>
  <c r="I24" i="16"/>
  <c r="I102" i="9"/>
  <c r="E355" i="39" l="1"/>
  <c r="D355" i="39"/>
  <c r="I355" i="39" s="1"/>
  <c r="K355" i="39" s="1"/>
  <c r="E316" i="39"/>
  <c r="D316" i="39"/>
  <c r="H316" i="39" s="1"/>
  <c r="E220" i="39"/>
  <c r="D220" i="39"/>
  <c r="H220" i="39" s="1"/>
  <c r="E112" i="39"/>
  <c r="D112" i="39"/>
  <c r="E56" i="39"/>
  <c r="D56" i="39"/>
  <c r="I56" i="39" s="1"/>
  <c r="K56" i="39" s="1"/>
  <c r="E15" i="39"/>
  <c r="D15" i="39"/>
  <c r="E321" i="39"/>
  <c r="D321" i="39"/>
  <c r="E16" i="39"/>
  <c r="D16" i="39"/>
  <c r="E431" i="39"/>
  <c r="D431" i="39"/>
  <c r="E179" i="39"/>
  <c r="D179" i="39"/>
  <c r="E186" i="39"/>
  <c r="D186" i="39"/>
  <c r="E189" i="39"/>
  <c r="D189" i="39"/>
  <c r="E301" i="39"/>
  <c r="D301" i="39"/>
  <c r="E305" i="39"/>
  <c r="D305" i="39"/>
  <c r="E457" i="39"/>
  <c r="D457" i="39"/>
  <c r="E306" i="39"/>
  <c r="D306" i="39"/>
  <c r="E119" i="39"/>
  <c r="D119" i="39"/>
  <c r="E117" i="39"/>
  <c r="D117" i="39"/>
  <c r="E327" i="39"/>
  <c r="D327" i="39"/>
  <c r="E136" i="39"/>
  <c r="D136" i="39"/>
  <c r="E151" i="39"/>
  <c r="D151" i="39"/>
  <c r="E247" i="39"/>
  <c r="D247" i="39"/>
  <c r="E80" i="39"/>
  <c r="D80" i="39"/>
  <c r="E106" i="39"/>
  <c r="D106" i="39"/>
  <c r="E182" i="39"/>
  <c r="D182" i="39"/>
  <c r="E289" i="39"/>
  <c r="D289" i="39"/>
  <c r="E458" i="39"/>
  <c r="D458" i="39"/>
  <c r="E456" i="39"/>
  <c r="D456" i="39"/>
  <c r="E50" i="39"/>
  <c r="D50" i="39"/>
  <c r="E356" i="39"/>
  <c r="D356" i="39"/>
  <c r="E255" i="39"/>
  <c r="D255" i="39"/>
  <c r="E297" i="39"/>
  <c r="D297" i="39"/>
  <c r="E175" i="39"/>
  <c r="D175" i="39"/>
  <c r="E59" i="39"/>
  <c r="D59" i="39"/>
  <c r="E125" i="39"/>
  <c r="D125" i="39"/>
  <c r="E444" i="39"/>
  <c r="D444" i="39"/>
  <c r="E187" i="39"/>
  <c r="D187" i="39"/>
  <c r="E96" i="39"/>
  <c r="D96" i="39"/>
  <c r="E173" i="39"/>
  <c r="D173" i="39"/>
  <c r="E10" i="39"/>
  <c r="D10" i="39"/>
  <c r="E130" i="39"/>
  <c r="D130" i="39"/>
  <c r="E93" i="39"/>
  <c r="D93" i="39"/>
  <c r="E75" i="39"/>
  <c r="D75" i="39"/>
  <c r="E171" i="39"/>
  <c r="D171" i="39"/>
  <c r="E266" i="39"/>
  <c r="D266" i="39"/>
  <c r="E154" i="39"/>
  <c r="D154" i="39"/>
  <c r="E241" i="39"/>
  <c r="D241" i="39"/>
  <c r="E41" i="39"/>
  <c r="D41" i="39"/>
  <c r="E124" i="39"/>
  <c r="D124" i="39"/>
  <c r="E84" i="39"/>
  <c r="D84" i="39"/>
  <c r="E430" i="39"/>
  <c r="D430" i="39"/>
  <c r="E442" i="39"/>
  <c r="D442" i="39"/>
  <c r="E166" i="39"/>
  <c r="D166" i="39"/>
  <c r="E126" i="39"/>
  <c r="D126" i="39"/>
  <c r="E172" i="39"/>
  <c r="D172" i="39"/>
  <c r="E74" i="39"/>
  <c r="D74" i="39"/>
  <c r="E183" i="39"/>
  <c r="D183" i="39"/>
  <c r="E320" i="39"/>
  <c r="D320" i="39"/>
  <c r="E163" i="39"/>
  <c r="D163" i="39"/>
  <c r="E278" i="39"/>
  <c r="D278" i="39"/>
  <c r="E170" i="39"/>
  <c r="D170" i="39"/>
  <c r="E178" i="39"/>
  <c r="D178" i="39"/>
  <c r="E4" i="39"/>
  <c r="D4" i="39"/>
  <c r="E392" i="39"/>
  <c r="D392" i="39"/>
  <c r="E71" i="39"/>
  <c r="D71" i="39"/>
  <c r="E9" i="39"/>
  <c r="D9" i="39"/>
  <c r="E386" i="39"/>
  <c r="D386" i="39"/>
  <c r="E184" i="39"/>
  <c r="D184" i="39"/>
  <c r="E111" i="39"/>
  <c r="D111" i="39"/>
  <c r="E66" i="39"/>
  <c r="D66" i="39"/>
  <c r="E256" i="39"/>
  <c r="D256" i="39"/>
  <c r="E8" i="39"/>
  <c r="D8" i="39"/>
  <c r="E216" i="39"/>
  <c r="D216" i="39"/>
  <c r="E315" i="39"/>
  <c r="D315" i="39"/>
  <c r="E135" i="39"/>
  <c r="D135" i="39"/>
  <c r="E110" i="39"/>
  <c r="D110" i="39"/>
  <c r="E317" i="39"/>
  <c r="D317" i="39"/>
  <c r="E122" i="39"/>
  <c r="D122" i="39"/>
  <c r="E263" i="39"/>
  <c r="D263" i="39"/>
  <c r="E118" i="39"/>
  <c r="D118" i="39"/>
  <c r="E138" i="39"/>
  <c r="D138" i="39"/>
  <c r="E32" i="39"/>
  <c r="D32" i="39"/>
  <c r="E160" i="39"/>
  <c r="D160" i="39"/>
  <c r="E239" i="39"/>
  <c r="D239" i="39"/>
  <c r="E148" i="39"/>
  <c r="D148" i="39"/>
  <c r="E123" i="39"/>
  <c r="D123" i="39"/>
  <c r="E164" i="39"/>
  <c r="D164" i="39"/>
  <c r="E105" i="39"/>
  <c r="D105" i="39"/>
  <c r="E157" i="39"/>
  <c r="D157" i="39"/>
  <c r="E33" i="39"/>
  <c r="D33" i="39"/>
  <c r="E150" i="39"/>
  <c r="D150" i="39"/>
  <c r="E76" i="39"/>
  <c r="D76" i="39"/>
  <c r="E422" i="39"/>
  <c r="D422" i="39"/>
  <c r="E113" i="39"/>
  <c r="D113" i="39"/>
  <c r="E139" i="39"/>
  <c r="D139" i="39"/>
  <c r="E398" i="39"/>
  <c r="D398" i="39"/>
  <c r="E312" i="39"/>
  <c r="D312" i="39"/>
  <c r="E294" i="39"/>
  <c r="D294" i="39"/>
  <c r="E134" i="39"/>
  <c r="D134" i="39"/>
  <c r="E230" i="39"/>
  <c r="D230" i="39"/>
  <c r="E439" i="39"/>
  <c r="D439" i="39"/>
  <c r="E300" i="39"/>
  <c r="D300" i="39"/>
  <c r="E92" i="39"/>
  <c r="D92" i="39"/>
  <c r="E354" i="39"/>
  <c r="D354" i="39"/>
  <c r="E201" i="39"/>
  <c r="D201" i="39"/>
  <c r="E20" i="39"/>
  <c r="D20" i="39"/>
  <c r="E95" i="39"/>
  <c r="D95" i="39"/>
  <c r="E58" i="39"/>
  <c r="D58" i="39"/>
  <c r="E149" i="39"/>
  <c r="D149" i="39"/>
  <c r="E167" i="39"/>
  <c r="D167" i="39"/>
  <c r="E176" i="39"/>
  <c r="D176" i="39"/>
  <c r="E70" i="39"/>
  <c r="D70" i="39"/>
  <c r="E342" i="39"/>
  <c r="D342" i="39"/>
  <c r="E428" i="39"/>
  <c r="D428" i="39"/>
  <c r="E152" i="39"/>
  <c r="D152" i="39"/>
  <c r="E52" i="39"/>
  <c r="D52" i="39"/>
  <c r="E116" i="39"/>
  <c r="D116" i="39"/>
  <c r="E214" i="39"/>
  <c r="D214" i="39"/>
  <c r="E250" i="39"/>
  <c r="D250" i="39"/>
  <c r="E229" i="39"/>
  <c r="D229" i="39"/>
  <c r="E69" i="39"/>
  <c r="D69" i="39"/>
  <c r="E7" i="39"/>
  <c r="D7" i="39"/>
  <c r="E11" i="39"/>
  <c r="D11" i="39"/>
  <c r="E155" i="39"/>
  <c r="D155" i="39"/>
  <c r="E159" i="39"/>
  <c r="D159" i="39"/>
  <c r="E132" i="39"/>
  <c r="D132" i="39"/>
  <c r="E137" i="39"/>
  <c r="D137" i="39"/>
  <c r="E207" i="39"/>
  <c r="D207" i="39"/>
  <c r="E79" i="39"/>
  <c r="D79" i="39"/>
  <c r="E131" i="39"/>
  <c r="D131" i="39"/>
  <c r="E165" i="39"/>
  <c r="D165" i="39"/>
  <c r="E55" i="39"/>
  <c r="D55" i="39"/>
  <c r="E284" i="39"/>
  <c r="D284" i="39"/>
  <c r="E174" i="39"/>
  <c r="D174" i="39"/>
  <c r="E46" i="39"/>
  <c r="D46" i="39"/>
  <c r="E158" i="39"/>
  <c r="D158" i="39"/>
  <c r="E13" i="39"/>
  <c r="D13" i="39"/>
  <c r="E109" i="39"/>
  <c r="D109" i="39"/>
  <c r="E232" i="39"/>
  <c r="D232" i="39"/>
  <c r="E332" i="39"/>
  <c r="D332" i="39"/>
  <c r="E269" i="39"/>
  <c r="D269" i="39"/>
  <c r="E225" i="39"/>
  <c r="D225" i="39"/>
  <c r="E191" i="39"/>
  <c r="D191" i="39"/>
  <c r="E206" i="39"/>
  <c r="D206" i="39"/>
  <c r="E103" i="39"/>
  <c r="D103" i="39"/>
  <c r="E168" i="39"/>
  <c r="D168" i="39"/>
  <c r="E223" i="39"/>
  <c r="D223" i="39"/>
  <c r="E145" i="39"/>
  <c r="D145" i="39"/>
  <c r="E226" i="39"/>
  <c r="D226" i="39"/>
  <c r="E441" i="39"/>
  <c r="D441" i="39"/>
  <c r="E108" i="39"/>
  <c r="D108" i="39"/>
  <c r="E143" i="39"/>
  <c r="D143" i="39"/>
  <c r="E202" i="39"/>
  <c r="D202" i="39"/>
  <c r="E161" i="39"/>
  <c r="D161" i="39"/>
  <c r="E133" i="39"/>
  <c r="D133" i="39"/>
  <c r="E104" i="39"/>
  <c r="D104" i="39"/>
  <c r="E115" i="39"/>
  <c r="D115" i="39"/>
  <c r="E188" i="39"/>
  <c r="D188" i="39"/>
  <c r="E352" i="39"/>
  <c r="D352" i="39"/>
  <c r="E298" i="39"/>
  <c r="D298" i="39"/>
  <c r="E265" i="39"/>
  <c r="D265" i="39"/>
  <c r="E128" i="39"/>
  <c r="D128" i="39"/>
  <c r="E65" i="39"/>
  <c r="D65" i="39"/>
  <c r="E345" i="39"/>
  <c r="D345" i="39"/>
  <c r="E373" i="39"/>
  <c r="D373" i="39"/>
  <c r="E121" i="39"/>
  <c r="D121" i="39"/>
  <c r="E54" i="39"/>
  <c r="D54" i="39"/>
  <c r="E235" i="39"/>
  <c r="D235" i="39"/>
  <c r="E420" i="39"/>
  <c r="D420" i="39"/>
  <c r="E146" i="39"/>
  <c r="D146" i="39"/>
  <c r="E195" i="39"/>
  <c r="D195" i="39"/>
  <c r="E328" i="39"/>
  <c r="D328" i="39"/>
  <c r="E72" i="39"/>
  <c r="D72" i="39"/>
  <c r="E12" i="39"/>
  <c r="D12" i="39"/>
  <c r="E362" i="39"/>
  <c r="D362" i="39"/>
  <c r="E87" i="39"/>
  <c r="D87" i="39"/>
  <c r="E335" i="39"/>
  <c r="D335" i="39"/>
  <c r="E329" i="39"/>
  <c r="D329" i="39"/>
  <c r="E304" i="39"/>
  <c r="D304" i="39"/>
  <c r="E213" i="39"/>
  <c r="D213" i="39"/>
  <c r="E227" i="39"/>
  <c r="D227" i="39"/>
  <c r="E450" i="39"/>
  <c r="D450" i="39"/>
  <c r="E452" i="39"/>
  <c r="D452" i="39"/>
  <c r="E5" i="39"/>
  <c r="D5" i="39"/>
  <c r="E51" i="39"/>
  <c r="D51" i="39"/>
  <c r="E324" i="39"/>
  <c r="D324" i="39"/>
  <c r="E443" i="39"/>
  <c r="D443" i="39"/>
  <c r="E86" i="39"/>
  <c r="D86" i="39"/>
  <c r="E61" i="39"/>
  <c r="D61" i="39"/>
  <c r="E83" i="39"/>
  <c r="D83" i="39"/>
  <c r="E14" i="39"/>
  <c r="D14" i="39"/>
  <c r="E181" i="39"/>
  <c r="D181" i="39"/>
  <c r="E68" i="39"/>
  <c r="D68" i="39"/>
  <c r="E190" i="39"/>
  <c r="D190" i="39"/>
  <c r="E401" i="39"/>
  <c r="D401" i="39"/>
  <c r="E22" i="39"/>
  <c r="D22" i="39"/>
  <c r="E141" i="39"/>
  <c r="D141" i="39"/>
  <c r="E237" i="39"/>
  <c r="D237" i="39"/>
  <c r="E73" i="39"/>
  <c r="D73" i="39"/>
  <c r="E341" i="39"/>
  <c r="D341" i="39"/>
  <c r="E326" i="39"/>
  <c r="D326" i="39"/>
  <c r="E242" i="39"/>
  <c r="D242" i="39"/>
  <c r="E38" i="39"/>
  <c r="D38" i="39"/>
  <c r="E169" i="39"/>
  <c r="D169" i="39"/>
  <c r="E295" i="39"/>
  <c r="D295" i="39"/>
  <c r="E399" i="39"/>
  <c r="D399" i="39"/>
  <c r="E282" i="39"/>
  <c r="D282" i="39"/>
  <c r="E162" i="39"/>
  <c r="D162" i="39"/>
  <c r="E48" i="39"/>
  <c r="D48" i="39"/>
  <c r="E348" i="39"/>
  <c r="D348" i="39"/>
  <c r="E273" i="39"/>
  <c r="D273" i="39"/>
  <c r="E285" i="39"/>
  <c r="D285" i="39"/>
  <c r="E203" i="39"/>
  <c r="D203" i="39"/>
  <c r="E102" i="39"/>
  <c r="D102" i="39"/>
  <c r="E424" i="39"/>
  <c r="D424" i="39"/>
  <c r="E435" i="39"/>
  <c r="D435" i="39"/>
  <c r="E438" i="39"/>
  <c r="D438" i="39"/>
  <c r="E454" i="39"/>
  <c r="D454" i="39"/>
  <c r="E127" i="39"/>
  <c r="D127" i="39"/>
  <c r="E449" i="39"/>
  <c r="D449" i="39"/>
  <c r="E196" i="39"/>
  <c r="D196" i="39"/>
  <c r="E78" i="39"/>
  <c r="D78" i="39"/>
  <c r="E19" i="39"/>
  <c r="D19" i="39"/>
  <c r="E453" i="39"/>
  <c r="D453" i="39"/>
  <c r="E425" i="39"/>
  <c r="D425" i="39"/>
  <c r="E353" i="39"/>
  <c r="D353" i="39"/>
  <c r="E99" i="39"/>
  <c r="D99" i="39"/>
  <c r="E350" i="39"/>
  <c r="D350" i="39"/>
  <c r="E57" i="39"/>
  <c r="D57" i="39"/>
  <c r="E185" i="39"/>
  <c r="D185" i="39"/>
  <c r="E140" i="39"/>
  <c r="D140" i="39"/>
  <c r="E101" i="39"/>
  <c r="D101" i="39"/>
  <c r="E290" i="39"/>
  <c r="D290" i="39"/>
  <c r="E100" i="39"/>
  <c r="D100" i="39"/>
  <c r="E199" i="39"/>
  <c r="D199" i="39"/>
  <c r="E180" i="39"/>
  <c r="D180" i="39"/>
  <c r="E251" i="39"/>
  <c r="D251" i="39"/>
  <c r="E82" i="39"/>
  <c r="D82" i="39"/>
  <c r="E280" i="39"/>
  <c r="D280" i="39"/>
  <c r="E222" i="39"/>
  <c r="D222" i="39"/>
  <c r="E94" i="39"/>
  <c r="D94" i="39"/>
  <c r="E129" i="39"/>
  <c r="D129" i="39"/>
  <c r="E267" i="39"/>
  <c r="D267" i="39"/>
  <c r="E236" i="39"/>
  <c r="D236" i="39"/>
  <c r="E156" i="39"/>
  <c r="D156" i="39"/>
  <c r="E293" i="39"/>
  <c r="D293" i="39"/>
  <c r="E445" i="39"/>
  <c r="D445" i="39"/>
  <c r="E448" i="39"/>
  <c r="D448" i="39"/>
  <c r="E437" i="39"/>
  <c r="D437" i="39"/>
  <c r="E43" i="39"/>
  <c r="D43" i="39"/>
  <c r="E310" i="39"/>
  <c r="D310" i="39"/>
  <c r="E296" i="39"/>
  <c r="D296" i="39"/>
  <c r="E262" i="39"/>
  <c r="D262" i="39"/>
  <c r="E275" i="39"/>
  <c r="D275" i="39"/>
  <c r="E417" i="39"/>
  <c r="D417" i="39"/>
  <c r="E299" i="39"/>
  <c r="D299" i="39"/>
  <c r="E264" i="39"/>
  <c r="D264" i="39"/>
  <c r="E67" i="39"/>
  <c r="D67" i="39"/>
  <c r="E194" i="39"/>
  <c r="D194" i="39"/>
  <c r="E200" i="39"/>
  <c r="D200" i="39"/>
  <c r="E313" i="39"/>
  <c r="D313" i="39"/>
  <c r="E287" i="39"/>
  <c r="D287" i="39"/>
  <c r="E219" i="39"/>
  <c r="D219" i="39"/>
  <c r="E427" i="39"/>
  <c r="D427" i="39"/>
  <c r="E336" i="39"/>
  <c r="D336" i="39"/>
  <c r="E88" i="39"/>
  <c r="D88" i="39"/>
  <c r="E153" i="39"/>
  <c r="D153" i="39"/>
  <c r="E144" i="39"/>
  <c r="D144" i="39"/>
  <c r="E302" i="39"/>
  <c r="D302" i="39"/>
  <c r="E440" i="39"/>
  <c r="D440" i="39"/>
  <c r="E252" i="39"/>
  <c r="D252" i="39"/>
  <c r="E205" i="39"/>
  <c r="D205" i="39"/>
  <c r="E368" i="39"/>
  <c r="D368" i="39"/>
  <c r="E31" i="39"/>
  <c r="D31" i="39"/>
  <c r="E303" i="39"/>
  <c r="D303" i="39"/>
  <c r="E142" i="39"/>
  <c r="D142" i="39"/>
  <c r="E279" i="39"/>
  <c r="D279" i="39"/>
  <c r="E429" i="39"/>
  <c r="D429" i="39"/>
  <c r="E233" i="39"/>
  <c r="D233" i="39"/>
  <c r="E24" i="39"/>
  <c r="D24" i="39"/>
  <c r="E49" i="39"/>
  <c r="D49" i="39"/>
  <c r="E432" i="39"/>
  <c r="D432" i="39"/>
  <c r="E221" i="39"/>
  <c r="D221" i="39"/>
  <c r="E224" i="39"/>
  <c r="D224" i="39"/>
  <c r="E228" i="39"/>
  <c r="D228" i="39"/>
  <c r="E39" i="39"/>
  <c r="D39" i="39"/>
  <c r="E271" i="39"/>
  <c r="D271" i="39"/>
  <c r="E91" i="39"/>
  <c r="D91" i="39"/>
  <c r="E35" i="39"/>
  <c r="D35" i="39"/>
  <c r="E426" i="39"/>
  <c r="D426" i="39"/>
  <c r="E459" i="39"/>
  <c r="D459" i="39"/>
  <c r="E343" i="39"/>
  <c r="D343" i="39"/>
  <c r="E333" i="39"/>
  <c r="D333" i="39"/>
  <c r="E308" i="39"/>
  <c r="D308" i="39"/>
  <c r="E40" i="39"/>
  <c r="D40" i="39"/>
  <c r="E89" i="39"/>
  <c r="D89" i="39"/>
  <c r="E3" i="39"/>
  <c r="D3" i="39"/>
  <c r="E17" i="39"/>
  <c r="D17" i="39"/>
  <c r="E272" i="39"/>
  <c r="D272" i="39"/>
  <c r="E37" i="39"/>
  <c r="D37" i="39"/>
  <c r="E64" i="39"/>
  <c r="D64" i="39"/>
  <c r="E402" i="39"/>
  <c r="D402" i="39"/>
  <c r="E276" i="39"/>
  <c r="D276" i="39"/>
  <c r="E319" i="39"/>
  <c r="D319" i="39"/>
  <c r="E323" i="39"/>
  <c r="D323" i="39"/>
  <c r="E410" i="39"/>
  <c r="D410" i="39"/>
  <c r="E90" i="39"/>
  <c r="D90" i="39"/>
  <c r="E436" i="39"/>
  <c r="D436" i="39"/>
  <c r="E379" i="39"/>
  <c r="D379" i="39"/>
  <c r="E434" i="39"/>
  <c r="D434" i="39"/>
  <c r="E27" i="39"/>
  <c r="D27" i="39"/>
  <c r="E371" i="39"/>
  <c r="D371" i="39"/>
  <c r="E400" i="39"/>
  <c r="D400" i="39"/>
  <c r="E18" i="39"/>
  <c r="D18" i="39"/>
  <c r="E85" i="39"/>
  <c r="D85" i="39"/>
  <c r="E447" i="39"/>
  <c r="D447" i="39"/>
  <c r="E339" i="39"/>
  <c r="D339" i="39"/>
  <c r="E245" i="39"/>
  <c r="D245" i="39"/>
  <c r="E77" i="39"/>
  <c r="D77" i="39"/>
  <c r="E423" i="39"/>
  <c r="D423" i="39"/>
  <c r="E351" i="39"/>
  <c r="D351" i="39"/>
  <c r="E292" i="39"/>
  <c r="D292" i="39"/>
  <c r="E380" i="39"/>
  <c r="D380" i="39"/>
  <c r="E36" i="39"/>
  <c r="D36" i="39"/>
  <c r="E404" i="39"/>
  <c r="D404" i="39"/>
  <c r="E98" i="39"/>
  <c r="D98" i="39"/>
  <c r="E325" i="39"/>
  <c r="D325" i="39"/>
  <c r="E411" i="39"/>
  <c r="D411" i="39"/>
  <c r="E63" i="39"/>
  <c r="D63" i="39"/>
  <c r="E249" i="39"/>
  <c r="D249" i="39"/>
  <c r="E240" i="39"/>
  <c r="D240" i="39"/>
  <c r="E311" i="39"/>
  <c r="D311" i="39"/>
  <c r="E288" i="39"/>
  <c r="D288" i="39"/>
  <c r="E193" i="39"/>
  <c r="D193" i="39"/>
  <c r="E26" i="39"/>
  <c r="D26" i="39"/>
  <c r="E177" i="39"/>
  <c r="D177" i="39"/>
  <c r="E412" i="39"/>
  <c r="D412" i="39"/>
  <c r="E21" i="39"/>
  <c r="D21" i="39"/>
  <c r="E421" i="39"/>
  <c r="D421" i="39"/>
  <c r="E455" i="39"/>
  <c r="D455" i="39"/>
  <c r="E28" i="39"/>
  <c r="D28" i="39"/>
  <c r="E197" i="39"/>
  <c r="D197" i="39"/>
  <c r="E248" i="39"/>
  <c r="D248" i="39"/>
  <c r="E243" i="39"/>
  <c r="D243" i="39"/>
  <c r="E337" i="39"/>
  <c r="D337" i="39"/>
  <c r="E81" i="39"/>
  <c r="D81" i="39"/>
  <c r="E277" i="39"/>
  <c r="D277" i="39"/>
  <c r="E258" i="39"/>
  <c r="D258" i="39"/>
  <c r="E274" i="39"/>
  <c r="D274" i="39"/>
  <c r="E45" i="39"/>
  <c r="D45" i="39"/>
  <c r="E291" i="39"/>
  <c r="D291" i="39"/>
  <c r="E34" i="39"/>
  <c r="D34" i="39"/>
  <c r="E114" i="39"/>
  <c r="D114" i="39"/>
  <c r="E244" i="39"/>
  <c r="D244" i="39"/>
  <c r="E281" i="39"/>
  <c r="D281" i="39"/>
  <c r="E408" i="39"/>
  <c r="D408" i="39"/>
  <c r="E29" i="39"/>
  <c r="D29" i="39"/>
  <c r="E218" i="39"/>
  <c r="D218" i="39"/>
  <c r="E283" i="39"/>
  <c r="D283" i="39"/>
  <c r="E357" i="39"/>
  <c r="D357" i="39"/>
  <c r="E397" i="39"/>
  <c r="D397" i="39"/>
  <c r="E446" i="39"/>
  <c r="D446" i="39"/>
  <c r="E414" i="39"/>
  <c r="D414" i="39"/>
  <c r="E208" i="39"/>
  <c r="D208" i="39"/>
  <c r="E217" i="39"/>
  <c r="D217" i="39"/>
  <c r="E338" i="39"/>
  <c r="D338" i="39"/>
  <c r="E23" i="39"/>
  <c r="D23" i="39"/>
  <c r="E97" i="39"/>
  <c r="D97" i="39"/>
  <c r="E215" i="39"/>
  <c r="D215" i="39"/>
  <c r="E331" i="39"/>
  <c r="D331" i="39"/>
  <c r="E62" i="39"/>
  <c r="D62" i="39"/>
  <c r="E231" i="39"/>
  <c r="D231" i="39"/>
  <c r="E322" i="39"/>
  <c r="D322" i="39"/>
  <c r="E403" i="39"/>
  <c r="D403" i="39"/>
  <c r="E234" i="39"/>
  <c r="D234" i="39"/>
  <c r="E192" i="39"/>
  <c r="D192" i="39"/>
  <c r="E25" i="39"/>
  <c r="D25" i="39"/>
  <c r="E406" i="39"/>
  <c r="D406" i="39"/>
  <c r="E307" i="39"/>
  <c r="D307" i="39"/>
  <c r="E268" i="39"/>
  <c r="D268" i="39"/>
  <c r="E53" i="39"/>
  <c r="D53" i="39"/>
  <c r="E393" i="39"/>
  <c r="D393" i="39"/>
  <c r="E349" i="39"/>
  <c r="D349" i="39"/>
  <c r="E318" i="39"/>
  <c r="D318" i="39"/>
  <c r="E261" i="39"/>
  <c r="D261" i="39"/>
  <c r="E147" i="39"/>
  <c r="D147" i="39"/>
  <c r="E211" i="39"/>
  <c r="D211" i="39"/>
  <c r="E30" i="39"/>
  <c r="D30" i="39"/>
  <c r="E309" i="39"/>
  <c r="D309" i="39"/>
  <c r="E451" i="39"/>
  <c r="D451" i="39"/>
  <c r="E44" i="39"/>
  <c r="D44" i="39"/>
  <c r="E374" i="39"/>
  <c r="D374" i="39"/>
  <c r="E409" i="39"/>
  <c r="D409" i="39"/>
  <c r="E365" i="39"/>
  <c r="D365" i="39"/>
  <c r="E377" i="39"/>
  <c r="D377" i="39"/>
  <c r="E372" i="39"/>
  <c r="D372" i="39"/>
  <c r="E270" i="39"/>
  <c r="D270" i="39"/>
  <c r="E212" i="39"/>
  <c r="D212" i="39"/>
  <c r="E385" i="39"/>
  <c r="D385" i="39"/>
  <c r="E334" i="39"/>
  <c r="D334" i="39"/>
  <c r="E6" i="39"/>
  <c r="D6" i="39"/>
  <c r="E107" i="39"/>
  <c r="D107" i="39"/>
  <c r="E433" i="39"/>
  <c r="D433" i="39"/>
  <c r="E418" i="39"/>
  <c r="D418" i="39"/>
  <c r="E42" i="39"/>
  <c r="D42" i="39"/>
  <c r="E405" i="39"/>
  <c r="D405" i="39"/>
  <c r="E259" i="39"/>
  <c r="D259" i="39"/>
  <c r="E246" i="39"/>
  <c r="D246" i="39"/>
  <c r="E344" i="39"/>
  <c r="D344" i="39"/>
  <c r="E257" i="39"/>
  <c r="D257" i="39"/>
  <c r="E330" i="39"/>
  <c r="D330" i="39"/>
  <c r="E254" i="39"/>
  <c r="D254" i="39"/>
  <c r="E120" i="39"/>
  <c r="D120" i="39"/>
  <c r="E260" i="39"/>
  <c r="D260" i="39"/>
  <c r="E419" i="39"/>
  <c r="D419" i="39"/>
  <c r="E360" i="39"/>
  <c r="D360" i="39"/>
  <c r="E390" i="39"/>
  <c r="D390" i="39"/>
  <c r="E416" i="39"/>
  <c r="D416" i="39"/>
  <c r="E413" i="39"/>
  <c r="D413" i="39"/>
  <c r="E314" i="39"/>
  <c r="D314" i="39"/>
  <c r="E376" i="39"/>
  <c r="D376" i="39"/>
  <c r="E238" i="39"/>
  <c r="D238" i="39"/>
  <c r="E407" i="39"/>
  <c r="D407" i="39"/>
  <c r="E366" i="39"/>
  <c r="D366" i="39"/>
  <c r="E363" i="39"/>
  <c r="D363" i="39"/>
  <c r="E347" i="39"/>
  <c r="D347" i="39"/>
  <c r="E364" i="39"/>
  <c r="D364" i="39"/>
  <c r="E375" i="39"/>
  <c r="D375" i="39"/>
  <c r="E394" i="39"/>
  <c r="D394" i="39"/>
  <c r="E210" i="39"/>
  <c r="D210" i="39"/>
  <c r="E204" i="39"/>
  <c r="D204" i="39"/>
  <c r="E370" i="39"/>
  <c r="D370" i="39"/>
  <c r="E358" i="39"/>
  <c r="D358" i="39"/>
  <c r="E346" i="39"/>
  <c r="D346" i="39"/>
  <c r="E383" i="39"/>
  <c r="D383" i="39"/>
  <c r="E209" i="39"/>
  <c r="D209" i="39"/>
  <c r="E253" i="39"/>
  <c r="D253" i="39"/>
  <c r="E340" i="39"/>
  <c r="D340" i="39"/>
  <c r="E395" i="39"/>
  <c r="D395" i="39"/>
  <c r="E198" i="39"/>
  <c r="D198" i="39"/>
  <c r="E396" i="39"/>
  <c r="D396" i="39"/>
  <c r="E378" i="39"/>
  <c r="D378" i="39"/>
  <c r="E387" i="39"/>
  <c r="D387" i="39"/>
  <c r="E415" i="39"/>
  <c r="D415" i="39"/>
  <c r="E391" i="39"/>
  <c r="D391" i="39"/>
  <c r="E381" i="39"/>
  <c r="D381" i="39"/>
  <c r="E359" i="39"/>
  <c r="D359" i="39"/>
  <c r="E369" i="39"/>
  <c r="D369" i="39"/>
  <c r="E361" i="39"/>
  <c r="D361" i="39"/>
  <c r="E382" i="39"/>
  <c r="D382" i="39"/>
  <c r="E367" i="39"/>
  <c r="D367" i="39"/>
  <c r="E384" i="39"/>
  <c r="D384" i="39"/>
  <c r="E286" i="39"/>
  <c r="D286" i="39"/>
  <c r="E60" i="39"/>
  <c r="D60" i="39"/>
  <c r="E389" i="39"/>
  <c r="D389" i="39"/>
  <c r="E388" i="39"/>
  <c r="D388" i="39"/>
  <c r="E47" i="39"/>
  <c r="D47" i="39"/>
  <c r="F331" i="39" l="1"/>
  <c r="G331" i="39" s="1"/>
  <c r="F360" i="39"/>
  <c r="G360" i="39" s="1"/>
  <c r="F336" i="39"/>
  <c r="G336" i="39" s="1"/>
  <c r="F82" i="39"/>
  <c r="G82" i="39" s="1"/>
  <c r="F185" i="39"/>
  <c r="G185" i="39" s="1"/>
  <c r="F169" i="39"/>
  <c r="G169" i="39" s="1"/>
  <c r="F428" i="39"/>
  <c r="G428" i="39" s="1"/>
  <c r="F287" i="39"/>
  <c r="G287" i="39" s="1"/>
  <c r="F74" i="39"/>
  <c r="G74" i="39" s="1"/>
  <c r="F126" i="39"/>
  <c r="G126" i="39" s="1"/>
  <c r="F442" i="39"/>
  <c r="G442" i="39" s="1"/>
  <c r="F84" i="39"/>
  <c r="G84" i="39" s="1"/>
  <c r="F41" i="39"/>
  <c r="G41" i="39" s="1"/>
  <c r="F171" i="39"/>
  <c r="G171" i="39" s="1"/>
  <c r="F10" i="39"/>
  <c r="G10" i="39" s="1"/>
  <c r="F444" i="39"/>
  <c r="G444" i="39" s="1"/>
  <c r="F106" i="39"/>
  <c r="G106" i="39" s="1"/>
  <c r="F219" i="39"/>
  <c r="G219" i="39" s="1"/>
  <c r="F437" i="39"/>
  <c r="G437" i="39" s="1"/>
  <c r="F425" i="39"/>
  <c r="G425" i="39" s="1"/>
  <c r="F203" i="39"/>
  <c r="G203" i="39" s="1"/>
  <c r="F265" i="39"/>
  <c r="G265" i="39" s="1"/>
  <c r="F115" i="39"/>
  <c r="G115" i="39" s="1"/>
  <c r="F226" i="39"/>
  <c r="G226" i="39" s="1"/>
  <c r="F139" i="39"/>
  <c r="G139" i="39" s="1"/>
  <c r="F422" i="39"/>
  <c r="G422" i="39" s="1"/>
  <c r="F150" i="39"/>
  <c r="G150" i="39" s="1"/>
  <c r="F50" i="39"/>
  <c r="G50" i="39" s="1"/>
  <c r="F9" i="39"/>
  <c r="G9" i="39" s="1"/>
  <c r="F338" i="39"/>
  <c r="G338" i="39" s="1"/>
  <c r="F218" i="39"/>
  <c r="G218" i="39" s="1"/>
  <c r="F45" i="39"/>
  <c r="G45" i="39" s="1"/>
  <c r="F197" i="39"/>
  <c r="G197" i="39" s="1"/>
  <c r="F21" i="39"/>
  <c r="G21" i="39" s="1"/>
  <c r="F292" i="39"/>
  <c r="G292" i="39" s="1"/>
  <c r="F410" i="39"/>
  <c r="G410" i="39" s="1"/>
  <c r="F426" i="39"/>
  <c r="G426" i="39" s="1"/>
  <c r="F31" i="39"/>
  <c r="G31" i="39" s="1"/>
  <c r="F67" i="39"/>
  <c r="G67" i="39" s="1"/>
  <c r="F129" i="39"/>
  <c r="G129" i="39" s="1"/>
  <c r="F353" i="39"/>
  <c r="G353" i="39" s="1"/>
  <c r="F70" i="39"/>
  <c r="G70" i="39" s="1"/>
  <c r="F167" i="39"/>
  <c r="G167" i="39" s="1"/>
  <c r="F20" i="39"/>
  <c r="G20" i="39" s="1"/>
  <c r="F294" i="39"/>
  <c r="G294" i="39" s="1"/>
  <c r="F33" i="39"/>
  <c r="G33" i="39" s="1"/>
  <c r="F32" i="39"/>
  <c r="G32" i="39" s="1"/>
  <c r="F387" i="39"/>
  <c r="G387" i="39" s="1"/>
  <c r="F395" i="39"/>
  <c r="G395" i="39" s="1"/>
  <c r="F358" i="39"/>
  <c r="G358" i="39" s="1"/>
  <c r="F378" i="39"/>
  <c r="G378" i="39" s="1"/>
  <c r="F346" i="39"/>
  <c r="G346" i="39" s="1"/>
  <c r="F366" i="39"/>
  <c r="G366" i="39" s="1"/>
  <c r="F372" i="39"/>
  <c r="G372" i="39" s="1"/>
  <c r="F268" i="39"/>
  <c r="G268" i="39" s="1"/>
  <c r="F323" i="39"/>
  <c r="G323" i="39" s="1"/>
  <c r="F3" i="39"/>
  <c r="G3" i="39" s="1"/>
  <c r="F49" i="39"/>
  <c r="G49" i="39" s="1"/>
  <c r="F38" i="39"/>
  <c r="G38" i="39" s="1"/>
  <c r="F141" i="39"/>
  <c r="G141" i="39" s="1"/>
  <c r="F51" i="39"/>
  <c r="G51" i="39" s="1"/>
  <c r="F373" i="39"/>
  <c r="G373" i="39" s="1"/>
  <c r="F69" i="39"/>
  <c r="G69" i="39" s="1"/>
  <c r="F16" i="39"/>
  <c r="G16" i="39" s="1"/>
  <c r="F308" i="39"/>
  <c r="G308" i="39" s="1"/>
  <c r="F321" i="39"/>
  <c r="G321" i="39" s="1"/>
  <c r="F330" i="39"/>
  <c r="G330" i="39" s="1"/>
  <c r="F433" i="39"/>
  <c r="G433" i="39" s="1"/>
  <c r="F6" i="39"/>
  <c r="G6" i="39" s="1"/>
  <c r="F385" i="39"/>
  <c r="G385" i="39" s="1"/>
  <c r="F377" i="39"/>
  <c r="G377" i="39" s="1"/>
  <c r="F409" i="39"/>
  <c r="G409" i="39" s="1"/>
  <c r="F44" i="39"/>
  <c r="G44" i="39" s="1"/>
  <c r="F18" i="39"/>
  <c r="G18" i="39" s="1"/>
  <c r="F88" i="39"/>
  <c r="G88" i="39" s="1"/>
  <c r="F100" i="39"/>
  <c r="G100" i="39" s="1"/>
  <c r="F78" i="39"/>
  <c r="G78" i="39" s="1"/>
  <c r="F273" i="39"/>
  <c r="G273" i="39" s="1"/>
  <c r="F48" i="39"/>
  <c r="G48" i="39" s="1"/>
  <c r="F295" i="39"/>
  <c r="G295" i="39" s="1"/>
  <c r="F61" i="39"/>
  <c r="G61" i="39" s="1"/>
  <c r="F452" i="39"/>
  <c r="G452" i="39" s="1"/>
  <c r="F207" i="39"/>
  <c r="G207" i="39" s="1"/>
  <c r="F132" i="39"/>
  <c r="G132" i="39" s="1"/>
  <c r="F155" i="39"/>
  <c r="G155" i="39" s="1"/>
  <c r="F7" i="39"/>
  <c r="G7" i="39" s="1"/>
  <c r="F214" i="39"/>
  <c r="G214" i="39" s="1"/>
  <c r="F263" i="39"/>
  <c r="G263" i="39" s="1"/>
  <c r="F317" i="39"/>
  <c r="G317" i="39" s="1"/>
  <c r="F135" i="39"/>
  <c r="G135" i="39" s="1"/>
  <c r="F216" i="39"/>
  <c r="G216" i="39" s="1"/>
  <c r="F256" i="39"/>
  <c r="G256" i="39" s="1"/>
  <c r="F170" i="39"/>
  <c r="G170" i="39" s="1"/>
  <c r="F173" i="39"/>
  <c r="G173" i="39" s="1"/>
  <c r="F80" i="39"/>
  <c r="G80" i="39" s="1"/>
  <c r="F186" i="39"/>
  <c r="G186" i="39" s="1"/>
  <c r="F15" i="39"/>
  <c r="G15" i="39" s="1"/>
  <c r="F112" i="39"/>
  <c r="G112" i="39" s="1"/>
  <c r="F381" i="39"/>
  <c r="G381" i="39" s="1"/>
  <c r="F370" i="39"/>
  <c r="G370" i="39" s="1"/>
  <c r="F63" i="39"/>
  <c r="G63" i="39" s="1"/>
  <c r="F233" i="39"/>
  <c r="G233" i="39" s="1"/>
  <c r="F364" i="39"/>
  <c r="G364" i="39" s="1"/>
  <c r="F413" i="39"/>
  <c r="G413" i="39" s="1"/>
  <c r="F260" i="39"/>
  <c r="G260" i="39" s="1"/>
  <c r="F254" i="39"/>
  <c r="G254" i="39" s="1"/>
  <c r="F418" i="39"/>
  <c r="G418" i="39" s="1"/>
  <c r="F30" i="39"/>
  <c r="G30" i="39" s="1"/>
  <c r="F411" i="39"/>
  <c r="G411" i="39" s="1"/>
  <c r="F77" i="39"/>
  <c r="G77" i="39" s="1"/>
  <c r="F400" i="39"/>
  <c r="G400" i="39" s="1"/>
  <c r="F432" i="39"/>
  <c r="G432" i="39" s="1"/>
  <c r="F368" i="39"/>
  <c r="G368" i="39" s="1"/>
  <c r="F43" i="39"/>
  <c r="G43" i="39" s="1"/>
  <c r="F293" i="39"/>
  <c r="G293" i="39" s="1"/>
  <c r="F94" i="39"/>
  <c r="G94" i="39" s="1"/>
  <c r="F290" i="39"/>
  <c r="G290" i="39" s="1"/>
  <c r="F140" i="39"/>
  <c r="G140" i="39" s="1"/>
  <c r="F87" i="39"/>
  <c r="G87" i="39" s="1"/>
  <c r="F12" i="39"/>
  <c r="G12" i="39" s="1"/>
  <c r="F328" i="39"/>
  <c r="G328" i="39" s="1"/>
  <c r="F146" i="39"/>
  <c r="G146" i="39" s="1"/>
  <c r="F103" i="39"/>
  <c r="G103" i="39" s="1"/>
  <c r="F269" i="39"/>
  <c r="G269" i="39" s="1"/>
  <c r="F284" i="39"/>
  <c r="G284" i="39" s="1"/>
  <c r="F176" i="39"/>
  <c r="G176" i="39" s="1"/>
  <c r="F92" i="39"/>
  <c r="G92" i="39" s="1"/>
  <c r="F164" i="39"/>
  <c r="G164" i="39" s="1"/>
  <c r="F118" i="39"/>
  <c r="G118" i="39" s="1"/>
  <c r="F122" i="39"/>
  <c r="G122" i="39" s="1"/>
  <c r="F315" i="39"/>
  <c r="G315" i="39" s="1"/>
  <c r="F66" i="39"/>
  <c r="G66" i="39" s="1"/>
  <c r="F392" i="39"/>
  <c r="G392" i="39" s="1"/>
  <c r="F178" i="39"/>
  <c r="G178" i="39" s="1"/>
  <c r="F384" i="39"/>
  <c r="G384" i="39" s="1"/>
  <c r="F211" i="39"/>
  <c r="G211" i="39" s="1"/>
  <c r="F349" i="39"/>
  <c r="G349" i="39" s="1"/>
  <c r="F234" i="39"/>
  <c r="G234" i="39" s="1"/>
  <c r="F81" i="39"/>
  <c r="G81" i="39" s="1"/>
  <c r="F415" i="39"/>
  <c r="G415" i="39" s="1"/>
  <c r="F198" i="39"/>
  <c r="G198" i="39" s="1"/>
  <c r="F209" i="39"/>
  <c r="G209" i="39" s="1"/>
  <c r="F120" i="39"/>
  <c r="G120" i="39" s="1"/>
  <c r="F212" i="39"/>
  <c r="G212" i="39" s="1"/>
  <c r="F451" i="39"/>
  <c r="G451" i="39" s="1"/>
  <c r="F215" i="39"/>
  <c r="G215" i="39" s="1"/>
  <c r="F23" i="39"/>
  <c r="G23" i="39" s="1"/>
  <c r="F397" i="39"/>
  <c r="G397" i="39" s="1"/>
  <c r="F283" i="39"/>
  <c r="G283" i="39" s="1"/>
  <c r="F29" i="39"/>
  <c r="G29" i="39" s="1"/>
  <c r="F281" i="39"/>
  <c r="G281" i="39" s="1"/>
  <c r="F193" i="39"/>
  <c r="G193" i="39" s="1"/>
  <c r="F249" i="39"/>
  <c r="G249" i="39" s="1"/>
  <c r="F351" i="39"/>
  <c r="G351" i="39" s="1"/>
  <c r="F17" i="39"/>
  <c r="G17" i="39" s="1"/>
  <c r="F35" i="39"/>
  <c r="G35" i="39" s="1"/>
  <c r="F264" i="39"/>
  <c r="G264" i="39" s="1"/>
  <c r="F382" i="39"/>
  <c r="G382" i="39" s="1"/>
  <c r="F369" i="39"/>
  <c r="G369" i="39" s="1"/>
  <c r="F394" i="39"/>
  <c r="G394" i="39" s="1"/>
  <c r="F376" i="39"/>
  <c r="G376" i="39" s="1"/>
  <c r="F405" i="39"/>
  <c r="G405" i="39" s="1"/>
  <c r="F261" i="39"/>
  <c r="G261" i="39" s="1"/>
  <c r="F307" i="39"/>
  <c r="G307" i="39" s="1"/>
  <c r="F25" i="39"/>
  <c r="G25" i="39" s="1"/>
  <c r="F40" i="39"/>
  <c r="G40" i="39" s="1"/>
  <c r="F388" i="39"/>
  <c r="G388" i="39" s="1"/>
  <c r="F286" i="39"/>
  <c r="G286" i="39" s="1"/>
  <c r="F367" i="39"/>
  <c r="G367" i="39" s="1"/>
  <c r="F361" i="39"/>
  <c r="G361" i="39" s="1"/>
  <c r="F359" i="39"/>
  <c r="G359" i="39" s="1"/>
  <c r="F253" i="39"/>
  <c r="G253" i="39" s="1"/>
  <c r="F210" i="39"/>
  <c r="G210" i="39" s="1"/>
  <c r="F375" i="39"/>
  <c r="G375" i="39" s="1"/>
  <c r="F238" i="39"/>
  <c r="G238" i="39" s="1"/>
  <c r="F314" i="39"/>
  <c r="G314" i="39" s="1"/>
  <c r="F344" i="39"/>
  <c r="G344" i="39" s="1"/>
  <c r="F259" i="39"/>
  <c r="G259" i="39" s="1"/>
  <c r="F393" i="39"/>
  <c r="G393" i="39" s="1"/>
  <c r="F403" i="39"/>
  <c r="G403" i="39" s="1"/>
  <c r="F446" i="39"/>
  <c r="G446" i="39" s="1"/>
  <c r="F244" i="39"/>
  <c r="G244" i="39" s="1"/>
  <c r="F337" i="39"/>
  <c r="G337" i="39" s="1"/>
  <c r="F27" i="39"/>
  <c r="G27" i="39" s="1"/>
  <c r="F39" i="39"/>
  <c r="G39" i="39" s="1"/>
  <c r="F440" i="39"/>
  <c r="G440" i="39" s="1"/>
  <c r="F275" i="39"/>
  <c r="G275" i="39" s="1"/>
  <c r="F13" i="39"/>
  <c r="G13" i="39" s="1"/>
  <c r="F439" i="39"/>
  <c r="G439" i="39" s="1"/>
  <c r="F134" i="39"/>
  <c r="G134" i="39" s="1"/>
  <c r="F105" i="39"/>
  <c r="G105" i="39" s="1"/>
  <c r="F123" i="39"/>
  <c r="G123" i="39" s="1"/>
  <c r="F278" i="39"/>
  <c r="G278" i="39" s="1"/>
  <c r="F320" i="39"/>
  <c r="G320" i="39" s="1"/>
  <c r="F125" i="39"/>
  <c r="G125" i="39" s="1"/>
  <c r="F458" i="39"/>
  <c r="G458" i="39" s="1"/>
  <c r="F247" i="39"/>
  <c r="G247" i="39" s="1"/>
  <c r="F136" i="39"/>
  <c r="G136" i="39" s="1"/>
  <c r="F306" i="39"/>
  <c r="G306" i="39" s="1"/>
  <c r="F189" i="39"/>
  <c r="G189" i="39" s="1"/>
  <c r="F355" i="39"/>
  <c r="G355" i="39" s="1"/>
  <c r="F445" i="39"/>
  <c r="G445" i="39" s="1"/>
  <c r="F454" i="39"/>
  <c r="G454" i="39" s="1"/>
  <c r="F435" i="39"/>
  <c r="G435" i="39" s="1"/>
  <c r="F326" i="39"/>
  <c r="G326" i="39" s="1"/>
  <c r="F68" i="39"/>
  <c r="G68" i="39" s="1"/>
  <c r="F248" i="39"/>
  <c r="G248" i="39" s="1"/>
  <c r="F28" i="39"/>
  <c r="G28" i="39" s="1"/>
  <c r="F421" i="39"/>
  <c r="G421" i="39" s="1"/>
  <c r="F162" i="39"/>
  <c r="G162" i="39" s="1"/>
  <c r="F443" i="39"/>
  <c r="G443" i="39" s="1"/>
  <c r="F298" i="39"/>
  <c r="G298" i="39" s="1"/>
  <c r="F188" i="39"/>
  <c r="G188" i="39" s="1"/>
  <c r="F104" i="39"/>
  <c r="G104" i="39" s="1"/>
  <c r="F161" i="39"/>
  <c r="G161" i="39" s="1"/>
  <c r="F79" i="39"/>
  <c r="G79" i="39" s="1"/>
  <c r="F159" i="39"/>
  <c r="G159" i="39" s="1"/>
  <c r="F250" i="39"/>
  <c r="G250" i="39" s="1"/>
  <c r="F152" i="39"/>
  <c r="G152" i="39" s="1"/>
  <c r="F354" i="39"/>
  <c r="G354" i="39" s="1"/>
  <c r="F300" i="39"/>
  <c r="G300" i="39" s="1"/>
  <c r="F148" i="39"/>
  <c r="G148" i="39" s="1"/>
  <c r="F160" i="39"/>
  <c r="G160" i="39" s="1"/>
  <c r="F184" i="39"/>
  <c r="G184" i="39" s="1"/>
  <c r="F96" i="39"/>
  <c r="G96" i="39" s="1"/>
  <c r="F119" i="39"/>
  <c r="G119" i="39" s="1"/>
  <c r="F301" i="39"/>
  <c r="G301" i="39" s="1"/>
  <c r="F276" i="39"/>
  <c r="G276" i="39" s="1"/>
  <c r="F271" i="39"/>
  <c r="G271" i="39" s="1"/>
  <c r="F252" i="39"/>
  <c r="G252" i="39" s="1"/>
  <c r="F417" i="39"/>
  <c r="G417" i="39" s="1"/>
  <c r="F280" i="39"/>
  <c r="G280" i="39" s="1"/>
  <c r="F19" i="39"/>
  <c r="G19" i="39" s="1"/>
  <c r="F242" i="39"/>
  <c r="G242" i="39" s="1"/>
  <c r="F341" i="39"/>
  <c r="G341" i="39" s="1"/>
  <c r="F237" i="39"/>
  <c r="G237" i="39" s="1"/>
  <c r="F86" i="39"/>
  <c r="G86" i="39" s="1"/>
  <c r="F335" i="39"/>
  <c r="G335" i="39" s="1"/>
  <c r="F72" i="39"/>
  <c r="G72" i="39" s="1"/>
  <c r="F420" i="39"/>
  <c r="G420" i="39" s="1"/>
  <c r="F202" i="39"/>
  <c r="G202" i="39" s="1"/>
  <c r="F206" i="39"/>
  <c r="G206" i="39" s="1"/>
  <c r="F225" i="39"/>
  <c r="G225" i="39" s="1"/>
  <c r="F332" i="39"/>
  <c r="G332" i="39" s="1"/>
  <c r="F109" i="39"/>
  <c r="G109" i="39" s="1"/>
  <c r="F149" i="39"/>
  <c r="G149" i="39" s="1"/>
  <c r="F95" i="39"/>
  <c r="G95" i="39" s="1"/>
  <c r="F398" i="39"/>
  <c r="G398" i="39" s="1"/>
  <c r="F113" i="39"/>
  <c r="G113" i="39" s="1"/>
  <c r="F266" i="39"/>
  <c r="G266" i="39" s="1"/>
  <c r="F130" i="39"/>
  <c r="G130" i="39" s="1"/>
  <c r="F59" i="39"/>
  <c r="G59" i="39" s="1"/>
  <c r="F297" i="39"/>
  <c r="G297" i="39" s="1"/>
  <c r="F456" i="39"/>
  <c r="G456" i="39" s="1"/>
  <c r="F289" i="39"/>
  <c r="G289" i="39" s="1"/>
  <c r="F47" i="39"/>
  <c r="G47" i="39" s="1"/>
  <c r="F60" i="39"/>
  <c r="G60" i="39" s="1"/>
  <c r="F204" i="39"/>
  <c r="G204" i="39" s="1"/>
  <c r="F347" i="39"/>
  <c r="G347" i="39" s="1"/>
  <c r="F390" i="39"/>
  <c r="G390" i="39" s="1"/>
  <c r="F419" i="39"/>
  <c r="G419" i="39" s="1"/>
  <c r="F42" i="39"/>
  <c r="G42" i="39" s="1"/>
  <c r="F309" i="39"/>
  <c r="G309" i="39" s="1"/>
  <c r="F322" i="39"/>
  <c r="G322" i="39" s="1"/>
  <c r="F62" i="39"/>
  <c r="G62" i="39" s="1"/>
  <c r="F404" i="39"/>
  <c r="G404" i="39" s="1"/>
  <c r="F245" i="39"/>
  <c r="G245" i="39" s="1"/>
  <c r="F379" i="39"/>
  <c r="G379" i="39" s="1"/>
  <c r="F402" i="39"/>
  <c r="G402" i="39" s="1"/>
  <c r="F333" i="39"/>
  <c r="G333" i="39" s="1"/>
  <c r="F279" i="39"/>
  <c r="G279" i="39" s="1"/>
  <c r="F313" i="39"/>
  <c r="G313" i="39" s="1"/>
  <c r="F156" i="39"/>
  <c r="G156" i="39" s="1"/>
  <c r="F57" i="39"/>
  <c r="G57" i="39" s="1"/>
  <c r="F389" i="39"/>
  <c r="G389" i="39" s="1"/>
  <c r="F340" i="39"/>
  <c r="G340" i="39" s="1"/>
  <c r="F383" i="39"/>
  <c r="G383" i="39" s="1"/>
  <c r="F363" i="39"/>
  <c r="G363" i="39" s="1"/>
  <c r="F407" i="39"/>
  <c r="G407" i="39" s="1"/>
  <c r="F416" i="39"/>
  <c r="G416" i="39" s="1"/>
  <c r="F270" i="39"/>
  <c r="G270" i="39" s="1"/>
  <c r="F53" i="39"/>
  <c r="G53" i="39" s="1"/>
  <c r="F217" i="39"/>
  <c r="G217" i="39" s="1"/>
  <c r="F414" i="39"/>
  <c r="G414" i="39" s="1"/>
  <c r="F98" i="39"/>
  <c r="G98" i="39" s="1"/>
  <c r="F339" i="39"/>
  <c r="G339" i="39" s="1"/>
  <c r="F434" i="39"/>
  <c r="G434" i="39" s="1"/>
  <c r="F64" i="39"/>
  <c r="G64" i="39" s="1"/>
  <c r="F228" i="39"/>
  <c r="G228" i="39" s="1"/>
  <c r="F429" i="39"/>
  <c r="G429" i="39" s="1"/>
  <c r="F302" i="39"/>
  <c r="G302" i="39" s="1"/>
  <c r="F262" i="39"/>
  <c r="G262" i="39" s="1"/>
  <c r="F251" i="39"/>
  <c r="G251" i="39" s="1"/>
  <c r="F196" i="39"/>
  <c r="G196" i="39" s="1"/>
  <c r="F75" i="39"/>
  <c r="G75" i="39" s="1"/>
  <c r="F22" i="39"/>
  <c r="G22" i="39" s="1"/>
  <c r="F181" i="39"/>
  <c r="G181" i="39" s="1"/>
  <c r="F83" i="39"/>
  <c r="G83" i="39" s="1"/>
  <c r="F5" i="39"/>
  <c r="G5" i="39" s="1"/>
  <c r="F235" i="39"/>
  <c r="G235" i="39" s="1"/>
  <c r="F121" i="39"/>
  <c r="G121" i="39" s="1"/>
  <c r="F143" i="39"/>
  <c r="G143" i="39" s="1"/>
  <c r="F441" i="39"/>
  <c r="G441" i="39" s="1"/>
  <c r="F158" i="39"/>
  <c r="G158" i="39" s="1"/>
  <c r="F174" i="39"/>
  <c r="G174" i="39" s="1"/>
  <c r="F229" i="39"/>
  <c r="G229" i="39" s="1"/>
  <c r="F183" i="39"/>
  <c r="G183" i="39" s="1"/>
  <c r="F182" i="39"/>
  <c r="G182" i="39" s="1"/>
  <c r="F117" i="39"/>
  <c r="G117" i="39" s="1"/>
  <c r="F431" i="39"/>
  <c r="G431" i="39" s="1"/>
  <c r="F114" i="39"/>
  <c r="G114" i="39" s="1"/>
  <c r="F291" i="39"/>
  <c r="G291" i="39" s="1"/>
  <c r="F412" i="39"/>
  <c r="G412" i="39" s="1"/>
  <c r="F26" i="39"/>
  <c r="G26" i="39" s="1"/>
  <c r="F288" i="39"/>
  <c r="G288" i="39" s="1"/>
  <c r="F240" i="39"/>
  <c r="G240" i="39" s="1"/>
  <c r="F85" i="39"/>
  <c r="G85" i="39" s="1"/>
  <c r="F90" i="39"/>
  <c r="G90" i="39" s="1"/>
  <c r="F272" i="39"/>
  <c r="G272" i="39" s="1"/>
  <c r="F459" i="39"/>
  <c r="G459" i="39" s="1"/>
  <c r="F221" i="39"/>
  <c r="G221" i="39" s="1"/>
  <c r="F303" i="39"/>
  <c r="G303" i="39" s="1"/>
  <c r="F153" i="39"/>
  <c r="G153" i="39" s="1"/>
  <c r="F194" i="39"/>
  <c r="G194" i="39" s="1"/>
  <c r="F310" i="39"/>
  <c r="G310" i="39" s="1"/>
  <c r="F267" i="39"/>
  <c r="G267" i="39" s="1"/>
  <c r="F199" i="39"/>
  <c r="G199" i="39" s="1"/>
  <c r="F99" i="39"/>
  <c r="G99" i="39" s="1"/>
  <c r="F127" i="39"/>
  <c r="G127" i="39" s="1"/>
  <c r="F438" i="39"/>
  <c r="G438" i="39" s="1"/>
  <c r="F285" i="39"/>
  <c r="G285" i="39" s="1"/>
  <c r="F450" i="39"/>
  <c r="G450" i="39" s="1"/>
  <c r="F213" i="39"/>
  <c r="G213" i="39" s="1"/>
  <c r="F329" i="39"/>
  <c r="G329" i="39" s="1"/>
  <c r="F345" i="39"/>
  <c r="G345" i="39" s="1"/>
  <c r="F128" i="39"/>
  <c r="G128" i="39" s="1"/>
  <c r="F145" i="39"/>
  <c r="G145" i="39" s="1"/>
  <c r="F168" i="39"/>
  <c r="G168" i="39" s="1"/>
  <c r="F55" i="39"/>
  <c r="G55" i="39" s="1"/>
  <c r="F131" i="39"/>
  <c r="G131" i="39" s="1"/>
  <c r="F52" i="39"/>
  <c r="G52" i="39" s="1"/>
  <c r="F342" i="39"/>
  <c r="G342" i="39" s="1"/>
  <c r="F58" i="39"/>
  <c r="G58" i="39" s="1"/>
  <c r="F201" i="39"/>
  <c r="G201" i="39" s="1"/>
  <c r="F230" i="39"/>
  <c r="G230" i="39" s="1"/>
  <c r="F312" i="39"/>
  <c r="G312" i="39" s="1"/>
  <c r="F76" i="39"/>
  <c r="G76" i="39" s="1"/>
  <c r="F157" i="39"/>
  <c r="G157" i="39" s="1"/>
  <c r="F239" i="39"/>
  <c r="G239" i="39" s="1"/>
  <c r="F138" i="39"/>
  <c r="G138" i="39" s="1"/>
  <c r="F110" i="39"/>
  <c r="G110" i="39" s="1"/>
  <c r="F111" i="39"/>
  <c r="G111" i="39" s="1"/>
  <c r="F386" i="39"/>
  <c r="G386" i="39" s="1"/>
  <c r="F172" i="39"/>
  <c r="G172" i="39" s="1"/>
  <c r="F166" i="39"/>
  <c r="G166" i="39" s="1"/>
  <c r="F154" i="39"/>
  <c r="G154" i="39" s="1"/>
  <c r="F187" i="39"/>
  <c r="G187" i="39" s="1"/>
  <c r="F356" i="39"/>
  <c r="G356" i="39" s="1"/>
  <c r="F151" i="39"/>
  <c r="G151" i="39" s="1"/>
  <c r="F327" i="39"/>
  <c r="G327" i="39" s="1"/>
  <c r="F305" i="39"/>
  <c r="G305" i="39" s="1"/>
  <c r="F56" i="39"/>
  <c r="G56" i="39" s="1"/>
  <c r="F220" i="39"/>
  <c r="G220" i="39" s="1"/>
  <c r="F316" i="39"/>
  <c r="G316" i="39" s="1"/>
  <c r="F274" i="39"/>
  <c r="G274" i="39" s="1"/>
  <c r="F277" i="39"/>
  <c r="G277" i="39" s="1"/>
  <c r="F36" i="39"/>
  <c r="G36" i="39" s="1"/>
  <c r="F8" i="39"/>
  <c r="G8" i="39" s="1"/>
  <c r="F4" i="39"/>
  <c r="G4" i="39" s="1"/>
  <c r="F430" i="39"/>
  <c r="G430" i="39" s="1"/>
  <c r="F124" i="39"/>
  <c r="G124" i="39" s="1"/>
  <c r="F241" i="39"/>
  <c r="G241" i="39" s="1"/>
  <c r="F93" i="39"/>
  <c r="G93" i="39" s="1"/>
  <c r="F175" i="39"/>
  <c r="G175" i="39" s="1"/>
  <c r="F255" i="39"/>
  <c r="G255" i="39" s="1"/>
  <c r="F457" i="39"/>
  <c r="G457" i="39" s="1"/>
  <c r="F179" i="39"/>
  <c r="G179" i="39" s="1"/>
  <c r="F257" i="39"/>
  <c r="G257" i="39" s="1"/>
  <c r="F107" i="39"/>
  <c r="G107" i="39" s="1"/>
  <c r="F365" i="39"/>
  <c r="G365" i="39" s="1"/>
  <c r="F147" i="39"/>
  <c r="G147" i="39" s="1"/>
  <c r="F406" i="39"/>
  <c r="G406" i="39" s="1"/>
  <c r="F231" i="39"/>
  <c r="G231" i="39" s="1"/>
  <c r="F391" i="39"/>
  <c r="G391" i="39" s="1"/>
  <c r="F396" i="39"/>
  <c r="G396" i="39" s="1"/>
  <c r="F246" i="39"/>
  <c r="G246" i="39" s="1"/>
  <c r="F334" i="39"/>
  <c r="G334" i="39" s="1"/>
  <c r="F374" i="39"/>
  <c r="G374" i="39" s="1"/>
  <c r="F318" i="39"/>
  <c r="G318" i="39" s="1"/>
  <c r="F192" i="39"/>
  <c r="G192" i="39" s="1"/>
  <c r="F97" i="39"/>
  <c r="G97" i="39" s="1"/>
  <c r="F208" i="39"/>
  <c r="G208" i="39" s="1"/>
  <c r="F357" i="39"/>
  <c r="G357" i="39" s="1"/>
  <c r="F408" i="39"/>
  <c r="G408" i="39" s="1"/>
  <c r="F34" i="39"/>
  <c r="G34" i="39" s="1"/>
  <c r="F258" i="39"/>
  <c r="G258" i="39" s="1"/>
  <c r="F243" i="39"/>
  <c r="G243" i="39" s="1"/>
  <c r="F455" i="39"/>
  <c r="G455" i="39" s="1"/>
  <c r="F177" i="39"/>
  <c r="G177" i="39" s="1"/>
  <c r="F447" i="39"/>
  <c r="G447" i="39" s="1"/>
  <c r="F436" i="39"/>
  <c r="G436" i="39" s="1"/>
  <c r="F37" i="39"/>
  <c r="G37" i="39" s="1"/>
  <c r="F343" i="39"/>
  <c r="G343" i="39" s="1"/>
  <c r="F224" i="39"/>
  <c r="G224" i="39" s="1"/>
  <c r="F311" i="39"/>
  <c r="G311" i="39" s="1"/>
  <c r="F325" i="39"/>
  <c r="G325" i="39" s="1"/>
  <c r="F142" i="39"/>
  <c r="G142" i="39" s="1"/>
  <c r="F144" i="39"/>
  <c r="G144" i="39" s="1"/>
  <c r="F200" i="39"/>
  <c r="G200" i="39" s="1"/>
  <c r="F296" i="39"/>
  <c r="G296" i="39" s="1"/>
  <c r="F236" i="39"/>
  <c r="G236" i="39" s="1"/>
  <c r="F180" i="39"/>
  <c r="G180" i="39" s="1"/>
  <c r="F350" i="39"/>
  <c r="G350" i="39" s="1"/>
  <c r="F449" i="39"/>
  <c r="G449" i="39" s="1"/>
  <c r="F282" i="39"/>
  <c r="G282" i="39" s="1"/>
  <c r="F423" i="39"/>
  <c r="G423" i="39" s="1"/>
  <c r="F371" i="39"/>
  <c r="G371" i="39" s="1"/>
  <c r="F319" i="39"/>
  <c r="G319" i="39" s="1"/>
  <c r="F89" i="39"/>
  <c r="G89" i="39" s="1"/>
  <c r="F91" i="39"/>
  <c r="G91" i="39" s="1"/>
  <c r="F380" i="39"/>
  <c r="G380" i="39" s="1"/>
  <c r="F24" i="39"/>
  <c r="G24" i="39" s="1"/>
  <c r="F205" i="39"/>
  <c r="G205" i="39" s="1"/>
  <c r="F427" i="39"/>
  <c r="G427" i="39" s="1"/>
  <c r="F299" i="39"/>
  <c r="G299" i="39" s="1"/>
  <c r="F448" i="39"/>
  <c r="G448" i="39" s="1"/>
  <c r="F222" i="39"/>
  <c r="G222" i="39" s="1"/>
  <c r="F101" i="39"/>
  <c r="G101" i="39" s="1"/>
  <c r="F453" i="39"/>
  <c r="G453" i="39" s="1"/>
  <c r="F424" i="39"/>
  <c r="G424" i="39" s="1"/>
  <c r="F348" i="39"/>
  <c r="G348" i="39" s="1"/>
  <c r="F399" i="39"/>
  <c r="G399" i="39" s="1"/>
  <c r="F102" i="39"/>
  <c r="G102" i="39" s="1"/>
  <c r="F14" i="39"/>
  <c r="G14" i="39" s="1"/>
  <c r="F324" i="39"/>
  <c r="G324" i="39" s="1"/>
  <c r="F227" i="39"/>
  <c r="G227" i="39" s="1"/>
  <c r="F54" i="39"/>
  <c r="G54" i="39" s="1"/>
  <c r="F108" i="39"/>
  <c r="G108" i="39" s="1"/>
  <c r="F46" i="39"/>
  <c r="G46" i="39" s="1"/>
  <c r="F73" i="39"/>
  <c r="G73" i="39" s="1"/>
  <c r="F401" i="39"/>
  <c r="G401" i="39" s="1"/>
  <c r="F304" i="39"/>
  <c r="G304" i="39" s="1"/>
  <c r="F65" i="39"/>
  <c r="G65" i="39" s="1"/>
  <c r="F223" i="39"/>
  <c r="G223" i="39" s="1"/>
  <c r="F165" i="39"/>
  <c r="G165" i="39" s="1"/>
  <c r="F190" i="39"/>
  <c r="G190" i="39" s="1"/>
  <c r="F362" i="39"/>
  <c r="G362" i="39" s="1"/>
  <c r="F352" i="39"/>
  <c r="G352" i="39" s="1"/>
  <c r="F191" i="39"/>
  <c r="G191" i="39" s="1"/>
  <c r="F137" i="39"/>
  <c r="G137" i="39" s="1"/>
  <c r="F195" i="39"/>
  <c r="G195" i="39" s="1"/>
  <c r="F133" i="39"/>
  <c r="G133" i="39" s="1"/>
  <c r="F232" i="39"/>
  <c r="G232" i="39" s="1"/>
  <c r="F11" i="39"/>
  <c r="G11" i="39" s="1"/>
  <c r="F116" i="39"/>
  <c r="G116" i="39" s="1"/>
  <c r="F71" i="39"/>
  <c r="G71" i="39" s="1"/>
  <c r="J56" i="39"/>
  <c r="F163" i="39"/>
  <c r="G163" i="39" s="1"/>
  <c r="J355" i="39"/>
  <c r="I316" i="39"/>
  <c r="K316" i="39" s="1"/>
  <c r="I220" i="39"/>
  <c r="K220" i="39" s="1"/>
  <c r="H56" i="39"/>
  <c r="H355" i="39"/>
  <c r="O16" i="39" l="1"/>
  <c r="O15" i="39"/>
  <c r="O18" i="39"/>
  <c r="O17" i="39"/>
  <c r="H182" i="39"/>
  <c r="I182" i="39" s="1"/>
  <c r="K182" i="39" s="1"/>
  <c r="H105" i="39"/>
  <c r="I105" i="39" s="1"/>
  <c r="K105" i="39" s="1"/>
  <c r="H103" i="39"/>
  <c r="I103" i="39" s="1"/>
  <c r="K103" i="39" s="1"/>
  <c r="H179" i="39"/>
  <c r="I179" i="39" s="1"/>
  <c r="H266" i="39"/>
  <c r="I266" i="39" s="1"/>
  <c r="H216" i="39"/>
  <c r="I216" i="39" s="1"/>
  <c r="H392" i="39"/>
  <c r="I392" i="39" s="1"/>
  <c r="K392" i="39" s="1"/>
  <c r="H178" i="39"/>
  <c r="I178" i="39" s="1"/>
  <c r="K178" i="39" s="1"/>
  <c r="H11" i="39"/>
  <c r="I11" i="39" s="1"/>
  <c r="K11" i="39" s="1"/>
  <c r="H50" i="39"/>
  <c r="I50" i="39" s="1"/>
  <c r="K50" i="39" s="1"/>
  <c r="H431" i="39"/>
  <c r="I431" i="39" s="1"/>
  <c r="H124" i="39"/>
  <c r="I124" i="39" s="1"/>
  <c r="K124" i="39" s="1"/>
  <c r="H172" i="39"/>
  <c r="I172" i="39" s="1"/>
  <c r="H247" i="39"/>
  <c r="I247" i="39" s="1"/>
  <c r="H166" i="39"/>
  <c r="I166" i="39" s="1"/>
  <c r="K166" i="39" s="1"/>
  <c r="H183" i="39"/>
  <c r="I183" i="39" s="1"/>
  <c r="K183" i="39" s="1"/>
  <c r="H170" i="39"/>
  <c r="I170" i="39" s="1"/>
  <c r="K170" i="39" s="1"/>
  <c r="H112" i="39"/>
  <c r="I112" i="39" s="1"/>
  <c r="K112" i="39" s="1"/>
  <c r="H16" i="39"/>
  <c r="I16" i="39" s="1"/>
  <c r="K16" i="39" s="1"/>
  <c r="H189" i="39"/>
  <c r="I189" i="39" s="1"/>
  <c r="K189" i="39" s="1"/>
  <c r="H306" i="39"/>
  <c r="I306" i="39" s="1"/>
  <c r="K306" i="39" s="1"/>
  <c r="H136" i="39"/>
  <c r="I136" i="39" s="1"/>
  <c r="K136" i="39" s="1"/>
  <c r="H106" i="39"/>
  <c r="I106" i="39" s="1"/>
  <c r="K106" i="39" s="1"/>
  <c r="H456" i="39"/>
  <c r="I456" i="39" s="1"/>
  <c r="K456" i="39" s="1"/>
  <c r="H297" i="39"/>
  <c r="I297" i="39" s="1"/>
  <c r="K297" i="39" s="1"/>
  <c r="H444" i="39"/>
  <c r="I444" i="39" s="1"/>
  <c r="K444" i="39" s="1"/>
  <c r="H10" i="39"/>
  <c r="I10" i="39" s="1"/>
  <c r="K10" i="39" s="1"/>
  <c r="H171" i="39"/>
  <c r="I171" i="39" s="1"/>
  <c r="K171" i="39" s="1"/>
  <c r="H41" i="39"/>
  <c r="I41" i="39" s="1"/>
  <c r="K41" i="39" s="1"/>
  <c r="H442" i="39"/>
  <c r="I442" i="39" s="1"/>
  <c r="K442" i="39" s="1"/>
  <c r="H74" i="39"/>
  <c r="I74" i="39" s="1"/>
  <c r="K74" i="39" s="1"/>
  <c r="H321" i="39"/>
  <c r="I321" i="39" s="1"/>
  <c r="K321" i="39" s="1"/>
  <c r="H186" i="39"/>
  <c r="I186" i="39" s="1"/>
  <c r="K186" i="39" s="1"/>
  <c r="H457" i="39"/>
  <c r="I457" i="39" s="1"/>
  <c r="K457" i="39" s="1"/>
  <c r="H327" i="39"/>
  <c r="I327" i="39" s="1"/>
  <c r="K327" i="39" s="1"/>
  <c r="H80" i="39"/>
  <c r="I80" i="39" s="1"/>
  <c r="K80" i="39" s="1"/>
  <c r="H458" i="39"/>
  <c r="I458" i="39" s="1"/>
  <c r="K458" i="39" s="1"/>
  <c r="H255" i="39"/>
  <c r="I255" i="39" s="1"/>
  <c r="K255" i="39" s="1"/>
  <c r="H125" i="39"/>
  <c r="I125" i="39" s="1"/>
  <c r="K125" i="39" s="1"/>
  <c r="H173" i="39"/>
  <c r="I173" i="39" s="1"/>
  <c r="K173" i="39" s="1"/>
  <c r="H75" i="39"/>
  <c r="I75" i="39" s="1"/>
  <c r="K75" i="39" s="1"/>
  <c r="H241" i="39"/>
  <c r="I241" i="39" s="1"/>
  <c r="K241" i="39" s="1"/>
  <c r="H9" i="39"/>
  <c r="I9" i="39" s="1"/>
  <c r="K9" i="39" s="1"/>
  <c r="H66" i="39"/>
  <c r="I66" i="39" s="1"/>
  <c r="K66" i="39" s="1"/>
  <c r="H315" i="39"/>
  <c r="I315" i="39" s="1"/>
  <c r="K315" i="39" s="1"/>
  <c r="H122" i="39"/>
  <c r="I122" i="39" s="1"/>
  <c r="K122" i="39" s="1"/>
  <c r="H32" i="39"/>
  <c r="I32" i="39" s="1"/>
  <c r="K32" i="39" s="1"/>
  <c r="H123" i="39"/>
  <c r="I123" i="39" s="1"/>
  <c r="K123" i="39" s="1"/>
  <c r="H33" i="39"/>
  <c r="I33" i="39" s="1"/>
  <c r="K33" i="39" s="1"/>
  <c r="H113" i="39"/>
  <c r="I113" i="39" s="1"/>
  <c r="K113" i="39" s="1"/>
  <c r="H294" i="39"/>
  <c r="I294" i="39" s="1"/>
  <c r="K294" i="39" s="1"/>
  <c r="H300" i="39"/>
  <c r="I300" i="39" s="1"/>
  <c r="K300" i="39" s="1"/>
  <c r="H20" i="39"/>
  <c r="I20" i="39" s="1"/>
  <c r="K20" i="39" s="1"/>
  <c r="H4" i="39"/>
  <c r="I4" i="39" s="1"/>
  <c r="K4" i="39" s="1"/>
  <c r="H71" i="39"/>
  <c r="I71" i="39" s="1"/>
  <c r="K71" i="39" s="1"/>
  <c r="H278" i="39"/>
  <c r="I278" i="39" s="1"/>
  <c r="K278" i="39" s="1"/>
  <c r="H263" i="39"/>
  <c r="I263" i="39" s="1"/>
  <c r="K263" i="39" s="1"/>
  <c r="H160" i="39"/>
  <c r="I160" i="39" s="1"/>
  <c r="K160" i="39" s="1"/>
  <c r="H164" i="39"/>
  <c r="I164" i="39" s="1"/>
  <c r="K164" i="39" s="1"/>
  <c r="H150" i="39"/>
  <c r="I150" i="39" s="1"/>
  <c r="K150" i="39" s="1"/>
  <c r="H139" i="39"/>
  <c r="I139" i="39" s="1"/>
  <c r="K139" i="39" s="1"/>
  <c r="H92" i="39"/>
  <c r="I92" i="39" s="1"/>
  <c r="K92" i="39" s="1"/>
  <c r="H95" i="39"/>
  <c r="I95" i="39" s="1"/>
  <c r="K95" i="39" s="1"/>
  <c r="H176" i="39"/>
  <c r="I176" i="39" s="1"/>
  <c r="K176" i="39" s="1"/>
  <c r="H152" i="39"/>
  <c r="I152" i="39" s="1"/>
  <c r="K152" i="39" s="1"/>
  <c r="H167" i="39"/>
  <c r="I167" i="39" s="1"/>
  <c r="K167" i="39" s="1"/>
  <c r="H250" i="39"/>
  <c r="I250" i="39" s="1"/>
  <c r="K250" i="39" s="1"/>
  <c r="H7" i="39"/>
  <c r="I7" i="39" s="1"/>
  <c r="K7" i="39" s="1"/>
  <c r="H132" i="39"/>
  <c r="I132" i="39" s="1"/>
  <c r="K132" i="39" s="1"/>
  <c r="H131" i="39"/>
  <c r="I131" i="39" s="1"/>
  <c r="K131" i="39" s="1"/>
  <c r="H174" i="39"/>
  <c r="I174" i="39" s="1"/>
  <c r="K174" i="39" s="1"/>
  <c r="H109" i="39"/>
  <c r="I109" i="39" s="1"/>
  <c r="K109" i="39" s="1"/>
  <c r="H225" i="39"/>
  <c r="I225" i="39" s="1"/>
  <c r="K225" i="39" s="1"/>
  <c r="H168" i="39"/>
  <c r="I168" i="39" s="1"/>
  <c r="K168" i="39" s="1"/>
  <c r="H441" i="39"/>
  <c r="I441" i="39" s="1"/>
  <c r="K441" i="39" s="1"/>
  <c r="H161" i="39"/>
  <c r="I161" i="39" s="1"/>
  <c r="K161" i="39" s="1"/>
  <c r="H188" i="39"/>
  <c r="I188" i="39" s="1"/>
  <c r="K188" i="39" s="1"/>
  <c r="H128" i="39"/>
  <c r="I128" i="39" s="1"/>
  <c r="K128" i="39" s="1"/>
  <c r="H121" i="39"/>
  <c r="I121" i="39" s="1"/>
  <c r="K121" i="39" s="1"/>
  <c r="H146" i="39"/>
  <c r="I146" i="39" s="1"/>
  <c r="K146" i="39" s="1"/>
  <c r="H12" i="39"/>
  <c r="I12" i="39" s="1"/>
  <c r="K12" i="39" s="1"/>
  <c r="H329" i="39"/>
  <c r="I329" i="39" s="1"/>
  <c r="K329" i="39" s="1"/>
  <c r="H158" i="39"/>
  <c r="I158" i="39" s="1"/>
  <c r="K158" i="39" s="1"/>
  <c r="H143" i="39"/>
  <c r="I143" i="39" s="1"/>
  <c r="K143" i="39" s="1"/>
  <c r="H235" i="39"/>
  <c r="I235" i="39" s="1"/>
  <c r="K235" i="39" s="1"/>
  <c r="H5" i="39"/>
  <c r="I5" i="39" s="1"/>
  <c r="K5" i="39" s="1"/>
  <c r="H181" i="39"/>
  <c r="I181" i="39" s="1"/>
  <c r="K181" i="39" s="1"/>
  <c r="H190" i="39"/>
  <c r="I190" i="39" s="1"/>
  <c r="K190" i="39" s="1"/>
  <c r="H22" i="39"/>
  <c r="I22" i="39" s="1"/>
  <c r="K22" i="39" s="1"/>
  <c r="H214" i="39"/>
  <c r="I214" i="39" s="1"/>
  <c r="K214" i="39" s="1"/>
  <c r="H155" i="39"/>
  <c r="I155" i="39" s="1"/>
  <c r="K155" i="39" s="1"/>
  <c r="H332" i="39"/>
  <c r="I332" i="39" s="1"/>
  <c r="K332" i="39" s="1"/>
  <c r="H104" i="39"/>
  <c r="I104" i="39" s="1"/>
  <c r="K104" i="39" s="1"/>
  <c r="H328" i="39"/>
  <c r="I328" i="39" s="1"/>
  <c r="K328" i="39" s="1"/>
  <c r="H86" i="39"/>
  <c r="I86" i="39" s="1"/>
  <c r="K86" i="39" s="1"/>
  <c r="H83" i="39"/>
  <c r="I83" i="39" s="1"/>
  <c r="K83" i="39" s="1"/>
  <c r="H116" i="39"/>
  <c r="I116" i="39" s="1"/>
  <c r="K116" i="39" s="1"/>
  <c r="H207" i="39"/>
  <c r="I207" i="39" s="1"/>
  <c r="K207" i="39" s="1"/>
  <c r="H206" i="39"/>
  <c r="I206" i="39" s="1"/>
  <c r="K206" i="39" s="1"/>
  <c r="H298" i="39"/>
  <c r="I298" i="39" s="1"/>
  <c r="K298" i="39" s="1"/>
  <c r="H87" i="39"/>
  <c r="I87" i="39" s="1"/>
  <c r="K87" i="39" s="1"/>
  <c r="H213" i="39"/>
  <c r="I213" i="39" s="1"/>
  <c r="K213" i="39" s="1"/>
  <c r="H428" i="39"/>
  <c r="I428" i="39" s="1"/>
  <c r="K428" i="39" s="1"/>
  <c r="H55" i="39"/>
  <c r="I55" i="39" s="1"/>
  <c r="K55" i="39" s="1"/>
  <c r="H145" i="39"/>
  <c r="I145" i="39" s="1"/>
  <c r="K145" i="39" s="1"/>
  <c r="H345" i="39"/>
  <c r="I345" i="39" s="1"/>
  <c r="K345" i="39" s="1"/>
  <c r="H450" i="39"/>
  <c r="I450" i="39" s="1"/>
  <c r="K450" i="39" s="1"/>
  <c r="H285" i="39"/>
  <c r="I285" i="39" s="1"/>
  <c r="K285" i="39" s="1"/>
  <c r="H102" i="39"/>
  <c r="I102" i="39" s="1"/>
  <c r="K102" i="39" s="1"/>
  <c r="H162" i="39"/>
  <c r="I162" i="39" s="1"/>
  <c r="K162" i="39" s="1"/>
  <c r="H273" i="39"/>
  <c r="I273" i="39" s="1"/>
  <c r="K273" i="39" s="1"/>
  <c r="H353" i="39"/>
  <c r="I353" i="39" s="1"/>
  <c r="K353" i="39" s="1"/>
  <c r="H185" i="39"/>
  <c r="I185" i="39" s="1"/>
  <c r="K185" i="39" s="1"/>
  <c r="H100" i="39"/>
  <c r="I100" i="39" s="1"/>
  <c r="K100" i="39" s="1"/>
  <c r="H82" i="39"/>
  <c r="I82" i="39" s="1"/>
  <c r="K82" i="39" s="1"/>
  <c r="H129" i="39"/>
  <c r="I129" i="39" s="1"/>
  <c r="K129" i="39" s="1"/>
  <c r="H293" i="39"/>
  <c r="I293" i="39" s="1"/>
  <c r="K293" i="39" s="1"/>
  <c r="H43" i="39"/>
  <c r="I43" i="39" s="1"/>
  <c r="K43" i="39" s="1"/>
  <c r="H275" i="39"/>
  <c r="I275" i="39" s="1"/>
  <c r="K275" i="39" s="1"/>
  <c r="H67" i="39"/>
  <c r="I67" i="39" s="1"/>
  <c r="K67" i="39" s="1"/>
  <c r="H287" i="39"/>
  <c r="I287" i="39" s="1"/>
  <c r="K287" i="39" s="1"/>
  <c r="H88" i="39"/>
  <c r="I88" i="39" s="1"/>
  <c r="K88" i="39" s="1"/>
  <c r="H440" i="39"/>
  <c r="I440" i="39" s="1"/>
  <c r="K440" i="39" s="1"/>
  <c r="H31" i="39"/>
  <c r="I31" i="39" s="1"/>
  <c r="K31" i="39" s="1"/>
  <c r="H38" i="39"/>
  <c r="I38" i="39" s="1"/>
  <c r="K38" i="39" s="1"/>
  <c r="H435" i="39"/>
  <c r="I435" i="39" s="1"/>
  <c r="K435" i="39" s="1"/>
  <c r="H196" i="39"/>
  <c r="I196" i="39" s="1"/>
  <c r="K196" i="39" s="1"/>
  <c r="H57" i="39"/>
  <c r="I57" i="39" s="1"/>
  <c r="K57" i="39" s="1"/>
  <c r="H251" i="39"/>
  <c r="I251" i="39" s="1"/>
  <c r="K251" i="39" s="1"/>
  <c r="H156" i="39"/>
  <c r="I156" i="39" s="1"/>
  <c r="K156" i="39" s="1"/>
  <c r="H262" i="39"/>
  <c r="I262" i="39" s="1"/>
  <c r="K262" i="39" s="1"/>
  <c r="H313" i="39"/>
  <c r="I313" i="39" s="1"/>
  <c r="K313" i="39" s="1"/>
  <c r="H302" i="39"/>
  <c r="I302" i="39" s="1"/>
  <c r="K302" i="39" s="1"/>
  <c r="H279" i="39"/>
  <c r="I279" i="39" s="1"/>
  <c r="K279" i="39" s="1"/>
  <c r="H228" i="39"/>
  <c r="I228" i="39" s="1"/>
  <c r="K228" i="39" s="1"/>
  <c r="H333" i="39"/>
  <c r="I333" i="39" s="1"/>
  <c r="K333" i="39" s="1"/>
  <c r="H64" i="39"/>
  <c r="I64" i="39" s="1"/>
  <c r="K64" i="39" s="1"/>
  <c r="H379" i="39"/>
  <c r="I379" i="39" s="1"/>
  <c r="K379" i="39" s="1"/>
  <c r="H339" i="39"/>
  <c r="I339" i="39" s="1"/>
  <c r="K339" i="39" s="1"/>
  <c r="H240" i="39"/>
  <c r="I240" i="39" s="1"/>
  <c r="K240" i="39" s="1"/>
  <c r="H411" i="39"/>
  <c r="I411" i="39" s="1"/>
  <c r="K411" i="39" s="1"/>
  <c r="H63" i="39"/>
  <c r="I63" i="39" s="1"/>
  <c r="K63" i="39" s="1"/>
  <c r="H311" i="39"/>
  <c r="I311" i="39" s="1"/>
  <c r="K311" i="39" s="1"/>
  <c r="H412" i="39"/>
  <c r="I412" i="39" s="1"/>
  <c r="K412" i="39" s="1"/>
  <c r="H28" i="39"/>
  <c r="I28" i="39" s="1"/>
  <c r="K28" i="39" s="1"/>
  <c r="H337" i="39"/>
  <c r="I337" i="39" s="1"/>
  <c r="K337" i="39" s="1"/>
  <c r="H274" i="39"/>
  <c r="I274" i="39" s="1"/>
  <c r="K274" i="39" s="1"/>
  <c r="H114" i="39"/>
  <c r="I114" i="39" s="1"/>
  <c r="K114" i="39" s="1"/>
  <c r="H29" i="39"/>
  <c r="I29" i="39" s="1"/>
  <c r="K29" i="39" s="1"/>
  <c r="H397" i="39"/>
  <c r="I397" i="39" s="1"/>
  <c r="K397" i="39" s="1"/>
  <c r="H425" i="39"/>
  <c r="I425" i="39" s="1"/>
  <c r="K425" i="39" s="1"/>
  <c r="H290" i="39"/>
  <c r="I290" i="39" s="1"/>
  <c r="K290" i="39" s="1"/>
  <c r="H94" i="39"/>
  <c r="I94" i="39" s="1"/>
  <c r="K94" i="39" s="1"/>
  <c r="H437" i="39"/>
  <c r="I437" i="39" s="1"/>
  <c r="K437" i="39" s="1"/>
  <c r="H264" i="39"/>
  <c r="I264" i="39" s="1"/>
  <c r="K264" i="39" s="1"/>
  <c r="H336" i="39"/>
  <c r="I336" i="39" s="1"/>
  <c r="K336" i="39" s="1"/>
  <c r="H368" i="39"/>
  <c r="I368" i="39" s="1"/>
  <c r="K368" i="39" s="1"/>
  <c r="H49" i="39"/>
  <c r="I49" i="39" s="1"/>
  <c r="K49" i="39" s="1"/>
  <c r="H35" i="39"/>
  <c r="I35" i="39" s="1"/>
  <c r="K35" i="39" s="1"/>
  <c r="H3" i="39"/>
  <c r="H323" i="39"/>
  <c r="I323" i="39" s="1"/>
  <c r="K323" i="39" s="1"/>
  <c r="H400" i="39"/>
  <c r="I400" i="39" s="1"/>
  <c r="K400" i="39" s="1"/>
  <c r="H351" i="39"/>
  <c r="I351" i="39" s="1"/>
  <c r="K351" i="39" s="1"/>
  <c r="H341" i="39"/>
  <c r="I341" i="39" s="1"/>
  <c r="K341" i="39" s="1"/>
  <c r="H169" i="39"/>
  <c r="I169" i="39" s="1"/>
  <c r="K169" i="39" s="1"/>
  <c r="H454" i="39"/>
  <c r="I454" i="39" s="1"/>
  <c r="K454" i="39" s="1"/>
  <c r="H404" i="39"/>
  <c r="I404" i="39" s="1"/>
  <c r="K404" i="39" s="1"/>
  <c r="H288" i="39"/>
  <c r="I288" i="39" s="1"/>
  <c r="K288" i="39" s="1"/>
  <c r="H26" i="39"/>
  <c r="I26" i="39" s="1"/>
  <c r="K26" i="39" s="1"/>
  <c r="H421" i="39"/>
  <c r="I421" i="39" s="1"/>
  <c r="K421" i="39" s="1"/>
  <c r="H248" i="39"/>
  <c r="I248" i="39" s="1"/>
  <c r="K248" i="39" s="1"/>
  <c r="H277" i="39"/>
  <c r="I277" i="39" s="1"/>
  <c r="K277" i="39" s="1"/>
  <c r="H291" i="39"/>
  <c r="I291" i="39" s="1"/>
  <c r="K291" i="39" s="1"/>
  <c r="H281" i="39"/>
  <c r="I281" i="39" s="1"/>
  <c r="K281" i="39" s="1"/>
  <c r="H283" i="39"/>
  <c r="I283" i="39" s="1"/>
  <c r="K283" i="39" s="1"/>
  <c r="H414" i="39"/>
  <c r="I414" i="39" s="1"/>
  <c r="K414" i="39" s="1"/>
  <c r="H23" i="39"/>
  <c r="I23" i="39" s="1"/>
  <c r="K23" i="39" s="1"/>
  <c r="H62" i="39"/>
  <c r="I62" i="39" s="1"/>
  <c r="K62" i="39" s="1"/>
  <c r="H234" i="39"/>
  <c r="I234" i="39" s="1"/>
  <c r="K234" i="39" s="1"/>
  <c r="H349" i="39"/>
  <c r="I349" i="39" s="1"/>
  <c r="K349" i="39" s="1"/>
  <c r="H44" i="39"/>
  <c r="I44" i="39" s="1"/>
  <c r="K44" i="39" s="1"/>
  <c r="H385" i="39"/>
  <c r="I385" i="39" s="1"/>
  <c r="K385" i="39" s="1"/>
  <c r="H259" i="39"/>
  <c r="I259" i="39" s="1"/>
  <c r="K259" i="39" s="1"/>
  <c r="H217" i="39"/>
  <c r="I217" i="39" s="1"/>
  <c r="K217" i="39" s="1"/>
  <c r="H25" i="39"/>
  <c r="I25" i="39" s="1"/>
  <c r="K25" i="39" s="1"/>
  <c r="H261" i="39"/>
  <c r="I261" i="39" s="1"/>
  <c r="K261" i="39" s="1"/>
  <c r="H409" i="39"/>
  <c r="I409" i="39" s="1"/>
  <c r="K409" i="39" s="1"/>
  <c r="H6" i="39"/>
  <c r="I6" i="39" s="1"/>
  <c r="K6" i="39" s="1"/>
  <c r="H344" i="39"/>
  <c r="I344" i="39" s="1"/>
  <c r="K344" i="39" s="1"/>
  <c r="H42" i="39"/>
  <c r="I42" i="39" s="1"/>
  <c r="K42" i="39" s="1"/>
  <c r="H330" i="39"/>
  <c r="I330" i="39" s="1"/>
  <c r="K330" i="39" s="1"/>
  <c r="H407" i="39"/>
  <c r="I407" i="39" s="1"/>
  <c r="K407" i="39" s="1"/>
  <c r="H204" i="39"/>
  <c r="I204" i="39" s="1"/>
  <c r="K204" i="39" s="1"/>
  <c r="H253" i="39"/>
  <c r="I253" i="39" s="1"/>
  <c r="K253" i="39" s="1"/>
  <c r="H215" i="39"/>
  <c r="I215" i="39" s="1"/>
  <c r="K215" i="39" s="1"/>
  <c r="H307" i="39"/>
  <c r="I307" i="39" s="1"/>
  <c r="K307" i="39" s="1"/>
  <c r="H211" i="39"/>
  <c r="I211" i="39" s="1"/>
  <c r="K211" i="39" s="1"/>
  <c r="H377" i="39"/>
  <c r="I377" i="39" s="1"/>
  <c r="K377" i="39" s="1"/>
  <c r="H433" i="39"/>
  <c r="I433" i="39" s="1"/>
  <c r="K433" i="39" s="1"/>
  <c r="H254" i="39"/>
  <c r="I254" i="39" s="1"/>
  <c r="K254" i="39" s="1"/>
  <c r="H360" i="39"/>
  <c r="I360" i="39" s="1"/>
  <c r="K360" i="39" s="1"/>
  <c r="H314" i="39"/>
  <c r="I314" i="39" s="1"/>
  <c r="K314" i="39" s="1"/>
  <c r="H366" i="39"/>
  <c r="I366" i="39" s="1"/>
  <c r="K366" i="39" s="1"/>
  <c r="H375" i="39"/>
  <c r="I375" i="39" s="1"/>
  <c r="K375" i="39" s="1"/>
  <c r="H370" i="39"/>
  <c r="I370" i="39" s="1"/>
  <c r="K370" i="39" s="1"/>
  <c r="H309" i="39"/>
  <c r="I309" i="39" s="1"/>
  <c r="K309" i="39" s="1"/>
  <c r="H270" i="39"/>
  <c r="I270" i="39" s="1"/>
  <c r="K270" i="39" s="1"/>
  <c r="H413" i="39"/>
  <c r="I413" i="39" s="1"/>
  <c r="K413" i="39" s="1"/>
  <c r="H364" i="39"/>
  <c r="I364" i="39" s="1"/>
  <c r="K364" i="39" s="1"/>
  <c r="H381" i="39"/>
  <c r="I381" i="39" s="1"/>
  <c r="K381" i="39" s="1"/>
  <c r="H322" i="39"/>
  <c r="I322" i="39" s="1"/>
  <c r="K322" i="39" s="1"/>
  <c r="H53" i="39"/>
  <c r="I53" i="39" s="1"/>
  <c r="K53" i="39" s="1"/>
  <c r="H419" i="39"/>
  <c r="I419" i="39" s="1"/>
  <c r="K419" i="39" s="1"/>
  <c r="H378" i="39"/>
  <c r="I378" i="39" s="1"/>
  <c r="K378" i="39" s="1"/>
  <c r="H396" i="39"/>
  <c r="I396" i="39" s="1"/>
  <c r="K396" i="39" s="1"/>
  <c r="H210" i="39"/>
  <c r="I210" i="39" s="1"/>
  <c r="K210" i="39" s="1"/>
  <c r="H347" i="39"/>
  <c r="I347" i="39" s="1"/>
  <c r="K347" i="39" s="1"/>
  <c r="H238" i="39"/>
  <c r="I238" i="39" s="1"/>
  <c r="K238" i="39" s="1"/>
  <c r="H192" i="39"/>
  <c r="I192" i="39" s="1"/>
  <c r="K192" i="39" s="1"/>
  <c r="H446" i="39"/>
  <c r="I446" i="39" s="1"/>
  <c r="K446" i="39" s="1"/>
  <c r="H81" i="39"/>
  <c r="I81" i="39" s="1"/>
  <c r="K81" i="39" s="1"/>
  <c r="H387" i="39"/>
  <c r="I387" i="39" s="1"/>
  <c r="K387" i="39" s="1"/>
  <c r="H358" i="39"/>
  <c r="I358" i="39" s="1"/>
  <c r="K358" i="39" s="1"/>
  <c r="H405" i="39"/>
  <c r="I405" i="39" s="1"/>
  <c r="K405" i="39" s="1"/>
  <c r="H403" i="39"/>
  <c r="I403" i="39" s="1"/>
  <c r="K403" i="39" s="1"/>
  <c r="H388" i="39"/>
  <c r="I388" i="39" s="1"/>
  <c r="K388" i="39" s="1"/>
  <c r="H384" i="39"/>
  <c r="I384" i="39" s="1"/>
  <c r="K384" i="39" s="1"/>
  <c r="H369" i="39"/>
  <c r="I369" i="39" s="1"/>
  <c r="K369" i="39" s="1"/>
  <c r="H198" i="39"/>
  <c r="I198" i="39" s="1"/>
  <c r="K198" i="39" s="1"/>
  <c r="H363" i="39"/>
  <c r="I363" i="39" s="1"/>
  <c r="K363" i="39" s="1"/>
  <c r="H30" i="39"/>
  <c r="I30" i="39" s="1"/>
  <c r="K30" i="39" s="1"/>
  <c r="H257" i="39"/>
  <c r="I257" i="39" s="1"/>
  <c r="K257" i="39" s="1"/>
  <c r="H406" i="39"/>
  <c r="I406" i="39" s="1"/>
  <c r="K406" i="39" s="1"/>
  <c r="H208" i="39"/>
  <c r="I208" i="39" s="1"/>
  <c r="K208" i="39" s="1"/>
  <c r="H36" i="39"/>
  <c r="I36" i="39" s="1"/>
  <c r="K36" i="39" s="1"/>
  <c r="H296" i="39"/>
  <c r="I296" i="39" s="1"/>
  <c r="K296" i="39" s="1"/>
  <c r="H449" i="39"/>
  <c r="I449" i="39" s="1"/>
  <c r="K449" i="39" s="1"/>
  <c r="H408" i="39"/>
  <c r="I408" i="39" s="1"/>
  <c r="K408" i="39" s="1"/>
  <c r="H455" i="39"/>
  <c r="I455" i="39" s="1"/>
  <c r="K455" i="39" s="1"/>
  <c r="H282" i="39"/>
  <c r="I282" i="39" s="1"/>
  <c r="K282" i="39" s="1"/>
  <c r="H91" i="39"/>
  <c r="I91" i="39" s="1"/>
  <c r="K91" i="39" s="1"/>
  <c r="H24" i="39"/>
  <c r="I24" i="39" s="1"/>
  <c r="K24" i="39" s="1"/>
  <c r="H193" i="39"/>
  <c r="I193" i="39" s="1"/>
  <c r="K193" i="39" s="1"/>
  <c r="H245" i="39"/>
  <c r="I245" i="39" s="1"/>
  <c r="K245" i="39" s="1"/>
  <c r="H402" i="39"/>
  <c r="I402" i="39" s="1"/>
  <c r="K402" i="39" s="1"/>
  <c r="H39" i="39"/>
  <c r="I39" i="39" s="1"/>
  <c r="K39" i="39" s="1"/>
  <c r="H90" i="39"/>
  <c r="I90" i="39" s="1"/>
  <c r="K90" i="39" s="1"/>
  <c r="H459" i="39"/>
  <c r="I459" i="39" s="1"/>
  <c r="K459" i="39" s="1"/>
  <c r="H303" i="39"/>
  <c r="I303" i="39" s="1"/>
  <c r="K303" i="39" s="1"/>
  <c r="H194" i="39"/>
  <c r="I194" i="39" s="1"/>
  <c r="K194" i="39" s="1"/>
  <c r="H267" i="39"/>
  <c r="I267" i="39" s="1"/>
  <c r="K267" i="39" s="1"/>
  <c r="H99" i="39"/>
  <c r="I99" i="39" s="1"/>
  <c r="K99" i="39" s="1"/>
  <c r="H295" i="39"/>
  <c r="I295" i="39" s="1"/>
  <c r="K295" i="39" s="1"/>
  <c r="H54" i="39"/>
  <c r="I54" i="39" s="1"/>
  <c r="K54" i="39" s="1"/>
  <c r="H237" i="39"/>
  <c r="I237" i="39" s="1"/>
  <c r="K237" i="39" s="1"/>
  <c r="H324" i="39"/>
  <c r="I324" i="39" s="1"/>
  <c r="K324" i="39" s="1"/>
  <c r="H223" i="39"/>
  <c r="I223" i="39" s="1"/>
  <c r="K223" i="39" s="1"/>
  <c r="H68" i="39"/>
  <c r="I68" i="39" s="1"/>
  <c r="K68" i="39" s="1"/>
  <c r="H352" i="39"/>
  <c r="I352" i="39" s="1"/>
  <c r="K352" i="39" s="1"/>
  <c r="H304" i="39"/>
  <c r="I304" i="39" s="1"/>
  <c r="K304" i="39" s="1"/>
  <c r="H133" i="39"/>
  <c r="I133" i="39" s="1"/>
  <c r="K133" i="39" s="1"/>
  <c r="H420" i="39"/>
  <c r="I420" i="39" s="1"/>
  <c r="K420" i="39" s="1"/>
  <c r="H202" i="39"/>
  <c r="I202" i="39" s="1"/>
  <c r="K202" i="39" s="1"/>
  <c r="H13" i="39"/>
  <c r="I13" i="39" s="1"/>
  <c r="K13" i="39" s="1"/>
  <c r="H69" i="39"/>
  <c r="I69" i="39" s="1"/>
  <c r="K69" i="39" s="1"/>
  <c r="H256" i="39"/>
  <c r="I256" i="39" s="1"/>
  <c r="K256" i="39" s="1"/>
  <c r="H163" i="39"/>
  <c r="I163" i="39" s="1"/>
  <c r="K163" i="39" s="1"/>
  <c r="H117" i="39"/>
  <c r="I117" i="39" s="1"/>
  <c r="K117" i="39" s="1"/>
  <c r="H70" i="39"/>
  <c r="I70" i="39" s="1"/>
  <c r="K70" i="39" s="1"/>
  <c r="H118" i="39"/>
  <c r="I118" i="39" s="1"/>
  <c r="K118" i="39" s="1"/>
  <c r="H317" i="39"/>
  <c r="I317" i="39" s="1"/>
  <c r="K317" i="39" s="1"/>
  <c r="H334" i="39"/>
  <c r="I334" i="39" s="1"/>
  <c r="K334" i="39" s="1"/>
  <c r="H395" i="39"/>
  <c r="I395" i="39" s="1"/>
  <c r="K395" i="39" s="1"/>
  <c r="H393" i="39"/>
  <c r="I393" i="39" s="1"/>
  <c r="K393" i="39" s="1"/>
  <c r="H231" i="39"/>
  <c r="I231" i="39" s="1"/>
  <c r="K231" i="39" s="1"/>
  <c r="H218" i="39"/>
  <c r="I218" i="39" s="1"/>
  <c r="K218" i="39" s="1"/>
  <c r="H197" i="39"/>
  <c r="I197" i="39" s="1"/>
  <c r="K197" i="39" s="1"/>
  <c r="H389" i="39"/>
  <c r="I389" i="39" s="1"/>
  <c r="K389" i="39" s="1"/>
  <c r="H367" i="39"/>
  <c r="I367" i="39" s="1"/>
  <c r="K367" i="39" s="1"/>
  <c r="H340" i="39"/>
  <c r="I340" i="39" s="1"/>
  <c r="K340" i="39" s="1"/>
  <c r="H376" i="39"/>
  <c r="I376" i="39" s="1"/>
  <c r="K376" i="39" s="1"/>
  <c r="H372" i="39"/>
  <c r="I372" i="39" s="1"/>
  <c r="K372" i="39" s="1"/>
  <c r="H147" i="39"/>
  <c r="I147" i="39" s="1"/>
  <c r="K147" i="39" s="1"/>
  <c r="H45" i="39"/>
  <c r="I45" i="39" s="1"/>
  <c r="K45" i="39" s="1"/>
  <c r="H200" i="39"/>
  <c r="I200" i="39" s="1"/>
  <c r="K200" i="39" s="1"/>
  <c r="H350" i="39"/>
  <c r="I350" i="39" s="1"/>
  <c r="K350" i="39" s="1"/>
  <c r="H34" i="39"/>
  <c r="I34" i="39" s="1"/>
  <c r="K34" i="39" s="1"/>
  <c r="H177" i="39"/>
  <c r="I177" i="39" s="1"/>
  <c r="K177" i="39" s="1"/>
  <c r="H299" i="39"/>
  <c r="I299" i="39" s="1"/>
  <c r="K299" i="39" s="1"/>
  <c r="H448" i="39"/>
  <c r="I448" i="39" s="1"/>
  <c r="K448" i="39" s="1"/>
  <c r="H222" i="39"/>
  <c r="I222" i="39" s="1"/>
  <c r="K222" i="39" s="1"/>
  <c r="H101" i="39"/>
  <c r="I101" i="39" s="1"/>
  <c r="K101" i="39" s="1"/>
  <c r="H453" i="39"/>
  <c r="I453" i="39" s="1"/>
  <c r="K453" i="39" s="1"/>
  <c r="H249" i="39"/>
  <c r="I249" i="39" s="1"/>
  <c r="K249" i="39" s="1"/>
  <c r="H18" i="39"/>
  <c r="I18" i="39" s="1"/>
  <c r="K18" i="39" s="1"/>
  <c r="H17" i="39"/>
  <c r="I17" i="39" s="1"/>
  <c r="K17" i="39" s="1"/>
  <c r="H432" i="39"/>
  <c r="I432" i="39" s="1"/>
  <c r="K432" i="39" s="1"/>
  <c r="H77" i="39"/>
  <c r="I77" i="39" s="1"/>
  <c r="K77" i="39" s="1"/>
  <c r="H276" i="39"/>
  <c r="I276" i="39" s="1"/>
  <c r="K276" i="39" s="1"/>
  <c r="H271" i="39"/>
  <c r="I271" i="39" s="1"/>
  <c r="K271" i="39" s="1"/>
  <c r="H252" i="39"/>
  <c r="I252" i="39" s="1"/>
  <c r="K252" i="39" s="1"/>
  <c r="H417" i="39"/>
  <c r="I417" i="39" s="1"/>
  <c r="K417" i="39" s="1"/>
  <c r="H280" i="39"/>
  <c r="I280" i="39" s="1"/>
  <c r="K280" i="39" s="1"/>
  <c r="H19" i="39"/>
  <c r="I19" i="39" s="1"/>
  <c r="K19" i="39" s="1"/>
  <c r="H203" i="39"/>
  <c r="I203" i="39" s="1"/>
  <c r="K203" i="39" s="1"/>
  <c r="H438" i="39"/>
  <c r="I438" i="39" s="1"/>
  <c r="K438" i="39" s="1"/>
  <c r="H326" i="39"/>
  <c r="I326" i="39" s="1"/>
  <c r="K326" i="39" s="1"/>
  <c r="H443" i="39"/>
  <c r="I443" i="39" s="1"/>
  <c r="K443" i="39" s="1"/>
  <c r="H108" i="39"/>
  <c r="I108" i="39" s="1"/>
  <c r="K108" i="39" s="1"/>
  <c r="H165" i="39"/>
  <c r="I165" i="39" s="1"/>
  <c r="K165" i="39" s="1"/>
  <c r="H73" i="39"/>
  <c r="I73" i="39" s="1"/>
  <c r="K73" i="39" s="1"/>
  <c r="H191" i="39"/>
  <c r="I191" i="39" s="1"/>
  <c r="K191" i="39" s="1"/>
  <c r="H232" i="39"/>
  <c r="I232" i="39" s="1"/>
  <c r="K232" i="39" s="1"/>
  <c r="H373" i="39"/>
  <c r="I373" i="39" s="1"/>
  <c r="K373" i="39" s="1"/>
  <c r="H226" i="39"/>
  <c r="I226" i="39" s="1"/>
  <c r="K226" i="39" s="1"/>
  <c r="H284" i="39"/>
  <c r="I284" i="39" s="1"/>
  <c r="K284" i="39" s="1"/>
  <c r="H229" i="39"/>
  <c r="I229" i="39" s="1"/>
  <c r="K229" i="39" s="1"/>
  <c r="H342" i="39"/>
  <c r="I342" i="39" s="1"/>
  <c r="K342" i="39" s="1"/>
  <c r="H386" i="39"/>
  <c r="I386" i="39" s="1"/>
  <c r="K386" i="39" s="1"/>
  <c r="H59" i="39"/>
  <c r="I59" i="39" s="1"/>
  <c r="K59" i="39" s="1"/>
  <c r="H391" i="39"/>
  <c r="I391" i="39" s="1"/>
  <c r="K391" i="39" s="1"/>
  <c r="H318" i="39"/>
  <c r="I318" i="39" s="1"/>
  <c r="K318" i="39" s="1"/>
  <c r="H338" i="39"/>
  <c r="I338" i="39" s="1"/>
  <c r="K338" i="39" s="1"/>
  <c r="H374" i="39"/>
  <c r="I374" i="39" s="1"/>
  <c r="K374" i="39" s="1"/>
  <c r="H209" i="39"/>
  <c r="I209" i="39" s="1"/>
  <c r="K209" i="39" s="1"/>
  <c r="H451" i="39"/>
  <c r="I451" i="39" s="1"/>
  <c r="K451" i="39" s="1"/>
  <c r="H246" i="39"/>
  <c r="I246" i="39" s="1"/>
  <c r="K246" i="39" s="1"/>
  <c r="H60" i="39"/>
  <c r="I60" i="39" s="1"/>
  <c r="K60" i="39" s="1"/>
  <c r="H382" i="39"/>
  <c r="I382" i="39" s="1"/>
  <c r="K382" i="39" s="1"/>
  <c r="H415" i="39"/>
  <c r="I415" i="39" s="1"/>
  <c r="K415" i="39" s="1"/>
  <c r="H383" i="39"/>
  <c r="I383" i="39" s="1"/>
  <c r="K383" i="39" s="1"/>
  <c r="H390" i="39"/>
  <c r="I390" i="39" s="1"/>
  <c r="K390" i="39" s="1"/>
  <c r="H418" i="39"/>
  <c r="I418" i="39" s="1"/>
  <c r="K418" i="39" s="1"/>
  <c r="H97" i="39"/>
  <c r="I97" i="39" s="1"/>
  <c r="K97" i="39" s="1"/>
  <c r="H244" i="39"/>
  <c r="I244" i="39" s="1"/>
  <c r="K244" i="39" s="1"/>
  <c r="H21" i="39"/>
  <c r="I21" i="39" s="1"/>
  <c r="K21" i="39" s="1"/>
  <c r="H365" i="39"/>
  <c r="I365" i="39" s="1"/>
  <c r="K365" i="39" s="1"/>
  <c r="H331" i="39"/>
  <c r="I331" i="39" s="1"/>
  <c r="K331" i="39" s="1"/>
  <c r="H325" i="39"/>
  <c r="I325" i="39" s="1"/>
  <c r="K325" i="39" s="1"/>
  <c r="H144" i="39"/>
  <c r="I144" i="39" s="1"/>
  <c r="K144" i="39" s="1"/>
  <c r="H180" i="39"/>
  <c r="I180" i="39" s="1"/>
  <c r="K180" i="39" s="1"/>
  <c r="H258" i="39"/>
  <c r="I258" i="39" s="1"/>
  <c r="K258" i="39" s="1"/>
  <c r="H423" i="39"/>
  <c r="I423" i="39" s="1"/>
  <c r="K423" i="39" s="1"/>
  <c r="H371" i="39"/>
  <c r="I371" i="39" s="1"/>
  <c r="K371" i="39" s="1"/>
  <c r="H319" i="39"/>
  <c r="I319" i="39" s="1"/>
  <c r="K319" i="39" s="1"/>
  <c r="H427" i="39"/>
  <c r="I427" i="39" s="1"/>
  <c r="K427" i="39" s="1"/>
  <c r="H348" i="39"/>
  <c r="I348" i="39" s="1"/>
  <c r="K348" i="39" s="1"/>
  <c r="H98" i="39"/>
  <c r="I98" i="39" s="1"/>
  <c r="K98" i="39" s="1"/>
  <c r="H434" i="39"/>
  <c r="I434" i="39" s="1"/>
  <c r="K434" i="39" s="1"/>
  <c r="H308" i="39"/>
  <c r="I308" i="39" s="1"/>
  <c r="K308" i="39" s="1"/>
  <c r="H429" i="39"/>
  <c r="I429" i="39" s="1"/>
  <c r="K429" i="39" s="1"/>
  <c r="H85" i="39"/>
  <c r="I85" i="39" s="1"/>
  <c r="K85" i="39" s="1"/>
  <c r="H272" i="39"/>
  <c r="I272" i="39" s="1"/>
  <c r="K272" i="39" s="1"/>
  <c r="H221" i="39"/>
  <c r="I221" i="39" s="1"/>
  <c r="K221" i="39" s="1"/>
  <c r="H153" i="39"/>
  <c r="I153" i="39" s="1"/>
  <c r="K153" i="39" s="1"/>
  <c r="H310" i="39"/>
  <c r="I310" i="39" s="1"/>
  <c r="K310" i="39" s="1"/>
  <c r="H199" i="39"/>
  <c r="I199" i="39" s="1"/>
  <c r="K199" i="39" s="1"/>
  <c r="H127" i="39"/>
  <c r="I127" i="39" s="1"/>
  <c r="K127" i="39" s="1"/>
  <c r="H242" i="39"/>
  <c r="I242" i="39" s="1"/>
  <c r="K242" i="39" s="1"/>
  <c r="H141" i="39"/>
  <c r="I141" i="39" s="1"/>
  <c r="K141" i="39" s="1"/>
  <c r="H416" i="39"/>
  <c r="I416" i="39" s="1"/>
  <c r="K416" i="39" s="1"/>
  <c r="H260" i="39"/>
  <c r="I260" i="39" s="1"/>
  <c r="K260" i="39" s="1"/>
  <c r="H359" i="39"/>
  <c r="I359" i="39" s="1"/>
  <c r="K359" i="39" s="1"/>
  <c r="H346" i="39"/>
  <c r="I346" i="39" s="1"/>
  <c r="K346" i="39" s="1"/>
  <c r="H212" i="39"/>
  <c r="I212" i="39" s="1"/>
  <c r="K212" i="39" s="1"/>
  <c r="H47" i="39"/>
  <c r="H286" i="39"/>
  <c r="I286" i="39" s="1"/>
  <c r="K286" i="39" s="1"/>
  <c r="H361" i="39"/>
  <c r="I361" i="39" s="1"/>
  <c r="K361" i="39" s="1"/>
  <c r="H394" i="39"/>
  <c r="I394" i="39" s="1"/>
  <c r="K394" i="39" s="1"/>
  <c r="H120" i="39"/>
  <c r="I120" i="39" s="1"/>
  <c r="K120" i="39" s="1"/>
  <c r="H268" i="39"/>
  <c r="I268" i="39" s="1"/>
  <c r="K268" i="39" s="1"/>
  <c r="H107" i="39"/>
  <c r="I107" i="39" s="1"/>
  <c r="K107" i="39" s="1"/>
  <c r="H447" i="39"/>
  <c r="I447" i="39" s="1"/>
  <c r="K447" i="39" s="1"/>
  <c r="H436" i="39"/>
  <c r="I436" i="39" s="1"/>
  <c r="K436" i="39" s="1"/>
  <c r="H37" i="39"/>
  <c r="I37" i="39" s="1"/>
  <c r="K37" i="39" s="1"/>
  <c r="H343" i="39"/>
  <c r="I343" i="39" s="1"/>
  <c r="K343" i="39" s="1"/>
  <c r="H224" i="39"/>
  <c r="I224" i="39" s="1"/>
  <c r="K224" i="39" s="1"/>
  <c r="H142" i="39"/>
  <c r="I142" i="39" s="1"/>
  <c r="K142" i="39" s="1"/>
  <c r="H236" i="39"/>
  <c r="I236" i="39" s="1"/>
  <c r="K236" i="39" s="1"/>
  <c r="H357" i="39"/>
  <c r="I357" i="39" s="1"/>
  <c r="K357" i="39" s="1"/>
  <c r="H243" i="39"/>
  <c r="I243" i="39" s="1"/>
  <c r="K243" i="39" s="1"/>
  <c r="H380" i="39"/>
  <c r="I380" i="39" s="1"/>
  <c r="K380" i="39" s="1"/>
  <c r="H89" i="39"/>
  <c r="I89" i="39" s="1"/>
  <c r="K89" i="39" s="1"/>
  <c r="H205" i="39"/>
  <c r="I205" i="39" s="1"/>
  <c r="K205" i="39" s="1"/>
  <c r="H399" i="39"/>
  <c r="I399" i="39" s="1"/>
  <c r="K399" i="39" s="1"/>
  <c r="H292" i="39"/>
  <c r="I292" i="39" s="1"/>
  <c r="K292" i="39" s="1"/>
  <c r="H410" i="39"/>
  <c r="I410" i="39" s="1"/>
  <c r="K410" i="39" s="1"/>
  <c r="H426" i="39"/>
  <c r="I426" i="39" s="1"/>
  <c r="K426" i="39" s="1"/>
  <c r="H78" i="39"/>
  <c r="I78" i="39" s="1"/>
  <c r="K78" i="39" s="1"/>
  <c r="H48" i="39"/>
  <c r="I48" i="39" s="1"/>
  <c r="K48" i="39" s="1"/>
  <c r="H27" i="39"/>
  <c r="I27" i="39" s="1"/>
  <c r="K27" i="39" s="1"/>
  <c r="H40" i="39"/>
  <c r="I40" i="39" s="1"/>
  <c r="K40" i="39" s="1"/>
  <c r="H233" i="39"/>
  <c r="I233" i="39" s="1"/>
  <c r="K233" i="39" s="1"/>
  <c r="H219" i="39"/>
  <c r="I219" i="39" s="1"/>
  <c r="K219" i="39" s="1"/>
  <c r="H445" i="39"/>
  <c r="I445" i="39" s="1"/>
  <c r="K445" i="39" s="1"/>
  <c r="H140" i="39"/>
  <c r="I140" i="39" s="1"/>
  <c r="K140" i="39" s="1"/>
  <c r="H424" i="39"/>
  <c r="I424" i="39" s="1"/>
  <c r="K424" i="39" s="1"/>
  <c r="H51" i="39"/>
  <c r="I51" i="39" s="1"/>
  <c r="K51" i="39" s="1"/>
  <c r="H61" i="39"/>
  <c r="I61" i="39" s="1"/>
  <c r="K61" i="39" s="1"/>
  <c r="H65" i="39"/>
  <c r="I65" i="39" s="1"/>
  <c r="K65" i="39" s="1"/>
  <c r="H362" i="39"/>
  <c r="I362" i="39" s="1"/>
  <c r="K362" i="39" s="1"/>
  <c r="H195" i="39"/>
  <c r="I195" i="39" s="1"/>
  <c r="K195" i="39" s="1"/>
  <c r="H72" i="39"/>
  <c r="I72" i="39" s="1"/>
  <c r="K72" i="39" s="1"/>
  <c r="H115" i="39"/>
  <c r="I115" i="39" s="1"/>
  <c r="K115" i="39" s="1"/>
  <c r="H269" i="39"/>
  <c r="I269" i="39" s="1"/>
  <c r="K269" i="39" s="1"/>
  <c r="H159" i="39"/>
  <c r="I159" i="39" s="1"/>
  <c r="K159" i="39" s="1"/>
  <c r="H135" i="39"/>
  <c r="I135" i="39" s="1"/>
  <c r="K135" i="39" s="1"/>
  <c r="H52" i="39"/>
  <c r="I52" i="39" s="1"/>
  <c r="K52" i="39" s="1"/>
  <c r="H230" i="39"/>
  <c r="I230" i="39" s="1"/>
  <c r="K230" i="39" s="1"/>
  <c r="H239" i="39"/>
  <c r="I239" i="39" s="1"/>
  <c r="K239" i="39" s="1"/>
  <c r="H184" i="39"/>
  <c r="I184" i="39" s="1"/>
  <c r="K184" i="39" s="1"/>
  <c r="H305" i="39"/>
  <c r="I305" i="39" s="1"/>
  <c r="K305" i="39" s="1"/>
  <c r="H312" i="39"/>
  <c r="I312" i="39" s="1"/>
  <c r="K312" i="39" s="1"/>
  <c r="H138" i="39"/>
  <c r="I138" i="39" s="1"/>
  <c r="K138" i="39" s="1"/>
  <c r="H320" i="39"/>
  <c r="I320" i="39" s="1"/>
  <c r="K320" i="39" s="1"/>
  <c r="H93" i="39"/>
  <c r="I93" i="39" s="1"/>
  <c r="K93" i="39" s="1"/>
  <c r="H96" i="39"/>
  <c r="I96" i="39" s="1"/>
  <c r="K96" i="39" s="1"/>
  <c r="H187" i="39"/>
  <c r="I187" i="39" s="1"/>
  <c r="K187" i="39" s="1"/>
  <c r="H151" i="39"/>
  <c r="I151" i="39" s="1"/>
  <c r="K151" i="39" s="1"/>
  <c r="H398" i="39"/>
  <c r="I398" i="39" s="1"/>
  <c r="K398" i="39" s="1"/>
  <c r="H356" i="39"/>
  <c r="I356" i="39" s="1"/>
  <c r="K356" i="39" s="1"/>
  <c r="H149" i="39"/>
  <c r="I149" i="39" s="1"/>
  <c r="K149" i="39" s="1"/>
  <c r="H422" i="39"/>
  <c r="I422" i="39" s="1"/>
  <c r="K422" i="39" s="1"/>
  <c r="H126" i="39"/>
  <c r="I126" i="39" s="1"/>
  <c r="K126" i="39" s="1"/>
  <c r="H148" i="39"/>
  <c r="I148" i="39" s="1"/>
  <c r="K148" i="39" s="1"/>
  <c r="H76" i="39"/>
  <c r="I76" i="39" s="1"/>
  <c r="K76" i="39" s="1"/>
  <c r="H134" i="39"/>
  <c r="I134" i="39" s="1"/>
  <c r="K134" i="39" s="1"/>
  <c r="H265" i="39"/>
  <c r="I265" i="39" s="1"/>
  <c r="K265" i="39" s="1"/>
  <c r="H137" i="39"/>
  <c r="I137" i="39" s="1"/>
  <c r="K137" i="39" s="1"/>
  <c r="H401" i="39"/>
  <c r="I401" i="39" s="1"/>
  <c r="K401" i="39" s="1"/>
  <c r="H452" i="39"/>
  <c r="I452" i="39" s="1"/>
  <c r="K452" i="39" s="1"/>
  <c r="H46" i="39"/>
  <c r="I46" i="39" s="1"/>
  <c r="K46" i="39" s="1"/>
  <c r="H301" i="39"/>
  <c r="I301" i="39" s="1"/>
  <c r="K301" i="39" s="1"/>
  <c r="H175" i="39"/>
  <c r="I175" i="39" s="1"/>
  <c r="K175" i="39" s="1"/>
  <c r="H430" i="39"/>
  <c r="I430" i="39" s="1"/>
  <c r="K430" i="39" s="1"/>
  <c r="H15" i="39"/>
  <c r="I15" i="39" s="1"/>
  <c r="K15" i="39" s="1"/>
  <c r="H289" i="39"/>
  <c r="I289" i="39" s="1"/>
  <c r="K289" i="39" s="1"/>
  <c r="H157" i="39"/>
  <c r="I157" i="39" s="1"/>
  <c r="K157" i="39" s="1"/>
  <c r="H154" i="39"/>
  <c r="I154" i="39" s="1"/>
  <c r="K154" i="39" s="1"/>
  <c r="H8" i="39"/>
  <c r="I8" i="39" s="1"/>
  <c r="K8" i="39" s="1"/>
  <c r="H354" i="39"/>
  <c r="I354" i="39" s="1"/>
  <c r="K354" i="39" s="1"/>
  <c r="H335" i="39"/>
  <c r="I335" i="39" s="1"/>
  <c r="K335" i="39" s="1"/>
  <c r="H14" i="39"/>
  <c r="I14" i="39" s="1"/>
  <c r="K14" i="39" s="1"/>
  <c r="H119" i="39"/>
  <c r="I119" i="39" s="1"/>
  <c r="K119" i="39" s="1"/>
  <c r="H130" i="39"/>
  <c r="I130" i="39" s="1"/>
  <c r="K130" i="39" s="1"/>
  <c r="H111" i="39"/>
  <c r="I111" i="39" s="1"/>
  <c r="K111" i="39" s="1"/>
  <c r="H439" i="39"/>
  <c r="I439" i="39" s="1"/>
  <c r="K439" i="39" s="1"/>
  <c r="H110" i="39"/>
  <c r="I110" i="39" s="1"/>
  <c r="K110" i="39" s="1"/>
  <c r="H58" i="39"/>
  <c r="I58" i="39" s="1"/>
  <c r="K58" i="39" s="1"/>
  <c r="H84" i="39"/>
  <c r="I84" i="39" s="1"/>
  <c r="K84" i="39" s="1"/>
  <c r="H79" i="39"/>
  <c r="I79" i="39" s="1"/>
  <c r="K79" i="39" s="1"/>
  <c r="H227" i="39"/>
  <c r="I227" i="39" s="1"/>
  <c r="K227" i="39" s="1"/>
  <c r="J220" i="39"/>
  <c r="J316" i="39"/>
  <c r="O7" i="39" l="1"/>
  <c r="O8" i="39"/>
  <c r="I3" i="39"/>
  <c r="K3" i="39" s="1"/>
  <c r="H201" i="39"/>
  <c r="I201" i="39" s="1"/>
  <c r="K201" i="39" s="1"/>
  <c r="J431" i="39"/>
  <c r="K431" i="39"/>
  <c r="J172" i="39"/>
  <c r="K172" i="39"/>
  <c r="J266" i="39"/>
  <c r="K266" i="39"/>
  <c r="J247" i="39"/>
  <c r="K247" i="39"/>
  <c r="J216" i="39"/>
  <c r="K216" i="39"/>
  <c r="J179" i="39"/>
  <c r="K179" i="39"/>
  <c r="J50" i="39"/>
  <c r="J178" i="39"/>
  <c r="J124" i="39"/>
  <c r="J103" i="39"/>
  <c r="J392" i="39"/>
  <c r="J182" i="39"/>
  <c r="J105" i="39"/>
  <c r="J11" i="39"/>
  <c r="J374" i="39"/>
  <c r="J101" i="39"/>
  <c r="J304" i="39"/>
  <c r="J46" i="39"/>
  <c r="J89" i="39"/>
  <c r="J348" i="39"/>
  <c r="J325" i="39"/>
  <c r="J73" i="39"/>
  <c r="J34" i="39"/>
  <c r="J231" i="39"/>
  <c r="J352" i="39"/>
  <c r="J427" i="39"/>
  <c r="J258" i="39"/>
  <c r="J208" i="39"/>
  <c r="J399" i="39"/>
  <c r="J365" i="39"/>
  <c r="J190" i="39"/>
  <c r="J243" i="39"/>
  <c r="J58" i="39"/>
  <c r="J319" i="39"/>
  <c r="J335" i="39"/>
  <c r="J157" i="39"/>
  <c r="J177" i="39"/>
  <c r="J195" i="39"/>
  <c r="J422" i="39"/>
  <c r="J320" i="39"/>
  <c r="J184" i="39"/>
  <c r="J72" i="39"/>
  <c r="J445" i="39"/>
  <c r="J27" i="39"/>
  <c r="J236" i="39"/>
  <c r="J268" i="39"/>
  <c r="J359" i="39"/>
  <c r="J153" i="39"/>
  <c r="J429" i="39"/>
  <c r="J423" i="39"/>
  <c r="J383" i="39"/>
  <c r="J338" i="39"/>
  <c r="J226" i="39"/>
  <c r="J326" i="39"/>
  <c r="J280" i="39"/>
  <c r="J18" i="39"/>
  <c r="J193" i="39"/>
  <c r="J447" i="39"/>
  <c r="J391" i="39"/>
  <c r="J223" i="39"/>
  <c r="J108" i="39"/>
  <c r="J299" i="39"/>
  <c r="J79" i="39"/>
  <c r="J439" i="39"/>
  <c r="J257" i="39"/>
  <c r="J448" i="39"/>
  <c r="J362" i="39"/>
  <c r="J8" i="39"/>
  <c r="J15" i="39"/>
  <c r="J107" i="39"/>
  <c r="J265" i="39"/>
  <c r="J148" i="39"/>
  <c r="J356" i="39"/>
  <c r="J96" i="39"/>
  <c r="J312" i="39"/>
  <c r="J230" i="39"/>
  <c r="J269" i="39"/>
  <c r="J233" i="39"/>
  <c r="J78" i="39"/>
  <c r="J394" i="39"/>
  <c r="J212" i="39"/>
  <c r="J416" i="39"/>
  <c r="J199" i="39"/>
  <c r="J272" i="39"/>
  <c r="J434" i="39"/>
  <c r="J180" i="39"/>
  <c r="J418" i="39"/>
  <c r="J382" i="39"/>
  <c r="J209" i="39"/>
  <c r="J229" i="39"/>
  <c r="J203" i="39"/>
  <c r="J252" i="39"/>
  <c r="J432" i="39"/>
  <c r="J376" i="39"/>
  <c r="J197" i="39"/>
  <c r="J395" i="39"/>
  <c r="J70" i="39"/>
  <c r="J69" i="39"/>
  <c r="J133" i="39"/>
  <c r="J295" i="39"/>
  <c r="J303" i="39"/>
  <c r="J402" i="39"/>
  <c r="J449" i="39"/>
  <c r="J198" i="39"/>
  <c r="J403" i="39"/>
  <c r="J81" i="39"/>
  <c r="J347" i="39"/>
  <c r="J419" i="39"/>
  <c r="J364" i="39"/>
  <c r="J370" i="39"/>
  <c r="J360" i="39"/>
  <c r="J211" i="39"/>
  <c r="J204" i="39"/>
  <c r="J344" i="39"/>
  <c r="J25" i="39"/>
  <c r="J44" i="39"/>
  <c r="J23" i="39"/>
  <c r="J291" i="39"/>
  <c r="J26" i="39"/>
  <c r="J169" i="39"/>
  <c r="J323" i="39"/>
  <c r="J368" i="39"/>
  <c r="J94" i="39"/>
  <c r="J29" i="39"/>
  <c r="J28" i="39"/>
  <c r="J411" i="39"/>
  <c r="J64" i="39"/>
  <c r="J302" i="39"/>
  <c r="J251" i="39"/>
  <c r="J38" i="39"/>
  <c r="J287" i="39"/>
  <c r="J293" i="39"/>
  <c r="J185" i="39"/>
  <c r="J145" i="39"/>
  <c r="J87" i="39"/>
  <c r="J116" i="39"/>
  <c r="J104" i="39"/>
  <c r="J22" i="39"/>
  <c r="J235" i="39"/>
  <c r="J12" i="39"/>
  <c r="J188" i="39"/>
  <c r="J225" i="39"/>
  <c r="J132" i="39"/>
  <c r="J152" i="39"/>
  <c r="J139" i="39"/>
  <c r="J263" i="39"/>
  <c r="J20" i="39"/>
  <c r="J33" i="39"/>
  <c r="J315" i="39"/>
  <c r="J75" i="39"/>
  <c r="J458" i="39"/>
  <c r="J186" i="39"/>
  <c r="J41" i="39"/>
  <c r="J297" i="39"/>
  <c r="J306" i="39"/>
  <c r="J357" i="39"/>
  <c r="J453" i="39"/>
  <c r="J84" i="39"/>
  <c r="J111" i="39"/>
  <c r="J406" i="39"/>
  <c r="J424" i="39"/>
  <c r="J191" i="39"/>
  <c r="J154" i="39"/>
  <c r="J430" i="39"/>
  <c r="J324" i="39"/>
  <c r="J137" i="39"/>
  <c r="J134" i="39"/>
  <c r="J126" i="39"/>
  <c r="J398" i="39"/>
  <c r="J93" i="39"/>
  <c r="J305" i="39"/>
  <c r="J52" i="39"/>
  <c r="J115" i="39"/>
  <c r="J140" i="39"/>
  <c r="J40" i="39"/>
  <c r="J426" i="39"/>
  <c r="J205" i="39"/>
  <c r="J343" i="39"/>
  <c r="J361" i="39"/>
  <c r="J346" i="39"/>
  <c r="J141" i="39"/>
  <c r="J310" i="39"/>
  <c r="J85" i="39"/>
  <c r="J98" i="39"/>
  <c r="J371" i="39"/>
  <c r="J21" i="39"/>
  <c r="J390" i="39"/>
  <c r="J60" i="39"/>
  <c r="J59" i="39"/>
  <c r="J284" i="39"/>
  <c r="J443" i="39"/>
  <c r="J19" i="39"/>
  <c r="J271" i="39"/>
  <c r="J17" i="39"/>
  <c r="J45" i="39"/>
  <c r="J340" i="39"/>
  <c r="J218" i="39"/>
  <c r="J334" i="39"/>
  <c r="J117" i="39"/>
  <c r="J13" i="39"/>
  <c r="J99" i="39"/>
  <c r="J459" i="39"/>
  <c r="J245" i="39"/>
  <c r="J296" i="39"/>
  <c r="J369" i="39"/>
  <c r="J405" i="39"/>
  <c r="J446" i="39"/>
  <c r="J210" i="39"/>
  <c r="J53" i="39"/>
  <c r="J413" i="39"/>
  <c r="J375" i="39"/>
  <c r="J254" i="39"/>
  <c r="J307" i="39"/>
  <c r="J407" i="39"/>
  <c r="J6" i="39"/>
  <c r="J217" i="39"/>
  <c r="J349" i="39"/>
  <c r="J414" i="39"/>
  <c r="J277" i="39"/>
  <c r="J288" i="39"/>
  <c r="J341" i="39"/>
  <c r="J3" i="39"/>
  <c r="J336" i="39"/>
  <c r="J290" i="39"/>
  <c r="J114" i="39"/>
  <c r="J412" i="39"/>
  <c r="J240" i="39"/>
  <c r="J333" i="39"/>
  <c r="J313" i="39"/>
  <c r="J57" i="39"/>
  <c r="J31" i="39"/>
  <c r="J67" i="39"/>
  <c r="J129" i="39"/>
  <c r="J353" i="39"/>
  <c r="J285" i="39"/>
  <c r="J55" i="39"/>
  <c r="J298" i="39"/>
  <c r="J83" i="39"/>
  <c r="J332" i="39"/>
  <c r="J143" i="39"/>
  <c r="J146" i="39"/>
  <c r="J161" i="39"/>
  <c r="J109" i="39"/>
  <c r="J7" i="39"/>
  <c r="J176" i="39"/>
  <c r="J150" i="39"/>
  <c r="J278" i="39"/>
  <c r="J300" i="39"/>
  <c r="J123" i="39"/>
  <c r="J66" i="39"/>
  <c r="J173" i="39"/>
  <c r="J80" i="39"/>
  <c r="J321" i="39"/>
  <c r="J171" i="39"/>
  <c r="J456" i="39"/>
  <c r="J189" i="39"/>
  <c r="J170" i="39"/>
  <c r="J224" i="39"/>
  <c r="J65" i="39"/>
  <c r="J200" i="39"/>
  <c r="J97" i="39"/>
  <c r="J401" i="39"/>
  <c r="J130" i="39"/>
  <c r="J14" i="39"/>
  <c r="J175" i="39"/>
  <c r="J76" i="39"/>
  <c r="J151" i="39"/>
  <c r="J135" i="39"/>
  <c r="J61" i="39"/>
  <c r="J410" i="39"/>
  <c r="J37" i="39"/>
  <c r="J286" i="39"/>
  <c r="J242" i="39"/>
  <c r="J244" i="39"/>
  <c r="J246" i="39"/>
  <c r="J386" i="39"/>
  <c r="J276" i="39"/>
  <c r="J222" i="39"/>
  <c r="J147" i="39"/>
  <c r="J367" i="39"/>
  <c r="J317" i="39"/>
  <c r="J163" i="39"/>
  <c r="J202" i="39"/>
  <c r="J237" i="39"/>
  <c r="J267" i="39"/>
  <c r="J90" i="39"/>
  <c r="J455" i="39"/>
  <c r="J36" i="39"/>
  <c r="J30" i="39"/>
  <c r="J384" i="39"/>
  <c r="J358" i="39"/>
  <c r="J192" i="39"/>
  <c r="J396" i="39"/>
  <c r="J322" i="39"/>
  <c r="J270" i="39"/>
  <c r="J366" i="39"/>
  <c r="J433" i="39"/>
  <c r="J215" i="39"/>
  <c r="J330" i="39"/>
  <c r="J409" i="39"/>
  <c r="J259" i="39"/>
  <c r="J234" i="39"/>
  <c r="J283" i="39"/>
  <c r="J248" i="39"/>
  <c r="J404" i="39"/>
  <c r="J351" i="39"/>
  <c r="J35" i="39"/>
  <c r="J264" i="39"/>
  <c r="J425" i="39"/>
  <c r="J274" i="39"/>
  <c r="J311" i="39"/>
  <c r="J339" i="39"/>
  <c r="J228" i="39"/>
  <c r="J262" i="39"/>
  <c r="J196" i="39"/>
  <c r="J440" i="39"/>
  <c r="J275" i="39"/>
  <c r="J82" i="39"/>
  <c r="J273" i="39"/>
  <c r="J450" i="39"/>
  <c r="J428" i="39"/>
  <c r="J206" i="39"/>
  <c r="J86" i="39"/>
  <c r="J155" i="39"/>
  <c r="J181" i="39"/>
  <c r="J158" i="39"/>
  <c r="J121" i="39"/>
  <c r="J441" i="39"/>
  <c r="J174" i="39"/>
  <c r="J250" i="39"/>
  <c r="J95" i="39"/>
  <c r="J164" i="39"/>
  <c r="J294" i="39"/>
  <c r="J32" i="39"/>
  <c r="J9" i="39"/>
  <c r="J125" i="39"/>
  <c r="J327" i="39"/>
  <c r="J74" i="39"/>
  <c r="J10" i="39"/>
  <c r="J106" i="39"/>
  <c r="J16" i="39"/>
  <c r="J183" i="39"/>
  <c r="J91" i="39"/>
  <c r="J436" i="39"/>
  <c r="J102" i="39"/>
  <c r="J142" i="39"/>
  <c r="J54" i="39"/>
  <c r="J144" i="39"/>
  <c r="J380" i="39"/>
  <c r="J227" i="39"/>
  <c r="J110" i="39"/>
  <c r="J119" i="39"/>
  <c r="J24" i="39"/>
  <c r="J165" i="39"/>
  <c r="J354" i="39"/>
  <c r="J289" i="39"/>
  <c r="J301" i="39"/>
  <c r="J282" i="39"/>
  <c r="J452" i="39"/>
  <c r="J232" i="39"/>
  <c r="J71" i="39"/>
  <c r="J149" i="39"/>
  <c r="J187" i="39"/>
  <c r="J138" i="39"/>
  <c r="J239" i="39"/>
  <c r="J159" i="39"/>
  <c r="J51" i="39"/>
  <c r="J219" i="39"/>
  <c r="J48" i="39"/>
  <c r="J292" i="39"/>
  <c r="J120" i="39"/>
  <c r="I47" i="39"/>
  <c r="K47" i="39" s="1"/>
  <c r="J260" i="39"/>
  <c r="J127" i="39"/>
  <c r="J221" i="39"/>
  <c r="J308" i="39"/>
  <c r="J331" i="39"/>
  <c r="J415" i="39"/>
  <c r="J451" i="39"/>
  <c r="J318" i="39"/>
  <c r="J342" i="39"/>
  <c r="J373" i="39"/>
  <c r="J438" i="39"/>
  <c r="J417" i="39"/>
  <c r="J77" i="39"/>
  <c r="J249" i="39"/>
  <c r="J350" i="39"/>
  <c r="J372" i="39"/>
  <c r="J389" i="39"/>
  <c r="J393" i="39"/>
  <c r="J118" i="39"/>
  <c r="J256" i="39"/>
  <c r="J420" i="39"/>
  <c r="J68" i="39"/>
  <c r="J194" i="39"/>
  <c r="J39" i="39"/>
  <c r="J408" i="39"/>
  <c r="J363" i="39"/>
  <c r="J388" i="39"/>
  <c r="J387" i="39"/>
  <c r="J238" i="39"/>
  <c r="J378" i="39"/>
  <c r="J381" i="39"/>
  <c r="J309" i="39"/>
  <c r="J314" i="39"/>
  <c r="J377" i="39"/>
  <c r="J253" i="39"/>
  <c r="J42" i="39"/>
  <c r="J261" i="39"/>
  <c r="J385" i="39"/>
  <c r="J62" i="39"/>
  <c r="J281" i="39"/>
  <c r="J421" i="39"/>
  <c r="J454" i="39"/>
  <c r="J400" i="39"/>
  <c r="J49" i="39"/>
  <c r="J437" i="39"/>
  <c r="J397" i="39"/>
  <c r="J337" i="39"/>
  <c r="J63" i="39"/>
  <c r="J379" i="39"/>
  <c r="J279" i="39"/>
  <c r="J156" i="39"/>
  <c r="J435" i="39"/>
  <c r="J88" i="39"/>
  <c r="J43" i="39"/>
  <c r="J100" i="39"/>
  <c r="J162" i="39"/>
  <c r="J345" i="39"/>
  <c r="J213" i="39"/>
  <c r="J207" i="39"/>
  <c r="J328" i="39"/>
  <c r="J214" i="39"/>
  <c r="J5" i="39"/>
  <c r="J329" i="39"/>
  <c r="J128" i="39"/>
  <c r="J168" i="39"/>
  <c r="J131" i="39"/>
  <c r="J167" i="39"/>
  <c r="J92" i="39"/>
  <c r="J160" i="39"/>
  <c r="J4" i="39"/>
  <c r="J113" i="39"/>
  <c r="J122" i="39"/>
  <c r="J241" i="39"/>
  <c r="J255" i="39"/>
  <c r="J457" i="39"/>
  <c r="J442" i="39"/>
  <c r="J444" i="39"/>
  <c r="J136" i="39"/>
  <c r="J112" i="39"/>
  <c r="J166" i="39"/>
  <c r="O9" i="39" l="1"/>
  <c r="J201" i="39"/>
  <c r="J467" i="39"/>
  <c r="J47" i="39"/>
  <c r="J462" i="39" s="1"/>
  <c r="O10" i="39" s="1"/>
  <c r="J466" i="39"/>
  <c r="D458" i="37"/>
  <c r="I458" i="37" s="1"/>
  <c r="E457" i="37"/>
  <c r="D457" i="37"/>
  <c r="H457" i="37" s="1"/>
  <c r="D456" i="37"/>
  <c r="F456" i="37" s="1"/>
  <c r="G456" i="37" s="1"/>
  <c r="E442" i="37"/>
  <c r="D442" i="37"/>
  <c r="I442" i="37" s="1"/>
  <c r="K442" i="37" s="1"/>
  <c r="E441" i="37"/>
  <c r="D441" i="37"/>
  <c r="H441" i="37" s="1"/>
  <c r="E436" i="37"/>
  <c r="D436" i="37"/>
  <c r="H436" i="37" s="1"/>
  <c r="E427" i="37"/>
  <c r="D427" i="37"/>
  <c r="I427" i="37" s="1"/>
  <c r="E422" i="37"/>
  <c r="D422" i="37"/>
  <c r="I422" i="37" s="1"/>
  <c r="K422" i="37" s="1"/>
  <c r="E419" i="37"/>
  <c r="D419" i="37"/>
  <c r="H419" i="37" s="1"/>
  <c r="E392" i="37"/>
  <c r="D392" i="37"/>
  <c r="E386" i="37"/>
  <c r="D386" i="37"/>
  <c r="I386" i="37" s="1"/>
  <c r="E379" i="37"/>
  <c r="D379" i="37"/>
  <c r="I379" i="37" s="1"/>
  <c r="K379" i="37" s="1"/>
  <c r="E375" i="37"/>
  <c r="D375" i="37"/>
  <c r="H375" i="37" s="1"/>
  <c r="E373" i="37"/>
  <c r="D373" i="37"/>
  <c r="H373" i="37" s="1"/>
  <c r="E368" i="37"/>
  <c r="D368" i="37"/>
  <c r="I368" i="37" s="1"/>
  <c r="E366" i="37"/>
  <c r="D366" i="37"/>
  <c r="I366" i="37" s="1"/>
  <c r="K366" i="37" s="1"/>
  <c r="E357" i="37"/>
  <c r="D357" i="37"/>
  <c r="H357" i="37" s="1"/>
  <c r="E355" i="37"/>
  <c r="D355" i="37"/>
  <c r="E354" i="37"/>
  <c r="D354" i="37"/>
  <c r="I354" i="37" s="1"/>
  <c r="E347" i="37"/>
  <c r="D347" i="37"/>
  <c r="I347" i="37" s="1"/>
  <c r="K347" i="37" s="1"/>
  <c r="E345" i="37"/>
  <c r="D345" i="37"/>
  <c r="H345" i="37" s="1"/>
  <c r="E341" i="37"/>
  <c r="D341" i="37"/>
  <c r="H341" i="37" s="1"/>
  <c r="E340" i="37"/>
  <c r="D340" i="37"/>
  <c r="I340" i="37" s="1"/>
  <c r="E338" i="37"/>
  <c r="D338" i="37"/>
  <c r="I338" i="37" s="1"/>
  <c r="K338" i="37" s="1"/>
  <c r="E335" i="37"/>
  <c r="D335" i="37"/>
  <c r="H335" i="37" s="1"/>
  <c r="E326" i="37"/>
  <c r="D326" i="37"/>
  <c r="E321" i="37"/>
  <c r="D321" i="37"/>
  <c r="E320" i="37"/>
  <c r="D320" i="37"/>
  <c r="I320" i="37" s="1"/>
  <c r="K320" i="37" s="1"/>
  <c r="E317" i="37"/>
  <c r="D317" i="37"/>
  <c r="H317" i="37" s="1"/>
  <c r="E314" i="37"/>
  <c r="D314" i="37"/>
  <c r="H314" i="37" s="1"/>
  <c r="E306" i="37"/>
  <c r="D306" i="37"/>
  <c r="I306" i="37" s="1"/>
  <c r="E299" i="37"/>
  <c r="D299" i="37"/>
  <c r="I299" i="37" s="1"/>
  <c r="K299" i="37" s="1"/>
  <c r="E298" i="37"/>
  <c r="D298" i="37"/>
  <c r="H298" i="37" s="1"/>
  <c r="E297" i="37"/>
  <c r="D297" i="37"/>
  <c r="E296" i="37"/>
  <c r="D296" i="37"/>
  <c r="I296" i="37" s="1"/>
  <c r="E289" i="37"/>
  <c r="D289" i="37"/>
  <c r="I289" i="37" s="1"/>
  <c r="K289" i="37" s="1"/>
  <c r="E263" i="37"/>
  <c r="D263" i="37"/>
  <c r="H263" i="37" s="1"/>
  <c r="E256" i="37"/>
  <c r="D256" i="37"/>
  <c r="E240" i="37"/>
  <c r="D240" i="37"/>
  <c r="E233" i="37"/>
  <c r="D233" i="37"/>
  <c r="E225" i="37"/>
  <c r="D225" i="37"/>
  <c r="H225" i="37" s="1"/>
  <c r="E224" i="37"/>
  <c r="D224" i="37"/>
  <c r="H224" i="37" s="1"/>
  <c r="E223" i="37"/>
  <c r="D223" i="37"/>
  <c r="I223" i="37" s="1"/>
  <c r="E222" i="37"/>
  <c r="D222" i="37"/>
  <c r="I222" i="37" s="1"/>
  <c r="K222" i="37" s="1"/>
  <c r="E220" i="37"/>
  <c r="D220" i="37"/>
  <c r="E218" i="37"/>
  <c r="D218" i="37"/>
  <c r="E216" i="37"/>
  <c r="D216" i="37"/>
  <c r="I216" i="37" s="1"/>
  <c r="E209" i="37"/>
  <c r="D209" i="37"/>
  <c r="I209" i="37" s="1"/>
  <c r="E204" i="37"/>
  <c r="D204" i="37"/>
  <c r="H204" i="37" s="1"/>
  <c r="E198" i="37"/>
  <c r="D198" i="37"/>
  <c r="I198" i="37" s="1"/>
  <c r="K198" i="37" s="1"/>
  <c r="E188" i="37"/>
  <c r="D188" i="37"/>
  <c r="I188" i="37" s="1"/>
  <c r="E186" i="37"/>
  <c r="D186" i="37"/>
  <c r="I186" i="37" s="1"/>
  <c r="E182" i="37"/>
  <c r="D182" i="37"/>
  <c r="E176" i="37"/>
  <c r="D176" i="37"/>
  <c r="I176" i="37" s="1"/>
  <c r="K176" i="37" s="1"/>
  <c r="E174" i="37"/>
  <c r="D174" i="37"/>
  <c r="I174" i="37" s="1"/>
  <c r="E172" i="37"/>
  <c r="D172" i="37"/>
  <c r="I172" i="37" s="1"/>
  <c r="E164" i="37"/>
  <c r="D164" i="37"/>
  <c r="H164" i="37" s="1"/>
  <c r="E163" i="37"/>
  <c r="D163" i="37"/>
  <c r="E160" i="37"/>
  <c r="D160" i="37"/>
  <c r="E148" i="37"/>
  <c r="D148" i="37"/>
  <c r="E147" i="37"/>
  <c r="D147" i="37"/>
  <c r="H147" i="37" s="1"/>
  <c r="E139" i="37"/>
  <c r="D139" i="37"/>
  <c r="I139" i="37" s="1"/>
  <c r="K139" i="37" s="1"/>
  <c r="E136" i="37"/>
  <c r="D136" i="37"/>
  <c r="H136" i="37" s="1"/>
  <c r="E135" i="37"/>
  <c r="D135" i="37"/>
  <c r="I135" i="37" s="1"/>
  <c r="E134" i="37"/>
  <c r="D134" i="37"/>
  <c r="I134" i="37" s="1"/>
  <c r="E132" i="37"/>
  <c r="D132" i="37"/>
  <c r="E124" i="37"/>
  <c r="D124" i="37"/>
  <c r="I124" i="37" s="1"/>
  <c r="K124" i="37" s="1"/>
  <c r="E123" i="37"/>
  <c r="D123" i="37"/>
  <c r="I123" i="37" s="1"/>
  <c r="K123" i="37" s="1"/>
  <c r="E120" i="37"/>
  <c r="D120" i="37"/>
  <c r="I120" i="37" s="1"/>
  <c r="E114" i="37"/>
  <c r="D114" i="37"/>
  <c r="I114" i="37" s="1"/>
  <c r="K114" i="37" s="1"/>
  <c r="E113" i="37"/>
  <c r="D113" i="37"/>
  <c r="I113" i="37" s="1"/>
  <c r="K113" i="37" s="1"/>
  <c r="E109" i="37"/>
  <c r="D109" i="37"/>
  <c r="I109" i="37" s="1"/>
  <c r="K109" i="37" s="1"/>
  <c r="E98" i="37"/>
  <c r="D98" i="37"/>
  <c r="I98" i="37" s="1"/>
  <c r="E96" i="37"/>
  <c r="D96" i="37"/>
  <c r="I96" i="37" s="1"/>
  <c r="K96" i="37" s="1"/>
  <c r="E93" i="37"/>
  <c r="D93" i="37"/>
  <c r="I93" i="37" s="1"/>
  <c r="K93" i="37" s="1"/>
  <c r="E80" i="37"/>
  <c r="D80" i="37"/>
  <c r="I80" i="37" s="1"/>
  <c r="K80" i="37" s="1"/>
  <c r="E78" i="37"/>
  <c r="D78" i="37"/>
  <c r="I78" i="37" s="1"/>
  <c r="E68" i="37"/>
  <c r="D68" i="37"/>
  <c r="I68" i="37" s="1"/>
  <c r="K68" i="37" s="1"/>
  <c r="E67" i="37"/>
  <c r="D67" i="37"/>
  <c r="I67" i="37" s="1"/>
  <c r="K67" i="37" s="1"/>
  <c r="E63" i="37"/>
  <c r="D63" i="37"/>
  <c r="E57" i="37"/>
  <c r="D57" i="37"/>
  <c r="I57" i="37" s="1"/>
  <c r="K57" i="37" s="1"/>
  <c r="E56" i="37"/>
  <c r="D56" i="37"/>
  <c r="E54" i="37"/>
  <c r="D54" i="37"/>
  <c r="I54" i="37" s="1"/>
  <c r="K54" i="37" s="1"/>
  <c r="E51" i="37"/>
  <c r="D51" i="37"/>
  <c r="I51" i="37" s="1"/>
  <c r="K51" i="37" s="1"/>
  <c r="E37" i="37"/>
  <c r="D37" i="37"/>
  <c r="I37" i="37" s="1"/>
  <c r="E26" i="37"/>
  <c r="D26" i="37"/>
  <c r="I26" i="37" s="1"/>
  <c r="K26" i="37" s="1"/>
  <c r="E24" i="37"/>
  <c r="D24" i="37"/>
  <c r="I24" i="37" s="1"/>
  <c r="K24" i="37" s="1"/>
  <c r="E23" i="37"/>
  <c r="D23" i="37"/>
  <c r="I23" i="37" s="1"/>
  <c r="K23" i="37" s="1"/>
  <c r="E11" i="37"/>
  <c r="D11" i="37"/>
  <c r="I11" i="37" s="1"/>
  <c r="E10" i="37"/>
  <c r="D10" i="37"/>
  <c r="I10" i="37" s="1"/>
  <c r="K10" i="37" s="1"/>
  <c r="E9" i="37"/>
  <c r="D9" i="37"/>
  <c r="H9" i="37" s="1"/>
  <c r="E8" i="37"/>
  <c r="D8" i="37"/>
  <c r="I8" i="37" s="1"/>
  <c r="K8" i="37" s="1"/>
  <c r="E7" i="37"/>
  <c r="D7" i="37"/>
  <c r="E4" i="37"/>
  <c r="D4" i="37"/>
  <c r="E327" i="37"/>
  <c r="D327" i="37"/>
  <c r="E265" i="37"/>
  <c r="D265" i="37"/>
  <c r="E398" i="37"/>
  <c r="D398" i="37"/>
  <c r="E66" i="37"/>
  <c r="D66" i="37"/>
  <c r="E14" i="37"/>
  <c r="D14" i="37"/>
  <c r="E166" i="37"/>
  <c r="D166" i="37"/>
  <c r="E201" i="37"/>
  <c r="D201" i="37"/>
  <c r="E79" i="37"/>
  <c r="D79" i="37"/>
  <c r="E128" i="37"/>
  <c r="D128" i="37"/>
  <c r="E346" i="37"/>
  <c r="D346" i="37"/>
  <c r="E238" i="37"/>
  <c r="D238" i="37"/>
  <c r="E130" i="37"/>
  <c r="D130" i="37"/>
  <c r="D156" i="37"/>
  <c r="E173" i="37"/>
  <c r="D173" i="37"/>
  <c r="E312" i="37"/>
  <c r="D312" i="37"/>
  <c r="E131" i="37"/>
  <c r="D131" i="37"/>
  <c r="E5" i="37"/>
  <c r="D5" i="37"/>
  <c r="E92" i="37"/>
  <c r="D92" i="37"/>
  <c r="E411" i="37"/>
  <c r="D411" i="37"/>
  <c r="E232" i="37"/>
  <c r="D232" i="37"/>
  <c r="E197" i="37"/>
  <c r="D197" i="37"/>
  <c r="E110" i="37"/>
  <c r="D110" i="37"/>
  <c r="E316" i="37"/>
  <c r="D316" i="37"/>
  <c r="E266" i="37"/>
  <c r="D266" i="37"/>
  <c r="E46" i="37"/>
  <c r="D46" i="37"/>
  <c r="E192" i="37"/>
  <c r="D192" i="37"/>
  <c r="E308" i="37"/>
  <c r="D308" i="37"/>
  <c r="E6" i="37"/>
  <c r="D6" i="37"/>
  <c r="E190" i="37"/>
  <c r="D190" i="37"/>
  <c r="E158" i="37"/>
  <c r="D158" i="37"/>
  <c r="E126" i="37"/>
  <c r="D126" i="37"/>
  <c r="E242" i="37"/>
  <c r="D242" i="37"/>
  <c r="E48" i="37"/>
  <c r="D48" i="37"/>
  <c r="E226" i="37"/>
  <c r="D226" i="37"/>
  <c r="E111" i="37"/>
  <c r="D111" i="37"/>
  <c r="E145" i="37"/>
  <c r="D145" i="37"/>
  <c r="E236" i="37"/>
  <c r="D236" i="37"/>
  <c r="E207" i="37"/>
  <c r="D207" i="37"/>
  <c r="E154" i="37"/>
  <c r="D154" i="37"/>
  <c r="E323" i="37"/>
  <c r="D323" i="37"/>
  <c r="E64" i="37"/>
  <c r="D64" i="37"/>
  <c r="E353" i="37"/>
  <c r="D353" i="37"/>
  <c r="E74" i="37"/>
  <c r="D74" i="37"/>
  <c r="E76" i="37"/>
  <c r="D76" i="37"/>
  <c r="E288" i="37"/>
  <c r="D288" i="37"/>
  <c r="E213" i="37"/>
  <c r="D213" i="37"/>
  <c r="E339" i="37"/>
  <c r="D339" i="37"/>
  <c r="E325" i="37"/>
  <c r="D325" i="37"/>
  <c r="E82" i="37"/>
  <c r="D82" i="37"/>
  <c r="E31" i="37"/>
  <c r="D31" i="37"/>
  <c r="E142" i="37"/>
  <c r="D142" i="37"/>
  <c r="E36" i="37"/>
  <c r="D36" i="37"/>
  <c r="E75" i="37"/>
  <c r="D75" i="37"/>
  <c r="E20" i="37"/>
  <c r="D20" i="37"/>
  <c r="E85" i="37"/>
  <c r="D85" i="37"/>
  <c r="E348" i="37"/>
  <c r="D348" i="37"/>
  <c r="E307" i="37"/>
  <c r="D307" i="37"/>
  <c r="E87" i="37"/>
  <c r="D87" i="37"/>
  <c r="E444" i="37"/>
  <c r="D444" i="37"/>
  <c r="E129" i="37"/>
  <c r="D129" i="37"/>
  <c r="E70" i="37"/>
  <c r="D70" i="37"/>
  <c r="E47" i="37"/>
  <c r="D47" i="37"/>
  <c r="E83" i="37"/>
  <c r="D83" i="37"/>
  <c r="E170" i="37"/>
  <c r="D170" i="37"/>
  <c r="E426" i="37"/>
  <c r="D426" i="37"/>
  <c r="E290" i="37"/>
  <c r="D290" i="37"/>
  <c r="E117" i="37"/>
  <c r="D117" i="37"/>
  <c r="E449" i="37"/>
  <c r="D449" i="37"/>
  <c r="E262" i="37"/>
  <c r="D262" i="37"/>
  <c r="E254" i="37"/>
  <c r="D254" i="37"/>
  <c r="E281" i="37"/>
  <c r="D281" i="37"/>
  <c r="E401" i="37"/>
  <c r="D401" i="37"/>
  <c r="E409" i="37"/>
  <c r="D409" i="37"/>
  <c r="E195" i="37"/>
  <c r="D195" i="37"/>
  <c r="E116" i="37"/>
  <c r="D116" i="37"/>
  <c r="E12" i="37"/>
  <c r="D12" i="37"/>
  <c r="E122" i="37"/>
  <c r="D122" i="37"/>
  <c r="E362" i="37"/>
  <c r="D362" i="37"/>
  <c r="E318" i="37"/>
  <c r="D318" i="37"/>
  <c r="E276" i="37"/>
  <c r="D276" i="37"/>
  <c r="E253" i="37"/>
  <c r="D253" i="37"/>
  <c r="E95" i="37"/>
  <c r="D95" i="37"/>
  <c r="E416" i="37"/>
  <c r="D416" i="37"/>
  <c r="E191" i="37"/>
  <c r="D191" i="37"/>
  <c r="E423" i="37"/>
  <c r="D423" i="37"/>
  <c r="E91" i="37"/>
  <c r="D91" i="37"/>
  <c r="E241" i="37"/>
  <c r="D241" i="37"/>
  <c r="E55" i="37"/>
  <c r="D55" i="37"/>
  <c r="E183" i="37"/>
  <c r="D183" i="37"/>
  <c r="E105" i="37"/>
  <c r="E118" i="37"/>
  <c r="D118" i="37"/>
  <c r="E65" i="37"/>
  <c r="D65" i="37"/>
  <c r="E25" i="37"/>
  <c r="D25" i="37"/>
  <c r="E415" i="37"/>
  <c r="D415" i="37"/>
  <c r="E84" i="37"/>
  <c r="D84" i="37"/>
  <c r="E152" i="37"/>
  <c r="D152" i="37"/>
  <c r="E199" i="37"/>
  <c r="D199" i="37"/>
  <c r="E237" i="37"/>
  <c r="D237" i="37"/>
  <c r="E229" i="37"/>
  <c r="D229" i="37"/>
  <c r="E90" i="37"/>
  <c r="D90" i="37"/>
  <c r="E424" i="37"/>
  <c r="D424" i="37"/>
  <c r="E165" i="37"/>
  <c r="D165" i="37"/>
  <c r="E141" i="37"/>
  <c r="D141" i="37"/>
  <c r="E88" i="37"/>
  <c r="D88" i="37"/>
  <c r="E81" i="37"/>
  <c r="D81" i="37"/>
  <c r="E39" i="37"/>
  <c r="D39" i="37"/>
  <c r="E44" i="37"/>
  <c r="D44" i="37"/>
  <c r="E294" i="37"/>
  <c r="D294" i="37"/>
  <c r="E33" i="37"/>
  <c r="D33" i="37"/>
  <c r="E108" i="37"/>
  <c r="D108" i="37"/>
  <c r="E59" i="37"/>
  <c r="D59" i="37"/>
  <c r="E221" i="37"/>
  <c r="D221" i="37"/>
  <c r="E149" i="37"/>
  <c r="D149" i="37"/>
  <c r="E71" i="37"/>
  <c r="D71" i="37"/>
  <c r="E175" i="37"/>
  <c r="D175" i="37"/>
  <c r="E187" i="37"/>
  <c r="D187" i="37"/>
  <c r="E18" i="37"/>
  <c r="D18" i="37"/>
  <c r="E397" i="37"/>
  <c r="D397" i="37"/>
  <c r="E104" i="37"/>
  <c r="D104" i="37"/>
  <c r="E381" i="37"/>
  <c r="D381" i="37"/>
  <c r="E284" i="37"/>
  <c r="D284" i="37"/>
  <c r="E230" i="37"/>
  <c r="D230" i="37"/>
  <c r="E329" i="37"/>
  <c r="D329" i="37"/>
  <c r="E332" i="37"/>
  <c r="D332" i="37"/>
  <c r="E169" i="37"/>
  <c r="D169" i="37"/>
  <c r="E121" i="37"/>
  <c r="D121" i="37"/>
  <c r="E259" i="37"/>
  <c r="D259" i="37"/>
  <c r="E278" i="37"/>
  <c r="D278" i="37"/>
  <c r="E228" i="37"/>
  <c r="D228" i="37"/>
  <c r="E350" i="37"/>
  <c r="D350" i="37"/>
  <c r="E41" i="37"/>
  <c r="D41" i="37"/>
  <c r="E239" i="37"/>
  <c r="D239" i="37"/>
  <c r="E13" i="37"/>
  <c r="D13" i="37"/>
  <c r="E17" i="37"/>
  <c r="D17" i="37"/>
  <c r="E400" i="37"/>
  <c r="D400" i="37"/>
  <c r="E245" i="37"/>
  <c r="D245" i="37"/>
  <c r="E38" i="37"/>
  <c r="D38" i="37"/>
  <c r="E244" i="37"/>
  <c r="D244" i="37"/>
  <c r="E103" i="37"/>
  <c r="D103" i="37"/>
  <c r="E283" i="37"/>
  <c r="D283" i="37"/>
  <c r="E295" i="37"/>
  <c r="D295" i="37"/>
  <c r="E49" i="37"/>
  <c r="D49" i="37"/>
  <c r="E151" i="37"/>
  <c r="D151" i="37"/>
  <c r="E72" i="37"/>
  <c r="D72" i="37"/>
  <c r="E181" i="37"/>
  <c r="D181" i="37"/>
  <c r="E146" i="37"/>
  <c r="D146" i="37"/>
  <c r="E89" i="37"/>
  <c r="D89" i="37"/>
  <c r="E200" i="37"/>
  <c r="D200" i="37"/>
  <c r="E101" i="37"/>
  <c r="D101" i="37"/>
  <c r="E249" i="37"/>
  <c r="D249" i="37"/>
  <c r="E22" i="37"/>
  <c r="D22" i="37"/>
  <c r="E69" i="37"/>
  <c r="D69" i="37"/>
  <c r="E58" i="37"/>
  <c r="D58" i="37"/>
  <c r="E399" i="37"/>
  <c r="D399" i="37"/>
  <c r="E446" i="37"/>
  <c r="D446" i="37"/>
  <c r="E248" i="37"/>
  <c r="D248" i="37"/>
  <c r="E177" i="37"/>
  <c r="D177" i="37"/>
  <c r="E285" i="37"/>
  <c r="D285" i="37"/>
  <c r="E100" i="37"/>
  <c r="D100" i="37"/>
  <c r="E125" i="37"/>
  <c r="D125" i="37"/>
  <c r="E143" i="37"/>
  <c r="D143" i="37"/>
  <c r="E52" i="37"/>
  <c r="D52" i="37"/>
  <c r="E138" i="37"/>
  <c r="D138" i="37"/>
  <c r="E250" i="37"/>
  <c r="D250" i="37"/>
  <c r="E196" i="37"/>
  <c r="D196" i="37"/>
  <c r="E257" i="37"/>
  <c r="D257" i="37"/>
  <c r="E425" i="37"/>
  <c r="D425" i="37"/>
  <c r="E202" i="37"/>
  <c r="D202" i="37"/>
  <c r="E140" i="37"/>
  <c r="D140" i="37"/>
  <c r="E271" i="37"/>
  <c r="D271" i="37"/>
  <c r="E429" i="37"/>
  <c r="D429" i="37"/>
  <c r="E406" i="37"/>
  <c r="D406" i="37"/>
  <c r="E115" i="37"/>
  <c r="D115" i="37"/>
  <c r="E45" i="37"/>
  <c r="D45" i="37"/>
  <c r="E300" i="37"/>
  <c r="D300" i="37"/>
  <c r="E402" i="37"/>
  <c r="D402" i="37"/>
  <c r="E42" i="37"/>
  <c r="D42" i="37"/>
  <c r="E439" i="37"/>
  <c r="D439" i="37"/>
  <c r="E167" i="37"/>
  <c r="D167" i="37"/>
  <c r="E390" i="37"/>
  <c r="D390" i="37"/>
  <c r="E428" i="37"/>
  <c r="D428" i="37"/>
  <c r="E410" i="37"/>
  <c r="D410" i="37"/>
  <c r="E178" i="37"/>
  <c r="D178" i="37"/>
  <c r="E443" i="37"/>
  <c r="D443" i="37"/>
  <c r="E380" i="37"/>
  <c r="D380" i="37"/>
  <c r="E377" i="37"/>
  <c r="D377" i="37"/>
  <c r="E184" i="37"/>
  <c r="D184" i="37"/>
  <c r="E417" i="37"/>
  <c r="D417" i="37"/>
  <c r="E61" i="37"/>
  <c r="D61" i="37"/>
  <c r="E319" i="37"/>
  <c r="D319" i="37"/>
  <c r="E189" i="37"/>
  <c r="D189" i="37"/>
  <c r="E171" i="37"/>
  <c r="D171" i="37"/>
  <c r="E413" i="37"/>
  <c r="D413" i="37"/>
  <c r="E112" i="37"/>
  <c r="D112" i="37"/>
  <c r="E21" i="37"/>
  <c r="D21" i="37"/>
  <c r="E450" i="37"/>
  <c r="D450" i="37"/>
  <c r="E243" i="37"/>
  <c r="D243" i="37"/>
  <c r="E272" i="37"/>
  <c r="D272" i="37"/>
  <c r="E50" i="37"/>
  <c r="D50" i="37"/>
  <c r="E430" i="37"/>
  <c r="D430" i="37"/>
  <c r="E311" i="37"/>
  <c r="D311" i="37"/>
  <c r="E313" i="37"/>
  <c r="D313" i="37"/>
  <c r="E217" i="37"/>
  <c r="D217" i="37"/>
  <c r="E194" i="37"/>
  <c r="D194" i="37"/>
  <c r="E268" i="37"/>
  <c r="D268" i="37"/>
  <c r="E431" i="37"/>
  <c r="D431" i="37"/>
  <c r="E161" i="37"/>
  <c r="D161" i="37"/>
  <c r="E438" i="37"/>
  <c r="D438" i="37"/>
  <c r="E77" i="37"/>
  <c r="D77" i="37"/>
  <c r="E157" i="37"/>
  <c r="D157" i="37"/>
  <c r="E53" i="37"/>
  <c r="D53" i="37"/>
  <c r="E282" i="37"/>
  <c r="D282" i="37"/>
  <c r="E365" i="37"/>
  <c r="D365" i="37"/>
  <c r="E247" i="37"/>
  <c r="D247" i="37"/>
  <c r="E448" i="37"/>
  <c r="D448" i="37"/>
  <c r="E206" i="37"/>
  <c r="D206" i="37"/>
  <c r="E358" i="37"/>
  <c r="D358" i="37"/>
  <c r="E251" i="37"/>
  <c r="D251" i="37"/>
  <c r="E378" i="37"/>
  <c r="D378" i="37"/>
  <c r="E214" i="37"/>
  <c r="D214" i="37"/>
  <c r="E102" i="37"/>
  <c r="D102" i="37"/>
  <c r="E153" i="37"/>
  <c r="D153" i="37"/>
  <c r="E275" i="37"/>
  <c r="D275" i="37"/>
  <c r="E261" i="37"/>
  <c r="D261" i="37"/>
  <c r="E34" i="37"/>
  <c r="D34" i="37"/>
  <c r="E155" i="37"/>
  <c r="D155" i="37"/>
  <c r="E137" i="37"/>
  <c r="D137" i="37"/>
  <c r="E270" i="37"/>
  <c r="D270" i="37"/>
  <c r="E287" i="37"/>
  <c r="D287" i="37"/>
  <c r="E260" i="37"/>
  <c r="D260" i="37"/>
  <c r="E86" i="37"/>
  <c r="D86" i="37"/>
  <c r="E235" i="37"/>
  <c r="D235" i="37"/>
  <c r="E414" i="37"/>
  <c r="D414" i="37"/>
  <c r="E231" i="37"/>
  <c r="D231" i="37"/>
  <c r="E219" i="37"/>
  <c r="D219" i="37"/>
  <c r="E215" i="37"/>
  <c r="D215" i="37"/>
  <c r="E277" i="37"/>
  <c r="D277" i="37"/>
  <c r="E322" i="37"/>
  <c r="D322" i="37"/>
  <c r="E291" i="37"/>
  <c r="D291" i="37"/>
  <c r="E252" i="37"/>
  <c r="D252" i="37"/>
  <c r="E280" i="37"/>
  <c r="D280" i="37"/>
  <c r="E35" i="37"/>
  <c r="D35" i="37"/>
  <c r="E394" i="37"/>
  <c r="D394" i="37"/>
  <c r="E336" i="37"/>
  <c r="D336" i="37"/>
  <c r="E274" i="37"/>
  <c r="D274" i="37"/>
  <c r="E107" i="37"/>
  <c r="D107" i="37"/>
  <c r="E404" i="37"/>
  <c r="D404" i="37"/>
  <c r="E150" i="37"/>
  <c r="D150" i="37"/>
  <c r="E408" i="37"/>
  <c r="D408" i="37"/>
  <c r="E32" i="37"/>
  <c r="D32" i="37"/>
  <c r="E185" i="37"/>
  <c r="D185" i="37"/>
  <c r="E203" i="37"/>
  <c r="D203" i="37"/>
  <c r="E351" i="37"/>
  <c r="D351" i="37"/>
  <c r="E385" i="37"/>
  <c r="D385" i="37"/>
  <c r="E43" i="37"/>
  <c r="D43" i="37"/>
  <c r="E168" i="37"/>
  <c r="D168" i="37"/>
  <c r="E459" i="37"/>
  <c r="D459" i="37"/>
  <c r="E324" i="37"/>
  <c r="D324" i="37"/>
  <c r="E127" i="37"/>
  <c r="D127" i="37"/>
  <c r="E27" i="37"/>
  <c r="D27" i="37"/>
  <c r="E393" i="37"/>
  <c r="D393" i="37"/>
  <c r="E403" i="37"/>
  <c r="D403" i="37"/>
  <c r="E279" i="37"/>
  <c r="D279" i="37"/>
  <c r="E349" i="37"/>
  <c r="D349" i="37"/>
  <c r="E205" i="37"/>
  <c r="D205" i="37"/>
  <c r="E30" i="37"/>
  <c r="D30" i="37"/>
  <c r="E405" i="37"/>
  <c r="D405" i="37"/>
  <c r="E15" i="37"/>
  <c r="D15" i="37"/>
  <c r="E97" i="37"/>
  <c r="D97" i="37"/>
  <c r="E264" i="37"/>
  <c r="D264" i="37"/>
  <c r="E302" i="37"/>
  <c r="D302" i="37"/>
  <c r="E227" i="37"/>
  <c r="D227" i="37"/>
  <c r="E395" i="37"/>
  <c r="D395" i="37"/>
  <c r="E286" i="37"/>
  <c r="D286" i="37"/>
  <c r="E292" i="37"/>
  <c r="D292" i="37"/>
  <c r="E159" i="37"/>
  <c r="D159" i="37"/>
  <c r="E387" i="37"/>
  <c r="D387" i="37"/>
  <c r="E255" i="37"/>
  <c r="D255" i="37"/>
  <c r="E180" i="37"/>
  <c r="D180" i="37"/>
  <c r="E258" i="37"/>
  <c r="D258" i="37"/>
  <c r="E337" i="37"/>
  <c r="D337" i="37"/>
  <c r="E374" i="37"/>
  <c r="D374" i="37"/>
  <c r="E40" i="37"/>
  <c r="D40" i="37"/>
  <c r="E383" i="37"/>
  <c r="D383" i="37"/>
  <c r="E371" i="37"/>
  <c r="D371" i="37"/>
  <c r="E208" i="37"/>
  <c r="D208" i="37"/>
  <c r="E29" i="37"/>
  <c r="D29" i="37"/>
  <c r="E16" i="37"/>
  <c r="D16" i="37"/>
  <c r="E62" i="37"/>
  <c r="D62" i="37"/>
  <c r="E212" i="37"/>
  <c r="D212" i="37"/>
  <c r="E454" i="37"/>
  <c r="D454" i="37"/>
  <c r="E246" i="37"/>
  <c r="D246" i="37"/>
  <c r="E309" i="37"/>
  <c r="D309" i="37"/>
  <c r="E388" i="37"/>
  <c r="D388" i="37"/>
  <c r="E303" i="37"/>
  <c r="D303" i="37"/>
  <c r="E267" i="37"/>
  <c r="D267" i="37"/>
  <c r="E382" i="37"/>
  <c r="D382" i="37"/>
  <c r="E342" i="37"/>
  <c r="D342" i="37"/>
  <c r="E376" i="37"/>
  <c r="D376" i="37"/>
  <c r="E437" i="37"/>
  <c r="D437" i="37"/>
  <c r="E434" i="37"/>
  <c r="D434" i="37"/>
  <c r="E328" i="37"/>
  <c r="D328" i="37"/>
  <c r="E269" i="37"/>
  <c r="D269" i="37"/>
  <c r="E412" i="37"/>
  <c r="D412" i="37"/>
  <c r="E106" i="37"/>
  <c r="D106" i="37"/>
  <c r="E370" i="37"/>
  <c r="D370" i="37"/>
  <c r="E210" i="37"/>
  <c r="D210" i="37"/>
  <c r="E451" i="37"/>
  <c r="D451" i="37"/>
  <c r="E334" i="37"/>
  <c r="D334" i="37"/>
  <c r="E396" i="37"/>
  <c r="D396" i="37"/>
  <c r="E453" i="37"/>
  <c r="D453" i="37"/>
  <c r="E60" i="37"/>
  <c r="D60" i="37"/>
  <c r="E421" i="37"/>
  <c r="D421" i="37"/>
  <c r="E144" i="37"/>
  <c r="D144" i="37"/>
  <c r="E352" i="37"/>
  <c r="D352" i="37"/>
  <c r="E73" i="37"/>
  <c r="D73" i="37"/>
  <c r="E372" i="37"/>
  <c r="D372" i="37"/>
  <c r="E193" i="37"/>
  <c r="D193" i="37"/>
  <c r="E344" i="37"/>
  <c r="D344" i="37"/>
  <c r="E28" i="37"/>
  <c r="D28" i="37"/>
  <c r="E234" i="37"/>
  <c r="D234" i="37"/>
  <c r="E447" i="37"/>
  <c r="D447" i="37"/>
  <c r="E304" i="37"/>
  <c r="D304" i="37"/>
  <c r="E293" i="37"/>
  <c r="D293" i="37"/>
  <c r="E331" i="37"/>
  <c r="D331" i="37"/>
  <c r="E432" i="37"/>
  <c r="D432" i="37"/>
  <c r="E359" i="37"/>
  <c r="D359" i="37"/>
  <c r="E391" i="37"/>
  <c r="D391" i="37"/>
  <c r="E330" i="37"/>
  <c r="D330" i="37"/>
  <c r="E273" i="37"/>
  <c r="D273" i="37"/>
  <c r="E445" i="37"/>
  <c r="D445" i="37"/>
  <c r="E389" i="37"/>
  <c r="D389" i="37"/>
  <c r="E407" i="37"/>
  <c r="D407" i="37"/>
  <c r="E435" i="37"/>
  <c r="D435" i="37"/>
  <c r="E452" i="37"/>
  <c r="D452" i="37"/>
  <c r="E301" i="37"/>
  <c r="D301" i="37"/>
  <c r="E360" i="37"/>
  <c r="D360" i="37"/>
  <c r="E363" i="37"/>
  <c r="D363" i="37"/>
  <c r="E418" i="37"/>
  <c r="D418" i="37"/>
  <c r="E333" i="37"/>
  <c r="D333" i="37"/>
  <c r="E305" i="37"/>
  <c r="D305" i="37"/>
  <c r="E369" i="37"/>
  <c r="D369" i="37"/>
  <c r="E94" i="37"/>
  <c r="D94" i="37"/>
  <c r="E455" i="37"/>
  <c r="D455" i="37"/>
  <c r="E433" i="37"/>
  <c r="D433" i="37"/>
  <c r="E384" i="37"/>
  <c r="D384" i="37"/>
  <c r="E356" i="37"/>
  <c r="D356" i="37"/>
  <c r="E19" i="37"/>
  <c r="D19" i="37"/>
  <c r="E364" i="37"/>
  <c r="D364" i="37"/>
  <c r="E361" i="37"/>
  <c r="D361" i="37"/>
  <c r="E420" i="37"/>
  <c r="D420" i="37"/>
  <c r="E211" i="37"/>
  <c r="D211" i="37"/>
  <c r="E3" i="37"/>
  <c r="D3" i="37"/>
  <c r="O20" i="39" l="1"/>
  <c r="O21" i="39"/>
  <c r="J11" i="37"/>
  <c r="K11" i="37"/>
  <c r="J37" i="37"/>
  <c r="K37" i="37"/>
  <c r="J98" i="37"/>
  <c r="K98" i="37"/>
  <c r="J296" i="37"/>
  <c r="K296" i="37"/>
  <c r="J340" i="37"/>
  <c r="K340" i="37"/>
  <c r="J354" i="37"/>
  <c r="K354" i="37"/>
  <c r="J427" i="37"/>
  <c r="K427" i="37"/>
  <c r="J78" i="37"/>
  <c r="K78" i="37"/>
  <c r="J120" i="37"/>
  <c r="K120" i="37"/>
  <c r="J134" i="37"/>
  <c r="K134" i="37"/>
  <c r="J174" i="37"/>
  <c r="K174" i="37"/>
  <c r="J188" i="37"/>
  <c r="K188" i="37"/>
  <c r="J216" i="37"/>
  <c r="K216" i="37"/>
  <c r="J223" i="37"/>
  <c r="K223" i="37"/>
  <c r="J306" i="37"/>
  <c r="K306" i="37"/>
  <c r="J368" i="37"/>
  <c r="K368" i="37"/>
  <c r="J386" i="37"/>
  <c r="K386" i="37"/>
  <c r="J135" i="37"/>
  <c r="K135" i="37"/>
  <c r="J172" i="37"/>
  <c r="K172" i="37"/>
  <c r="J186" i="37"/>
  <c r="K186" i="37"/>
  <c r="J209" i="37"/>
  <c r="K209" i="37"/>
  <c r="J458" i="37"/>
  <c r="K458" i="37"/>
  <c r="D466" i="39"/>
  <c r="O11" i="39" s="1"/>
  <c r="D17" i="25" s="1"/>
  <c r="J468" i="39"/>
  <c r="J469" i="39" s="1"/>
  <c r="O12" i="39" s="1"/>
  <c r="E17" i="25" s="1"/>
  <c r="H174" i="37"/>
  <c r="F355" i="37"/>
  <c r="G355" i="37" s="1"/>
  <c r="F305" i="37"/>
  <c r="G305" i="37" s="1"/>
  <c r="F418" i="37"/>
  <c r="G418" i="37" s="1"/>
  <c r="F360" i="37"/>
  <c r="G360" i="37" s="1"/>
  <c r="F445" i="37"/>
  <c r="G445" i="37" s="1"/>
  <c r="F395" i="37"/>
  <c r="G395" i="37" s="1"/>
  <c r="F302" i="37"/>
  <c r="G302" i="37" s="1"/>
  <c r="F274" i="37"/>
  <c r="G274" i="37" s="1"/>
  <c r="F280" i="37"/>
  <c r="G280" i="37" s="1"/>
  <c r="F291" i="37"/>
  <c r="G291" i="37" s="1"/>
  <c r="F13" i="37"/>
  <c r="G13" i="37" s="1"/>
  <c r="H23" i="37"/>
  <c r="F422" i="37"/>
  <c r="G422" i="37" s="1"/>
  <c r="F443" i="37"/>
  <c r="G443" i="37" s="1"/>
  <c r="F402" i="37"/>
  <c r="G402" i="37" s="1"/>
  <c r="F290" i="37"/>
  <c r="G290" i="37" s="1"/>
  <c r="F170" i="37"/>
  <c r="G170" i="37" s="1"/>
  <c r="F47" i="37"/>
  <c r="G47" i="37" s="1"/>
  <c r="F129" i="37"/>
  <c r="G129" i="37" s="1"/>
  <c r="F281" i="37"/>
  <c r="G281" i="37" s="1"/>
  <c r="F147" i="37"/>
  <c r="G147" i="37" s="1"/>
  <c r="F45" i="37"/>
  <c r="G45" i="37" s="1"/>
  <c r="F406" i="37"/>
  <c r="G406" i="37" s="1"/>
  <c r="F285" i="37"/>
  <c r="G285" i="37" s="1"/>
  <c r="F248" i="37"/>
  <c r="G248" i="37" s="1"/>
  <c r="F72" i="37"/>
  <c r="G72" i="37" s="1"/>
  <c r="F278" i="37"/>
  <c r="G278" i="37" s="1"/>
  <c r="F121" i="37"/>
  <c r="G121" i="37" s="1"/>
  <c r="F332" i="37"/>
  <c r="G332" i="37" s="1"/>
  <c r="F230" i="37"/>
  <c r="G230" i="37" s="1"/>
  <c r="F88" i="37"/>
  <c r="G88" i="37" s="1"/>
  <c r="F90" i="37"/>
  <c r="G90" i="37" s="1"/>
  <c r="F237" i="37"/>
  <c r="G237" i="37" s="1"/>
  <c r="F152" i="37"/>
  <c r="G152" i="37" s="1"/>
  <c r="F238" i="37"/>
  <c r="G238" i="37" s="1"/>
  <c r="F14" i="37"/>
  <c r="G14" i="37" s="1"/>
  <c r="F398" i="37"/>
  <c r="G398" i="37" s="1"/>
  <c r="F9" i="37"/>
  <c r="G9" i="37" s="1"/>
  <c r="F420" i="37"/>
  <c r="G420" i="37" s="1"/>
  <c r="F364" i="37"/>
  <c r="G364" i="37" s="1"/>
  <c r="F356" i="37"/>
  <c r="G356" i="37" s="1"/>
  <c r="F433" i="37"/>
  <c r="G433" i="37" s="1"/>
  <c r="F94" i="37"/>
  <c r="G94" i="37" s="1"/>
  <c r="F389" i="37"/>
  <c r="G389" i="37" s="1"/>
  <c r="F15" i="37"/>
  <c r="G15" i="37" s="1"/>
  <c r="F30" i="37"/>
  <c r="G30" i="37" s="1"/>
  <c r="F150" i="37"/>
  <c r="G150" i="37" s="1"/>
  <c r="F107" i="37"/>
  <c r="G107" i="37" s="1"/>
  <c r="F35" i="37"/>
  <c r="G35" i="37" s="1"/>
  <c r="F322" i="37"/>
  <c r="G322" i="37" s="1"/>
  <c r="F215" i="37"/>
  <c r="G215" i="37" s="1"/>
  <c r="F231" i="37"/>
  <c r="G231" i="37" s="1"/>
  <c r="F251" i="37"/>
  <c r="G251" i="37" s="1"/>
  <c r="F41" i="37"/>
  <c r="G41" i="37" s="1"/>
  <c r="F228" i="37"/>
  <c r="G228" i="37" s="1"/>
  <c r="F169" i="37"/>
  <c r="G169" i="37" s="1"/>
  <c r="F284" i="37"/>
  <c r="G284" i="37" s="1"/>
  <c r="F81" i="37"/>
  <c r="G81" i="37" s="1"/>
  <c r="F141" i="37"/>
  <c r="G141" i="37" s="1"/>
  <c r="F199" i="37"/>
  <c r="G199" i="37" s="1"/>
  <c r="F84" i="37"/>
  <c r="G84" i="37" s="1"/>
  <c r="F25" i="37"/>
  <c r="G25" i="37" s="1"/>
  <c r="F91" i="37"/>
  <c r="G91" i="37" s="1"/>
  <c r="F262" i="37"/>
  <c r="G262" i="37" s="1"/>
  <c r="F117" i="37"/>
  <c r="G117" i="37" s="1"/>
  <c r="F83" i="37"/>
  <c r="G83" i="37" s="1"/>
  <c r="F307" i="37"/>
  <c r="G307" i="37" s="1"/>
  <c r="F85" i="37"/>
  <c r="G85" i="37" s="1"/>
  <c r="F75" i="37"/>
  <c r="G75" i="37" s="1"/>
  <c r="F154" i="37"/>
  <c r="G154" i="37" s="1"/>
  <c r="F236" i="37"/>
  <c r="G236" i="37" s="1"/>
  <c r="F46" i="37"/>
  <c r="G46" i="37" s="1"/>
  <c r="F98" i="37"/>
  <c r="G98" i="37" s="1"/>
  <c r="F289" i="37"/>
  <c r="G289" i="37" s="1"/>
  <c r="F253" i="37"/>
  <c r="G253" i="37" s="1"/>
  <c r="H10" i="37"/>
  <c r="F435" i="37"/>
  <c r="G435" i="37" s="1"/>
  <c r="F273" i="37"/>
  <c r="G273" i="37" s="1"/>
  <c r="F32" i="37"/>
  <c r="G32" i="37" s="1"/>
  <c r="F153" i="37"/>
  <c r="G153" i="37" s="1"/>
  <c r="F365" i="37"/>
  <c r="G365" i="37" s="1"/>
  <c r="F53" i="37"/>
  <c r="G53" i="37" s="1"/>
  <c r="F77" i="37"/>
  <c r="G77" i="37" s="1"/>
  <c r="F217" i="37"/>
  <c r="G217" i="37" s="1"/>
  <c r="F21" i="37"/>
  <c r="G21" i="37" s="1"/>
  <c r="F413" i="37"/>
  <c r="G413" i="37" s="1"/>
  <c r="F42" i="37"/>
  <c r="G42" i="37" s="1"/>
  <c r="F49" i="37"/>
  <c r="G49" i="37" s="1"/>
  <c r="F283" i="37"/>
  <c r="G283" i="37" s="1"/>
  <c r="F65" i="37"/>
  <c r="G65" i="37" s="1"/>
  <c r="F362" i="37"/>
  <c r="G362" i="37" s="1"/>
  <c r="F316" i="37"/>
  <c r="G316" i="37" s="1"/>
  <c r="F197" i="37"/>
  <c r="G197" i="37" s="1"/>
  <c r="F11" i="37"/>
  <c r="G11" i="37" s="1"/>
  <c r="H109" i="37"/>
  <c r="F114" i="37"/>
  <c r="G114" i="37" s="1"/>
  <c r="F123" i="37"/>
  <c r="G123" i="37" s="1"/>
  <c r="F135" i="37"/>
  <c r="G135" i="37" s="1"/>
  <c r="H139" i="37"/>
  <c r="F160" i="37"/>
  <c r="G160" i="37" s="1"/>
  <c r="F164" i="37"/>
  <c r="G164" i="37" s="1"/>
  <c r="F186" i="37"/>
  <c r="G186" i="37" s="1"/>
  <c r="F198" i="37"/>
  <c r="G198" i="37" s="1"/>
  <c r="F209" i="37"/>
  <c r="G209" i="37" s="1"/>
  <c r="F222" i="37"/>
  <c r="G222" i="37" s="1"/>
  <c r="F224" i="37"/>
  <c r="G224" i="37" s="1"/>
  <c r="H296" i="37"/>
  <c r="F306" i="37"/>
  <c r="G306" i="37" s="1"/>
  <c r="J320" i="37"/>
  <c r="F338" i="37"/>
  <c r="G338" i="37" s="1"/>
  <c r="F379" i="37"/>
  <c r="G379" i="37" s="1"/>
  <c r="F346" i="37"/>
  <c r="G346" i="37" s="1"/>
  <c r="F79" i="37"/>
  <c r="G79" i="37" s="1"/>
  <c r="F166" i="37"/>
  <c r="G166" i="37" s="1"/>
  <c r="F66" i="37"/>
  <c r="G66" i="37" s="1"/>
  <c r="F8" i="37"/>
  <c r="G8" i="37" s="1"/>
  <c r="F78" i="37"/>
  <c r="G78" i="37" s="1"/>
  <c r="H135" i="37"/>
  <c r="F174" i="37"/>
  <c r="G174" i="37" s="1"/>
  <c r="I317" i="37"/>
  <c r="K317" i="37" s="1"/>
  <c r="J379" i="37"/>
  <c r="F352" i="37"/>
  <c r="G352" i="37" s="1"/>
  <c r="F106" i="37"/>
  <c r="G106" i="37" s="1"/>
  <c r="F382" i="37"/>
  <c r="G382" i="37" s="1"/>
  <c r="F309" i="37"/>
  <c r="G309" i="37" s="1"/>
  <c r="F292" i="37"/>
  <c r="G292" i="37" s="1"/>
  <c r="F206" i="37"/>
  <c r="G206" i="37" s="1"/>
  <c r="F247" i="37"/>
  <c r="G247" i="37" s="1"/>
  <c r="F282" i="37"/>
  <c r="G282" i="37" s="1"/>
  <c r="F157" i="37"/>
  <c r="G157" i="37" s="1"/>
  <c r="F438" i="37"/>
  <c r="G438" i="37" s="1"/>
  <c r="F194" i="37"/>
  <c r="G194" i="37" s="1"/>
  <c r="F313" i="37"/>
  <c r="G313" i="37" s="1"/>
  <c r="F430" i="37"/>
  <c r="G430" i="37" s="1"/>
  <c r="F272" i="37"/>
  <c r="G272" i="37" s="1"/>
  <c r="F450" i="37"/>
  <c r="G450" i="37" s="1"/>
  <c r="F171" i="37"/>
  <c r="G171" i="37" s="1"/>
  <c r="F417" i="37"/>
  <c r="G417" i="37" s="1"/>
  <c r="F410" i="37"/>
  <c r="G410" i="37" s="1"/>
  <c r="F390" i="37"/>
  <c r="G390" i="37" s="1"/>
  <c r="F125" i="37"/>
  <c r="G125" i="37" s="1"/>
  <c r="F59" i="37"/>
  <c r="G59" i="37" s="1"/>
  <c r="F423" i="37"/>
  <c r="G423" i="37" s="1"/>
  <c r="F318" i="37"/>
  <c r="G318" i="37" s="1"/>
  <c r="F64" i="37"/>
  <c r="G64" i="37" s="1"/>
  <c r="F354" i="37"/>
  <c r="G354" i="37" s="1"/>
  <c r="F368" i="37"/>
  <c r="G368" i="37" s="1"/>
  <c r="F375" i="37"/>
  <c r="G375" i="37" s="1"/>
  <c r="F330" i="37"/>
  <c r="G330" i="37" s="1"/>
  <c r="F331" i="37"/>
  <c r="G331" i="37" s="1"/>
  <c r="F234" i="37"/>
  <c r="G234" i="37" s="1"/>
  <c r="F40" i="37"/>
  <c r="G40" i="37" s="1"/>
  <c r="F180" i="37"/>
  <c r="G180" i="37" s="1"/>
  <c r="F349" i="37"/>
  <c r="G349" i="37" s="1"/>
  <c r="F403" i="37"/>
  <c r="G403" i="37" s="1"/>
  <c r="F324" i="37"/>
  <c r="G324" i="37" s="1"/>
  <c r="F385" i="37"/>
  <c r="G385" i="37" s="1"/>
  <c r="F287" i="37"/>
  <c r="G287" i="37" s="1"/>
  <c r="F137" i="37"/>
  <c r="G137" i="37" s="1"/>
  <c r="F34" i="37"/>
  <c r="G34" i="37" s="1"/>
  <c r="F275" i="37"/>
  <c r="G275" i="37" s="1"/>
  <c r="F377" i="37"/>
  <c r="G377" i="37" s="1"/>
  <c r="F202" i="37"/>
  <c r="G202" i="37" s="1"/>
  <c r="F250" i="37"/>
  <c r="G250" i="37" s="1"/>
  <c r="F22" i="37"/>
  <c r="G22" i="37" s="1"/>
  <c r="F101" i="37"/>
  <c r="G101" i="37" s="1"/>
  <c r="F89" i="37"/>
  <c r="G89" i="37" s="1"/>
  <c r="F181" i="37"/>
  <c r="G181" i="37" s="1"/>
  <c r="F245" i="37"/>
  <c r="G245" i="37" s="1"/>
  <c r="F18" i="37"/>
  <c r="G18" i="37" s="1"/>
  <c r="F175" i="37"/>
  <c r="G175" i="37" s="1"/>
  <c r="F149" i="37"/>
  <c r="G149" i="37" s="1"/>
  <c r="F229" i="37"/>
  <c r="G229" i="37" s="1"/>
  <c r="F416" i="37"/>
  <c r="G416" i="37" s="1"/>
  <c r="F12" i="37"/>
  <c r="G12" i="37" s="1"/>
  <c r="F195" i="37"/>
  <c r="G195" i="37" s="1"/>
  <c r="F254" i="37"/>
  <c r="G254" i="37" s="1"/>
  <c r="F348" i="37"/>
  <c r="G348" i="37" s="1"/>
  <c r="F142" i="37"/>
  <c r="G142" i="37" s="1"/>
  <c r="F82" i="37"/>
  <c r="G82" i="37" s="1"/>
  <c r="F288" i="37"/>
  <c r="G288" i="37" s="1"/>
  <c r="F242" i="37"/>
  <c r="G242" i="37" s="1"/>
  <c r="F158" i="37"/>
  <c r="G158" i="37" s="1"/>
  <c r="F6" i="37"/>
  <c r="G6" i="37" s="1"/>
  <c r="F192" i="37"/>
  <c r="G192" i="37" s="1"/>
  <c r="F411" i="37"/>
  <c r="G411" i="37" s="1"/>
  <c r="F5" i="37"/>
  <c r="G5" i="37" s="1"/>
  <c r="F26" i="37"/>
  <c r="G26" i="37" s="1"/>
  <c r="F51" i="37"/>
  <c r="G51" i="37" s="1"/>
  <c r="F68" i="37"/>
  <c r="G68" i="37" s="1"/>
  <c r="F80" i="37"/>
  <c r="G80" i="37" s="1"/>
  <c r="F188" i="37"/>
  <c r="G188" i="37" s="1"/>
  <c r="F204" i="37"/>
  <c r="G204" i="37" s="1"/>
  <c r="F216" i="37"/>
  <c r="G216" i="37" s="1"/>
  <c r="F223" i="37"/>
  <c r="G223" i="37" s="1"/>
  <c r="F225" i="37"/>
  <c r="G225" i="37" s="1"/>
  <c r="I375" i="37"/>
  <c r="K375" i="37" s="1"/>
  <c r="J10" i="37"/>
  <c r="H68" i="37"/>
  <c r="H80" i="37"/>
  <c r="F96" i="37"/>
  <c r="G96" i="37" s="1"/>
  <c r="F120" i="37"/>
  <c r="G120" i="37" s="1"/>
  <c r="F134" i="37"/>
  <c r="G134" i="37" s="1"/>
  <c r="F299" i="37"/>
  <c r="G299" i="37" s="1"/>
  <c r="F321" i="37"/>
  <c r="G321" i="37" s="1"/>
  <c r="F340" i="37"/>
  <c r="G340" i="37" s="1"/>
  <c r="J347" i="37"/>
  <c r="F366" i="37"/>
  <c r="G366" i="37" s="1"/>
  <c r="F427" i="37"/>
  <c r="G427" i="37" s="1"/>
  <c r="F441" i="37"/>
  <c r="G441" i="37" s="1"/>
  <c r="H456" i="37"/>
  <c r="F391" i="37"/>
  <c r="G391" i="37" s="1"/>
  <c r="F293" i="37"/>
  <c r="G293" i="37" s="1"/>
  <c r="F193" i="37"/>
  <c r="G193" i="37" s="1"/>
  <c r="F73" i="37"/>
  <c r="G73" i="37" s="1"/>
  <c r="F144" i="37"/>
  <c r="G144" i="37" s="1"/>
  <c r="F451" i="37"/>
  <c r="G451" i="37" s="1"/>
  <c r="F370" i="37"/>
  <c r="G370" i="37" s="1"/>
  <c r="F412" i="37"/>
  <c r="G412" i="37" s="1"/>
  <c r="F328" i="37"/>
  <c r="G328" i="37" s="1"/>
  <c r="F437" i="37"/>
  <c r="G437" i="37" s="1"/>
  <c r="F342" i="37"/>
  <c r="G342" i="37" s="1"/>
  <c r="F267" i="37"/>
  <c r="G267" i="37" s="1"/>
  <c r="F388" i="37"/>
  <c r="G388" i="37" s="1"/>
  <c r="F246" i="37"/>
  <c r="G246" i="37" s="1"/>
  <c r="F16" i="37"/>
  <c r="G16" i="37" s="1"/>
  <c r="F208" i="37"/>
  <c r="G208" i="37" s="1"/>
  <c r="F383" i="37"/>
  <c r="G383" i="37" s="1"/>
  <c r="F374" i="37"/>
  <c r="G374" i="37" s="1"/>
  <c r="F258" i="37"/>
  <c r="G258" i="37" s="1"/>
  <c r="F459" i="37"/>
  <c r="G459" i="37" s="1"/>
  <c r="F43" i="37"/>
  <c r="G43" i="37" s="1"/>
  <c r="F235" i="37"/>
  <c r="G235" i="37" s="1"/>
  <c r="F260" i="37"/>
  <c r="G260" i="37" s="1"/>
  <c r="F155" i="37"/>
  <c r="G155" i="37" s="1"/>
  <c r="F214" i="37"/>
  <c r="G214" i="37" s="1"/>
  <c r="F425" i="37"/>
  <c r="G425" i="37" s="1"/>
  <c r="F196" i="37"/>
  <c r="G196" i="37" s="1"/>
  <c r="F138" i="37"/>
  <c r="G138" i="37" s="1"/>
  <c r="F143" i="37"/>
  <c r="G143" i="37" s="1"/>
  <c r="F69" i="37"/>
  <c r="G69" i="37" s="1"/>
  <c r="F400" i="37"/>
  <c r="G400" i="37" s="1"/>
  <c r="F221" i="37"/>
  <c r="G221" i="37" s="1"/>
  <c r="F183" i="37"/>
  <c r="G183" i="37" s="1"/>
  <c r="F122" i="37"/>
  <c r="G122" i="37" s="1"/>
  <c r="F116" i="37"/>
  <c r="G116" i="37" s="1"/>
  <c r="F325" i="37"/>
  <c r="G325" i="37" s="1"/>
  <c r="F213" i="37"/>
  <c r="G213" i="37" s="1"/>
  <c r="F76" i="37"/>
  <c r="G76" i="37" s="1"/>
  <c r="F353" i="37"/>
  <c r="G353" i="37" s="1"/>
  <c r="F111" i="37"/>
  <c r="G111" i="37" s="1"/>
  <c r="F48" i="37"/>
  <c r="G48" i="37" s="1"/>
  <c r="F131" i="37"/>
  <c r="G131" i="37" s="1"/>
  <c r="F173" i="37"/>
  <c r="G173" i="37" s="1"/>
  <c r="F37" i="37"/>
  <c r="G37" i="37" s="1"/>
  <c r="J68" i="37"/>
  <c r="H172" i="37"/>
  <c r="H176" i="37"/>
  <c r="F296" i="37"/>
  <c r="G296" i="37" s="1"/>
  <c r="I345" i="37"/>
  <c r="F392" i="37"/>
  <c r="G392" i="37" s="1"/>
  <c r="F384" i="37"/>
  <c r="G384" i="37" s="1"/>
  <c r="F363" i="37"/>
  <c r="G363" i="37" s="1"/>
  <c r="F407" i="37"/>
  <c r="G407" i="37" s="1"/>
  <c r="F447" i="37"/>
  <c r="G447" i="37" s="1"/>
  <c r="F60" i="37"/>
  <c r="G60" i="37" s="1"/>
  <c r="F286" i="37"/>
  <c r="G286" i="37" s="1"/>
  <c r="F227" i="37"/>
  <c r="G227" i="37" s="1"/>
  <c r="F205" i="37"/>
  <c r="G205" i="37" s="1"/>
  <c r="F279" i="37"/>
  <c r="G279" i="37" s="1"/>
  <c r="F168" i="37"/>
  <c r="G168" i="37" s="1"/>
  <c r="F408" i="37"/>
  <c r="G408" i="37" s="1"/>
  <c r="F404" i="37"/>
  <c r="G404" i="37" s="1"/>
  <c r="F252" i="37"/>
  <c r="G252" i="37" s="1"/>
  <c r="F414" i="37"/>
  <c r="G414" i="37" s="1"/>
  <c r="F86" i="37"/>
  <c r="G86" i="37" s="1"/>
  <c r="F261" i="37"/>
  <c r="G261" i="37" s="1"/>
  <c r="F358" i="37"/>
  <c r="G358" i="37" s="1"/>
  <c r="F448" i="37"/>
  <c r="G448" i="37" s="1"/>
  <c r="F200" i="37"/>
  <c r="G200" i="37" s="1"/>
  <c r="F187" i="37"/>
  <c r="G187" i="37" s="1"/>
  <c r="F190" i="37"/>
  <c r="G190" i="37" s="1"/>
  <c r="F57" i="37"/>
  <c r="G57" i="37" s="1"/>
  <c r="I132" i="37"/>
  <c r="K132" i="37" s="1"/>
  <c r="H132" i="37"/>
  <c r="I160" i="37"/>
  <c r="H160" i="37"/>
  <c r="F326" i="37"/>
  <c r="G326" i="37" s="1"/>
  <c r="H326" i="37"/>
  <c r="F211" i="37"/>
  <c r="G211" i="37" s="1"/>
  <c r="F264" i="37"/>
  <c r="G264" i="37" s="1"/>
  <c r="F393" i="37"/>
  <c r="G393" i="37" s="1"/>
  <c r="F127" i="37"/>
  <c r="G127" i="37" s="1"/>
  <c r="F203" i="37"/>
  <c r="G203" i="37" s="1"/>
  <c r="F394" i="37"/>
  <c r="G394" i="37" s="1"/>
  <c r="F161" i="37"/>
  <c r="G161" i="37" s="1"/>
  <c r="F268" i="37"/>
  <c r="G268" i="37" s="1"/>
  <c r="H7" i="37"/>
  <c r="I7" i="37"/>
  <c r="I56" i="37"/>
  <c r="K56" i="37" s="1"/>
  <c r="H56" i="37"/>
  <c r="I63" i="37"/>
  <c r="K63" i="37" s="1"/>
  <c r="H63" i="37"/>
  <c r="H182" i="37"/>
  <c r="I182" i="37"/>
  <c r="I240" i="37"/>
  <c r="H240" i="37"/>
  <c r="I148" i="37"/>
  <c r="K148" i="37" s="1"/>
  <c r="H148" i="37"/>
  <c r="H163" i="37"/>
  <c r="I163" i="37"/>
  <c r="K163" i="37" s="1"/>
  <c r="F240" i="37"/>
  <c r="G240" i="37" s="1"/>
  <c r="I321" i="37"/>
  <c r="H321" i="37"/>
  <c r="F361" i="37"/>
  <c r="G361" i="37" s="1"/>
  <c r="F19" i="37"/>
  <c r="G19" i="37" s="1"/>
  <c r="F455" i="37"/>
  <c r="G455" i="37" s="1"/>
  <c r="F369" i="37"/>
  <c r="G369" i="37" s="1"/>
  <c r="F452" i="37"/>
  <c r="G452" i="37" s="1"/>
  <c r="F432" i="37"/>
  <c r="G432" i="37" s="1"/>
  <c r="F344" i="37"/>
  <c r="G344" i="37" s="1"/>
  <c r="F372" i="37"/>
  <c r="G372" i="37" s="1"/>
  <c r="F453" i="37"/>
  <c r="G453" i="37" s="1"/>
  <c r="F334" i="37"/>
  <c r="G334" i="37" s="1"/>
  <c r="F210" i="37"/>
  <c r="G210" i="37" s="1"/>
  <c r="F434" i="37"/>
  <c r="G434" i="37" s="1"/>
  <c r="F62" i="37"/>
  <c r="G62" i="37" s="1"/>
  <c r="F371" i="37"/>
  <c r="G371" i="37" s="1"/>
  <c r="F255" i="37"/>
  <c r="G255" i="37" s="1"/>
  <c r="F159" i="37"/>
  <c r="G159" i="37" s="1"/>
  <c r="F97" i="37"/>
  <c r="G97" i="37" s="1"/>
  <c r="F405" i="37"/>
  <c r="G405" i="37" s="1"/>
  <c r="F27" i="37"/>
  <c r="G27" i="37" s="1"/>
  <c r="F351" i="37"/>
  <c r="G351" i="37" s="1"/>
  <c r="F185" i="37"/>
  <c r="G185" i="37" s="1"/>
  <c r="F336" i="37"/>
  <c r="G336" i="37" s="1"/>
  <c r="F277" i="37"/>
  <c r="G277" i="37" s="1"/>
  <c r="F219" i="37"/>
  <c r="G219" i="37" s="1"/>
  <c r="F270" i="37"/>
  <c r="G270" i="37" s="1"/>
  <c r="F102" i="37"/>
  <c r="G102" i="37" s="1"/>
  <c r="F378" i="37"/>
  <c r="G378" i="37" s="1"/>
  <c r="F431" i="37"/>
  <c r="G431" i="37" s="1"/>
  <c r="F189" i="37"/>
  <c r="G189" i="37" s="1"/>
  <c r="F61" i="37"/>
  <c r="G61" i="37" s="1"/>
  <c r="I4" i="37"/>
  <c r="K4" i="37" s="1"/>
  <c r="H4" i="37"/>
  <c r="J57" i="37"/>
  <c r="F148" i="37"/>
  <c r="G148" i="37" s="1"/>
  <c r="I233" i="37"/>
  <c r="K233" i="37" s="1"/>
  <c r="H233" i="37"/>
  <c r="F256" i="37"/>
  <c r="G256" i="37" s="1"/>
  <c r="H256" i="37"/>
  <c r="F311" i="37"/>
  <c r="G311" i="37" s="1"/>
  <c r="F112" i="37"/>
  <c r="G112" i="37" s="1"/>
  <c r="F184" i="37"/>
  <c r="G184" i="37" s="1"/>
  <c r="F380" i="37"/>
  <c r="G380" i="37" s="1"/>
  <c r="F439" i="37"/>
  <c r="G439" i="37" s="1"/>
  <c r="F300" i="37"/>
  <c r="G300" i="37" s="1"/>
  <c r="F115" i="37"/>
  <c r="G115" i="37" s="1"/>
  <c r="F257" i="37"/>
  <c r="G257" i="37" s="1"/>
  <c r="F100" i="37"/>
  <c r="G100" i="37" s="1"/>
  <c r="F177" i="37"/>
  <c r="G177" i="37" s="1"/>
  <c r="F249" i="37"/>
  <c r="G249" i="37" s="1"/>
  <c r="F151" i="37"/>
  <c r="G151" i="37" s="1"/>
  <c r="F295" i="37"/>
  <c r="G295" i="37" s="1"/>
  <c r="F17" i="37"/>
  <c r="G17" i="37" s="1"/>
  <c r="F381" i="37"/>
  <c r="G381" i="37" s="1"/>
  <c r="F397" i="37"/>
  <c r="G397" i="37" s="1"/>
  <c r="F294" i="37"/>
  <c r="G294" i="37" s="1"/>
  <c r="F39" i="37"/>
  <c r="G39" i="37" s="1"/>
  <c r="F415" i="37"/>
  <c r="G415" i="37" s="1"/>
  <c r="F191" i="37"/>
  <c r="G191" i="37" s="1"/>
  <c r="F95" i="37"/>
  <c r="G95" i="37" s="1"/>
  <c r="F401" i="37"/>
  <c r="G401" i="37" s="1"/>
  <c r="F323" i="37"/>
  <c r="G323" i="37" s="1"/>
  <c r="F207" i="37"/>
  <c r="G207" i="37" s="1"/>
  <c r="F126" i="37"/>
  <c r="G126" i="37" s="1"/>
  <c r="F266" i="37"/>
  <c r="G266" i="37" s="1"/>
  <c r="F110" i="37"/>
  <c r="G110" i="37" s="1"/>
  <c r="F312" i="37"/>
  <c r="G312" i="37" s="1"/>
  <c r="F265" i="37"/>
  <c r="G265" i="37" s="1"/>
  <c r="F4" i="37"/>
  <c r="G4" i="37" s="1"/>
  <c r="H8" i="37"/>
  <c r="H26" i="37"/>
  <c r="H51" i="37"/>
  <c r="F56" i="37"/>
  <c r="G56" i="37" s="1"/>
  <c r="F63" i="37"/>
  <c r="G63" i="37" s="1"/>
  <c r="H96" i="37"/>
  <c r="H114" i="37"/>
  <c r="H123" i="37"/>
  <c r="F132" i="37"/>
  <c r="G132" i="37" s="1"/>
  <c r="F163" i="37"/>
  <c r="G163" i="37" s="1"/>
  <c r="H198" i="37"/>
  <c r="I204" i="37"/>
  <c r="K204" i="37" s="1"/>
  <c r="H209" i="37"/>
  <c r="I224" i="37"/>
  <c r="K224" i="37" s="1"/>
  <c r="F233" i="37"/>
  <c r="G233" i="37" s="1"/>
  <c r="I263" i="37"/>
  <c r="K263" i="37" s="1"/>
  <c r="F297" i="37"/>
  <c r="G297" i="37" s="1"/>
  <c r="F442" i="37"/>
  <c r="G442" i="37" s="1"/>
  <c r="I456" i="37"/>
  <c r="K456" i="37" s="1"/>
  <c r="F458" i="37"/>
  <c r="G458" i="37" s="1"/>
  <c r="F50" i="37"/>
  <c r="G50" i="37" s="1"/>
  <c r="F243" i="37"/>
  <c r="G243" i="37" s="1"/>
  <c r="F319" i="37"/>
  <c r="G319" i="37" s="1"/>
  <c r="F178" i="37"/>
  <c r="G178" i="37" s="1"/>
  <c r="F428" i="37"/>
  <c r="G428" i="37" s="1"/>
  <c r="F429" i="37"/>
  <c r="G429" i="37" s="1"/>
  <c r="F140" i="37"/>
  <c r="G140" i="37" s="1"/>
  <c r="F446" i="37"/>
  <c r="G446" i="37" s="1"/>
  <c r="F58" i="37"/>
  <c r="G58" i="37" s="1"/>
  <c r="F103" i="37"/>
  <c r="G103" i="37" s="1"/>
  <c r="F38" i="37"/>
  <c r="G38" i="37" s="1"/>
  <c r="F239" i="37"/>
  <c r="G239" i="37" s="1"/>
  <c r="F350" i="37"/>
  <c r="G350" i="37" s="1"/>
  <c r="F329" i="37"/>
  <c r="G329" i="37" s="1"/>
  <c r="F44" i="37"/>
  <c r="G44" i="37" s="1"/>
  <c r="F449" i="37"/>
  <c r="G449" i="37" s="1"/>
  <c r="F31" i="37"/>
  <c r="G31" i="37" s="1"/>
  <c r="F74" i="37"/>
  <c r="G74" i="37" s="1"/>
  <c r="F145" i="37"/>
  <c r="G145" i="37" s="1"/>
  <c r="F226" i="37"/>
  <c r="G226" i="37" s="1"/>
  <c r="F308" i="37"/>
  <c r="G308" i="37" s="1"/>
  <c r="F232" i="37"/>
  <c r="G232" i="37" s="1"/>
  <c r="F92" i="37"/>
  <c r="G92" i="37" s="1"/>
  <c r="F130" i="37"/>
  <c r="G130" i="37" s="1"/>
  <c r="F10" i="37"/>
  <c r="G10" i="37" s="1"/>
  <c r="F23" i="37"/>
  <c r="G23" i="37" s="1"/>
  <c r="J26" i="37"/>
  <c r="F109" i="37"/>
  <c r="G109" i="37" s="1"/>
  <c r="J114" i="37"/>
  <c r="F136" i="37"/>
  <c r="G136" i="37" s="1"/>
  <c r="F139" i="37"/>
  <c r="G139" i="37" s="1"/>
  <c r="F172" i="37"/>
  <c r="G172" i="37" s="1"/>
  <c r="H186" i="37"/>
  <c r="H188" i="37"/>
  <c r="H216" i="37"/>
  <c r="H222" i="37"/>
  <c r="H223" i="37"/>
  <c r="H306" i="37"/>
  <c r="F320" i="37"/>
  <c r="G320" i="37" s="1"/>
  <c r="H340" i="37"/>
  <c r="F347" i="37"/>
  <c r="G347" i="37" s="1"/>
  <c r="H355" i="37"/>
  <c r="H368" i="37"/>
  <c r="F386" i="37"/>
  <c r="G386" i="37" s="1"/>
  <c r="H392" i="37"/>
  <c r="H427" i="37"/>
  <c r="J442" i="37"/>
  <c r="H458" i="37"/>
  <c r="F314" i="37"/>
  <c r="G314" i="37" s="1"/>
  <c r="F341" i="37"/>
  <c r="G341" i="37" s="1"/>
  <c r="H354" i="37"/>
  <c r="F373" i="37"/>
  <c r="G373" i="37" s="1"/>
  <c r="H386" i="37"/>
  <c r="F436" i="37"/>
  <c r="G436" i="37" s="1"/>
  <c r="F3" i="37"/>
  <c r="G3" i="37" s="1"/>
  <c r="F333" i="37"/>
  <c r="G333" i="37" s="1"/>
  <c r="F301" i="37"/>
  <c r="G301" i="37" s="1"/>
  <c r="F29" i="37"/>
  <c r="G29" i="37" s="1"/>
  <c r="F387" i="37"/>
  <c r="G387" i="37" s="1"/>
  <c r="F359" i="37"/>
  <c r="G359" i="37" s="1"/>
  <c r="F304" i="37"/>
  <c r="G304" i="37" s="1"/>
  <c r="F28" i="37"/>
  <c r="G28" i="37" s="1"/>
  <c r="F421" i="37"/>
  <c r="G421" i="37" s="1"/>
  <c r="F396" i="37"/>
  <c r="G396" i="37" s="1"/>
  <c r="F269" i="37"/>
  <c r="G269" i="37" s="1"/>
  <c r="F376" i="37"/>
  <c r="G376" i="37" s="1"/>
  <c r="F303" i="37"/>
  <c r="G303" i="37" s="1"/>
  <c r="F454" i="37"/>
  <c r="G454" i="37" s="1"/>
  <c r="F212" i="37"/>
  <c r="G212" i="37" s="1"/>
  <c r="F337" i="37"/>
  <c r="G337" i="37" s="1"/>
  <c r="F271" i="37"/>
  <c r="G271" i="37" s="1"/>
  <c r="F399" i="37"/>
  <c r="G399" i="37" s="1"/>
  <c r="F244" i="37"/>
  <c r="G244" i="37" s="1"/>
  <c r="F167" i="37"/>
  <c r="G167" i="37" s="1"/>
  <c r="F52" i="37"/>
  <c r="G52" i="37" s="1"/>
  <c r="F146" i="37"/>
  <c r="G146" i="37" s="1"/>
  <c r="F259" i="37"/>
  <c r="G259" i="37" s="1"/>
  <c r="F104" i="37"/>
  <c r="G104" i="37" s="1"/>
  <c r="F108" i="37"/>
  <c r="G108" i="37" s="1"/>
  <c r="F165" i="37"/>
  <c r="G165" i="37" s="1"/>
  <c r="F424" i="37"/>
  <c r="G424" i="37" s="1"/>
  <c r="F118" i="37"/>
  <c r="G118" i="37" s="1"/>
  <c r="F426" i="37"/>
  <c r="G426" i="37" s="1"/>
  <c r="F71" i="37"/>
  <c r="G71" i="37" s="1"/>
  <c r="F55" i="37"/>
  <c r="G55" i="37" s="1"/>
  <c r="F241" i="37"/>
  <c r="G241" i="37" s="1"/>
  <c r="F276" i="37"/>
  <c r="G276" i="37" s="1"/>
  <c r="F409" i="37"/>
  <c r="G409" i="37" s="1"/>
  <c r="F70" i="37"/>
  <c r="G70" i="37" s="1"/>
  <c r="F20" i="37"/>
  <c r="G20" i="37" s="1"/>
  <c r="F33" i="37"/>
  <c r="G33" i="37" s="1"/>
  <c r="F36" i="37"/>
  <c r="G36" i="37" s="1"/>
  <c r="F444" i="37"/>
  <c r="G444" i="37" s="1"/>
  <c r="F339" i="37"/>
  <c r="G339" i="37" s="1"/>
  <c r="J93" i="37"/>
  <c r="F87" i="37"/>
  <c r="G87" i="37" s="1"/>
  <c r="J54" i="37"/>
  <c r="J124" i="37"/>
  <c r="J8" i="37"/>
  <c r="I9" i="37"/>
  <c r="K9" i="37" s="1"/>
  <c r="J51" i="37"/>
  <c r="J80" i="37"/>
  <c r="J123" i="37"/>
  <c r="H220" i="37"/>
  <c r="I220" i="37"/>
  <c r="K220" i="37" s="1"/>
  <c r="F128" i="37"/>
  <c r="G128" i="37" s="1"/>
  <c r="F327" i="37"/>
  <c r="G327" i="37" s="1"/>
  <c r="F24" i="37"/>
  <c r="G24" i="37" s="1"/>
  <c r="H24" i="37"/>
  <c r="F67" i="37"/>
  <c r="G67" i="37" s="1"/>
  <c r="H67" i="37"/>
  <c r="J96" i="37"/>
  <c r="F113" i="37"/>
  <c r="G113" i="37" s="1"/>
  <c r="H113" i="37"/>
  <c r="J139" i="37"/>
  <c r="J198" i="37"/>
  <c r="F201" i="37"/>
  <c r="G201" i="37" s="1"/>
  <c r="F7" i="37"/>
  <c r="G7" i="37" s="1"/>
  <c r="J23" i="37"/>
  <c r="J109" i="37"/>
  <c r="H218" i="37"/>
  <c r="I218" i="37"/>
  <c r="K218" i="37" s="1"/>
  <c r="J222" i="37"/>
  <c r="J24" i="37"/>
  <c r="F54" i="37"/>
  <c r="G54" i="37" s="1"/>
  <c r="H54" i="37"/>
  <c r="J67" i="37"/>
  <c r="F93" i="37"/>
  <c r="G93" i="37" s="1"/>
  <c r="H93" i="37"/>
  <c r="J113" i="37"/>
  <c r="F124" i="37"/>
  <c r="G124" i="37" s="1"/>
  <c r="H124" i="37"/>
  <c r="J176" i="37"/>
  <c r="I136" i="37"/>
  <c r="K136" i="37" s="1"/>
  <c r="F176" i="37"/>
  <c r="G176" i="37" s="1"/>
  <c r="F182" i="37"/>
  <c r="G182" i="37" s="1"/>
  <c r="F263" i="37"/>
  <c r="G263" i="37" s="1"/>
  <c r="I297" i="37"/>
  <c r="K297" i="37" s="1"/>
  <c r="F317" i="37"/>
  <c r="G317" i="37" s="1"/>
  <c r="F345" i="37"/>
  <c r="G345" i="37" s="1"/>
  <c r="I441" i="37"/>
  <c r="K441" i="37" s="1"/>
  <c r="F457" i="37"/>
  <c r="G457" i="37" s="1"/>
  <c r="H11" i="37"/>
  <c r="H37" i="37"/>
  <c r="H57" i="37"/>
  <c r="H78" i="37"/>
  <c r="H98" i="37"/>
  <c r="H120" i="37"/>
  <c r="H134" i="37"/>
  <c r="I147" i="37"/>
  <c r="K147" i="37" s="1"/>
  <c r="I164" i="37"/>
  <c r="K164" i="37" s="1"/>
  <c r="F218" i="37"/>
  <c r="G218" i="37" s="1"/>
  <c r="F220" i="37"/>
  <c r="G220" i="37" s="1"/>
  <c r="I225" i="37"/>
  <c r="K225" i="37" s="1"/>
  <c r="I256" i="37"/>
  <c r="K256" i="37" s="1"/>
  <c r="J289" i="37"/>
  <c r="F298" i="37"/>
  <c r="G298" i="37" s="1"/>
  <c r="J299" i="37"/>
  <c r="F335" i="37"/>
  <c r="G335" i="37" s="1"/>
  <c r="J338" i="37"/>
  <c r="F357" i="37"/>
  <c r="G357" i="37" s="1"/>
  <c r="J366" i="37"/>
  <c r="F419" i="37"/>
  <c r="G419" i="37" s="1"/>
  <c r="J422" i="37"/>
  <c r="I457" i="37"/>
  <c r="K457" i="37" s="1"/>
  <c r="H297" i="37"/>
  <c r="I298" i="37"/>
  <c r="K298" i="37" s="1"/>
  <c r="I335" i="37"/>
  <c r="K335" i="37" s="1"/>
  <c r="I357" i="37"/>
  <c r="K357" i="37" s="1"/>
  <c r="I419" i="37"/>
  <c r="K419" i="37" s="1"/>
  <c r="I314" i="37"/>
  <c r="K314" i="37" s="1"/>
  <c r="I326" i="37"/>
  <c r="K326" i="37" s="1"/>
  <c r="I341" i="37"/>
  <c r="K341" i="37" s="1"/>
  <c r="I355" i="37"/>
  <c r="K355" i="37" s="1"/>
  <c r="I373" i="37"/>
  <c r="K373" i="37" s="1"/>
  <c r="I392" i="37"/>
  <c r="K392" i="37" s="1"/>
  <c r="I436" i="37"/>
  <c r="K436" i="37" s="1"/>
  <c r="H289" i="37"/>
  <c r="H299" i="37"/>
  <c r="H320" i="37"/>
  <c r="H338" i="37"/>
  <c r="H347" i="37"/>
  <c r="H366" i="37"/>
  <c r="H379" i="37"/>
  <c r="H422" i="37"/>
  <c r="H442" i="37"/>
  <c r="O23" i="39" l="1"/>
  <c r="G17" i="25" s="1"/>
  <c r="O22" i="39"/>
  <c r="J132" i="37"/>
  <c r="J148" i="37"/>
  <c r="J345" i="37"/>
  <c r="K345" i="37"/>
  <c r="J321" i="37"/>
  <c r="K321" i="37"/>
  <c r="J182" i="37"/>
  <c r="K182" i="37"/>
  <c r="J7" i="37"/>
  <c r="K7" i="37"/>
  <c r="J240" i="37"/>
  <c r="K240" i="37"/>
  <c r="J160" i="37"/>
  <c r="K160" i="37"/>
  <c r="J163" i="37"/>
  <c r="J375" i="37"/>
  <c r="J63" i="37"/>
  <c r="J317" i="37"/>
  <c r="J456" i="37"/>
  <c r="J224" i="37"/>
  <c r="J263" i="37"/>
  <c r="J4" i="37"/>
  <c r="J56" i="37"/>
  <c r="J204" i="37"/>
  <c r="J233" i="37"/>
  <c r="J225" i="37"/>
  <c r="J419" i="37"/>
  <c r="J335" i="37"/>
  <c r="J164" i="37"/>
  <c r="J392" i="37"/>
  <c r="J326" i="37"/>
  <c r="J9" i="37"/>
  <c r="J355" i="37"/>
  <c r="J357" i="37"/>
  <c r="J298" i="37"/>
  <c r="J256" i="37"/>
  <c r="J441" i="37"/>
  <c r="J297" i="37"/>
  <c r="J220" i="37"/>
  <c r="J436" i="37"/>
  <c r="J341" i="37"/>
  <c r="J457" i="37"/>
  <c r="J373" i="37"/>
  <c r="J314" i="37"/>
  <c r="J147" i="37"/>
  <c r="J136" i="37"/>
  <c r="J218" i="37"/>
  <c r="C462" i="33"/>
  <c r="M3" i="33" s="1"/>
  <c r="D462" i="30"/>
  <c r="M4" i="30" s="1"/>
  <c r="D462" i="32"/>
  <c r="M4" i="32" s="1"/>
  <c r="C462" i="32"/>
  <c r="M3" i="32" s="1"/>
  <c r="M5" i="32" l="1"/>
  <c r="M6" i="32" s="1"/>
  <c r="E4" i="33"/>
  <c r="F4" i="33"/>
  <c r="G4" i="33"/>
  <c r="F5" i="33"/>
  <c r="E5" i="33"/>
  <c r="G5" i="33"/>
  <c r="E6" i="33"/>
  <c r="F6" i="33"/>
  <c r="F7" i="33"/>
  <c r="E7" i="33"/>
  <c r="G7" i="33"/>
  <c r="E8" i="33"/>
  <c r="F9" i="33"/>
  <c r="E9" i="33"/>
  <c r="G9" i="33"/>
  <c r="F11" i="33"/>
  <c r="E11" i="33"/>
  <c r="G11" i="33"/>
  <c r="E12" i="33"/>
  <c r="F12" i="33"/>
  <c r="G12" i="33"/>
  <c r="F13" i="33"/>
  <c r="E13" i="33"/>
  <c r="G13" i="33"/>
  <c r="E14" i="33"/>
  <c r="F14" i="33"/>
  <c r="F17" i="33"/>
  <c r="E17" i="33"/>
  <c r="G17" i="33"/>
  <c r="E23" i="33"/>
  <c r="F24" i="33"/>
  <c r="E24" i="33"/>
  <c r="G24" i="33"/>
  <c r="F28" i="33"/>
  <c r="E28" i="33"/>
  <c r="G28" i="33"/>
  <c r="E31" i="33"/>
  <c r="F31" i="33"/>
  <c r="G31" i="33"/>
  <c r="F35" i="33"/>
  <c r="E35" i="33"/>
  <c r="G35" i="33"/>
  <c r="E36" i="33"/>
  <c r="F36" i="33"/>
  <c r="F37" i="33"/>
  <c r="E37" i="33"/>
  <c r="G37" i="33"/>
  <c r="E41" i="33"/>
  <c r="F43" i="33"/>
  <c r="E43" i="33"/>
  <c r="G43" i="33"/>
  <c r="F51" i="33"/>
  <c r="E51" i="33"/>
  <c r="G51" i="33"/>
  <c r="E52" i="33"/>
  <c r="F52" i="33"/>
  <c r="G52" i="33"/>
  <c r="F53" i="33"/>
  <c r="E53" i="33"/>
  <c r="G53" i="33"/>
  <c r="E54" i="33"/>
  <c r="F54" i="33"/>
  <c r="F57" i="33"/>
  <c r="E57" i="33"/>
  <c r="G57" i="33"/>
  <c r="E58" i="33"/>
  <c r="F60" i="33"/>
  <c r="E60" i="33"/>
  <c r="G60" i="33"/>
  <c r="G63" i="33"/>
  <c r="F66" i="33"/>
  <c r="E66" i="33"/>
  <c r="G66" i="33"/>
  <c r="F67" i="33"/>
  <c r="E67" i="33"/>
  <c r="G67" i="33"/>
  <c r="F68" i="33"/>
  <c r="E68" i="33"/>
  <c r="G71" i="33"/>
  <c r="F73" i="33"/>
  <c r="E73" i="33"/>
  <c r="G73" i="33"/>
  <c r="F74" i="33"/>
  <c r="E74" i="33"/>
  <c r="G74" i="33"/>
  <c r="F75" i="33"/>
  <c r="E75" i="33"/>
  <c r="F78" i="33"/>
  <c r="E78" i="33"/>
  <c r="G78" i="33"/>
  <c r="F79" i="33"/>
  <c r="E79" i="33"/>
  <c r="G79" i="33"/>
  <c r="F80" i="33"/>
  <c r="E80" i="33"/>
  <c r="G88" i="33"/>
  <c r="F90" i="33"/>
  <c r="E90" i="33"/>
  <c r="G90" i="33"/>
  <c r="F91" i="33"/>
  <c r="E91" i="33"/>
  <c r="G91" i="33"/>
  <c r="F93" i="33"/>
  <c r="E93" i="33"/>
  <c r="G96" i="33"/>
  <c r="F97" i="33"/>
  <c r="E97" i="33"/>
  <c r="G97" i="33"/>
  <c r="F98" i="33"/>
  <c r="E98" i="33"/>
  <c r="G98" i="33"/>
  <c r="F105" i="33"/>
  <c r="E105" i="33"/>
  <c r="G106" i="33"/>
  <c r="F107" i="33"/>
  <c r="E107" i="33"/>
  <c r="G107" i="33"/>
  <c r="F109" i="33"/>
  <c r="E109" i="33"/>
  <c r="G109" i="33"/>
  <c r="F110" i="33"/>
  <c r="E110" i="33"/>
  <c r="F113" i="33"/>
  <c r="E113" i="33"/>
  <c r="G113" i="33"/>
  <c r="F114" i="33"/>
  <c r="E114" i="33"/>
  <c r="G114" i="33"/>
  <c r="F115" i="33"/>
  <c r="E115" i="33"/>
  <c r="G116" i="33"/>
  <c r="F120" i="33"/>
  <c r="E120" i="33"/>
  <c r="G120" i="33"/>
  <c r="F122" i="33"/>
  <c r="E122" i="33"/>
  <c r="G122" i="33"/>
  <c r="F123" i="33"/>
  <c r="E123" i="33"/>
  <c r="G124" i="33"/>
  <c r="F125" i="33"/>
  <c r="E125" i="33"/>
  <c r="G125" i="33"/>
  <c r="F126" i="33"/>
  <c r="E126" i="33"/>
  <c r="G126" i="33"/>
  <c r="F128" i="33"/>
  <c r="E128" i="33"/>
  <c r="G130" i="33"/>
  <c r="F131" i="33"/>
  <c r="E131" i="33"/>
  <c r="G131" i="33"/>
  <c r="F132" i="33"/>
  <c r="E132" i="33"/>
  <c r="G132" i="33"/>
  <c r="F134" i="33"/>
  <c r="E134" i="33"/>
  <c r="F136" i="33"/>
  <c r="E136" i="33"/>
  <c r="G136" i="33"/>
  <c r="F137" i="33"/>
  <c r="E137" i="33"/>
  <c r="G137" i="33"/>
  <c r="F139" i="33"/>
  <c r="E139" i="33"/>
  <c r="G140" i="33"/>
  <c r="F141" i="33"/>
  <c r="E141" i="33"/>
  <c r="G141" i="33"/>
  <c r="F142" i="33"/>
  <c r="E142" i="33"/>
  <c r="G142" i="33"/>
  <c r="F144" i="33"/>
  <c r="E144" i="33"/>
  <c r="G147" i="33"/>
  <c r="F148" i="33"/>
  <c r="E148" i="33"/>
  <c r="G148" i="33"/>
  <c r="F149" i="33"/>
  <c r="E149" i="33"/>
  <c r="G149" i="33"/>
  <c r="F150" i="33"/>
  <c r="E150" i="33"/>
  <c r="G153" i="33"/>
  <c r="F156" i="33"/>
  <c r="E156" i="33"/>
  <c r="G156" i="33"/>
  <c r="F160" i="33"/>
  <c r="E160" i="33"/>
  <c r="G160" i="33"/>
  <c r="F161" i="33"/>
  <c r="E161" i="33"/>
  <c r="G161" i="33"/>
  <c r="E162" i="33"/>
  <c r="F162" i="33"/>
  <c r="G162" i="33"/>
  <c r="F163" i="33"/>
  <c r="E163" i="33"/>
  <c r="G163" i="33"/>
  <c r="E164" i="33"/>
  <c r="F164" i="33"/>
  <c r="G164" i="33"/>
  <c r="F165" i="33"/>
  <c r="E165" i="33"/>
  <c r="G165" i="33"/>
  <c r="E166" i="33"/>
  <c r="F166" i="33"/>
  <c r="G166" i="33"/>
  <c r="F169" i="33"/>
  <c r="E169" i="33"/>
  <c r="G169" i="33"/>
  <c r="E172" i="33"/>
  <c r="F172" i="33"/>
  <c r="G172" i="33"/>
  <c r="F173" i="33"/>
  <c r="E173" i="33"/>
  <c r="G173" i="33"/>
  <c r="E174" i="33"/>
  <c r="F174" i="33"/>
  <c r="G174" i="33"/>
  <c r="E176" i="33"/>
  <c r="F176" i="33"/>
  <c r="G176" i="33"/>
  <c r="F179" i="33"/>
  <c r="G179" i="33"/>
  <c r="E180" i="33"/>
  <c r="F180" i="33"/>
  <c r="G180" i="33"/>
  <c r="E184" i="33"/>
  <c r="F184" i="33"/>
  <c r="G184" i="33"/>
  <c r="F185" i="33"/>
  <c r="G185" i="33"/>
  <c r="E186" i="33"/>
  <c r="F186" i="33"/>
  <c r="G186" i="33"/>
  <c r="F188" i="33"/>
  <c r="E192" i="33"/>
  <c r="F192" i="33"/>
  <c r="G192" i="33"/>
  <c r="F193" i="33"/>
  <c r="E194" i="33"/>
  <c r="F194" i="33"/>
  <c r="G194" i="33"/>
  <c r="F198" i="33"/>
  <c r="E199" i="33"/>
  <c r="F199" i="33"/>
  <c r="G199" i="33"/>
  <c r="F200" i="33"/>
  <c r="G200" i="33"/>
  <c r="E203" i="33"/>
  <c r="F203" i="33"/>
  <c r="G203" i="33"/>
  <c r="F204" i="33"/>
  <c r="E207" i="33"/>
  <c r="F207" i="33"/>
  <c r="G207" i="33"/>
  <c r="F208" i="33"/>
  <c r="E209" i="33"/>
  <c r="F209" i="33"/>
  <c r="G209" i="33"/>
  <c r="F214" i="33"/>
  <c r="E216" i="33"/>
  <c r="F216" i="33"/>
  <c r="G216" i="33"/>
  <c r="G217" i="33"/>
  <c r="F217" i="33"/>
  <c r="E218" i="33"/>
  <c r="F218" i="33"/>
  <c r="G218" i="33"/>
  <c r="F220" i="33"/>
  <c r="E220" i="33"/>
  <c r="G220" i="33"/>
  <c r="E222" i="33"/>
  <c r="F222" i="33"/>
  <c r="G222" i="33"/>
  <c r="G223" i="33"/>
  <c r="E224" i="33"/>
  <c r="F224" i="33"/>
  <c r="G224" i="33"/>
  <c r="E225" i="33"/>
  <c r="F225" i="33"/>
  <c r="G225" i="33"/>
  <c r="E226" i="33"/>
  <c r="F226" i="33"/>
  <c r="G226" i="33"/>
  <c r="G227" i="33"/>
  <c r="E229" i="33"/>
  <c r="F229" i="33"/>
  <c r="G229" i="33"/>
  <c r="F230" i="33"/>
  <c r="E230" i="33"/>
  <c r="G230" i="33"/>
  <c r="E232" i="33"/>
  <c r="F232" i="33"/>
  <c r="G232" i="33"/>
  <c r="G233" i="33"/>
  <c r="E234" i="33"/>
  <c r="F234" i="33"/>
  <c r="G234" i="33"/>
  <c r="E236" i="33"/>
  <c r="F236" i="33"/>
  <c r="G236" i="33"/>
  <c r="E237" i="33"/>
  <c r="F237" i="33"/>
  <c r="G237" i="33"/>
  <c r="G239" i="33"/>
  <c r="E240" i="33"/>
  <c r="F240" i="33"/>
  <c r="G240" i="33"/>
  <c r="F243" i="33"/>
  <c r="E243" i="33"/>
  <c r="G243" i="33"/>
  <c r="E244" i="33"/>
  <c r="F244" i="33"/>
  <c r="G244" i="33"/>
  <c r="G246" i="33"/>
  <c r="E246" i="33"/>
  <c r="F246" i="33"/>
  <c r="E248" i="33"/>
  <c r="F248" i="33"/>
  <c r="G248" i="33"/>
  <c r="E250" i="33"/>
  <c r="F250" i="33"/>
  <c r="G250" i="33"/>
  <c r="E251" i="33"/>
  <c r="F251" i="33"/>
  <c r="G251" i="33"/>
  <c r="F253" i="33"/>
  <c r="G253" i="33"/>
  <c r="E254" i="33"/>
  <c r="F254" i="33"/>
  <c r="G254" i="33"/>
  <c r="F255" i="33"/>
  <c r="E256" i="33"/>
  <c r="F256" i="33"/>
  <c r="G256" i="33"/>
  <c r="G260" i="33"/>
  <c r="E260" i="33"/>
  <c r="F260" i="33"/>
  <c r="E261" i="33"/>
  <c r="F261" i="33"/>
  <c r="G261" i="33"/>
  <c r="E262" i="33"/>
  <c r="F262" i="33"/>
  <c r="G262" i="33"/>
  <c r="F263" i="33"/>
  <c r="E263" i="33"/>
  <c r="E265" i="33"/>
  <c r="F265" i="33"/>
  <c r="G265" i="33"/>
  <c r="F271" i="33"/>
  <c r="E271" i="33"/>
  <c r="G271" i="33"/>
  <c r="F272" i="33"/>
  <c r="E272" i="33"/>
  <c r="G272" i="33"/>
  <c r="F276" i="33"/>
  <c r="E276" i="33"/>
  <c r="E278" i="33"/>
  <c r="F278" i="33"/>
  <c r="G278" i="33"/>
  <c r="F279" i="33"/>
  <c r="E279" i="33"/>
  <c r="G279" i="33"/>
  <c r="F280" i="33"/>
  <c r="E280" i="33"/>
  <c r="G280" i="33"/>
  <c r="F281" i="33"/>
  <c r="E281" i="33"/>
  <c r="E289" i="33"/>
  <c r="F289" i="33"/>
  <c r="G289" i="33"/>
  <c r="F294" i="33"/>
  <c r="E294" i="33"/>
  <c r="G294" i="33"/>
  <c r="F295" i="33"/>
  <c r="E295" i="33"/>
  <c r="G295" i="33"/>
  <c r="F296" i="33"/>
  <c r="E296" i="33"/>
  <c r="E297" i="33"/>
  <c r="F297" i="33"/>
  <c r="G297" i="33"/>
  <c r="F298" i="33"/>
  <c r="E298" i="33"/>
  <c r="G298" i="33"/>
  <c r="F299" i="33"/>
  <c r="E299" i="33"/>
  <c r="G299" i="33"/>
  <c r="F300" i="33"/>
  <c r="E300" i="33"/>
  <c r="E301" i="33"/>
  <c r="F301" i="33"/>
  <c r="G301" i="33"/>
  <c r="F302" i="33"/>
  <c r="E302" i="33"/>
  <c r="G302" i="33"/>
  <c r="F305" i="33"/>
  <c r="E305" i="33"/>
  <c r="G305" i="33"/>
  <c r="F306" i="33"/>
  <c r="E306" i="33"/>
  <c r="E307" i="33"/>
  <c r="F307" i="33"/>
  <c r="G307" i="33"/>
  <c r="F310" i="33"/>
  <c r="E310" i="33"/>
  <c r="G310" i="33"/>
  <c r="F311" i="33"/>
  <c r="E311" i="33"/>
  <c r="G311" i="33"/>
  <c r="F312" i="33"/>
  <c r="E312" i="33"/>
  <c r="E314" i="33"/>
  <c r="F314" i="33"/>
  <c r="G314" i="33"/>
  <c r="F316" i="33"/>
  <c r="E316" i="33"/>
  <c r="G316" i="33"/>
  <c r="F317" i="33"/>
  <c r="E317" i="33"/>
  <c r="G317" i="33"/>
  <c r="F319" i="33"/>
  <c r="E319" i="33"/>
  <c r="E320" i="33"/>
  <c r="F320" i="33"/>
  <c r="G320" i="33"/>
  <c r="F321" i="33"/>
  <c r="E321" i="33"/>
  <c r="G321" i="33"/>
  <c r="F323" i="33"/>
  <c r="E323" i="33"/>
  <c r="G323" i="33"/>
  <c r="F324" i="33"/>
  <c r="E324" i="33"/>
  <c r="E325" i="33"/>
  <c r="F325" i="33"/>
  <c r="G325" i="33"/>
  <c r="F326" i="33"/>
  <c r="E326" i="33"/>
  <c r="G326" i="33"/>
  <c r="F327" i="33"/>
  <c r="E327" i="33"/>
  <c r="G327" i="33"/>
  <c r="F328" i="33"/>
  <c r="E328" i="33"/>
  <c r="E329" i="33"/>
  <c r="F329" i="33"/>
  <c r="G329" i="33"/>
  <c r="F330" i="33"/>
  <c r="E330" i="33"/>
  <c r="G330" i="33"/>
  <c r="F331" i="33"/>
  <c r="E331" i="33"/>
  <c r="G331" i="33"/>
  <c r="F332" i="33"/>
  <c r="E332" i="33"/>
  <c r="E335" i="33"/>
  <c r="F335" i="33"/>
  <c r="G335" i="33"/>
  <c r="F336" i="33"/>
  <c r="E336" i="33"/>
  <c r="G336" i="33"/>
  <c r="F338" i="33"/>
  <c r="E338" i="33"/>
  <c r="G338" i="33"/>
  <c r="F339" i="33"/>
  <c r="E339" i="33"/>
  <c r="E340" i="33"/>
  <c r="F340" i="33"/>
  <c r="G340" i="33"/>
  <c r="F341" i="33"/>
  <c r="E341" i="33"/>
  <c r="G341" i="33"/>
  <c r="F342" i="33"/>
  <c r="E342" i="33"/>
  <c r="G342" i="33"/>
  <c r="F345" i="33"/>
  <c r="E345" i="33"/>
  <c r="E346" i="33"/>
  <c r="F346" i="33"/>
  <c r="G346" i="33"/>
  <c r="E347" i="33"/>
  <c r="F347" i="33"/>
  <c r="G347" i="33"/>
  <c r="G348" i="33"/>
  <c r="E348" i="33"/>
  <c r="E349" i="33"/>
  <c r="F349" i="33"/>
  <c r="G349" i="33"/>
  <c r="F352" i="33"/>
  <c r="E352" i="33"/>
  <c r="G352" i="33"/>
  <c r="E353" i="33"/>
  <c r="F353" i="33"/>
  <c r="G353" i="33"/>
  <c r="F354" i="33"/>
  <c r="E354" i="33"/>
  <c r="E355" i="33"/>
  <c r="F355" i="33"/>
  <c r="G355" i="33"/>
  <c r="G356" i="33"/>
  <c r="E356" i="33"/>
  <c r="E357" i="33"/>
  <c r="F357" i="33"/>
  <c r="G357" i="33"/>
  <c r="F360" i="33"/>
  <c r="E360" i="33"/>
  <c r="E361" i="33"/>
  <c r="F361" i="33"/>
  <c r="G361" i="33"/>
  <c r="G366" i="33"/>
  <c r="E366" i="33"/>
  <c r="E368" i="33"/>
  <c r="F368" i="33"/>
  <c r="G368" i="33"/>
  <c r="F373" i="33"/>
  <c r="E373" i="33"/>
  <c r="G373" i="33"/>
  <c r="E374" i="33"/>
  <c r="F374" i="33"/>
  <c r="G374" i="33"/>
  <c r="F375" i="33"/>
  <c r="E375" i="33"/>
  <c r="G375" i="33"/>
  <c r="E376" i="33"/>
  <c r="F376" i="33"/>
  <c r="G376" i="33"/>
  <c r="F379" i="33"/>
  <c r="E379" i="33"/>
  <c r="G379" i="33"/>
  <c r="E381" i="33"/>
  <c r="F381" i="33"/>
  <c r="G381" i="33"/>
  <c r="F382" i="33"/>
  <c r="E382" i="33"/>
  <c r="E383" i="33"/>
  <c r="F383" i="33"/>
  <c r="G383" i="33"/>
  <c r="F386" i="33"/>
  <c r="E386" i="33"/>
  <c r="G386" i="33"/>
  <c r="E387" i="33"/>
  <c r="F387" i="33"/>
  <c r="G387" i="33"/>
  <c r="G392" i="33"/>
  <c r="E392" i="33"/>
  <c r="E394" i="33"/>
  <c r="F394" i="33"/>
  <c r="G394" i="33"/>
  <c r="F396" i="33"/>
  <c r="E396" i="33"/>
  <c r="E397" i="33"/>
  <c r="F397" i="33"/>
  <c r="G397" i="33"/>
  <c r="F398" i="33"/>
  <c r="E398" i="33"/>
  <c r="E401" i="33"/>
  <c r="F401" i="33"/>
  <c r="G401" i="33"/>
  <c r="G402" i="33"/>
  <c r="E402" i="33"/>
  <c r="E403" i="33"/>
  <c r="F403" i="33"/>
  <c r="G403" i="33"/>
  <c r="G405" i="33"/>
  <c r="E405" i="33"/>
  <c r="E406" i="33"/>
  <c r="F406" i="33"/>
  <c r="G406" i="33"/>
  <c r="F410" i="33"/>
  <c r="E410" i="33"/>
  <c r="E411" i="33"/>
  <c r="F411" i="33"/>
  <c r="G411" i="33"/>
  <c r="G414" i="33"/>
  <c r="E414" i="33"/>
  <c r="E415" i="33"/>
  <c r="F415" i="33"/>
  <c r="G415" i="33"/>
  <c r="G417" i="33"/>
  <c r="E417" i="33"/>
  <c r="E418" i="33"/>
  <c r="F418" i="33"/>
  <c r="G418" i="33"/>
  <c r="G419" i="33"/>
  <c r="E419" i="33"/>
  <c r="E420" i="33"/>
  <c r="F420" i="33"/>
  <c r="G420" i="33"/>
  <c r="F422" i="33"/>
  <c r="E422" i="33"/>
  <c r="E423" i="33"/>
  <c r="F423" i="33"/>
  <c r="G423" i="33"/>
  <c r="F425" i="33"/>
  <c r="E425" i="33"/>
  <c r="E426" i="33"/>
  <c r="F426" i="33"/>
  <c r="G426" i="33"/>
  <c r="F427" i="33"/>
  <c r="E427" i="33"/>
  <c r="G427" i="33"/>
  <c r="E431" i="33"/>
  <c r="F431" i="33"/>
  <c r="G431" i="33"/>
  <c r="F436" i="33"/>
  <c r="E436" i="33"/>
  <c r="G436" i="33"/>
  <c r="F439" i="33"/>
  <c r="E439" i="33"/>
  <c r="G439" i="33"/>
  <c r="E441" i="33"/>
  <c r="F442" i="33"/>
  <c r="E442" i="33"/>
  <c r="G442" i="33"/>
  <c r="G448" i="33"/>
  <c r="F450" i="33"/>
  <c r="E450" i="33"/>
  <c r="G450" i="33"/>
  <c r="F451" i="33"/>
  <c r="F452" i="33"/>
  <c r="E452" i="33"/>
  <c r="G452" i="33"/>
  <c r="E453" i="33"/>
  <c r="F454" i="33"/>
  <c r="E454" i="33"/>
  <c r="G454" i="33"/>
  <c r="G456" i="33"/>
  <c r="F457" i="33"/>
  <c r="E457" i="33"/>
  <c r="G457" i="33"/>
  <c r="F458" i="33"/>
  <c r="H427" i="33" l="1"/>
  <c r="I427" i="33"/>
  <c r="H423" i="33"/>
  <c r="I423" i="33"/>
  <c r="H397" i="33"/>
  <c r="I397" i="33"/>
  <c r="H383" i="33"/>
  <c r="I383" i="33"/>
  <c r="H331" i="33"/>
  <c r="I331" i="33"/>
  <c r="H311" i="33"/>
  <c r="I311" i="33"/>
  <c r="H280" i="33"/>
  <c r="I280" i="33"/>
  <c r="H244" i="33"/>
  <c r="I244" i="33"/>
  <c r="H232" i="33"/>
  <c r="I232" i="33"/>
  <c r="H224" i="33"/>
  <c r="I224" i="33"/>
  <c r="H222" i="33"/>
  <c r="I222" i="33"/>
  <c r="H199" i="33"/>
  <c r="I199" i="33"/>
  <c r="H194" i="33"/>
  <c r="I194" i="33"/>
  <c r="H192" i="33"/>
  <c r="I192" i="33"/>
  <c r="H186" i="33"/>
  <c r="I186" i="33"/>
  <c r="H180" i="33"/>
  <c r="I180" i="33"/>
  <c r="H174" i="33"/>
  <c r="I174" i="33"/>
  <c r="H166" i="33"/>
  <c r="I166" i="33"/>
  <c r="H162" i="33"/>
  <c r="I162" i="33"/>
  <c r="H153" i="33"/>
  <c r="I153" i="33"/>
  <c r="H142" i="33"/>
  <c r="I142" i="33"/>
  <c r="H136" i="33"/>
  <c r="I136" i="33"/>
  <c r="H131" i="33"/>
  <c r="I131" i="33"/>
  <c r="H114" i="33"/>
  <c r="I114" i="33"/>
  <c r="H109" i="33"/>
  <c r="I109" i="33"/>
  <c r="H97" i="33"/>
  <c r="I97" i="33"/>
  <c r="H88" i="33"/>
  <c r="I88" i="33"/>
  <c r="H67" i="33"/>
  <c r="I67" i="33"/>
  <c r="H53" i="33"/>
  <c r="I53" i="33"/>
  <c r="H28" i="33"/>
  <c r="I28" i="33"/>
  <c r="H13" i="33"/>
  <c r="I13" i="33"/>
  <c r="H431" i="33"/>
  <c r="I431" i="33"/>
  <c r="H420" i="33"/>
  <c r="I420" i="33"/>
  <c r="H419" i="33"/>
  <c r="I419" i="33"/>
  <c r="H406" i="33"/>
  <c r="I406" i="33"/>
  <c r="H405" i="33"/>
  <c r="I405" i="33"/>
  <c r="H394" i="33"/>
  <c r="I394" i="33"/>
  <c r="H392" i="33"/>
  <c r="I392" i="33"/>
  <c r="H386" i="33"/>
  <c r="I386" i="33"/>
  <c r="H381" i="33"/>
  <c r="I381" i="33"/>
  <c r="H374" i="33"/>
  <c r="I374" i="33"/>
  <c r="H357" i="33"/>
  <c r="I357" i="33"/>
  <c r="H356" i="33"/>
  <c r="I356" i="33"/>
  <c r="H349" i="33"/>
  <c r="I349" i="33"/>
  <c r="H348" i="33"/>
  <c r="I348" i="33"/>
  <c r="H346" i="33"/>
  <c r="I346" i="33"/>
  <c r="H341" i="33"/>
  <c r="I341" i="33"/>
  <c r="H338" i="33"/>
  <c r="I338" i="33"/>
  <c r="H325" i="33"/>
  <c r="I325" i="33"/>
  <c r="H321" i="33"/>
  <c r="I321" i="33"/>
  <c r="H317" i="33"/>
  <c r="I317" i="33"/>
  <c r="H301" i="33"/>
  <c r="I301" i="33"/>
  <c r="H298" i="33"/>
  <c r="I298" i="33"/>
  <c r="H295" i="33"/>
  <c r="I295" i="33"/>
  <c r="H265" i="33"/>
  <c r="I265" i="33"/>
  <c r="H261" i="33"/>
  <c r="I261" i="33"/>
  <c r="H239" i="33"/>
  <c r="I239" i="33"/>
  <c r="H236" i="33"/>
  <c r="I236" i="33"/>
  <c r="H227" i="33"/>
  <c r="I227" i="33"/>
  <c r="H225" i="33"/>
  <c r="I225" i="33"/>
  <c r="H184" i="33"/>
  <c r="I184" i="33"/>
  <c r="H176" i="33"/>
  <c r="I176" i="33"/>
  <c r="H169" i="33"/>
  <c r="I169" i="33"/>
  <c r="H163" i="33"/>
  <c r="I163" i="33"/>
  <c r="H156" i="33"/>
  <c r="I156" i="33"/>
  <c r="H147" i="33"/>
  <c r="I147" i="33"/>
  <c r="H137" i="33"/>
  <c r="I137" i="33"/>
  <c r="H132" i="33"/>
  <c r="I132" i="33"/>
  <c r="H125" i="33"/>
  <c r="I125" i="33"/>
  <c r="H116" i="33"/>
  <c r="I116" i="33"/>
  <c r="H98" i="33"/>
  <c r="I98" i="33"/>
  <c r="H90" i="33"/>
  <c r="I90" i="33"/>
  <c r="H71" i="33"/>
  <c r="I71" i="33"/>
  <c r="H43" i="33"/>
  <c r="I43" i="33"/>
  <c r="H37" i="33"/>
  <c r="I37" i="33"/>
  <c r="H31" i="33"/>
  <c r="I31" i="33"/>
  <c r="H9" i="33"/>
  <c r="I9" i="33"/>
  <c r="H7" i="33"/>
  <c r="I7" i="33"/>
  <c r="H4" i="33"/>
  <c r="I4" i="33"/>
  <c r="H379" i="33"/>
  <c r="I379" i="33"/>
  <c r="H373" i="33"/>
  <c r="I373" i="33"/>
  <c r="H361" i="33"/>
  <c r="I361" i="33"/>
  <c r="H340" i="33"/>
  <c r="I340" i="33"/>
  <c r="H336" i="33"/>
  <c r="I336" i="33"/>
  <c r="H320" i="33"/>
  <c r="I320" i="33"/>
  <c r="H294" i="33"/>
  <c r="I294" i="33"/>
  <c r="H417" i="33"/>
  <c r="I417" i="33"/>
  <c r="H375" i="33"/>
  <c r="I375" i="33"/>
  <c r="H355" i="33"/>
  <c r="I355" i="33"/>
  <c r="H342" i="33"/>
  <c r="I342" i="33"/>
  <c r="H326" i="33"/>
  <c r="I326" i="33"/>
  <c r="H302" i="33"/>
  <c r="I302" i="33"/>
  <c r="H299" i="33"/>
  <c r="I299" i="33"/>
  <c r="H278" i="33"/>
  <c r="I278" i="33"/>
  <c r="H271" i="33"/>
  <c r="I271" i="33"/>
  <c r="H262" i="33"/>
  <c r="I262" i="33"/>
  <c r="H260" i="33"/>
  <c r="I260" i="33"/>
  <c r="H253" i="33"/>
  <c r="I253" i="33"/>
  <c r="H248" i="33"/>
  <c r="I248" i="33"/>
  <c r="H240" i="33"/>
  <c r="I240" i="33"/>
  <c r="H237" i="33"/>
  <c r="I237" i="33"/>
  <c r="H229" i="33"/>
  <c r="I229" i="33"/>
  <c r="H226" i="33"/>
  <c r="I226" i="33"/>
  <c r="H218" i="33"/>
  <c r="I218" i="33"/>
  <c r="H217" i="33"/>
  <c r="I217" i="33"/>
  <c r="H200" i="33"/>
  <c r="I200" i="33"/>
  <c r="H172" i="33"/>
  <c r="I172" i="33"/>
  <c r="H164" i="33"/>
  <c r="I164" i="33"/>
  <c r="H160" i="33"/>
  <c r="I160" i="33"/>
  <c r="H148" i="33"/>
  <c r="I148" i="33"/>
  <c r="H140" i="33"/>
  <c r="I140" i="33"/>
  <c r="H126" i="33"/>
  <c r="I126" i="33"/>
  <c r="H120" i="33"/>
  <c r="I120" i="33"/>
  <c r="H106" i="33"/>
  <c r="I106" i="33"/>
  <c r="H91" i="33"/>
  <c r="I91" i="33"/>
  <c r="H78" i="33"/>
  <c r="I78" i="33"/>
  <c r="H73" i="33"/>
  <c r="I73" i="33"/>
  <c r="H63" i="33"/>
  <c r="I63" i="33"/>
  <c r="H51" i="33"/>
  <c r="I51" i="33"/>
  <c r="H35" i="33"/>
  <c r="I35" i="33"/>
  <c r="H11" i="33"/>
  <c r="I11" i="33"/>
  <c r="H5" i="33"/>
  <c r="I5" i="33"/>
  <c r="H411" i="33"/>
  <c r="I411" i="33"/>
  <c r="H316" i="33"/>
  <c r="I316" i="33"/>
  <c r="H297" i="33"/>
  <c r="I297" i="33"/>
  <c r="H251" i="33"/>
  <c r="I251" i="33"/>
  <c r="H234" i="33"/>
  <c r="I234" i="33"/>
  <c r="H124" i="33"/>
  <c r="I124" i="33"/>
  <c r="H456" i="33"/>
  <c r="I456" i="33"/>
  <c r="H448" i="33"/>
  <c r="I448" i="33"/>
  <c r="H436" i="33"/>
  <c r="I436" i="33"/>
  <c r="H418" i="33"/>
  <c r="I418" i="33"/>
  <c r="H403" i="33"/>
  <c r="I403" i="33"/>
  <c r="H402" i="33"/>
  <c r="I402" i="33"/>
  <c r="H387" i="33"/>
  <c r="I387" i="33"/>
  <c r="H352" i="33"/>
  <c r="I352" i="33"/>
  <c r="H347" i="33"/>
  <c r="I347" i="33"/>
  <c r="H329" i="33"/>
  <c r="I329" i="33"/>
  <c r="H323" i="33"/>
  <c r="I323" i="33"/>
  <c r="H307" i="33"/>
  <c r="I307" i="33"/>
  <c r="H457" i="33"/>
  <c r="I457" i="33"/>
  <c r="H454" i="33"/>
  <c r="I454" i="33"/>
  <c r="H452" i="33"/>
  <c r="I452" i="33"/>
  <c r="H450" i="33"/>
  <c r="I450" i="33"/>
  <c r="H442" i="33"/>
  <c r="I442" i="33"/>
  <c r="H439" i="33"/>
  <c r="I439" i="33"/>
  <c r="H426" i="33"/>
  <c r="I426" i="33"/>
  <c r="H415" i="33"/>
  <c r="I415" i="33"/>
  <c r="H414" i="33"/>
  <c r="I414" i="33"/>
  <c r="H401" i="33"/>
  <c r="I401" i="33"/>
  <c r="H376" i="33"/>
  <c r="I376" i="33"/>
  <c r="H368" i="33"/>
  <c r="I368" i="33"/>
  <c r="H366" i="33"/>
  <c r="I366" i="33"/>
  <c r="H353" i="33"/>
  <c r="I353" i="33"/>
  <c r="H335" i="33"/>
  <c r="I335" i="33"/>
  <c r="H330" i="33"/>
  <c r="I330" i="33"/>
  <c r="H327" i="33"/>
  <c r="I327" i="33"/>
  <c r="H314" i="33"/>
  <c r="I314" i="33"/>
  <c r="H310" i="33"/>
  <c r="I310" i="33"/>
  <c r="H305" i="33"/>
  <c r="I305" i="33"/>
  <c r="H289" i="33"/>
  <c r="I289" i="33"/>
  <c r="H279" i="33"/>
  <c r="I279" i="33"/>
  <c r="H272" i="33"/>
  <c r="I272" i="33"/>
  <c r="H256" i="33"/>
  <c r="I256" i="33"/>
  <c r="H254" i="33"/>
  <c r="I254" i="33"/>
  <c r="H250" i="33"/>
  <c r="I250" i="33"/>
  <c r="H246" i="33"/>
  <c r="I246" i="33"/>
  <c r="H243" i="33"/>
  <c r="I243" i="33"/>
  <c r="H233" i="33"/>
  <c r="I233" i="33"/>
  <c r="H230" i="33"/>
  <c r="I230" i="33"/>
  <c r="H223" i="33"/>
  <c r="I223" i="33"/>
  <c r="H220" i="33"/>
  <c r="I220" i="33"/>
  <c r="H216" i="33"/>
  <c r="I216" i="33"/>
  <c r="H209" i="33"/>
  <c r="I209" i="33"/>
  <c r="H207" i="33"/>
  <c r="I207" i="33"/>
  <c r="H203" i="33"/>
  <c r="I203" i="33"/>
  <c r="H185" i="33"/>
  <c r="I185" i="33"/>
  <c r="H179" i="33"/>
  <c r="I179" i="33"/>
  <c r="H173" i="33"/>
  <c r="I173" i="33"/>
  <c r="H165" i="33"/>
  <c r="I165" i="33"/>
  <c r="H161" i="33"/>
  <c r="I161" i="33"/>
  <c r="H149" i="33"/>
  <c r="I149" i="33"/>
  <c r="H141" i="33"/>
  <c r="I141" i="33"/>
  <c r="H130" i="33"/>
  <c r="I130" i="33"/>
  <c r="H122" i="33"/>
  <c r="I122" i="33"/>
  <c r="H113" i="33"/>
  <c r="I113" i="33"/>
  <c r="H107" i="33"/>
  <c r="I107" i="33"/>
  <c r="H96" i="33"/>
  <c r="I96" i="33"/>
  <c r="H79" i="33"/>
  <c r="I79" i="33"/>
  <c r="H74" i="33"/>
  <c r="I74" i="33"/>
  <c r="H66" i="33"/>
  <c r="I66" i="33"/>
  <c r="H60" i="33"/>
  <c r="I60" i="33"/>
  <c r="H57" i="33"/>
  <c r="I57" i="33"/>
  <c r="H52" i="33"/>
  <c r="I52" i="33"/>
  <c r="H24" i="33"/>
  <c r="I24" i="33"/>
  <c r="H17" i="33"/>
  <c r="I17" i="33"/>
  <c r="H12" i="33"/>
  <c r="I12" i="33"/>
  <c r="G458" i="33"/>
  <c r="G451" i="33"/>
  <c r="G422" i="33"/>
  <c r="G410" i="33"/>
  <c r="G398" i="33"/>
  <c r="G396" i="33"/>
  <c r="G382" i="33"/>
  <c r="G360" i="33"/>
  <c r="G354" i="33"/>
  <c r="E76" i="33"/>
  <c r="F76" i="33"/>
  <c r="G76" i="33"/>
  <c r="F456" i="33"/>
  <c r="F448" i="33"/>
  <c r="F419" i="33"/>
  <c r="F417" i="33"/>
  <c r="F414" i="33"/>
  <c r="F405" i="33"/>
  <c r="F402" i="33"/>
  <c r="F392" i="33"/>
  <c r="F366" i="33"/>
  <c r="F356" i="33"/>
  <c r="F348" i="33"/>
  <c r="G345" i="33"/>
  <c r="G339" i="33"/>
  <c r="G332" i="33"/>
  <c r="G328" i="33"/>
  <c r="G324" i="33"/>
  <c r="G319" i="33"/>
  <c r="G312" i="33"/>
  <c r="G306" i="33"/>
  <c r="G300" i="33"/>
  <c r="G296" i="33"/>
  <c r="G281" i="33"/>
  <c r="G276" i="33"/>
  <c r="G263" i="33"/>
  <c r="G255" i="33"/>
  <c r="F233" i="33"/>
  <c r="G214" i="33"/>
  <c r="G198" i="33"/>
  <c r="G453" i="33"/>
  <c r="G441" i="33"/>
  <c r="E135" i="33"/>
  <c r="F135" i="33"/>
  <c r="G135" i="33"/>
  <c r="E10" i="33"/>
  <c r="F10" i="33"/>
  <c r="G10" i="33"/>
  <c r="F453" i="33"/>
  <c r="F441" i="33"/>
  <c r="E458" i="33"/>
  <c r="E456" i="33"/>
  <c r="E451" i="33"/>
  <c r="E448" i="33"/>
  <c r="E255" i="33"/>
  <c r="F239" i="33"/>
  <c r="F223" i="33"/>
  <c r="G208" i="33"/>
  <c r="G193" i="33"/>
  <c r="F182" i="33"/>
  <c r="G182" i="33"/>
  <c r="E111" i="33"/>
  <c r="F111" i="33"/>
  <c r="G111" i="33"/>
  <c r="G425" i="33"/>
  <c r="E49" i="33"/>
  <c r="F49" i="33"/>
  <c r="G49" i="33"/>
  <c r="F227" i="33"/>
  <c r="G204" i="33"/>
  <c r="G188" i="33"/>
  <c r="F175" i="33"/>
  <c r="G175" i="33"/>
  <c r="E253" i="33"/>
  <c r="E239" i="33"/>
  <c r="E227" i="33"/>
  <c r="E217" i="33"/>
  <c r="E208" i="33"/>
  <c r="E200" i="33"/>
  <c r="E193" i="33"/>
  <c r="E185" i="33"/>
  <c r="E179" i="33"/>
  <c r="E153" i="33"/>
  <c r="F153" i="33"/>
  <c r="E130" i="33"/>
  <c r="F130" i="33"/>
  <c r="E106" i="33"/>
  <c r="F106" i="33"/>
  <c r="E71" i="33"/>
  <c r="F71" i="33"/>
  <c r="E147" i="33"/>
  <c r="F147" i="33"/>
  <c r="E124" i="33"/>
  <c r="F124" i="33"/>
  <c r="E96" i="33"/>
  <c r="F96" i="33"/>
  <c r="E63" i="33"/>
  <c r="F63" i="33"/>
  <c r="E26" i="33"/>
  <c r="F26" i="33"/>
  <c r="G26" i="33"/>
  <c r="E233" i="33"/>
  <c r="E223" i="33"/>
  <c r="E214" i="33"/>
  <c r="E204" i="33"/>
  <c r="E198" i="33"/>
  <c r="E188" i="33"/>
  <c r="E182" i="33"/>
  <c r="E175" i="33"/>
  <c r="E140" i="33"/>
  <c r="F140" i="33"/>
  <c r="E116" i="33"/>
  <c r="F116" i="33"/>
  <c r="E88" i="33"/>
  <c r="F88" i="33"/>
  <c r="G150" i="33"/>
  <c r="G144" i="33"/>
  <c r="G139" i="33"/>
  <c r="G134" i="33"/>
  <c r="G128" i="33"/>
  <c r="G123" i="33"/>
  <c r="G115" i="33"/>
  <c r="G110" i="33"/>
  <c r="G105" i="33"/>
  <c r="G93" i="33"/>
  <c r="G80" i="33"/>
  <c r="G75" i="33"/>
  <c r="G68" i="33"/>
  <c r="G58" i="33"/>
  <c r="G41" i="33"/>
  <c r="G23" i="33"/>
  <c r="G8" i="33"/>
  <c r="F58" i="33"/>
  <c r="G54" i="33"/>
  <c r="F41" i="33"/>
  <c r="G36" i="33"/>
  <c r="F23" i="33"/>
  <c r="G14" i="33"/>
  <c r="F8" i="33"/>
  <c r="G6" i="33"/>
  <c r="H80" i="33" l="1"/>
  <c r="I80" i="33"/>
  <c r="H441" i="33"/>
  <c r="I441" i="33"/>
  <c r="H451" i="33"/>
  <c r="I451" i="33"/>
  <c r="H58" i="33"/>
  <c r="I58" i="33"/>
  <c r="H93" i="33"/>
  <c r="I93" i="33"/>
  <c r="H123" i="33"/>
  <c r="I123" i="33"/>
  <c r="H144" i="33"/>
  <c r="I144" i="33"/>
  <c r="H26" i="33"/>
  <c r="I26" i="33"/>
  <c r="H175" i="33"/>
  <c r="I175" i="33"/>
  <c r="H425" i="33"/>
  <c r="I425" i="33"/>
  <c r="H182" i="33"/>
  <c r="I182" i="33"/>
  <c r="H135" i="33"/>
  <c r="I135" i="33"/>
  <c r="H453" i="33"/>
  <c r="I453" i="33"/>
  <c r="H255" i="33"/>
  <c r="I255" i="33"/>
  <c r="H296" i="33"/>
  <c r="I296" i="33"/>
  <c r="H319" i="33"/>
  <c r="I319" i="33"/>
  <c r="H339" i="33"/>
  <c r="I339" i="33"/>
  <c r="H354" i="33"/>
  <c r="I354" i="33"/>
  <c r="H398" i="33"/>
  <c r="I398" i="33"/>
  <c r="H458" i="33"/>
  <c r="I458" i="33"/>
  <c r="H14" i="33"/>
  <c r="I14" i="33"/>
  <c r="H41" i="33"/>
  <c r="I41" i="33"/>
  <c r="H139" i="33"/>
  <c r="I139" i="33"/>
  <c r="H204" i="33"/>
  <c r="I204" i="33"/>
  <c r="H208" i="33"/>
  <c r="I208" i="33"/>
  <c r="H312" i="33"/>
  <c r="I312" i="33"/>
  <c r="H396" i="33"/>
  <c r="I396" i="33"/>
  <c r="H36" i="33"/>
  <c r="I36" i="33"/>
  <c r="H128" i="33"/>
  <c r="I128" i="33"/>
  <c r="H111" i="33"/>
  <c r="I111" i="33"/>
  <c r="H10" i="33"/>
  <c r="I10" i="33"/>
  <c r="H300" i="33"/>
  <c r="I300" i="33"/>
  <c r="H54" i="33"/>
  <c r="I54" i="33"/>
  <c r="H115" i="33"/>
  <c r="I115" i="33"/>
  <c r="H281" i="33"/>
  <c r="I281" i="33"/>
  <c r="H332" i="33"/>
  <c r="I332" i="33"/>
  <c r="H6" i="33"/>
  <c r="I6" i="33"/>
  <c r="H8" i="33"/>
  <c r="I8" i="33"/>
  <c r="H68" i="33"/>
  <c r="I68" i="33"/>
  <c r="H105" i="33"/>
  <c r="I105" i="33"/>
  <c r="H150" i="33"/>
  <c r="I150" i="33"/>
  <c r="H49" i="33"/>
  <c r="I49" i="33"/>
  <c r="H198" i="33"/>
  <c r="I198" i="33"/>
  <c r="H263" i="33"/>
  <c r="I263" i="33"/>
  <c r="H324" i="33"/>
  <c r="I324" i="33"/>
  <c r="H345" i="33"/>
  <c r="I345" i="33"/>
  <c r="H76" i="33"/>
  <c r="I76" i="33"/>
  <c r="H360" i="33"/>
  <c r="I360" i="33"/>
  <c r="H410" i="33"/>
  <c r="I410" i="33"/>
  <c r="H23" i="33"/>
  <c r="I23" i="33"/>
  <c r="H75" i="33"/>
  <c r="I75" i="33"/>
  <c r="H110" i="33"/>
  <c r="I110" i="33"/>
  <c r="H134" i="33"/>
  <c r="I134" i="33"/>
  <c r="H188" i="33"/>
  <c r="I188" i="33"/>
  <c r="H193" i="33"/>
  <c r="I193" i="33"/>
  <c r="H214" i="33"/>
  <c r="I214" i="33"/>
  <c r="H276" i="33"/>
  <c r="I276" i="33"/>
  <c r="H306" i="33"/>
  <c r="I306" i="33"/>
  <c r="H328" i="33"/>
  <c r="I328" i="33"/>
  <c r="H382" i="33"/>
  <c r="I382" i="33"/>
  <c r="H422" i="33"/>
  <c r="I422" i="33"/>
  <c r="C102" i="18" l="1"/>
  <c r="C207" i="18"/>
  <c r="D207" i="18"/>
  <c r="C57" i="32" l="1"/>
  <c r="D57" i="32"/>
  <c r="C97" i="32"/>
  <c r="D97" i="32"/>
  <c r="C4" i="32"/>
  <c r="D4" i="32"/>
  <c r="C10" i="32"/>
  <c r="D10" i="32"/>
  <c r="C12" i="32"/>
  <c r="D12" i="32"/>
  <c r="C17" i="32"/>
  <c r="D17" i="32"/>
  <c r="C23" i="32"/>
  <c r="D23" i="32"/>
  <c r="C31" i="32"/>
  <c r="D31" i="32"/>
  <c r="C37" i="32"/>
  <c r="D37" i="32"/>
  <c r="C62" i="32"/>
  <c r="D62" i="32"/>
  <c r="C68" i="32"/>
  <c r="D68" i="32"/>
  <c r="C70" i="32"/>
  <c r="D70" i="32"/>
  <c r="C98" i="32"/>
  <c r="D98" i="32"/>
  <c r="C105" i="32"/>
  <c r="D105" i="32"/>
  <c r="C120" i="32"/>
  <c r="D120" i="32"/>
  <c r="C126" i="32"/>
  <c r="D126" i="32"/>
  <c r="C132" i="32"/>
  <c r="D132" i="32"/>
  <c r="C158" i="32"/>
  <c r="D158" i="32"/>
  <c r="C164" i="32"/>
  <c r="D164" i="32"/>
  <c r="C171" i="32"/>
  <c r="D171" i="32"/>
  <c r="C207" i="32"/>
  <c r="D207" i="32"/>
  <c r="C212" i="32"/>
  <c r="D212" i="32"/>
  <c r="C221" i="32"/>
  <c r="D221" i="32"/>
  <c r="C228" i="32"/>
  <c r="D228" i="32"/>
  <c r="C236" i="32"/>
  <c r="D236" i="32"/>
  <c r="C247" i="32"/>
  <c r="D247" i="32"/>
  <c r="C263" i="32"/>
  <c r="D263" i="32"/>
  <c r="C271" i="32"/>
  <c r="D271" i="32"/>
  <c r="C306" i="32"/>
  <c r="D306" i="32"/>
  <c r="C312" i="32"/>
  <c r="D312" i="32"/>
  <c r="C321" i="32"/>
  <c r="D321" i="32"/>
  <c r="C327" i="32"/>
  <c r="D327" i="32"/>
  <c r="C362" i="32"/>
  <c r="D362" i="32"/>
  <c r="C368" i="32"/>
  <c r="D368" i="32"/>
  <c r="C373" i="32"/>
  <c r="D373" i="32"/>
  <c r="C379" i="32"/>
  <c r="D379" i="32"/>
  <c r="C386" i="32"/>
  <c r="D386" i="32"/>
  <c r="C392" i="32"/>
  <c r="D392" i="32"/>
  <c r="C398" i="32"/>
  <c r="D398" i="32"/>
  <c r="C422" i="32"/>
  <c r="D422" i="32"/>
  <c r="C427" i="32"/>
  <c r="D427" i="32"/>
  <c r="C436" i="32"/>
  <c r="D436" i="32"/>
  <c r="C441" i="32"/>
  <c r="D441" i="32"/>
  <c r="C444" i="32"/>
  <c r="D444" i="32"/>
  <c r="C5" i="32"/>
  <c r="D5" i="32"/>
  <c r="C6" i="32"/>
  <c r="D6" i="32"/>
  <c r="C7" i="32"/>
  <c r="D7" i="32"/>
  <c r="C8" i="32"/>
  <c r="D8" i="32"/>
  <c r="C9" i="32"/>
  <c r="D9" i="32"/>
  <c r="C11" i="32"/>
  <c r="D11" i="32"/>
  <c r="C13" i="32"/>
  <c r="D13" i="32"/>
  <c r="C14" i="32"/>
  <c r="D14" i="32"/>
  <c r="C16" i="32"/>
  <c r="D16" i="32"/>
  <c r="C18" i="32"/>
  <c r="D18" i="32"/>
  <c r="C19" i="32"/>
  <c r="D19" i="32"/>
  <c r="C20" i="32"/>
  <c r="D20" i="32"/>
  <c r="C21" i="32"/>
  <c r="D21" i="32"/>
  <c r="C22" i="32"/>
  <c r="D22" i="32"/>
  <c r="C24" i="32"/>
  <c r="D24" i="32"/>
  <c r="C25" i="32"/>
  <c r="D25" i="32"/>
  <c r="C26" i="32"/>
  <c r="D26" i="32"/>
  <c r="C27" i="32"/>
  <c r="D27" i="32"/>
  <c r="C28" i="32"/>
  <c r="D28" i="32"/>
  <c r="C29" i="32"/>
  <c r="D29" i="32"/>
  <c r="C30" i="32"/>
  <c r="D30" i="32"/>
  <c r="C32" i="32"/>
  <c r="D32" i="32"/>
  <c r="C33" i="32"/>
  <c r="D33" i="32"/>
  <c r="C34" i="32"/>
  <c r="D34" i="32"/>
  <c r="C35" i="32"/>
  <c r="D35" i="32"/>
  <c r="C36" i="32"/>
  <c r="D36" i="32"/>
  <c r="C38" i="32"/>
  <c r="D38" i="32"/>
  <c r="C39" i="32"/>
  <c r="D39" i="32"/>
  <c r="C40" i="32"/>
  <c r="D40" i="32"/>
  <c r="C41" i="32"/>
  <c r="D41" i="32"/>
  <c r="C42" i="32"/>
  <c r="D42" i="32"/>
  <c r="C43" i="32"/>
  <c r="D43" i="32"/>
  <c r="C44" i="32"/>
  <c r="D44" i="32"/>
  <c r="C45" i="32"/>
  <c r="D45" i="32"/>
  <c r="C46" i="32"/>
  <c r="D46" i="32"/>
  <c r="C47" i="32"/>
  <c r="D47" i="32"/>
  <c r="C48" i="32"/>
  <c r="D48" i="32"/>
  <c r="C49" i="32"/>
  <c r="D49" i="32"/>
  <c r="C50" i="32"/>
  <c r="D50" i="32"/>
  <c r="C51" i="32"/>
  <c r="D51" i="32"/>
  <c r="C52" i="32"/>
  <c r="D52" i="32"/>
  <c r="C53" i="32"/>
  <c r="D53" i="32"/>
  <c r="C54" i="32"/>
  <c r="D54" i="32"/>
  <c r="C55" i="32"/>
  <c r="D55" i="32"/>
  <c r="C58" i="32"/>
  <c r="D58" i="32"/>
  <c r="C59" i="32"/>
  <c r="D59" i="32"/>
  <c r="C60" i="32"/>
  <c r="D60" i="32"/>
  <c r="C61" i="32"/>
  <c r="D61" i="32"/>
  <c r="C63" i="32"/>
  <c r="D63" i="32"/>
  <c r="C64" i="32"/>
  <c r="D64" i="32"/>
  <c r="C65" i="32"/>
  <c r="D65" i="32"/>
  <c r="C66" i="32"/>
  <c r="D66" i="32"/>
  <c r="C67" i="32"/>
  <c r="D67" i="32"/>
  <c r="C69" i="32"/>
  <c r="D69" i="32"/>
  <c r="C71" i="32"/>
  <c r="D71" i="32"/>
  <c r="C72" i="32"/>
  <c r="D72" i="32"/>
  <c r="C73" i="32"/>
  <c r="D73" i="32"/>
  <c r="C74" i="32"/>
  <c r="D74" i="32"/>
  <c r="C75" i="32"/>
  <c r="D75" i="32"/>
  <c r="C76" i="32"/>
  <c r="D76" i="32"/>
  <c r="C77" i="32"/>
  <c r="D77" i="32"/>
  <c r="C78" i="32"/>
  <c r="D78" i="32"/>
  <c r="C79" i="32"/>
  <c r="D79" i="32"/>
  <c r="C80" i="32"/>
  <c r="D80" i="32"/>
  <c r="C81" i="32"/>
  <c r="D81" i="32"/>
  <c r="C82" i="32"/>
  <c r="D82" i="32"/>
  <c r="C83" i="32"/>
  <c r="D83" i="32"/>
  <c r="C84" i="32"/>
  <c r="D84" i="32"/>
  <c r="C85" i="32"/>
  <c r="D85" i="32"/>
  <c r="C86" i="32"/>
  <c r="D86" i="32"/>
  <c r="C87" i="32"/>
  <c r="D87" i="32"/>
  <c r="C88" i="32"/>
  <c r="D88" i="32"/>
  <c r="C89" i="32"/>
  <c r="D89" i="32"/>
  <c r="C90" i="32"/>
  <c r="D90" i="32"/>
  <c r="C91" i="32"/>
  <c r="D91" i="32"/>
  <c r="C92" i="32"/>
  <c r="D92" i="32"/>
  <c r="C93" i="32"/>
  <c r="D93" i="32"/>
  <c r="C94" i="32"/>
  <c r="D94" i="32"/>
  <c r="C95" i="32"/>
  <c r="D95" i="32"/>
  <c r="C96" i="32"/>
  <c r="D96" i="32"/>
  <c r="C99" i="32"/>
  <c r="D99" i="32"/>
  <c r="C100" i="32"/>
  <c r="D100" i="32"/>
  <c r="C101" i="32"/>
  <c r="D101" i="32"/>
  <c r="C102" i="32"/>
  <c r="D102" i="32"/>
  <c r="C103" i="32"/>
  <c r="D103" i="32"/>
  <c r="C104" i="32"/>
  <c r="D104" i="32"/>
  <c r="C106" i="32"/>
  <c r="D106" i="32"/>
  <c r="C107" i="32"/>
  <c r="D107" i="32"/>
  <c r="C108" i="32"/>
  <c r="D108" i="32"/>
  <c r="C109" i="32"/>
  <c r="D109" i="32"/>
  <c r="C110" i="32"/>
  <c r="D110" i="32"/>
  <c r="C111" i="32"/>
  <c r="D111" i="32"/>
  <c r="C113" i="32"/>
  <c r="D113" i="32"/>
  <c r="C114" i="32"/>
  <c r="D114" i="32"/>
  <c r="C115" i="32"/>
  <c r="D115" i="32"/>
  <c r="C116" i="32"/>
  <c r="D116" i="32"/>
  <c r="C117" i="32"/>
  <c r="D117" i="32"/>
  <c r="C118" i="32"/>
  <c r="D118" i="32"/>
  <c r="C119" i="32"/>
  <c r="D119" i="32"/>
  <c r="C121" i="32"/>
  <c r="D121" i="32"/>
  <c r="C122" i="32"/>
  <c r="D122" i="32"/>
  <c r="C123" i="32"/>
  <c r="D123" i="32"/>
  <c r="C124" i="32"/>
  <c r="D124" i="32"/>
  <c r="C125" i="32"/>
  <c r="D125" i="32"/>
  <c r="C127" i="32"/>
  <c r="D127" i="32"/>
  <c r="C128" i="32"/>
  <c r="D128" i="32"/>
  <c r="C129" i="32"/>
  <c r="D129" i="32"/>
  <c r="C130" i="32"/>
  <c r="D130" i="32"/>
  <c r="C131" i="32"/>
  <c r="D131" i="32"/>
  <c r="C133" i="32"/>
  <c r="D133" i="32"/>
  <c r="C134" i="32"/>
  <c r="D134" i="32"/>
  <c r="C135" i="32"/>
  <c r="D135" i="32"/>
  <c r="C136" i="32"/>
  <c r="D136" i="32"/>
  <c r="C137" i="32"/>
  <c r="D137" i="32"/>
  <c r="C138" i="32"/>
  <c r="D138" i="32"/>
  <c r="C139" i="32"/>
  <c r="D139" i="32"/>
  <c r="C140" i="32"/>
  <c r="D140" i="32"/>
  <c r="C141" i="32"/>
  <c r="D141" i="32"/>
  <c r="C142" i="32"/>
  <c r="D142" i="32"/>
  <c r="C143" i="32"/>
  <c r="D143" i="32"/>
  <c r="C144" i="32"/>
  <c r="D144" i="32"/>
  <c r="C145" i="32"/>
  <c r="D145" i="32"/>
  <c r="C146" i="32"/>
  <c r="D146" i="32"/>
  <c r="C147" i="32"/>
  <c r="D147" i="32"/>
  <c r="C148" i="32"/>
  <c r="D148" i="32"/>
  <c r="C149" i="32"/>
  <c r="D149" i="32"/>
  <c r="C150" i="32"/>
  <c r="D150" i="32"/>
  <c r="C151" i="32"/>
  <c r="D151" i="32"/>
  <c r="C152" i="32"/>
  <c r="D152" i="32"/>
  <c r="C153" i="32"/>
  <c r="D153" i="32"/>
  <c r="C154" i="32"/>
  <c r="D154" i="32"/>
  <c r="C155" i="32"/>
  <c r="D155" i="32"/>
  <c r="C156" i="32"/>
  <c r="D156" i="32"/>
  <c r="C157" i="32"/>
  <c r="D157" i="32"/>
  <c r="C159" i="32"/>
  <c r="D159" i="32"/>
  <c r="C160" i="32"/>
  <c r="D160" i="32"/>
  <c r="C161" i="32"/>
  <c r="D161" i="32"/>
  <c r="C162" i="32"/>
  <c r="D162" i="32"/>
  <c r="C163" i="32"/>
  <c r="D163" i="32"/>
  <c r="C165" i="32"/>
  <c r="D165" i="32"/>
  <c r="C166" i="32"/>
  <c r="D166" i="32"/>
  <c r="C167" i="32"/>
  <c r="D167" i="32"/>
  <c r="C168" i="32"/>
  <c r="D168" i="32"/>
  <c r="C169" i="32"/>
  <c r="D169" i="32"/>
  <c r="C170" i="32"/>
  <c r="D170" i="32"/>
  <c r="C172" i="32"/>
  <c r="D172" i="32"/>
  <c r="C173" i="32"/>
  <c r="D173" i="32"/>
  <c r="C174" i="32"/>
  <c r="D174" i="32"/>
  <c r="C175" i="32"/>
  <c r="D175" i="32"/>
  <c r="C176" i="32"/>
  <c r="D176" i="32"/>
  <c r="C177" i="32"/>
  <c r="D177" i="32"/>
  <c r="C178" i="32"/>
  <c r="D178" i="32"/>
  <c r="C179" i="32"/>
  <c r="D179" i="32"/>
  <c r="C180" i="32"/>
  <c r="D180" i="32"/>
  <c r="C181" i="32"/>
  <c r="D181" i="32"/>
  <c r="C182" i="32"/>
  <c r="D182" i="32"/>
  <c r="C183" i="32"/>
  <c r="D183" i="32"/>
  <c r="C184" i="32"/>
  <c r="D184" i="32"/>
  <c r="C185" i="32"/>
  <c r="D185" i="32"/>
  <c r="C186" i="32"/>
  <c r="D186" i="32"/>
  <c r="C187" i="32"/>
  <c r="D187" i="32"/>
  <c r="C188" i="32"/>
  <c r="D188" i="32"/>
  <c r="C189" i="32"/>
  <c r="D189" i="32"/>
  <c r="C190" i="32"/>
  <c r="D190" i="32"/>
  <c r="C191" i="32"/>
  <c r="D191" i="32"/>
  <c r="C192" i="32"/>
  <c r="D192" i="32"/>
  <c r="C193" i="32"/>
  <c r="D193" i="32"/>
  <c r="C194" i="32"/>
  <c r="D194" i="32"/>
  <c r="C195" i="32"/>
  <c r="D195" i="32"/>
  <c r="C196" i="32"/>
  <c r="D196" i="32"/>
  <c r="C197" i="32"/>
  <c r="D197" i="32"/>
  <c r="C198" i="32"/>
  <c r="D198" i="32"/>
  <c r="C199" i="32"/>
  <c r="D199" i="32"/>
  <c r="C200" i="32"/>
  <c r="D200" i="32"/>
  <c r="C201" i="32"/>
  <c r="D201" i="32"/>
  <c r="C202" i="32"/>
  <c r="D202" i="32"/>
  <c r="C203" i="32"/>
  <c r="D203" i="32"/>
  <c r="C204" i="32"/>
  <c r="D204" i="32"/>
  <c r="C205" i="32"/>
  <c r="D205" i="32"/>
  <c r="C206" i="32"/>
  <c r="D206" i="32"/>
  <c r="C208" i="32"/>
  <c r="D208" i="32"/>
  <c r="C209" i="32"/>
  <c r="D209" i="32"/>
  <c r="C210" i="32"/>
  <c r="D210" i="32"/>
  <c r="C211" i="32"/>
  <c r="D211" i="32"/>
  <c r="C213" i="32"/>
  <c r="D213" i="32"/>
  <c r="C214" i="32"/>
  <c r="D214" i="32"/>
  <c r="C215" i="32"/>
  <c r="D215" i="32"/>
  <c r="C216" i="32"/>
  <c r="D216" i="32"/>
  <c r="C217" i="32"/>
  <c r="D217" i="32"/>
  <c r="C218" i="32"/>
  <c r="D218" i="32"/>
  <c r="C219" i="32"/>
  <c r="D219" i="32"/>
  <c r="C220" i="32"/>
  <c r="D220" i="32"/>
  <c r="C222" i="32"/>
  <c r="D222" i="32"/>
  <c r="C223" i="32"/>
  <c r="D223" i="32"/>
  <c r="C224" i="32"/>
  <c r="D224" i="32"/>
  <c r="C225" i="32"/>
  <c r="D225" i="32"/>
  <c r="C226" i="32"/>
  <c r="D226" i="32"/>
  <c r="C227" i="32"/>
  <c r="D227" i="32"/>
  <c r="C229" i="32"/>
  <c r="D229" i="32"/>
  <c r="C230" i="32"/>
  <c r="D230" i="32"/>
  <c r="C231" i="32"/>
  <c r="D231" i="32"/>
  <c r="C232" i="32"/>
  <c r="D232" i="32"/>
  <c r="C233" i="32"/>
  <c r="D233" i="32"/>
  <c r="C234" i="32"/>
  <c r="D234" i="32"/>
  <c r="C235" i="32"/>
  <c r="D235" i="32"/>
  <c r="C237" i="32"/>
  <c r="D237" i="32"/>
  <c r="C238" i="32"/>
  <c r="D238" i="32"/>
  <c r="C239" i="32"/>
  <c r="D239" i="32"/>
  <c r="C240" i="32"/>
  <c r="D240" i="32"/>
  <c r="C241" i="32"/>
  <c r="D241" i="32"/>
  <c r="C242" i="32"/>
  <c r="D242" i="32"/>
  <c r="C243" i="32"/>
  <c r="D243" i="32"/>
  <c r="C244" i="32"/>
  <c r="D244" i="32"/>
  <c r="C245" i="32"/>
  <c r="D245" i="32"/>
  <c r="C246" i="32"/>
  <c r="D246" i="32"/>
  <c r="C248" i="32"/>
  <c r="D248" i="32"/>
  <c r="C249" i="32"/>
  <c r="D249" i="32"/>
  <c r="C250" i="32"/>
  <c r="D250" i="32"/>
  <c r="C251" i="32"/>
  <c r="D251" i="32"/>
  <c r="C252" i="32"/>
  <c r="D252" i="32"/>
  <c r="C253" i="32"/>
  <c r="D253" i="32"/>
  <c r="C254" i="32"/>
  <c r="D254" i="32"/>
  <c r="C255" i="32"/>
  <c r="D255" i="32"/>
  <c r="C256" i="32"/>
  <c r="D256" i="32"/>
  <c r="C257" i="32"/>
  <c r="D257" i="32"/>
  <c r="C258" i="32"/>
  <c r="D258" i="32"/>
  <c r="C259" i="32"/>
  <c r="D259" i="32"/>
  <c r="C260" i="32"/>
  <c r="D260" i="32"/>
  <c r="C261" i="32"/>
  <c r="D261" i="32"/>
  <c r="C262" i="32"/>
  <c r="D262" i="32"/>
  <c r="C264" i="32"/>
  <c r="D264" i="32"/>
  <c r="C265" i="32"/>
  <c r="D265" i="32"/>
  <c r="C266" i="32"/>
  <c r="D266" i="32"/>
  <c r="C267" i="32"/>
  <c r="D267" i="32"/>
  <c r="C268" i="32"/>
  <c r="D268" i="32"/>
  <c r="C269" i="32"/>
  <c r="D269" i="32"/>
  <c r="C270" i="32"/>
  <c r="D270" i="32"/>
  <c r="C272" i="32"/>
  <c r="D272" i="32"/>
  <c r="C273" i="32"/>
  <c r="D273" i="32"/>
  <c r="C274" i="32"/>
  <c r="D274" i="32"/>
  <c r="C275" i="32"/>
  <c r="D275" i="32"/>
  <c r="C276" i="32"/>
  <c r="D276" i="32"/>
  <c r="C277" i="32"/>
  <c r="D277" i="32"/>
  <c r="C278" i="32"/>
  <c r="D278" i="32"/>
  <c r="C279" i="32"/>
  <c r="D279" i="32"/>
  <c r="C280" i="32"/>
  <c r="D280" i="32"/>
  <c r="C281" i="32"/>
  <c r="D281" i="32"/>
  <c r="C282" i="32"/>
  <c r="D282" i="32"/>
  <c r="C283" i="32"/>
  <c r="D283" i="32"/>
  <c r="C284" i="32"/>
  <c r="D284" i="32"/>
  <c r="C285" i="32"/>
  <c r="D285" i="32"/>
  <c r="C287" i="32"/>
  <c r="D287" i="32"/>
  <c r="C288" i="32"/>
  <c r="D288" i="32"/>
  <c r="C290" i="32"/>
  <c r="D290" i="32"/>
  <c r="C291" i="32"/>
  <c r="D291" i="32"/>
  <c r="C292" i="32"/>
  <c r="D292" i="32"/>
  <c r="C293" i="32"/>
  <c r="D293" i="32"/>
  <c r="C294" i="32"/>
  <c r="D294" i="32"/>
  <c r="C295" i="32"/>
  <c r="D295" i="32"/>
  <c r="C296" i="32"/>
  <c r="D296" i="32"/>
  <c r="C297" i="32"/>
  <c r="D297" i="32"/>
  <c r="C298" i="32"/>
  <c r="D298" i="32"/>
  <c r="C299" i="32"/>
  <c r="D299" i="32"/>
  <c r="C300" i="32"/>
  <c r="D300" i="32"/>
  <c r="C301" i="32"/>
  <c r="D301" i="32"/>
  <c r="C302" i="32"/>
  <c r="D302" i="32"/>
  <c r="C303" i="32"/>
  <c r="D303" i="32"/>
  <c r="C304" i="32"/>
  <c r="D304" i="32"/>
  <c r="C305" i="32"/>
  <c r="D305" i="32"/>
  <c r="C307" i="32"/>
  <c r="D307" i="32"/>
  <c r="C308" i="32"/>
  <c r="D308" i="32"/>
  <c r="C309" i="32"/>
  <c r="D309" i="32"/>
  <c r="C310" i="32"/>
  <c r="D310" i="32"/>
  <c r="C311" i="32"/>
  <c r="D311" i="32"/>
  <c r="C313" i="32"/>
  <c r="D313" i="32"/>
  <c r="C314" i="32"/>
  <c r="D314" i="32"/>
  <c r="C315" i="32"/>
  <c r="D315" i="32"/>
  <c r="C317" i="32"/>
  <c r="D317" i="32"/>
  <c r="C318" i="32"/>
  <c r="D318" i="32"/>
  <c r="C319" i="32"/>
  <c r="D319" i="32"/>
  <c r="C320" i="32"/>
  <c r="D320" i="32"/>
  <c r="C322" i="32"/>
  <c r="D322" i="32"/>
  <c r="C323" i="32"/>
  <c r="D323" i="32"/>
  <c r="C324" i="32"/>
  <c r="D324" i="32"/>
  <c r="C325" i="32"/>
  <c r="D325" i="32"/>
  <c r="C326" i="32"/>
  <c r="D326" i="32"/>
  <c r="C328" i="32"/>
  <c r="D328" i="32"/>
  <c r="C329" i="32"/>
  <c r="D329" i="32"/>
  <c r="C330" i="32"/>
  <c r="D330" i="32"/>
  <c r="C331" i="32"/>
  <c r="D331" i="32"/>
  <c r="C332" i="32"/>
  <c r="D332" i="32"/>
  <c r="C333" i="32"/>
  <c r="D333" i="32"/>
  <c r="C334" i="32"/>
  <c r="D334" i="32"/>
  <c r="C335" i="32"/>
  <c r="D335" i="32"/>
  <c r="C336" i="32"/>
  <c r="D336" i="32"/>
  <c r="C337" i="32"/>
  <c r="D337" i="32"/>
  <c r="C338" i="32"/>
  <c r="D338" i="32"/>
  <c r="C339" i="32"/>
  <c r="D339" i="32"/>
  <c r="C341" i="32"/>
  <c r="D341" i="32"/>
  <c r="C342" i="32"/>
  <c r="D342" i="32"/>
  <c r="C343" i="32"/>
  <c r="D343" i="32"/>
  <c r="C344" i="32"/>
  <c r="D344" i="32"/>
  <c r="C345" i="32"/>
  <c r="D345" i="32"/>
  <c r="C346" i="32"/>
  <c r="D346" i="32"/>
  <c r="C347" i="32"/>
  <c r="D347" i="32"/>
  <c r="C348" i="32"/>
  <c r="D348" i="32"/>
  <c r="C349" i="32"/>
  <c r="D349" i="32"/>
  <c r="C350" i="32"/>
  <c r="D350" i="32"/>
  <c r="C351" i="32"/>
  <c r="D351" i="32"/>
  <c r="C352" i="32"/>
  <c r="D352" i="32"/>
  <c r="C353" i="32"/>
  <c r="D353" i="32"/>
  <c r="C354" i="32"/>
  <c r="D354" i="32"/>
  <c r="C355" i="32"/>
  <c r="D355" i="32"/>
  <c r="C356" i="32"/>
  <c r="D356" i="32"/>
  <c r="C357" i="32"/>
  <c r="D357" i="32"/>
  <c r="C358" i="32"/>
  <c r="D358" i="32"/>
  <c r="C359" i="32"/>
  <c r="D359" i="32"/>
  <c r="C360" i="32"/>
  <c r="D360" i="32"/>
  <c r="C365" i="32"/>
  <c r="D365" i="32"/>
  <c r="C366" i="32"/>
  <c r="D366" i="32"/>
  <c r="C369" i="32"/>
  <c r="D369" i="32"/>
  <c r="C370" i="32"/>
  <c r="D370" i="32"/>
  <c r="C371" i="32"/>
  <c r="D371" i="32"/>
  <c r="C376" i="32"/>
  <c r="D376" i="32"/>
  <c r="C377" i="32"/>
  <c r="D377" i="32"/>
  <c r="C378" i="32"/>
  <c r="D378" i="32"/>
  <c r="C380" i="32"/>
  <c r="D380" i="32"/>
  <c r="C381" i="32"/>
  <c r="D381" i="32"/>
  <c r="C382" i="32"/>
  <c r="D382" i="32"/>
  <c r="C383" i="32"/>
  <c r="D383" i="32"/>
  <c r="C385" i="32"/>
  <c r="D385" i="32"/>
  <c r="C387" i="32"/>
  <c r="D387" i="32"/>
  <c r="C388" i="32"/>
  <c r="D388" i="32"/>
  <c r="C389" i="32"/>
  <c r="D389" i="32"/>
  <c r="C390" i="32"/>
  <c r="D390" i="32"/>
  <c r="C391" i="32"/>
  <c r="D391" i="32"/>
  <c r="C393" i="32"/>
  <c r="D393" i="32"/>
  <c r="C394" i="32"/>
  <c r="D394" i="32"/>
  <c r="C395" i="32"/>
  <c r="D395" i="32"/>
  <c r="C396" i="32"/>
  <c r="D396" i="32"/>
  <c r="C397" i="32"/>
  <c r="D397" i="32"/>
  <c r="C399" i="32"/>
  <c r="D399" i="32"/>
  <c r="C400" i="32"/>
  <c r="D400" i="32"/>
  <c r="C401" i="32"/>
  <c r="D401" i="32"/>
  <c r="C402" i="32"/>
  <c r="D402" i="32"/>
  <c r="C403" i="32"/>
  <c r="D403" i="32"/>
  <c r="C404" i="32"/>
  <c r="D404" i="32"/>
  <c r="C405" i="32"/>
  <c r="D405" i="32"/>
  <c r="C406" i="32"/>
  <c r="D406" i="32"/>
  <c r="C407" i="32"/>
  <c r="D407" i="32"/>
  <c r="C408" i="32"/>
  <c r="D408" i="32"/>
  <c r="C409" i="32"/>
  <c r="D409" i="32"/>
  <c r="C410" i="32"/>
  <c r="D410" i="32"/>
  <c r="C411" i="32"/>
  <c r="D411" i="32"/>
  <c r="C412" i="32"/>
  <c r="D412" i="32"/>
  <c r="C413" i="32"/>
  <c r="D413" i="32"/>
  <c r="C414" i="32"/>
  <c r="D414" i="32"/>
  <c r="C416" i="32"/>
  <c r="D416" i="32"/>
  <c r="C417" i="32"/>
  <c r="D417" i="32"/>
  <c r="C418" i="32"/>
  <c r="D418" i="32"/>
  <c r="C419" i="32"/>
  <c r="D419" i="32"/>
  <c r="C420" i="32"/>
  <c r="D420" i="32"/>
  <c r="C421" i="32"/>
  <c r="D421" i="32"/>
  <c r="C423" i="32"/>
  <c r="D423" i="32"/>
  <c r="C424" i="32"/>
  <c r="D424" i="32"/>
  <c r="C425" i="32"/>
  <c r="D425" i="32"/>
  <c r="C426" i="32"/>
  <c r="D426" i="32"/>
  <c r="C428" i="32"/>
  <c r="D428" i="32"/>
  <c r="C429" i="32"/>
  <c r="D429" i="32"/>
  <c r="C430" i="32"/>
  <c r="D430" i="32"/>
  <c r="C431" i="32"/>
  <c r="D431" i="32"/>
  <c r="C432" i="32"/>
  <c r="D432" i="32"/>
  <c r="C434" i="32"/>
  <c r="D434" i="32"/>
  <c r="C435" i="32"/>
  <c r="D435" i="32"/>
  <c r="C437" i="32"/>
  <c r="D437" i="32"/>
  <c r="C438" i="32"/>
  <c r="D438" i="32"/>
  <c r="C439" i="32"/>
  <c r="D439" i="32"/>
  <c r="C440" i="32"/>
  <c r="D440" i="32"/>
  <c r="C442" i="32"/>
  <c r="D442" i="32"/>
  <c r="C443" i="32"/>
  <c r="D443" i="32"/>
  <c r="C445" i="32"/>
  <c r="D445" i="32"/>
  <c r="C446" i="32"/>
  <c r="D446" i="32"/>
  <c r="C447" i="32"/>
  <c r="D447" i="32"/>
  <c r="C448" i="32"/>
  <c r="D448" i="32"/>
  <c r="C449" i="32"/>
  <c r="D449" i="32"/>
  <c r="C450" i="32"/>
  <c r="D450" i="32"/>
  <c r="C451" i="32"/>
  <c r="D451" i="32"/>
  <c r="C452" i="32"/>
  <c r="D452" i="32"/>
  <c r="C453" i="32"/>
  <c r="D453" i="32"/>
  <c r="C454" i="32"/>
  <c r="D454" i="32"/>
  <c r="C455" i="32"/>
  <c r="D455" i="32"/>
  <c r="C456" i="32"/>
  <c r="D456" i="32"/>
  <c r="C457" i="32"/>
  <c r="D457" i="32"/>
  <c r="C458" i="32"/>
  <c r="D458" i="32"/>
  <c r="C459" i="32"/>
  <c r="D459" i="32"/>
  <c r="D3" i="32"/>
  <c r="C3" i="32"/>
  <c r="C97" i="30"/>
  <c r="D97" i="30"/>
  <c r="C12" i="30"/>
  <c r="D12" i="30"/>
  <c r="C17" i="30"/>
  <c r="D17" i="30"/>
  <c r="C31" i="30"/>
  <c r="D31" i="30"/>
  <c r="C62" i="30"/>
  <c r="D62" i="30"/>
  <c r="C70" i="30"/>
  <c r="D70" i="30"/>
  <c r="C105" i="30"/>
  <c r="D105" i="30"/>
  <c r="C112" i="30"/>
  <c r="D112" i="30"/>
  <c r="C126" i="30"/>
  <c r="D126" i="30"/>
  <c r="C158" i="30"/>
  <c r="D158" i="30"/>
  <c r="C171" i="30"/>
  <c r="D171" i="30"/>
  <c r="C207" i="30"/>
  <c r="D207" i="30"/>
  <c r="C212" i="30"/>
  <c r="D212" i="30"/>
  <c r="C221" i="30"/>
  <c r="D221" i="30"/>
  <c r="C228" i="30"/>
  <c r="D228" i="30"/>
  <c r="C236" i="30"/>
  <c r="D236" i="30"/>
  <c r="C247" i="30"/>
  <c r="D247" i="30"/>
  <c r="C271" i="30"/>
  <c r="D271" i="30"/>
  <c r="C312" i="30"/>
  <c r="D312" i="30"/>
  <c r="C327" i="30"/>
  <c r="D327" i="30"/>
  <c r="C362" i="30"/>
  <c r="D362" i="30"/>
  <c r="C398" i="30"/>
  <c r="D398" i="30"/>
  <c r="C444" i="30"/>
  <c r="D444" i="30"/>
  <c r="C5" i="30"/>
  <c r="D5" i="30"/>
  <c r="C6" i="30"/>
  <c r="D6" i="30"/>
  <c r="C13" i="30"/>
  <c r="D13" i="30"/>
  <c r="C14" i="30"/>
  <c r="D14" i="30"/>
  <c r="C15" i="30"/>
  <c r="D15" i="30"/>
  <c r="C16" i="30"/>
  <c r="D16" i="30"/>
  <c r="C18" i="30"/>
  <c r="D18" i="30"/>
  <c r="C19" i="30"/>
  <c r="D19" i="30"/>
  <c r="C20" i="30"/>
  <c r="D20" i="30"/>
  <c r="C21" i="30"/>
  <c r="D21" i="30"/>
  <c r="C22" i="30"/>
  <c r="D22" i="30"/>
  <c r="C25" i="30"/>
  <c r="D25" i="30"/>
  <c r="C27" i="30"/>
  <c r="D27" i="30"/>
  <c r="C28" i="30"/>
  <c r="D28" i="30"/>
  <c r="C29" i="30"/>
  <c r="D29" i="30"/>
  <c r="C30" i="30"/>
  <c r="D30" i="30"/>
  <c r="C32" i="30"/>
  <c r="D32" i="30"/>
  <c r="C33" i="30"/>
  <c r="D33" i="30"/>
  <c r="C34" i="30"/>
  <c r="D34" i="30"/>
  <c r="C35" i="30"/>
  <c r="D35" i="30"/>
  <c r="C36" i="30"/>
  <c r="D36" i="30"/>
  <c r="C38" i="30"/>
  <c r="D38" i="30"/>
  <c r="C39" i="30"/>
  <c r="D39" i="30"/>
  <c r="C40" i="30"/>
  <c r="D40" i="30"/>
  <c r="C41" i="30"/>
  <c r="D41" i="30"/>
  <c r="C42" i="30"/>
  <c r="D42" i="30"/>
  <c r="C43" i="30"/>
  <c r="D43" i="30"/>
  <c r="C44" i="30"/>
  <c r="D44" i="30"/>
  <c r="C45" i="30"/>
  <c r="D45" i="30"/>
  <c r="C46" i="30"/>
  <c r="D46" i="30"/>
  <c r="C47" i="30"/>
  <c r="D47" i="30"/>
  <c r="C48" i="30"/>
  <c r="D48" i="30"/>
  <c r="C49" i="30"/>
  <c r="D49" i="30"/>
  <c r="C50" i="30"/>
  <c r="D50" i="30"/>
  <c r="C52" i="30"/>
  <c r="D52" i="30"/>
  <c r="C53" i="30"/>
  <c r="D53" i="30"/>
  <c r="C55" i="30"/>
  <c r="D55" i="30"/>
  <c r="C58" i="30"/>
  <c r="D58" i="30"/>
  <c r="C59" i="30"/>
  <c r="D59" i="30"/>
  <c r="C60" i="30"/>
  <c r="D60" i="30"/>
  <c r="C61" i="30"/>
  <c r="D61" i="30"/>
  <c r="C64" i="30"/>
  <c r="D64" i="30"/>
  <c r="C65" i="30"/>
  <c r="D65" i="30"/>
  <c r="C66" i="30"/>
  <c r="D66" i="30"/>
  <c r="C69" i="30"/>
  <c r="D69" i="30"/>
  <c r="C71" i="30"/>
  <c r="D71" i="30"/>
  <c r="C72" i="30"/>
  <c r="D72" i="30"/>
  <c r="C73" i="30"/>
  <c r="D73" i="30"/>
  <c r="C74" i="30"/>
  <c r="D74" i="30"/>
  <c r="C75" i="30"/>
  <c r="D75" i="30"/>
  <c r="C76" i="30"/>
  <c r="D76" i="30"/>
  <c r="C77" i="30"/>
  <c r="D77" i="30"/>
  <c r="C79" i="30"/>
  <c r="D79" i="30"/>
  <c r="C81" i="30"/>
  <c r="D81" i="30"/>
  <c r="C82" i="30"/>
  <c r="D82" i="30"/>
  <c r="C83" i="30"/>
  <c r="D83" i="30"/>
  <c r="C84" i="30"/>
  <c r="D84" i="30"/>
  <c r="C85" i="30"/>
  <c r="D85" i="30"/>
  <c r="C86" i="30"/>
  <c r="D86" i="30"/>
  <c r="C87" i="30"/>
  <c r="D87" i="30"/>
  <c r="C88" i="30"/>
  <c r="D88" i="30"/>
  <c r="C89" i="30"/>
  <c r="D89" i="30"/>
  <c r="C90" i="30"/>
  <c r="D90" i="30"/>
  <c r="C91" i="30"/>
  <c r="D91" i="30"/>
  <c r="C92" i="30"/>
  <c r="D92" i="30"/>
  <c r="C94" i="30"/>
  <c r="D94" i="30"/>
  <c r="C95" i="30"/>
  <c r="D95" i="30"/>
  <c r="D99" i="30"/>
  <c r="C100" i="30"/>
  <c r="D100" i="30"/>
  <c r="C101" i="30"/>
  <c r="D101" i="30"/>
  <c r="C102" i="30"/>
  <c r="D102" i="30"/>
  <c r="C103" i="30"/>
  <c r="D103" i="30"/>
  <c r="C104" i="30"/>
  <c r="D104" i="30"/>
  <c r="C106" i="30"/>
  <c r="D106" i="30"/>
  <c r="C107" i="30"/>
  <c r="D107" i="30"/>
  <c r="C108" i="30"/>
  <c r="D108" i="30"/>
  <c r="C110" i="30"/>
  <c r="D110" i="30"/>
  <c r="C111" i="30"/>
  <c r="D111" i="30"/>
  <c r="C115" i="30"/>
  <c r="D115" i="30"/>
  <c r="C116" i="30"/>
  <c r="D116" i="30"/>
  <c r="C117" i="30"/>
  <c r="D117" i="30"/>
  <c r="C118" i="30"/>
  <c r="D118" i="30"/>
  <c r="D119" i="30"/>
  <c r="C121" i="30"/>
  <c r="D121" i="30"/>
  <c r="C122" i="30"/>
  <c r="D122" i="30"/>
  <c r="C125" i="30"/>
  <c r="D125" i="30"/>
  <c r="C127" i="30"/>
  <c r="D127" i="30"/>
  <c r="C128" i="30"/>
  <c r="D128" i="30"/>
  <c r="C129" i="30"/>
  <c r="D129" i="30"/>
  <c r="C130" i="30"/>
  <c r="D130" i="30"/>
  <c r="C131" i="30"/>
  <c r="D131" i="30"/>
  <c r="D133" i="30"/>
  <c r="C137" i="30"/>
  <c r="D137" i="30"/>
  <c r="C138" i="30"/>
  <c r="D138" i="30"/>
  <c r="C140" i="30"/>
  <c r="D140" i="30"/>
  <c r="C141" i="30"/>
  <c r="D141" i="30"/>
  <c r="C142" i="30"/>
  <c r="D142" i="30"/>
  <c r="C143" i="30"/>
  <c r="D143" i="30"/>
  <c r="C144" i="30"/>
  <c r="D144" i="30"/>
  <c r="C145" i="30"/>
  <c r="D145" i="30"/>
  <c r="C146" i="30"/>
  <c r="D146" i="30"/>
  <c r="C149" i="30"/>
  <c r="D149" i="30"/>
  <c r="C150" i="30"/>
  <c r="D150" i="30"/>
  <c r="C151" i="30"/>
  <c r="D151" i="30"/>
  <c r="C152" i="30"/>
  <c r="D152" i="30"/>
  <c r="C153" i="30"/>
  <c r="D153" i="30"/>
  <c r="C154" i="30"/>
  <c r="D154" i="30"/>
  <c r="C155" i="30"/>
  <c r="D155" i="30"/>
  <c r="D156" i="30"/>
  <c r="C157" i="30"/>
  <c r="D157" i="30"/>
  <c r="C159" i="30"/>
  <c r="D159" i="30"/>
  <c r="C161" i="30"/>
  <c r="D161" i="30"/>
  <c r="D162" i="30"/>
  <c r="C165" i="30"/>
  <c r="D165" i="30"/>
  <c r="C166" i="30"/>
  <c r="D166" i="30"/>
  <c r="C167" i="30"/>
  <c r="D167" i="30"/>
  <c r="C168" i="30"/>
  <c r="D168" i="30"/>
  <c r="C169" i="30"/>
  <c r="D169" i="30"/>
  <c r="C170" i="30"/>
  <c r="D170" i="30"/>
  <c r="C173" i="30"/>
  <c r="D173" i="30"/>
  <c r="C175" i="30"/>
  <c r="D175" i="30"/>
  <c r="C177" i="30"/>
  <c r="D177" i="30"/>
  <c r="C178" i="30"/>
  <c r="D178" i="30"/>
  <c r="D179" i="30"/>
  <c r="C180" i="30"/>
  <c r="D180" i="30"/>
  <c r="C181" i="30"/>
  <c r="D181" i="30"/>
  <c r="C183" i="30"/>
  <c r="D183" i="30"/>
  <c r="C184" i="30"/>
  <c r="D184" i="30"/>
  <c r="C185" i="30"/>
  <c r="D185" i="30"/>
  <c r="C187" i="30"/>
  <c r="D187" i="30"/>
  <c r="C189" i="30"/>
  <c r="D189" i="30"/>
  <c r="C190" i="30"/>
  <c r="D190" i="30"/>
  <c r="C191" i="30"/>
  <c r="D191" i="30"/>
  <c r="C192" i="30"/>
  <c r="D192" i="30"/>
  <c r="C193" i="30"/>
  <c r="D193" i="30"/>
  <c r="C194" i="30"/>
  <c r="D194" i="30"/>
  <c r="C195" i="30"/>
  <c r="D195" i="30"/>
  <c r="C196" i="30"/>
  <c r="D196" i="30"/>
  <c r="C197" i="30"/>
  <c r="D197" i="30"/>
  <c r="C199" i="30"/>
  <c r="D199" i="30"/>
  <c r="C200" i="30"/>
  <c r="D200" i="30"/>
  <c r="C201" i="30"/>
  <c r="D201" i="30"/>
  <c r="C202" i="30"/>
  <c r="D202" i="30"/>
  <c r="C203" i="30"/>
  <c r="D203" i="30"/>
  <c r="C205" i="30"/>
  <c r="D205" i="30"/>
  <c r="C206" i="30"/>
  <c r="D206" i="30"/>
  <c r="C208" i="30"/>
  <c r="D208" i="30"/>
  <c r="C210" i="30"/>
  <c r="D210" i="30"/>
  <c r="C211" i="30"/>
  <c r="D211" i="30"/>
  <c r="C213" i="30"/>
  <c r="D213" i="30"/>
  <c r="C214" i="30"/>
  <c r="D214" i="30"/>
  <c r="C215" i="30"/>
  <c r="D215" i="30"/>
  <c r="C217" i="30"/>
  <c r="D217" i="30"/>
  <c r="C219" i="30"/>
  <c r="D219" i="30"/>
  <c r="C226" i="30"/>
  <c r="D226" i="30"/>
  <c r="C227" i="30"/>
  <c r="D227" i="30"/>
  <c r="C229" i="30"/>
  <c r="D229" i="30"/>
  <c r="C230" i="30"/>
  <c r="D230" i="30"/>
  <c r="C231" i="30"/>
  <c r="D231" i="30"/>
  <c r="C232" i="30"/>
  <c r="D232" i="30"/>
  <c r="C234" i="30"/>
  <c r="D234" i="30"/>
  <c r="C235" i="30"/>
  <c r="D235" i="30"/>
  <c r="C237" i="30"/>
  <c r="D237" i="30"/>
  <c r="C238" i="30"/>
  <c r="D238" i="30"/>
  <c r="C239" i="30"/>
  <c r="D239" i="30"/>
  <c r="C241" i="30"/>
  <c r="D241" i="30"/>
  <c r="C242" i="30"/>
  <c r="D242" i="30"/>
  <c r="C243" i="30"/>
  <c r="D243" i="30"/>
  <c r="C244" i="30"/>
  <c r="D244" i="30"/>
  <c r="C245" i="30"/>
  <c r="D245" i="30"/>
  <c r="D246" i="30"/>
  <c r="C248" i="30"/>
  <c r="D248" i="30"/>
  <c r="C249" i="30"/>
  <c r="D249" i="30"/>
  <c r="C250" i="30"/>
  <c r="D250" i="30"/>
  <c r="C251" i="30"/>
  <c r="D251" i="30"/>
  <c r="C252" i="30"/>
  <c r="D252" i="30"/>
  <c r="C253" i="30"/>
  <c r="D253" i="30"/>
  <c r="C254" i="30"/>
  <c r="D254" i="30"/>
  <c r="C255" i="30"/>
  <c r="D255" i="30"/>
  <c r="C257" i="30"/>
  <c r="D257" i="30"/>
  <c r="C258" i="30"/>
  <c r="D258" i="30"/>
  <c r="C259" i="30"/>
  <c r="D259" i="30"/>
  <c r="C260" i="30"/>
  <c r="D260" i="30"/>
  <c r="C261" i="30"/>
  <c r="D261" i="30"/>
  <c r="C262" i="30"/>
  <c r="D262" i="30"/>
  <c r="C264" i="30"/>
  <c r="D264" i="30"/>
  <c r="C265" i="30"/>
  <c r="D265" i="30"/>
  <c r="C266" i="30"/>
  <c r="D266" i="30"/>
  <c r="C267" i="30"/>
  <c r="D267" i="30"/>
  <c r="C268" i="30"/>
  <c r="D268" i="30"/>
  <c r="C269" i="30"/>
  <c r="D269" i="30"/>
  <c r="C270" i="30"/>
  <c r="D270" i="30"/>
  <c r="C272" i="30"/>
  <c r="D272" i="30"/>
  <c r="C273" i="30"/>
  <c r="D273" i="30"/>
  <c r="C274" i="30"/>
  <c r="D274" i="30"/>
  <c r="C275" i="30"/>
  <c r="D275" i="30"/>
  <c r="C276" i="30"/>
  <c r="D276" i="30"/>
  <c r="C277" i="30"/>
  <c r="D277" i="30"/>
  <c r="C278" i="30"/>
  <c r="D278" i="30"/>
  <c r="C279" i="30"/>
  <c r="D279" i="30"/>
  <c r="C280" i="30"/>
  <c r="D280" i="30"/>
  <c r="C281" i="30"/>
  <c r="D281" i="30"/>
  <c r="C282" i="30"/>
  <c r="D282" i="30"/>
  <c r="C283" i="30"/>
  <c r="D283" i="30"/>
  <c r="C284" i="30"/>
  <c r="D284" i="30"/>
  <c r="C285" i="30"/>
  <c r="D285" i="30"/>
  <c r="C286" i="30"/>
  <c r="D286" i="30"/>
  <c r="C287" i="30"/>
  <c r="D287" i="30"/>
  <c r="C288" i="30"/>
  <c r="D288" i="30"/>
  <c r="C290" i="30"/>
  <c r="D290" i="30"/>
  <c r="C291" i="30"/>
  <c r="D291" i="30"/>
  <c r="C292" i="30"/>
  <c r="D292" i="30"/>
  <c r="C293" i="30"/>
  <c r="D293" i="30"/>
  <c r="C294" i="30"/>
  <c r="D294" i="30"/>
  <c r="C295" i="30"/>
  <c r="D295" i="30"/>
  <c r="C300" i="30"/>
  <c r="D300" i="30"/>
  <c r="C301" i="30"/>
  <c r="D301" i="30"/>
  <c r="C302" i="30"/>
  <c r="D302" i="30"/>
  <c r="C303" i="30"/>
  <c r="D303" i="30"/>
  <c r="C304" i="30"/>
  <c r="D304" i="30"/>
  <c r="C305" i="30"/>
  <c r="D305" i="30"/>
  <c r="C307" i="30"/>
  <c r="D307" i="30"/>
  <c r="C308" i="30"/>
  <c r="D308" i="30"/>
  <c r="C309" i="30"/>
  <c r="D309" i="30"/>
  <c r="D310" i="30"/>
  <c r="C311" i="30"/>
  <c r="D311" i="30"/>
  <c r="C313" i="30"/>
  <c r="D313" i="30"/>
  <c r="D315" i="30"/>
  <c r="C318" i="30"/>
  <c r="D318" i="30"/>
  <c r="C319" i="30"/>
  <c r="D319" i="30"/>
  <c r="C322" i="30"/>
  <c r="D322" i="30"/>
  <c r="C323" i="30"/>
  <c r="D323" i="30"/>
  <c r="C324" i="30"/>
  <c r="D324" i="30"/>
  <c r="C325" i="30"/>
  <c r="D325" i="30"/>
  <c r="C328" i="30"/>
  <c r="D328" i="30"/>
  <c r="C329" i="30"/>
  <c r="D329" i="30"/>
  <c r="C330" i="30"/>
  <c r="D330" i="30"/>
  <c r="C331" i="30"/>
  <c r="D331" i="30"/>
  <c r="C332" i="30"/>
  <c r="D332" i="30"/>
  <c r="C333" i="30"/>
  <c r="D333" i="30"/>
  <c r="C334" i="30"/>
  <c r="D334" i="30"/>
  <c r="C336" i="30"/>
  <c r="D336" i="30"/>
  <c r="C337" i="30"/>
  <c r="D337" i="30"/>
  <c r="C339" i="30"/>
  <c r="D339" i="30"/>
  <c r="C342" i="30"/>
  <c r="D342" i="30"/>
  <c r="D343" i="30"/>
  <c r="C344" i="30"/>
  <c r="D344" i="30"/>
  <c r="C346" i="30"/>
  <c r="D346" i="30"/>
  <c r="C348" i="30"/>
  <c r="D348" i="30"/>
  <c r="C349" i="30"/>
  <c r="D349" i="30"/>
  <c r="C350" i="30"/>
  <c r="D350" i="30"/>
  <c r="C351" i="30"/>
  <c r="D351" i="30"/>
  <c r="C352" i="30"/>
  <c r="D352" i="30"/>
  <c r="C353" i="30"/>
  <c r="D353" i="30"/>
  <c r="C356" i="30"/>
  <c r="D356" i="30"/>
  <c r="C358" i="30"/>
  <c r="D358" i="30"/>
  <c r="C359" i="30"/>
  <c r="D359" i="30"/>
  <c r="C360" i="30"/>
  <c r="D360" i="30"/>
  <c r="C361" i="30"/>
  <c r="D361" i="30"/>
  <c r="C363" i="30"/>
  <c r="D363" i="30"/>
  <c r="C364" i="30"/>
  <c r="D364" i="30"/>
  <c r="C365" i="30"/>
  <c r="D365" i="30"/>
  <c r="D367" i="30"/>
  <c r="C369" i="30"/>
  <c r="D369" i="30"/>
  <c r="C370" i="30"/>
  <c r="D370" i="30"/>
  <c r="C371" i="30"/>
  <c r="D371" i="30"/>
  <c r="C372" i="30"/>
  <c r="D372" i="30"/>
  <c r="C374" i="30"/>
  <c r="D374" i="30"/>
  <c r="C376" i="30"/>
  <c r="D376" i="30"/>
  <c r="C377" i="30"/>
  <c r="D377" i="30"/>
  <c r="C378" i="30"/>
  <c r="D378" i="30"/>
  <c r="C380" i="30"/>
  <c r="D380" i="30"/>
  <c r="C381" i="30"/>
  <c r="D381" i="30"/>
  <c r="C382" i="30"/>
  <c r="D382" i="30"/>
  <c r="C383" i="30"/>
  <c r="D383" i="30"/>
  <c r="C384" i="30"/>
  <c r="D384" i="30"/>
  <c r="C385" i="30"/>
  <c r="D385" i="30"/>
  <c r="C387" i="30"/>
  <c r="D387" i="30"/>
  <c r="C388" i="30"/>
  <c r="D388" i="30"/>
  <c r="C389" i="30"/>
  <c r="D389" i="30"/>
  <c r="C390" i="30"/>
  <c r="D390" i="30"/>
  <c r="C391" i="30"/>
  <c r="D391" i="30"/>
  <c r="C393" i="30"/>
  <c r="D393" i="30"/>
  <c r="C394" i="30"/>
  <c r="D394" i="30"/>
  <c r="C395" i="30"/>
  <c r="D395" i="30"/>
  <c r="C396" i="30"/>
  <c r="D396" i="30"/>
  <c r="C397" i="30"/>
  <c r="D397" i="30"/>
  <c r="C399" i="30"/>
  <c r="D399" i="30"/>
  <c r="C400" i="30"/>
  <c r="D400" i="30"/>
  <c r="C401" i="30"/>
  <c r="D401" i="30"/>
  <c r="C402" i="30"/>
  <c r="D402" i="30"/>
  <c r="C403" i="30"/>
  <c r="D403" i="30"/>
  <c r="C404" i="30"/>
  <c r="D404" i="30"/>
  <c r="C405" i="30"/>
  <c r="D405" i="30"/>
  <c r="C406" i="30"/>
  <c r="D406" i="30"/>
  <c r="C407" i="30"/>
  <c r="D407" i="30"/>
  <c r="C408" i="30"/>
  <c r="D408" i="30"/>
  <c r="C409" i="30"/>
  <c r="D409" i="30"/>
  <c r="C410" i="30"/>
  <c r="D410" i="30"/>
  <c r="C411" i="30"/>
  <c r="D411" i="30"/>
  <c r="C412" i="30"/>
  <c r="D412" i="30"/>
  <c r="C413" i="30"/>
  <c r="D413" i="30"/>
  <c r="C414" i="30"/>
  <c r="D414" i="30"/>
  <c r="C415" i="30"/>
  <c r="D415" i="30"/>
  <c r="C416" i="30"/>
  <c r="D416" i="30"/>
  <c r="C417" i="30"/>
  <c r="D417" i="30"/>
  <c r="C418" i="30"/>
  <c r="D418" i="30"/>
  <c r="C420" i="30"/>
  <c r="D420" i="30"/>
  <c r="C421" i="30"/>
  <c r="D421" i="30"/>
  <c r="C423" i="30"/>
  <c r="D423" i="30"/>
  <c r="C424" i="30"/>
  <c r="D424" i="30"/>
  <c r="C425" i="30"/>
  <c r="D425" i="30"/>
  <c r="C426" i="30"/>
  <c r="D426" i="30"/>
  <c r="C428" i="30"/>
  <c r="D428" i="30"/>
  <c r="C429" i="30"/>
  <c r="D429" i="30"/>
  <c r="C430" i="30"/>
  <c r="D430" i="30"/>
  <c r="C431" i="30"/>
  <c r="D431" i="30"/>
  <c r="C432" i="30"/>
  <c r="D432" i="30"/>
  <c r="C433" i="30"/>
  <c r="D433" i="30"/>
  <c r="C434" i="30"/>
  <c r="D434" i="30"/>
  <c r="C435" i="30"/>
  <c r="D435" i="30"/>
  <c r="C437" i="30"/>
  <c r="D437" i="30"/>
  <c r="C438" i="30"/>
  <c r="D438" i="30"/>
  <c r="C439" i="30"/>
  <c r="D439" i="30"/>
  <c r="D440" i="30"/>
  <c r="C443" i="30"/>
  <c r="D443" i="30"/>
  <c r="C445" i="30"/>
  <c r="D445" i="30"/>
  <c r="C446" i="30"/>
  <c r="D446" i="30"/>
  <c r="C447" i="30"/>
  <c r="D447" i="30"/>
  <c r="C448" i="30"/>
  <c r="D448" i="30"/>
  <c r="C449" i="30"/>
  <c r="D449" i="30"/>
  <c r="C450" i="30"/>
  <c r="D450" i="30"/>
  <c r="C451" i="30"/>
  <c r="D451" i="30"/>
  <c r="C452" i="30"/>
  <c r="D452" i="30"/>
  <c r="C453" i="30"/>
  <c r="D453" i="30"/>
  <c r="C454" i="30"/>
  <c r="D454" i="30"/>
  <c r="C455" i="30"/>
  <c r="D455" i="30"/>
  <c r="C456" i="30"/>
  <c r="D456" i="30"/>
  <c r="C458" i="30"/>
  <c r="D458" i="30"/>
  <c r="C459" i="30"/>
  <c r="D459" i="30"/>
  <c r="D3" i="30"/>
  <c r="C97" i="28"/>
  <c r="D97" i="28"/>
  <c r="C12" i="28"/>
  <c r="D12" i="28"/>
  <c r="C62" i="28"/>
  <c r="D62" i="28"/>
  <c r="C70" i="28"/>
  <c r="D70" i="28"/>
  <c r="C105" i="28"/>
  <c r="C112" i="28"/>
  <c r="D112" i="28"/>
  <c r="C126" i="28"/>
  <c r="D126" i="28"/>
  <c r="C158" i="28"/>
  <c r="D158" i="28"/>
  <c r="C171" i="28"/>
  <c r="D171" i="28"/>
  <c r="C212" i="28"/>
  <c r="D212" i="28"/>
  <c r="C221" i="28"/>
  <c r="D221" i="28"/>
  <c r="C228" i="28"/>
  <c r="D228" i="28"/>
  <c r="C236" i="28"/>
  <c r="D236" i="28"/>
  <c r="C247" i="28"/>
  <c r="D247" i="28"/>
  <c r="C362" i="28"/>
  <c r="D362" i="28"/>
  <c r="D444" i="28"/>
  <c r="C5" i="28"/>
  <c r="D5" i="28"/>
  <c r="C6" i="28"/>
  <c r="D6" i="28"/>
  <c r="C13" i="28"/>
  <c r="D13" i="28"/>
  <c r="C14" i="28"/>
  <c r="D14" i="28"/>
  <c r="C15" i="28"/>
  <c r="D15" i="28"/>
  <c r="C16" i="28"/>
  <c r="D16" i="28"/>
  <c r="C18" i="28"/>
  <c r="D18" i="28"/>
  <c r="D19" i="28"/>
  <c r="C20" i="28"/>
  <c r="D20" i="28"/>
  <c r="C21" i="28"/>
  <c r="D21" i="28"/>
  <c r="C22" i="28"/>
  <c r="D22" i="28"/>
  <c r="C25" i="28"/>
  <c r="D25" i="28"/>
  <c r="C27" i="28"/>
  <c r="D27" i="28"/>
  <c r="C29" i="28"/>
  <c r="D29" i="28"/>
  <c r="C30" i="28"/>
  <c r="D30" i="28"/>
  <c r="C32" i="28"/>
  <c r="D32" i="28"/>
  <c r="C33" i="28"/>
  <c r="D33" i="28"/>
  <c r="C34" i="28"/>
  <c r="D34" i="28"/>
  <c r="C35" i="28"/>
  <c r="D35" i="28"/>
  <c r="C36" i="28"/>
  <c r="D36" i="28"/>
  <c r="C38" i="28"/>
  <c r="D38" i="28"/>
  <c r="C39" i="28"/>
  <c r="D39" i="28"/>
  <c r="C40" i="28"/>
  <c r="D40" i="28"/>
  <c r="C42" i="28"/>
  <c r="D42" i="28"/>
  <c r="C43" i="28"/>
  <c r="D43" i="28"/>
  <c r="C44" i="28"/>
  <c r="D44" i="28"/>
  <c r="C45" i="28"/>
  <c r="D45" i="28"/>
  <c r="C46" i="28"/>
  <c r="D46" i="28"/>
  <c r="C47" i="28"/>
  <c r="D47" i="28"/>
  <c r="C48" i="28"/>
  <c r="D48" i="28"/>
  <c r="C49" i="28"/>
  <c r="D49" i="28"/>
  <c r="C50" i="28"/>
  <c r="D50" i="28"/>
  <c r="C52" i="28"/>
  <c r="D52" i="28"/>
  <c r="C53" i="28"/>
  <c r="D53" i="28"/>
  <c r="C55" i="28"/>
  <c r="D55" i="28"/>
  <c r="D56" i="28"/>
  <c r="C58" i="28"/>
  <c r="D58" i="28"/>
  <c r="C59" i="28"/>
  <c r="D59" i="28"/>
  <c r="C60" i="28"/>
  <c r="D60" i="28"/>
  <c r="C61" i="28"/>
  <c r="D61" i="28"/>
  <c r="C64" i="28"/>
  <c r="D64" i="28"/>
  <c r="C65" i="28"/>
  <c r="D65" i="28"/>
  <c r="C69" i="28"/>
  <c r="D69" i="28"/>
  <c r="C71" i="28"/>
  <c r="D71" i="28"/>
  <c r="C72" i="28"/>
  <c r="D72" i="28"/>
  <c r="C73" i="28"/>
  <c r="D73" i="28"/>
  <c r="C75" i="28"/>
  <c r="D75" i="28"/>
  <c r="C76" i="28"/>
  <c r="D76" i="28"/>
  <c r="C77" i="28"/>
  <c r="D77" i="28"/>
  <c r="C79" i="28"/>
  <c r="D79" i="28"/>
  <c r="C81" i="28"/>
  <c r="D81" i="28"/>
  <c r="C82" i="28"/>
  <c r="D82" i="28"/>
  <c r="C83" i="28"/>
  <c r="D83" i="28"/>
  <c r="C84" i="28"/>
  <c r="D84" i="28"/>
  <c r="C85" i="28"/>
  <c r="D85" i="28"/>
  <c r="C86" i="28"/>
  <c r="D86" i="28"/>
  <c r="C87" i="28"/>
  <c r="D87" i="28"/>
  <c r="C88" i="28"/>
  <c r="D88" i="28"/>
  <c r="C89" i="28"/>
  <c r="D89" i="28"/>
  <c r="C92" i="28"/>
  <c r="D92" i="28"/>
  <c r="C94" i="28"/>
  <c r="D94" i="28"/>
  <c r="C95" i="28"/>
  <c r="D95" i="28"/>
  <c r="C99" i="28"/>
  <c r="C100" i="28"/>
  <c r="D100" i="28"/>
  <c r="C101" i="28"/>
  <c r="D101" i="28"/>
  <c r="C102" i="28"/>
  <c r="D102" i="28"/>
  <c r="C103" i="28"/>
  <c r="D103" i="28"/>
  <c r="C104" i="28"/>
  <c r="D104" i="28"/>
  <c r="C107" i="28"/>
  <c r="D107" i="28"/>
  <c r="C108" i="28"/>
  <c r="D108" i="28"/>
  <c r="C117" i="28"/>
  <c r="D117" i="28"/>
  <c r="C118" i="28"/>
  <c r="D118" i="28"/>
  <c r="C119" i="28"/>
  <c r="C121" i="28"/>
  <c r="D121" i="28"/>
  <c r="C122" i="28"/>
  <c r="D122" i="28"/>
  <c r="C125" i="28"/>
  <c r="D125" i="28"/>
  <c r="C127" i="28"/>
  <c r="D127" i="28"/>
  <c r="C128" i="28"/>
  <c r="D128" i="28"/>
  <c r="C129" i="28"/>
  <c r="D129" i="28"/>
  <c r="C130" i="28"/>
  <c r="D130" i="28"/>
  <c r="C133" i="28"/>
  <c r="C137" i="28"/>
  <c r="D137" i="28"/>
  <c r="C138" i="28"/>
  <c r="D138" i="28"/>
  <c r="C143" i="28"/>
  <c r="D143" i="28"/>
  <c r="C145" i="28"/>
  <c r="D145" i="28"/>
  <c r="C146" i="28"/>
  <c r="D146" i="28"/>
  <c r="C149" i="28"/>
  <c r="D149" i="28"/>
  <c r="C150" i="28"/>
  <c r="D150" i="28"/>
  <c r="C151" i="28"/>
  <c r="D151" i="28"/>
  <c r="C152" i="28"/>
  <c r="D152" i="28"/>
  <c r="D154" i="28"/>
  <c r="C155" i="28"/>
  <c r="D155" i="28"/>
  <c r="C157" i="28"/>
  <c r="D157" i="28"/>
  <c r="C159" i="28"/>
  <c r="D159" i="28"/>
  <c r="C161" i="28"/>
  <c r="D161" i="28"/>
  <c r="C162" i="28"/>
  <c r="C167" i="28"/>
  <c r="D167" i="28"/>
  <c r="C168" i="28"/>
  <c r="D168" i="28"/>
  <c r="C170" i="28"/>
  <c r="D170" i="28"/>
  <c r="C175" i="28"/>
  <c r="D175" i="28"/>
  <c r="C177" i="28"/>
  <c r="D177" i="28"/>
  <c r="C178" i="28"/>
  <c r="D178" i="28"/>
  <c r="C179" i="28"/>
  <c r="C180" i="28"/>
  <c r="D180" i="28"/>
  <c r="C181" i="28"/>
  <c r="D181" i="28"/>
  <c r="C183" i="28"/>
  <c r="D183" i="28"/>
  <c r="C185" i="28"/>
  <c r="D185" i="28"/>
  <c r="C187" i="28"/>
  <c r="D187" i="28"/>
  <c r="C189" i="28"/>
  <c r="D189" i="28"/>
  <c r="D190" i="28"/>
  <c r="C191" i="28"/>
  <c r="D191" i="28"/>
  <c r="C192" i="28"/>
  <c r="D192" i="28"/>
  <c r="C194" i="28"/>
  <c r="D194" i="28"/>
  <c r="C195" i="28"/>
  <c r="D195" i="28"/>
  <c r="C196" i="28"/>
  <c r="D196" i="28"/>
  <c r="C197" i="28"/>
  <c r="D197" i="28"/>
  <c r="C199" i="28"/>
  <c r="D199" i="28"/>
  <c r="C200" i="28"/>
  <c r="D200" i="28"/>
  <c r="C201" i="28"/>
  <c r="D201" i="28"/>
  <c r="C202" i="28"/>
  <c r="D202" i="28"/>
  <c r="C203" i="28"/>
  <c r="D203" i="28"/>
  <c r="C205" i="28"/>
  <c r="D205" i="28"/>
  <c r="D206" i="28"/>
  <c r="C208" i="28"/>
  <c r="D208" i="28"/>
  <c r="C210" i="28"/>
  <c r="D210" i="28"/>
  <c r="C211" i="28"/>
  <c r="D211" i="28"/>
  <c r="C213" i="28"/>
  <c r="D213" i="28"/>
  <c r="C214" i="28"/>
  <c r="D214" i="28"/>
  <c r="C215" i="28"/>
  <c r="D215" i="28"/>
  <c r="C217" i="28"/>
  <c r="D217" i="28"/>
  <c r="C219" i="28"/>
  <c r="D219" i="28"/>
  <c r="C226" i="28"/>
  <c r="D226" i="28"/>
  <c r="C227" i="28"/>
  <c r="D227" i="28"/>
  <c r="C230" i="28"/>
  <c r="D230" i="28"/>
  <c r="C231" i="28"/>
  <c r="D231" i="28"/>
  <c r="C232" i="28"/>
  <c r="D232" i="28"/>
  <c r="C235" i="28"/>
  <c r="D235" i="28"/>
  <c r="C237" i="28"/>
  <c r="D237" i="28"/>
  <c r="C238" i="28"/>
  <c r="D238" i="28"/>
  <c r="C241" i="28"/>
  <c r="D241" i="28"/>
  <c r="C242" i="28"/>
  <c r="D242" i="28"/>
  <c r="C243" i="28"/>
  <c r="D243" i="28"/>
  <c r="C244" i="28"/>
  <c r="D244" i="28"/>
  <c r="C245" i="28"/>
  <c r="D245" i="28"/>
  <c r="C248" i="28"/>
  <c r="D248" i="28"/>
  <c r="C249" i="28"/>
  <c r="D249" i="28"/>
  <c r="C250" i="28"/>
  <c r="D250" i="28"/>
  <c r="C251" i="28"/>
  <c r="D251" i="28"/>
  <c r="C252" i="28"/>
  <c r="D252" i="28"/>
  <c r="C253" i="28"/>
  <c r="D253" i="28"/>
  <c r="C254" i="28"/>
  <c r="D254" i="28"/>
  <c r="C255" i="28"/>
  <c r="D255" i="28"/>
  <c r="C257" i="28"/>
  <c r="D257" i="28"/>
  <c r="C258" i="28"/>
  <c r="D258" i="28"/>
  <c r="C259" i="28"/>
  <c r="D259" i="28"/>
  <c r="C260" i="28"/>
  <c r="D260" i="28"/>
  <c r="C261" i="28"/>
  <c r="D261" i="28"/>
  <c r="C262" i="28"/>
  <c r="D262" i="28"/>
  <c r="D264" i="28"/>
  <c r="D266" i="28"/>
  <c r="C267" i="28"/>
  <c r="D267" i="28"/>
  <c r="C268" i="28"/>
  <c r="D268" i="28"/>
  <c r="C269" i="28"/>
  <c r="D269" i="28"/>
  <c r="C270" i="28"/>
  <c r="D270" i="28"/>
  <c r="C273" i="28"/>
  <c r="D273" i="28"/>
  <c r="C274" i="28"/>
  <c r="D274" i="28"/>
  <c r="C275" i="28"/>
  <c r="D275" i="28"/>
  <c r="C276" i="28"/>
  <c r="D276" i="28"/>
  <c r="C277" i="28"/>
  <c r="D277" i="28"/>
  <c r="C278" i="28"/>
  <c r="D278" i="28"/>
  <c r="C279" i="28"/>
  <c r="D279" i="28"/>
  <c r="C280" i="28"/>
  <c r="D280" i="28"/>
  <c r="C281" i="28"/>
  <c r="D281" i="28"/>
  <c r="C282" i="28"/>
  <c r="D282" i="28"/>
  <c r="C283" i="28"/>
  <c r="D283" i="28"/>
  <c r="C284" i="28"/>
  <c r="D284" i="28"/>
  <c r="C285" i="28"/>
  <c r="D285" i="28"/>
  <c r="C286" i="28"/>
  <c r="D286" i="28"/>
  <c r="C287" i="28"/>
  <c r="D287" i="28"/>
  <c r="C288" i="28"/>
  <c r="D288" i="28"/>
  <c r="C290" i="28"/>
  <c r="D290" i="28"/>
  <c r="C291" i="28"/>
  <c r="D291" i="28"/>
  <c r="C292" i="28"/>
  <c r="D292" i="28"/>
  <c r="C293" i="28"/>
  <c r="D293" i="28"/>
  <c r="C294" i="28"/>
  <c r="D294" i="28"/>
  <c r="C300" i="28"/>
  <c r="D300" i="28"/>
  <c r="C302" i="28"/>
  <c r="D302" i="28"/>
  <c r="C303" i="28"/>
  <c r="D303" i="28"/>
  <c r="C304" i="28"/>
  <c r="D304" i="28"/>
  <c r="C308" i="28"/>
  <c r="D308" i="28"/>
  <c r="C309" i="28"/>
  <c r="D309" i="28"/>
  <c r="C310" i="28"/>
  <c r="C313" i="28"/>
  <c r="D313" i="28"/>
  <c r="C315" i="28"/>
  <c r="C318" i="28"/>
  <c r="D318" i="28"/>
  <c r="C319" i="28"/>
  <c r="D319" i="28"/>
  <c r="C322" i="28"/>
  <c r="D322" i="28"/>
  <c r="C324" i="28"/>
  <c r="D324" i="28"/>
  <c r="C329" i="28"/>
  <c r="D329" i="28"/>
  <c r="C330" i="28"/>
  <c r="D330" i="28"/>
  <c r="C333" i="28"/>
  <c r="D333" i="28"/>
  <c r="C334" i="28"/>
  <c r="D334" i="28"/>
  <c r="C337" i="28"/>
  <c r="D337" i="28"/>
  <c r="C342" i="28"/>
  <c r="D342" i="28"/>
  <c r="C343" i="28"/>
  <c r="C344" i="28"/>
  <c r="D344" i="28"/>
  <c r="C349" i="28"/>
  <c r="D349" i="28"/>
  <c r="C350" i="28"/>
  <c r="D350" i="28"/>
  <c r="C351" i="28"/>
  <c r="D351" i="28"/>
  <c r="C356" i="28"/>
  <c r="D356" i="28"/>
  <c r="C358" i="28"/>
  <c r="D358" i="28"/>
  <c r="C359" i="28"/>
  <c r="D359" i="28"/>
  <c r="C360" i="28"/>
  <c r="D360" i="28"/>
  <c r="C361" i="28"/>
  <c r="D361" i="28"/>
  <c r="C363" i="28"/>
  <c r="D363" i="28"/>
  <c r="C364" i="28"/>
  <c r="D364" i="28"/>
  <c r="C365" i="28"/>
  <c r="D365" i="28"/>
  <c r="C367" i="28"/>
  <c r="C369" i="28"/>
  <c r="D369" i="28"/>
  <c r="C370" i="28"/>
  <c r="D370" i="28"/>
  <c r="C371" i="28"/>
  <c r="D371" i="28"/>
  <c r="C372" i="28"/>
  <c r="D372" i="28"/>
  <c r="C376" i="28"/>
  <c r="D376" i="28"/>
  <c r="C377" i="28"/>
  <c r="D377" i="28"/>
  <c r="C378" i="28"/>
  <c r="D378" i="28"/>
  <c r="C380" i="28"/>
  <c r="D380" i="28"/>
  <c r="C382" i="28"/>
  <c r="D382" i="28"/>
  <c r="C383" i="28"/>
  <c r="D383" i="28"/>
  <c r="C384" i="28"/>
  <c r="D384" i="28"/>
  <c r="C385" i="28"/>
  <c r="D385" i="28"/>
  <c r="C388" i="28"/>
  <c r="D388" i="28"/>
  <c r="C389" i="28"/>
  <c r="D389" i="28"/>
  <c r="C390" i="28"/>
  <c r="D390" i="28"/>
  <c r="C391" i="28"/>
  <c r="D391" i="28"/>
  <c r="C393" i="28"/>
  <c r="D393" i="28"/>
  <c r="C394" i="28"/>
  <c r="D394" i="28"/>
  <c r="C395" i="28"/>
  <c r="D395" i="28"/>
  <c r="C399" i="28"/>
  <c r="D399" i="28"/>
  <c r="C400" i="28"/>
  <c r="D400" i="28"/>
  <c r="C404" i="28"/>
  <c r="D404" i="28"/>
  <c r="C405" i="28"/>
  <c r="D405" i="28"/>
  <c r="C407" i="28"/>
  <c r="D407" i="28"/>
  <c r="C408" i="28"/>
  <c r="D408" i="28"/>
  <c r="C409" i="28"/>
  <c r="D409" i="28"/>
  <c r="C410" i="28"/>
  <c r="D410" i="28"/>
  <c r="C411" i="28"/>
  <c r="D411" i="28"/>
  <c r="C412" i="28"/>
  <c r="D412" i="28"/>
  <c r="C413" i="28"/>
  <c r="D413" i="28"/>
  <c r="C416" i="28"/>
  <c r="D416" i="28"/>
  <c r="C417" i="28"/>
  <c r="D417" i="28"/>
  <c r="C421" i="28"/>
  <c r="D421" i="28"/>
  <c r="C424" i="28"/>
  <c r="D424" i="28"/>
  <c r="C425" i="28"/>
  <c r="D425" i="28"/>
  <c r="C426" i="28"/>
  <c r="D426" i="28"/>
  <c r="C428" i="28"/>
  <c r="D428" i="28"/>
  <c r="C429" i="28"/>
  <c r="D429" i="28"/>
  <c r="C430" i="28"/>
  <c r="D430" i="28"/>
  <c r="C432" i="28"/>
  <c r="D432" i="28"/>
  <c r="C433" i="28"/>
  <c r="D433" i="28"/>
  <c r="C434" i="28"/>
  <c r="D434" i="28"/>
  <c r="C435" i="28"/>
  <c r="D435" i="28"/>
  <c r="C437" i="28"/>
  <c r="D437" i="28"/>
  <c r="C438" i="28"/>
  <c r="D438" i="28"/>
  <c r="C439" i="28"/>
  <c r="D439" i="28"/>
  <c r="C440" i="28"/>
  <c r="C443" i="28"/>
  <c r="D443" i="28"/>
  <c r="D445" i="28"/>
  <c r="D446" i="28"/>
  <c r="C447" i="28"/>
  <c r="D447" i="28"/>
  <c r="C449" i="28"/>
  <c r="D449" i="28"/>
  <c r="C450" i="28"/>
  <c r="D450" i="28"/>
  <c r="C452" i="28"/>
  <c r="D452" i="28"/>
  <c r="C454" i="28"/>
  <c r="D454" i="28"/>
  <c r="C455" i="28"/>
  <c r="D455" i="28"/>
  <c r="C459" i="28"/>
  <c r="D459" i="28"/>
  <c r="D3" i="28"/>
  <c r="D97" i="27"/>
  <c r="C62" i="27"/>
  <c r="D62" i="27"/>
  <c r="D70" i="27"/>
  <c r="C112" i="27"/>
  <c r="D112" i="27"/>
  <c r="C158" i="27"/>
  <c r="D158" i="27"/>
  <c r="C171" i="27"/>
  <c r="D171" i="27"/>
  <c r="C212" i="27"/>
  <c r="D212" i="27"/>
  <c r="C221" i="27"/>
  <c r="D221" i="27"/>
  <c r="C228" i="27"/>
  <c r="D228" i="27"/>
  <c r="C236" i="27"/>
  <c r="D236" i="27"/>
  <c r="C247" i="27"/>
  <c r="D247" i="27"/>
  <c r="C362" i="27"/>
  <c r="D362" i="27"/>
  <c r="C444" i="27"/>
  <c r="C15" i="27"/>
  <c r="D15" i="27"/>
  <c r="C16" i="27"/>
  <c r="D16" i="27"/>
  <c r="C18" i="27"/>
  <c r="D18" i="27"/>
  <c r="C19" i="27"/>
  <c r="C20" i="27"/>
  <c r="D20" i="27"/>
  <c r="C21" i="27"/>
  <c r="D21" i="27"/>
  <c r="C22" i="27"/>
  <c r="D22" i="27"/>
  <c r="C25" i="27"/>
  <c r="D25" i="27"/>
  <c r="C27" i="27"/>
  <c r="D27" i="27"/>
  <c r="C29" i="27"/>
  <c r="D29" i="27"/>
  <c r="C30" i="27"/>
  <c r="D30" i="27"/>
  <c r="C32" i="27"/>
  <c r="D32" i="27"/>
  <c r="C33" i="27"/>
  <c r="D33" i="27"/>
  <c r="C34" i="27"/>
  <c r="D34" i="27"/>
  <c r="C35" i="27"/>
  <c r="D35" i="27"/>
  <c r="C38" i="27"/>
  <c r="D38" i="27"/>
  <c r="C39" i="27"/>
  <c r="D39" i="27"/>
  <c r="C40" i="27"/>
  <c r="D40" i="27"/>
  <c r="C42" i="27"/>
  <c r="D42" i="27"/>
  <c r="C44" i="27"/>
  <c r="D44" i="27"/>
  <c r="C45" i="27"/>
  <c r="D45" i="27"/>
  <c r="C46" i="27"/>
  <c r="D46" i="27"/>
  <c r="C47" i="27"/>
  <c r="D47" i="27"/>
  <c r="C48" i="27"/>
  <c r="D48" i="27"/>
  <c r="C50" i="27"/>
  <c r="D50" i="27"/>
  <c r="C55" i="27"/>
  <c r="D55" i="27"/>
  <c r="C56" i="27"/>
  <c r="D56" i="27"/>
  <c r="C59" i="27"/>
  <c r="D59" i="27"/>
  <c r="C61" i="27"/>
  <c r="D61" i="27"/>
  <c r="C64" i="27"/>
  <c r="D64" i="27"/>
  <c r="C65" i="27"/>
  <c r="D65" i="27"/>
  <c r="C69" i="27"/>
  <c r="D69" i="27"/>
  <c r="C72" i="27"/>
  <c r="D72" i="27"/>
  <c r="C73" i="27"/>
  <c r="D73" i="27"/>
  <c r="C75" i="27"/>
  <c r="D75" i="27"/>
  <c r="C77" i="27"/>
  <c r="D77" i="27"/>
  <c r="C81" i="27"/>
  <c r="D81" i="27"/>
  <c r="C82" i="27"/>
  <c r="D82" i="27"/>
  <c r="C83" i="27"/>
  <c r="D83" i="27"/>
  <c r="C84" i="27"/>
  <c r="D84" i="27"/>
  <c r="C85" i="27"/>
  <c r="D85" i="27"/>
  <c r="C86" i="27"/>
  <c r="D86" i="27"/>
  <c r="C87" i="27"/>
  <c r="D87" i="27"/>
  <c r="C89" i="27"/>
  <c r="D89" i="27"/>
  <c r="C92" i="27"/>
  <c r="D92" i="27"/>
  <c r="C94" i="27"/>
  <c r="D94" i="27"/>
  <c r="C95" i="27"/>
  <c r="D95" i="27"/>
  <c r="C99" i="27"/>
  <c r="D99" i="27"/>
  <c r="C100" i="27"/>
  <c r="D100" i="27"/>
  <c r="C101" i="27"/>
  <c r="D101" i="27"/>
  <c r="C102" i="27"/>
  <c r="D102" i="27"/>
  <c r="C103" i="27"/>
  <c r="D103" i="27"/>
  <c r="C104" i="27"/>
  <c r="D104" i="27"/>
  <c r="C108" i="27"/>
  <c r="D108" i="27"/>
  <c r="C117" i="27"/>
  <c r="D117" i="27"/>
  <c r="C118" i="27"/>
  <c r="D118" i="27"/>
  <c r="C119" i="27"/>
  <c r="D119" i="27"/>
  <c r="C121" i="27"/>
  <c r="D121" i="27"/>
  <c r="C127" i="27"/>
  <c r="D127" i="27"/>
  <c r="C129" i="27"/>
  <c r="D129" i="27"/>
  <c r="D133" i="27"/>
  <c r="C138" i="27"/>
  <c r="D138" i="27"/>
  <c r="C143" i="27"/>
  <c r="D143" i="27"/>
  <c r="C145" i="27"/>
  <c r="D145" i="27"/>
  <c r="C146" i="27"/>
  <c r="D146" i="27"/>
  <c r="C151" i="27"/>
  <c r="D151" i="27"/>
  <c r="C152" i="27"/>
  <c r="D152" i="27"/>
  <c r="C154" i="27"/>
  <c r="C155" i="27"/>
  <c r="D155" i="27"/>
  <c r="C157" i="27"/>
  <c r="D157" i="27"/>
  <c r="C159" i="27"/>
  <c r="D159" i="27"/>
  <c r="C167" i="27"/>
  <c r="D167" i="27"/>
  <c r="C168" i="27"/>
  <c r="D168" i="27"/>
  <c r="C170" i="27"/>
  <c r="D170" i="27"/>
  <c r="C177" i="27"/>
  <c r="D177" i="27"/>
  <c r="C178" i="27"/>
  <c r="D178" i="27"/>
  <c r="C180" i="27"/>
  <c r="D180" i="27"/>
  <c r="C181" i="27"/>
  <c r="D181" i="27"/>
  <c r="C183" i="27"/>
  <c r="D183" i="27"/>
  <c r="C185" i="27"/>
  <c r="D185" i="27"/>
  <c r="C187" i="27"/>
  <c r="D187" i="27"/>
  <c r="C189" i="27"/>
  <c r="D189" i="27"/>
  <c r="C191" i="27"/>
  <c r="D191" i="27"/>
  <c r="C195" i="27"/>
  <c r="D195" i="27"/>
  <c r="C196" i="27"/>
  <c r="D196" i="27"/>
  <c r="C197" i="27"/>
  <c r="D197" i="27"/>
  <c r="C201" i="27"/>
  <c r="D201" i="27"/>
  <c r="C202" i="27"/>
  <c r="D202" i="27"/>
  <c r="C203" i="27"/>
  <c r="D203" i="27"/>
  <c r="C205" i="27"/>
  <c r="D205" i="27"/>
  <c r="C206" i="27"/>
  <c r="C210" i="27"/>
  <c r="D210" i="27"/>
  <c r="C211" i="27"/>
  <c r="D211" i="27"/>
  <c r="C213" i="27"/>
  <c r="D213" i="27"/>
  <c r="C215" i="27"/>
  <c r="D215" i="27"/>
  <c r="C217" i="27"/>
  <c r="D217" i="27"/>
  <c r="C219" i="27"/>
  <c r="D219" i="27"/>
  <c r="C227" i="27"/>
  <c r="D227" i="27"/>
  <c r="C231" i="27"/>
  <c r="D231" i="27"/>
  <c r="C235" i="27"/>
  <c r="D235" i="27"/>
  <c r="C237" i="27"/>
  <c r="D237" i="27"/>
  <c r="C238" i="27"/>
  <c r="D238" i="27"/>
  <c r="C241" i="27"/>
  <c r="D241" i="27"/>
  <c r="C242" i="27"/>
  <c r="D242" i="27"/>
  <c r="C244" i="27"/>
  <c r="D244" i="27"/>
  <c r="C245" i="27"/>
  <c r="D245" i="27"/>
  <c r="C249" i="27"/>
  <c r="D249" i="27"/>
  <c r="C250" i="27"/>
  <c r="D250" i="27"/>
  <c r="C252" i="27"/>
  <c r="D252" i="27"/>
  <c r="C255" i="27"/>
  <c r="D255" i="27"/>
  <c r="D257" i="27"/>
  <c r="C258" i="27"/>
  <c r="D258" i="27"/>
  <c r="C259" i="27"/>
  <c r="D259" i="27"/>
  <c r="C266" i="27"/>
  <c r="C267" i="27"/>
  <c r="D267" i="27"/>
  <c r="C268" i="27"/>
  <c r="D268" i="27"/>
  <c r="C269" i="27"/>
  <c r="D269" i="27"/>
  <c r="C270" i="27"/>
  <c r="D270" i="27"/>
  <c r="C273" i="27"/>
  <c r="D273" i="27"/>
  <c r="C274" i="27"/>
  <c r="D274" i="27"/>
  <c r="C275" i="27"/>
  <c r="D275" i="27"/>
  <c r="C277" i="27"/>
  <c r="D277" i="27"/>
  <c r="C282" i="27"/>
  <c r="D282" i="27"/>
  <c r="C283" i="27"/>
  <c r="D283" i="27"/>
  <c r="C284" i="27"/>
  <c r="D284" i="27"/>
  <c r="C285" i="27"/>
  <c r="D285" i="27"/>
  <c r="C286" i="27"/>
  <c r="D286" i="27"/>
  <c r="C287" i="27"/>
  <c r="D287" i="27"/>
  <c r="C288" i="27"/>
  <c r="D288" i="27"/>
  <c r="C290" i="27"/>
  <c r="D290" i="27"/>
  <c r="C291" i="27"/>
  <c r="D291" i="27"/>
  <c r="C292" i="27"/>
  <c r="D292" i="27"/>
  <c r="C293" i="27"/>
  <c r="D293" i="27"/>
  <c r="C303" i="27"/>
  <c r="D303" i="27"/>
  <c r="C304" i="27"/>
  <c r="D304" i="27"/>
  <c r="C308" i="27"/>
  <c r="D308" i="27"/>
  <c r="C309" i="27"/>
  <c r="D309" i="27"/>
  <c r="C313" i="27"/>
  <c r="D313" i="27"/>
  <c r="C315" i="27"/>
  <c r="D315" i="27"/>
  <c r="C318" i="27"/>
  <c r="D318" i="27"/>
  <c r="C322" i="27"/>
  <c r="D322" i="27"/>
  <c r="C329" i="27"/>
  <c r="D329" i="27"/>
  <c r="C333" i="27"/>
  <c r="D333" i="27"/>
  <c r="C334" i="27"/>
  <c r="D334" i="27"/>
  <c r="C337" i="27"/>
  <c r="D337" i="27"/>
  <c r="C343" i="27"/>
  <c r="D343" i="27"/>
  <c r="C344" i="27"/>
  <c r="D344" i="27"/>
  <c r="C349" i="27"/>
  <c r="D349" i="27"/>
  <c r="C350" i="27"/>
  <c r="D350" i="27"/>
  <c r="C351" i="27"/>
  <c r="D351" i="27"/>
  <c r="C358" i="27"/>
  <c r="D358" i="27"/>
  <c r="C359" i="27"/>
  <c r="D359" i="27"/>
  <c r="C363" i="27"/>
  <c r="D363" i="27"/>
  <c r="D364" i="27"/>
  <c r="C365" i="27"/>
  <c r="D365" i="27"/>
  <c r="C367" i="27"/>
  <c r="D367" i="27"/>
  <c r="C369" i="27"/>
  <c r="D369" i="27"/>
  <c r="C370" i="27"/>
  <c r="D370" i="27"/>
  <c r="C371" i="27"/>
  <c r="D371" i="27"/>
  <c r="C372" i="27"/>
  <c r="D372" i="27"/>
  <c r="C377" i="27"/>
  <c r="D377" i="27"/>
  <c r="C378" i="27"/>
  <c r="D378" i="27"/>
  <c r="C380" i="27"/>
  <c r="D380" i="27"/>
  <c r="C382" i="27"/>
  <c r="D382" i="27"/>
  <c r="C384" i="27"/>
  <c r="D384" i="27"/>
  <c r="C385" i="27"/>
  <c r="D385" i="27"/>
  <c r="C388" i="27"/>
  <c r="D388" i="27"/>
  <c r="C389" i="27"/>
  <c r="D389" i="27"/>
  <c r="C390" i="27"/>
  <c r="D390" i="27"/>
  <c r="D391" i="27"/>
  <c r="C393" i="27"/>
  <c r="D393" i="27"/>
  <c r="C395" i="27"/>
  <c r="D395" i="27"/>
  <c r="C399" i="27"/>
  <c r="D399" i="27"/>
  <c r="C400" i="27"/>
  <c r="D400" i="27"/>
  <c r="D404" i="27"/>
  <c r="C407" i="27"/>
  <c r="D407" i="27"/>
  <c r="C408" i="27"/>
  <c r="D408" i="27"/>
  <c r="C409" i="27"/>
  <c r="D409" i="27"/>
  <c r="C411" i="27"/>
  <c r="D411" i="27"/>
  <c r="C412" i="27"/>
  <c r="D412" i="27"/>
  <c r="C413" i="27"/>
  <c r="D413" i="27"/>
  <c r="C416" i="27"/>
  <c r="D416" i="27"/>
  <c r="C421" i="27"/>
  <c r="D421" i="27"/>
  <c r="C424" i="27"/>
  <c r="D424" i="27"/>
  <c r="C428" i="27"/>
  <c r="D428" i="27"/>
  <c r="C429" i="27"/>
  <c r="D429" i="27"/>
  <c r="C430" i="27"/>
  <c r="D430" i="27"/>
  <c r="C432" i="27"/>
  <c r="D432" i="27"/>
  <c r="C433" i="27"/>
  <c r="D433" i="27"/>
  <c r="C434" i="27"/>
  <c r="D434" i="27"/>
  <c r="C435" i="27"/>
  <c r="D435" i="27"/>
  <c r="C437" i="27"/>
  <c r="D437" i="27"/>
  <c r="C438" i="27"/>
  <c r="D438" i="27"/>
  <c r="C440" i="27"/>
  <c r="D440" i="27"/>
  <c r="C443" i="27"/>
  <c r="D443" i="27"/>
  <c r="C445" i="27"/>
  <c r="C446" i="27"/>
  <c r="C447" i="27"/>
  <c r="D447" i="27"/>
  <c r="C449" i="27"/>
  <c r="D449" i="27"/>
  <c r="D450" i="27"/>
  <c r="C455" i="27"/>
  <c r="D455" i="27"/>
  <c r="C459" i="27"/>
  <c r="D459" i="27"/>
  <c r="C3" i="27"/>
  <c r="C62" i="33"/>
  <c r="D62" i="33"/>
  <c r="C70" i="33"/>
  <c r="D70" i="33"/>
  <c r="C112" i="33"/>
  <c r="D112" i="33"/>
  <c r="C158" i="33"/>
  <c r="D158" i="33"/>
  <c r="C171" i="33"/>
  <c r="D171" i="33"/>
  <c r="C212" i="33"/>
  <c r="D212" i="33"/>
  <c r="C221" i="33"/>
  <c r="D221" i="33"/>
  <c r="C228" i="33"/>
  <c r="D228" i="33"/>
  <c r="C247" i="33"/>
  <c r="D247" i="33"/>
  <c r="C362" i="33"/>
  <c r="D362" i="33"/>
  <c r="C444" i="33"/>
  <c r="D444" i="33"/>
  <c r="C15" i="33"/>
  <c r="D15" i="33"/>
  <c r="C16" i="33"/>
  <c r="D16" i="33"/>
  <c r="C18" i="33"/>
  <c r="D18" i="33"/>
  <c r="C19" i="33"/>
  <c r="D19" i="33"/>
  <c r="C20" i="33"/>
  <c r="D20" i="33"/>
  <c r="C21" i="33"/>
  <c r="D21" i="33"/>
  <c r="C22" i="33"/>
  <c r="D22" i="33"/>
  <c r="C25" i="33"/>
  <c r="D25" i="33"/>
  <c r="C27" i="33"/>
  <c r="D27" i="33"/>
  <c r="C29" i="33"/>
  <c r="D29" i="33"/>
  <c r="C30" i="33"/>
  <c r="D30" i="33"/>
  <c r="C32" i="33"/>
  <c r="D32" i="33"/>
  <c r="C33" i="33"/>
  <c r="D33" i="33"/>
  <c r="C34" i="33"/>
  <c r="D34" i="33"/>
  <c r="C38" i="33"/>
  <c r="D38" i="33"/>
  <c r="C39" i="33"/>
  <c r="D39" i="33"/>
  <c r="C40" i="33"/>
  <c r="D40" i="33"/>
  <c r="C42" i="33"/>
  <c r="D42" i="33"/>
  <c r="C44" i="33"/>
  <c r="D44" i="33"/>
  <c r="C45" i="33"/>
  <c r="D45" i="33"/>
  <c r="C46" i="33"/>
  <c r="D46" i="33"/>
  <c r="C47" i="33"/>
  <c r="D47" i="33"/>
  <c r="C48" i="33"/>
  <c r="D48" i="33"/>
  <c r="C50" i="33"/>
  <c r="D50" i="33"/>
  <c r="C55" i="33"/>
  <c r="D55" i="33"/>
  <c r="C56" i="33"/>
  <c r="D56" i="33"/>
  <c r="C59" i="33"/>
  <c r="D59" i="33"/>
  <c r="C61" i="33"/>
  <c r="D61" i="33"/>
  <c r="C64" i="33"/>
  <c r="D64" i="33"/>
  <c r="C65" i="33"/>
  <c r="D65" i="33"/>
  <c r="C69" i="33"/>
  <c r="D69" i="33"/>
  <c r="C72" i="33"/>
  <c r="D72" i="33"/>
  <c r="C77" i="33"/>
  <c r="D77" i="33"/>
  <c r="C81" i="33"/>
  <c r="D81" i="33"/>
  <c r="C82" i="33"/>
  <c r="D82" i="33"/>
  <c r="C83" i="33"/>
  <c r="D83" i="33"/>
  <c r="C84" i="33"/>
  <c r="D84" i="33"/>
  <c r="C85" i="33"/>
  <c r="D85" i="33"/>
  <c r="C86" i="33"/>
  <c r="D86" i="33"/>
  <c r="C87" i="33"/>
  <c r="D87" i="33"/>
  <c r="C89" i="33"/>
  <c r="D89" i="33"/>
  <c r="C92" i="33"/>
  <c r="D92" i="33"/>
  <c r="C94" i="33"/>
  <c r="D94" i="33"/>
  <c r="C95" i="33"/>
  <c r="D95" i="33"/>
  <c r="C99" i="33"/>
  <c r="D99" i="33"/>
  <c r="C100" i="33"/>
  <c r="D100" i="33"/>
  <c r="C101" i="33"/>
  <c r="D101" i="33"/>
  <c r="C102" i="33"/>
  <c r="D102" i="33"/>
  <c r="C103" i="33"/>
  <c r="D103" i="33"/>
  <c r="C104" i="33"/>
  <c r="D104" i="33"/>
  <c r="C108" i="33"/>
  <c r="D108" i="33"/>
  <c r="C117" i="33"/>
  <c r="D117" i="33"/>
  <c r="C118" i="33"/>
  <c r="D118" i="33"/>
  <c r="C119" i="33"/>
  <c r="D119" i="33"/>
  <c r="C121" i="33"/>
  <c r="D121" i="33"/>
  <c r="C127" i="33"/>
  <c r="D127" i="33"/>
  <c r="C129" i="33"/>
  <c r="D129" i="33"/>
  <c r="C133" i="33"/>
  <c r="D133" i="33"/>
  <c r="C138" i="33"/>
  <c r="D138" i="33"/>
  <c r="C143" i="33"/>
  <c r="D143" i="33"/>
  <c r="C145" i="33"/>
  <c r="D145" i="33"/>
  <c r="C146" i="33"/>
  <c r="D146" i="33"/>
  <c r="C151" i="33"/>
  <c r="D151" i="33"/>
  <c r="C152" i="33"/>
  <c r="D152" i="33"/>
  <c r="C154" i="33"/>
  <c r="D154" i="33"/>
  <c r="C155" i="33"/>
  <c r="D155" i="33"/>
  <c r="C157" i="33"/>
  <c r="D157" i="33"/>
  <c r="C159" i="33"/>
  <c r="D159" i="33"/>
  <c r="C167" i="33"/>
  <c r="D167" i="33"/>
  <c r="C168" i="33"/>
  <c r="D168" i="33"/>
  <c r="C170" i="33"/>
  <c r="D170" i="33"/>
  <c r="C177" i="33"/>
  <c r="D177" i="33"/>
  <c r="C178" i="33"/>
  <c r="D178" i="33"/>
  <c r="C181" i="33"/>
  <c r="D181" i="33"/>
  <c r="C183" i="33"/>
  <c r="D183" i="33"/>
  <c r="C187" i="33"/>
  <c r="D187" i="33"/>
  <c r="C189" i="33"/>
  <c r="D189" i="33"/>
  <c r="C190" i="33"/>
  <c r="D190" i="33"/>
  <c r="C191" i="33"/>
  <c r="D191" i="33"/>
  <c r="C195" i="33"/>
  <c r="D195" i="33"/>
  <c r="C196" i="33"/>
  <c r="D196" i="33"/>
  <c r="C197" i="33"/>
  <c r="D197" i="33"/>
  <c r="C201" i="33"/>
  <c r="D201" i="33"/>
  <c r="C202" i="33"/>
  <c r="D202" i="33"/>
  <c r="C205" i="33"/>
  <c r="D205" i="33"/>
  <c r="C206" i="33"/>
  <c r="D206" i="33"/>
  <c r="C210" i="33"/>
  <c r="D210" i="33"/>
  <c r="C211" i="33"/>
  <c r="D211" i="33"/>
  <c r="C213" i="33"/>
  <c r="D213" i="33"/>
  <c r="C215" i="33"/>
  <c r="D215" i="33"/>
  <c r="C219" i="33"/>
  <c r="D219" i="33"/>
  <c r="C231" i="33"/>
  <c r="D231" i="33"/>
  <c r="C235" i="33"/>
  <c r="D235" i="33"/>
  <c r="C238" i="33"/>
  <c r="D238" i="33"/>
  <c r="C241" i="33"/>
  <c r="D241" i="33"/>
  <c r="C242" i="33"/>
  <c r="D242" i="33"/>
  <c r="C245" i="33"/>
  <c r="D245" i="33"/>
  <c r="C249" i="33"/>
  <c r="D249" i="33"/>
  <c r="C252" i="33"/>
  <c r="D252" i="33"/>
  <c r="C257" i="33"/>
  <c r="D257" i="33"/>
  <c r="C258" i="33"/>
  <c r="D258" i="33"/>
  <c r="C259" i="33"/>
  <c r="D259" i="33"/>
  <c r="C264" i="33"/>
  <c r="C266" i="33"/>
  <c r="D266" i="33"/>
  <c r="C267" i="33"/>
  <c r="D267" i="33"/>
  <c r="C268" i="33"/>
  <c r="D268" i="33"/>
  <c r="C269" i="33"/>
  <c r="D269" i="33"/>
  <c r="C270" i="33"/>
  <c r="D270" i="33"/>
  <c r="C273" i="33"/>
  <c r="D273" i="33"/>
  <c r="C274" i="33"/>
  <c r="D274" i="33"/>
  <c r="C275" i="33"/>
  <c r="D275" i="33"/>
  <c r="C277" i="33"/>
  <c r="D277" i="33"/>
  <c r="C282" i="33"/>
  <c r="D282" i="33"/>
  <c r="C283" i="33"/>
  <c r="D283" i="33"/>
  <c r="C284" i="33"/>
  <c r="D284" i="33"/>
  <c r="C285" i="33"/>
  <c r="D285" i="33"/>
  <c r="C286" i="33"/>
  <c r="D286" i="33"/>
  <c r="C287" i="33"/>
  <c r="D287" i="33"/>
  <c r="C288" i="33"/>
  <c r="D288" i="33"/>
  <c r="C290" i="33"/>
  <c r="D290" i="33"/>
  <c r="C291" i="33"/>
  <c r="D291" i="33"/>
  <c r="C292" i="33"/>
  <c r="D292" i="33"/>
  <c r="C293" i="33"/>
  <c r="D293" i="33"/>
  <c r="C303" i="33"/>
  <c r="D303" i="33"/>
  <c r="C304" i="33"/>
  <c r="D304" i="33"/>
  <c r="C308" i="33"/>
  <c r="D308" i="33"/>
  <c r="C309" i="33"/>
  <c r="D309" i="33"/>
  <c r="C313" i="33"/>
  <c r="D313" i="33"/>
  <c r="C315" i="33"/>
  <c r="D315" i="33"/>
  <c r="C318" i="33"/>
  <c r="D318" i="33"/>
  <c r="C322" i="33"/>
  <c r="D322" i="33"/>
  <c r="C333" i="33"/>
  <c r="D333" i="33"/>
  <c r="C334" i="33"/>
  <c r="D334" i="33"/>
  <c r="C337" i="33"/>
  <c r="D337" i="33"/>
  <c r="C343" i="33"/>
  <c r="D343" i="33"/>
  <c r="C344" i="33"/>
  <c r="D344" i="33"/>
  <c r="C350" i="33"/>
  <c r="D350" i="33"/>
  <c r="C351" i="33"/>
  <c r="D351" i="33"/>
  <c r="C358" i="33"/>
  <c r="D358" i="33"/>
  <c r="C359" i="33"/>
  <c r="D359" i="33"/>
  <c r="C363" i="33"/>
  <c r="D363" i="33"/>
  <c r="C364" i="33"/>
  <c r="D364" i="33"/>
  <c r="C365" i="33"/>
  <c r="D365" i="33"/>
  <c r="C367" i="33"/>
  <c r="D367" i="33"/>
  <c r="C369" i="33"/>
  <c r="D369" i="33"/>
  <c r="C370" i="33"/>
  <c r="D370" i="33"/>
  <c r="C371" i="33"/>
  <c r="D371" i="33"/>
  <c r="C372" i="33"/>
  <c r="D372" i="33"/>
  <c r="C377" i="33"/>
  <c r="D377" i="33"/>
  <c r="C378" i="33"/>
  <c r="D378" i="33"/>
  <c r="C380" i="33"/>
  <c r="D380" i="33"/>
  <c r="C384" i="33"/>
  <c r="D384" i="33"/>
  <c r="C385" i="33"/>
  <c r="D385" i="33"/>
  <c r="C388" i="33"/>
  <c r="D388" i="33"/>
  <c r="C389" i="33"/>
  <c r="D389" i="33"/>
  <c r="C390" i="33"/>
  <c r="D390" i="33"/>
  <c r="C391" i="33"/>
  <c r="D391" i="33"/>
  <c r="C393" i="33"/>
  <c r="D393" i="33"/>
  <c r="C395" i="33"/>
  <c r="D395" i="33"/>
  <c r="C399" i="33"/>
  <c r="D399" i="33"/>
  <c r="C400" i="33"/>
  <c r="D400" i="33"/>
  <c r="C404" i="33"/>
  <c r="D404" i="33"/>
  <c r="C407" i="33"/>
  <c r="D407" i="33"/>
  <c r="C408" i="33"/>
  <c r="D408" i="33"/>
  <c r="C409" i="33"/>
  <c r="D409" i="33"/>
  <c r="C412" i="33"/>
  <c r="D412" i="33"/>
  <c r="C413" i="33"/>
  <c r="D413" i="33"/>
  <c r="C416" i="33"/>
  <c r="D416" i="33"/>
  <c r="C421" i="33"/>
  <c r="D421" i="33"/>
  <c r="C424" i="33"/>
  <c r="D424" i="33"/>
  <c r="C428" i="33"/>
  <c r="D428" i="33"/>
  <c r="C429" i="33"/>
  <c r="D429" i="33"/>
  <c r="C430" i="33"/>
  <c r="D430" i="33"/>
  <c r="C432" i="33"/>
  <c r="D432" i="33"/>
  <c r="C433" i="33"/>
  <c r="D433" i="33"/>
  <c r="C434" i="33"/>
  <c r="D434" i="33"/>
  <c r="C435" i="33"/>
  <c r="D435" i="33"/>
  <c r="C437" i="33"/>
  <c r="D437" i="33"/>
  <c r="C438" i="33"/>
  <c r="D438" i="33"/>
  <c r="C440" i="33"/>
  <c r="D440" i="33"/>
  <c r="C443" i="33"/>
  <c r="D443" i="33"/>
  <c r="C445" i="33"/>
  <c r="D445" i="33"/>
  <c r="C446" i="33"/>
  <c r="D446" i="33"/>
  <c r="C447" i="33"/>
  <c r="D447" i="33"/>
  <c r="C449" i="33"/>
  <c r="D449" i="33"/>
  <c r="C455" i="33"/>
  <c r="D455" i="33"/>
  <c r="C459" i="33"/>
  <c r="D459" i="33"/>
  <c r="D3" i="33"/>
  <c r="C3" i="33"/>
  <c r="X447" i="4"/>
  <c r="D446" i="27" s="1"/>
  <c r="X446" i="4"/>
  <c r="C445" i="28" s="1"/>
  <c r="Y443" i="4"/>
  <c r="D440" i="37" s="1"/>
  <c r="Y379" i="4"/>
  <c r="D367" i="37" s="1"/>
  <c r="Y356" i="4"/>
  <c r="D343" i="37" s="1"/>
  <c r="Y330" i="4"/>
  <c r="D315" i="37" s="1"/>
  <c r="Y326" i="4"/>
  <c r="D310" i="37" s="1"/>
  <c r="X284" i="4"/>
  <c r="C266" i="28" s="1"/>
  <c r="W282" i="4"/>
  <c r="X215" i="4"/>
  <c r="D190" i="27" s="1"/>
  <c r="Y204" i="4"/>
  <c r="D179" i="37" s="1"/>
  <c r="Y189" i="4"/>
  <c r="D162" i="37" s="1"/>
  <c r="Z184" i="4"/>
  <c r="X182" i="4"/>
  <c r="C154" i="28" s="1"/>
  <c r="Y161" i="4"/>
  <c r="D133" i="37" s="1"/>
  <c r="Y150" i="4"/>
  <c r="D119" i="37" s="1"/>
  <c r="Y132" i="4"/>
  <c r="D99" i="37" s="1"/>
  <c r="X61" i="4"/>
  <c r="C19" i="28" s="1"/>
  <c r="X49" i="4"/>
  <c r="C444" i="28" s="1"/>
  <c r="Y18" i="4"/>
  <c r="X4" i="4"/>
  <c r="E156" i="37" l="1"/>
  <c r="F156" i="37" s="1"/>
  <c r="G156" i="37" s="1"/>
  <c r="D462" i="37"/>
  <c r="O3" i="37" s="1"/>
  <c r="D105" i="37"/>
  <c r="Z330" i="4"/>
  <c r="C315" i="30" s="1"/>
  <c r="Z150" i="4"/>
  <c r="C119" i="30" s="1"/>
  <c r="Z189" i="4"/>
  <c r="Z379" i="4"/>
  <c r="Z161" i="4"/>
  <c r="Z204" i="4"/>
  <c r="C179" i="30" s="1"/>
  <c r="Z326" i="4"/>
  <c r="Z443" i="4"/>
  <c r="Z132" i="4"/>
  <c r="C99" i="30" s="1"/>
  <c r="Z356" i="4"/>
  <c r="C343" i="30" s="1"/>
  <c r="D105" i="28"/>
  <c r="D462" i="28"/>
  <c r="M4" i="28" s="1"/>
  <c r="D3" i="27"/>
  <c r="D264" i="33"/>
  <c r="D462" i="33"/>
  <c r="M4" i="33" s="1"/>
  <c r="M5" i="33" s="1"/>
  <c r="M6" i="33" s="1"/>
  <c r="C462" i="27"/>
  <c r="M3" i="27" s="1"/>
  <c r="C162" i="30"/>
  <c r="D162" i="28"/>
  <c r="D310" i="28"/>
  <c r="C446" i="28"/>
  <c r="D119" i="28"/>
  <c r="X282" i="4"/>
  <c r="C462" i="28" s="1"/>
  <c r="M3" i="28" s="1"/>
  <c r="D445" i="27"/>
  <c r="D154" i="27"/>
  <c r="E154" i="27" s="1"/>
  <c r="D19" i="27"/>
  <c r="D444" i="27"/>
  <c r="C3" i="28"/>
  <c r="D367" i="28"/>
  <c r="E367" i="28" s="1"/>
  <c r="D343" i="28"/>
  <c r="C190" i="28"/>
  <c r="E190" i="28" s="1"/>
  <c r="C156" i="30"/>
  <c r="D266" i="27"/>
  <c r="E266" i="27" s="1"/>
  <c r="C264" i="27"/>
  <c r="D440" i="28"/>
  <c r="D315" i="28"/>
  <c r="D179" i="28"/>
  <c r="D133" i="28"/>
  <c r="E133" i="28" s="1"/>
  <c r="D99" i="28"/>
  <c r="G457" i="28"/>
  <c r="I457" i="28" s="1"/>
  <c r="F457" i="28"/>
  <c r="G458" i="28"/>
  <c r="I458" i="28" s="1"/>
  <c r="F458" i="28"/>
  <c r="G456" i="28"/>
  <c r="I456" i="28" s="1"/>
  <c r="F456" i="28"/>
  <c r="G448" i="28"/>
  <c r="I448" i="28" s="1"/>
  <c r="F448" i="28"/>
  <c r="G431" i="28"/>
  <c r="I431" i="28" s="1"/>
  <c r="F431" i="28"/>
  <c r="G419" i="28"/>
  <c r="I419" i="28" s="1"/>
  <c r="F419" i="28"/>
  <c r="G415" i="28"/>
  <c r="I415" i="28" s="1"/>
  <c r="F415" i="28"/>
  <c r="G403" i="28"/>
  <c r="I403" i="28" s="1"/>
  <c r="F403" i="28"/>
  <c r="G401" i="28"/>
  <c r="I401" i="28" s="1"/>
  <c r="F401" i="28"/>
  <c r="G396" i="28"/>
  <c r="I396" i="28" s="1"/>
  <c r="F396" i="28"/>
  <c r="G387" i="28"/>
  <c r="I387" i="28" s="1"/>
  <c r="F387" i="28"/>
  <c r="G375" i="28"/>
  <c r="I375" i="28" s="1"/>
  <c r="F375" i="28"/>
  <c r="G354" i="28"/>
  <c r="I354" i="28" s="1"/>
  <c r="F354" i="28"/>
  <c r="G352" i="28"/>
  <c r="I352" i="28" s="1"/>
  <c r="F352" i="28"/>
  <c r="G348" i="28"/>
  <c r="I348" i="28" s="1"/>
  <c r="F348" i="28"/>
  <c r="G346" i="28"/>
  <c r="I346" i="28" s="1"/>
  <c r="F346" i="28"/>
  <c r="G340" i="28"/>
  <c r="I340" i="28" s="1"/>
  <c r="F340" i="28"/>
  <c r="G338" i="28"/>
  <c r="I338" i="28" s="1"/>
  <c r="F338" i="28"/>
  <c r="G336" i="28"/>
  <c r="I336" i="28" s="1"/>
  <c r="F336" i="28"/>
  <c r="G332" i="28"/>
  <c r="I332" i="28" s="1"/>
  <c r="F332" i="28"/>
  <c r="G328" i="28"/>
  <c r="I328" i="28" s="1"/>
  <c r="F328" i="28"/>
  <c r="G325" i="28"/>
  <c r="I325" i="28" s="1"/>
  <c r="F325" i="28"/>
  <c r="G323" i="28"/>
  <c r="I323" i="28" s="1"/>
  <c r="F323" i="28"/>
  <c r="G320" i="28"/>
  <c r="I320" i="28" s="1"/>
  <c r="F320" i="28"/>
  <c r="G316" i="28"/>
  <c r="I316" i="28" s="1"/>
  <c r="F316" i="28"/>
  <c r="G314" i="28"/>
  <c r="I314" i="28" s="1"/>
  <c r="F314" i="28"/>
  <c r="G311" i="28"/>
  <c r="I311" i="28" s="1"/>
  <c r="F311" i="28"/>
  <c r="G307" i="28"/>
  <c r="I307" i="28" s="1"/>
  <c r="F307" i="28"/>
  <c r="G298" i="28"/>
  <c r="I298" i="28" s="1"/>
  <c r="F298" i="28"/>
  <c r="G296" i="28"/>
  <c r="I296" i="28" s="1"/>
  <c r="F296" i="28"/>
  <c r="G272" i="28"/>
  <c r="I272" i="28" s="1"/>
  <c r="F272" i="28"/>
  <c r="G265" i="28"/>
  <c r="I265" i="28" s="1"/>
  <c r="F265" i="28"/>
  <c r="G256" i="28"/>
  <c r="I256" i="28" s="1"/>
  <c r="F256" i="28"/>
  <c r="G239" i="28"/>
  <c r="I239" i="28" s="1"/>
  <c r="F239" i="28"/>
  <c r="G234" i="28"/>
  <c r="I234" i="28" s="1"/>
  <c r="F234" i="28"/>
  <c r="G225" i="28"/>
  <c r="I225" i="28" s="1"/>
  <c r="F225" i="28"/>
  <c r="G223" i="28"/>
  <c r="I223" i="28" s="1"/>
  <c r="F223" i="28"/>
  <c r="G220" i="28"/>
  <c r="I220" i="28" s="1"/>
  <c r="F220" i="28"/>
  <c r="G218" i="28"/>
  <c r="I218" i="28" s="1"/>
  <c r="F218" i="28"/>
  <c r="G216" i="28"/>
  <c r="I216" i="28" s="1"/>
  <c r="F216" i="28"/>
  <c r="G209" i="28"/>
  <c r="I209" i="28" s="1"/>
  <c r="F209" i="28"/>
  <c r="G204" i="28"/>
  <c r="I204" i="28" s="1"/>
  <c r="F204" i="28"/>
  <c r="G198" i="28"/>
  <c r="I198" i="28" s="1"/>
  <c r="F198" i="28"/>
  <c r="G188" i="28"/>
  <c r="I188" i="28" s="1"/>
  <c r="F188" i="28"/>
  <c r="G186" i="28"/>
  <c r="I186" i="28" s="1"/>
  <c r="F186" i="28"/>
  <c r="G184" i="28"/>
  <c r="I184" i="28" s="1"/>
  <c r="F184" i="28"/>
  <c r="G182" i="28"/>
  <c r="I182" i="28" s="1"/>
  <c r="F182" i="28"/>
  <c r="G176" i="28"/>
  <c r="I176" i="28" s="1"/>
  <c r="F176" i="28"/>
  <c r="G174" i="28"/>
  <c r="I174" i="28" s="1"/>
  <c r="F174" i="28"/>
  <c r="G172" i="28"/>
  <c r="I172" i="28" s="1"/>
  <c r="F172" i="28"/>
  <c r="G169" i="28"/>
  <c r="I169" i="28" s="1"/>
  <c r="F169" i="28"/>
  <c r="G165" i="28"/>
  <c r="I165" i="28" s="1"/>
  <c r="F165" i="28"/>
  <c r="G160" i="28"/>
  <c r="I160" i="28" s="1"/>
  <c r="F160" i="28"/>
  <c r="G153" i="28"/>
  <c r="I153" i="28" s="1"/>
  <c r="F153" i="28"/>
  <c r="G147" i="28"/>
  <c r="I147" i="28" s="1"/>
  <c r="F147" i="28"/>
  <c r="G141" i="28"/>
  <c r="I141" i="28" s="1"/>
  <c r="F141" i="28"/>
  <c r="G139" i="28"/>
  <c r="I139" i="28" s="1"/>
  <c r="F139" i="28"/>
  <c r="G135" i="28"/>
  <c r="I135" i="28" s="1"/>
  <c r="F135" i="28"/>
  <c r="G123" i="28"/>
  <c r="I123" i="28" s="1"/>
  <c r="F123" i="28"/>
  <c r="G116" i="28"/>
  <c r="I116" i="28" s="1"/>
  <c r="F116" i="28"/>
  <c r="G114" i="28"/>
  <c r="I114" i="28" s="1"/>
  <c r="F114" i="28"/>
  <c r="G111" i="28"/>
  <c r="I111" i="28" s="1"/>
  <c r="F111" i="28"/>
  <c r="G109" i="28"/>
  <c r="I109" i="28" s="1"/>
  <c r="F109" i="28"/>
  <c r="G96" i="28"/>
  <c r="I96" i="28" s="1"/>
  <c r="F96" i="28"/>
  <c r="G90" i="28"/>
  <c r="I90" i="28" s="1"/>
  <c r="F90" i="28"/>
  <c r="G80" i="28"/>
  <c r="I80" i="28" s="1"/>
  <c r="F80" i="28"/>
  <c r="G78" i="28"/>
  <c r="I78" i="28" s="1"/>
  <c r="F78" i="28"/>
  <c r="G74" i="28"/>
  <c r="I74" i="28" s="1"/>
  <c r="F74" i="28"/>
  <c r="G66" i="28"/>
  <c r="I66" i="28" s="1"/>
  <c r="F66" i="28"/>
  <c r="G54" i="28"/>
  <c r="I54" i="28" s="1"/>
  <c r="F54" i="28"/>
  <c r="G28" i="28"/>
  <c r="I28" i="28" s="1"/>
  <c r="F28" i="28"/>
  <c r="G26" i="28"/>
  <c r="I26" i="28" s="1"/>
  <c r="F26" i="28"/>
  <c r="G24" i="28"/>
  <c r="I24" i="28" s="1"/>
  <c r="F24" i="28"/>
  <c r="G11" i="28"/>
  <c r="I11" i="28" s="1"/>
  <c r="F11" i="28"/>
  <c r="G8" i="28"/>
  <c r="I8" i="28" s="1"/>
  <c r="F8" i="28"/>
  <c r="G436" i="28"/>
  <c r="I436" i="28" s="1"/>
  <c r="F436" i="28"/>
  <c r="G422" i="28"/>
  <c r="I422" i="28" s="1"/>
  <c r="F422" i="28"/>
  <c r="G392" i="28"/>
  <c r="I392" i="28" s="1"/>
  <c r="F392" i="28"/>
  <c r="G379" i="28"/>
  <c r="I379" i="28" s="1"/>
  <c r="F379" i="28"/>
  <c r="G368" i="28"/>
  <c r="I368" i="28" s="1"/>
  <c r="F368" i="28"/>
  <c r="G327" i="28"/>
  <c r="I327" i="28" s="1"/>
  <c r="F327" i="28"/>
  <c r="G312" i="28"/>
  <c r="I312" i="28" s="1"/>
  <c r="F312" i="28"/>
  <c r="G271" i="28"/>
  <c r="I271" i="28" s="1"/>
  <c r="F271" i="28"/>
  <c r="G98" i="28"/>
  <c r="I98" i="28" s="1"/>
  <c r="F98" i="28"/>
  <c r="G68" i="28"/>
  <c r="I68" i="28" s="1"/>
  <c r="F68" i="28"/>
  <c r="G37" i="28"/>
  <c r="I37" i="28" s="1"/>
  <c r="F37" i="28"/>
  <c r="G23" i="28"/>
  <c r="I23" i="28" s="1"/>
  <c r="F23" i="28"/>
  <c r="G4" i="28"/>
  <c r="I4" i="28" s="1"/>
  <c r="F4" i="28"/>
  <c r="G57" i="28"/>
  <c r="I57" i="28" s="1"/>
  <c r="F57" i="28"/>
  <c r="G451" i="28"/>
  <c r="I451" i="28" s="1"/>
  <c r="F451" i="28"/>
  <c r="G442" i="28"/>
  <c r="I442" i="28" s="1"/>
  <c r="F442" i="28"/>
  <c r="G453" i="28"/>
  <c r="I453" i="28" s="1"/>
  <c r="F453" i="28"/>
  <c r="G423" i="28"/>
  <c r="I423" i="28" s="1"/>
  <c r="F423" i="28"/>
  <c r="G420" i="28"/>
  <c r="I420" i="28" s="1"/>
  <c r="F420" i="28"/>
  <c r="G418" i="28"/>
  <c r="I418" i="28" s="1"/>
  <c r="F418" i="28"/>
  <c r="G414" i="28"/>
  <c r="I414" i="28" s="1"/>
  <c r="F414" i="28"/>
  <c r="G406" i="28"/>
  <c r="I406" i="28" s="1"/>
  <c r="F406" i="28"/>
  <c r="G402" i="28"/>
  <c r="I402" i="28" s="1"/>
  <c r="F402" i="28"/>
  <c r="G397" i="28"/>
  <c r="I397" i="28" s="1"/>
  <c r="F397" i="28"/>
  <c r="G381" i="28"/>
  <c r="I381" i="28" s="1"/>
  <c r="F381" i="28"/>
  <c r="G374" i="28"/>
  <c r="I374" i="28" s="1"/>
  <c r="F374" i="28"/>
  <c r="G366" i="28"/>
  <c r="I366" i="28" s="1"/>
  <c r="F366" i="28"/>
  <c r="G357" i="28"/>
  <c r="I357" i="28" s="1"/>
  <c r="F357" i="28"/>
  <c r="G355" i="28"/>
  <c r="I355" i="28" s="1"/>
  <c r="F355" i="28"/>
  <c r="G353" i="28"/>
  <c r="I353" i="28" s="1"/>
  <c r="F353" i="28"/>
  <c r="G347" i="28"/>
  <c r="I347" i="28" s="1"/>
  <c r="F347" i="28"/>
  <c r="G345" i="28"/>
  <c r="I345" i="28" s="1"/>
  <c r="F345" i="28"/>
  <c r="G341" i="28"/>
  <c r="I341" i="28" s="1"/>
  <c r="F341" i="28"/>
  <c r="G339" i="28"/>
  <c r="I339" i="28" s="1"/>
  <c r="F339" i="28"/>
  <c r="G335" i="28"/>
  <c r="I335" i="28" s="1"/>
  <c r="F335" i="28"/>
  <c r="G331" i="28"/>
  <c r="I331" i="28" s="1"/>
  <c r="F331" i="28"/>
  <c r="G326" i="28"/>
  <c r="I326" i="28" s="1"/>
  <c r="F326" i="28"/>
  <c r="G317" i="28"/>
  <c r="I317" i="28" s="1"/>
  <c r="F317" i="28"/>
  <c r="G305" i="28"/>
  <c r="I305" i="28" s="1"/>
  <c r="F305" i="28"/>
  <c r="G301" i="28"/>
  <c r="I301" i="28" s="1"/>
  <c r="F301" i="28"/>
  <c r="G299" i="28"/>
  <c r="I299" i="28" s="1"/>
  <c r="F299" i="28"/>
  <c r="G297" i="28"/>
  <c r="I297" i="28" s="1"/>
  <c r="F297" i="28"/>
  <c r="G295" i="28"/>
  <c r="I295" i="28" s="1"/>
  <c r="F295" i="28"/>
  <c r="G289" i="28"/>
  <c r="I289" i="28" s="1"/>
  <c r="F289" i="28"/>
  <c r="G246" i="28"/>
  <c r="I246" i="28" s="1"/>
  <c r="F246" i="28"/>
  <c r="G240" i="28"/>
  <c r="I240" i="28" s="1"/>
  <c r="F240" i="28"/>
  <c r="G233" i="28"/>
  <c r="I233" i="28" s="1"/>
  <c r="F233" i="28"/>
  <c r="G229" i="28"/>
  <c r="I229" i="28" s="1"/>
  <c r="F229" i="28"/>
  <c r="G224" i="28"/>
  <c r="I224" i="28" s="1"/>
  <c r="F224" i="28"/>
  <c r="G222" i="28"/>
  <c r="I222" i="28" s="1"/>
  <c r="F222" i="28"/>
  <c r="G193" i="28"/>
  <c r="I193" i="28" s="1"/>
  <c r="F193" i="28"/>
  <c r="G173" i="28"/>
  <c r="I173" i="28" s="1"/>
  <c r="F173" i="28"/>
  <c r="G166" i="28"/>
  <c r="I166" i="28" s="1"/>
  <c r="F166" i="28"/>
  <c r="G163" i="28"/>
  <c r="I163" i="28" s="1"/>
  <c r="F163" i="28"/>
  <c r="G156" i="28"/>
  <c r="I156" i="28" s="1"/>
  <c r="F156" i="28"/>
  <c r="G148" i="28"/>
  <c r="I148" i="28" s="1"/>
  <c r="F148" i="28"/>
  <c r="G144" i="28"/>
  <c r="I144" i="28" s="1"/>
  <c r="F144" i="28"/>
  <c r="G142" i="28"/>
  <c r="I142" i="28" s="1"/>
  <c r="F142" i="28"/>
  <c r="G140" i="28"/>
  <c r="I140" i="28" s="1"/>
  <c r="F140" i="28"/>
  <c r="G136" i="28"/>
  <c r="I136" i="28" s="1"/>
  <c r="F136" i="28"/>
  <c r="G134" i="28"/>
  <c r="I134" i="28" s="1"/>
  <c r="F134" i="28"/>
  <c r="G131" i="28"/>
  <c r="I131" i="28" s="1"/>
  <c r="F131" i="28"/>
  <c r="G124" i="28"/>
  <c r="I124" i="28" s="1"/>
  <c r="F124" i="28"/>
  <c r="G115" i="28"/>
  <c r="I115" i="28" s="1"/>
  <c r="F115" i="28"/>
  <c r="G113" i="28"/>
  <c r="I113" i="28" s="1"/>
  <c r="F113" i="28"/>
  <c r="G110" i="28"/>
  <c r="I110" i="28" s="1"/>
  <c r="F110" i="28"/>
  <c r="G106" i="28"/>
  <c r="I106" i="28" s="1"/>
  <c r="F106" i="28"/>
  <c r="G93" i="28"/>
  <c r="I93" i="28" s="1"/>
  <c r="F93" i="28"/>
  <c r="G91" i="28"/>
  <c r="I91" i="28" s="1"/>
  <c r="F91" i="28"/>
  <c r="G67" i="28"/>
  <c r="I67" i="28" s="1"/>
  <c r="F67" i="28"/>
  <c r="G63" i="28"/>
  <c r="I63" i="28" s="1"/>
  <c r="F63" i="28"/>
  <c r="G51" i="28"/>
  <c r="I51" i="28" s="1"/>
  <c r="F51" i="28"/>
  <c r="G41" i="28"/>
  <c r="I41" i="28" s="1"/>
  <c r="F41" i="28"/>
  <c r="G9" i="28"/>
  <c r="I9" i="28" s="1"/>
  <c r="F9" i="28"/>
  <c r="G7" i="28"/>
  <c r="I7" i="28" s="1"/>
  <c r="F7" i="28"/>
  <c r="G441" i="28"/>
  <c r="I441" i="28" s="1"/>
  <c r="F441" i="28"/>
  <c r="G427" i="28"/>
  <c r="I427" i="28" s="1"/>
  <c r="F427" i="28"/>
  <c r="G398" i="28"/>
  <c r="I398" i="28" s="1"/>
  <c r="F398" i="28"/>
  <c r="G386" i="28"/>
  <c r="I386" i="28" s="1"/>
  <c r="F386" i="28"/>
  <c r="G373" i="28"/>
  <c r="I373" i="28" s="1"/>
  <c r="F373" i="28"/>
  <c r="G321" i="28"/>
  <c r="I321" i="28" s="1"/>
  <c r="F321" i="28"/>
  <c r="G306" i="28"/>
  <c r="I306" i="28" s="1"/>
  <c r="F306" i="28"/>
  <c r="G263" i="28"/>
  <c r="I263" i="28" s="1"/>
  <c r="F263" i="28"/>
  <c r="G207" i="28"/>
  <c r="I207" i="28" s="1"/>
  <c r="F207" i="28"/>
  <c r="G164" i="28"/>
  <c r="I164" i="28" s="1"/>
  <c r="F164" i="28"/>
  <c r="G132" i="28"/>
  <c r="I132" i="28" s="1"/>
  <c r="F132" i="28"/>
  <c r="G120" i="28"/>
  <c r="I120" i="28" s="1"/>
  <c r="F120" i="28"/>
  <c r="G31" i="28"/>
  <c r="I31" i="28" s="1"/>
  <c r="F31" i="28"/>
  <c r="G17" i="28"/>
  <c r="I17" i="28" s="1"/>
  <c r="F17" i="28"/>
  <c r="G10" i="28"/>
  <c r="I10" i="28" s="1"/>
  <c r="F10" i="28"/>
  <c r="G126" i="27"/>
  <c r="I126" i="27" s="1"/>
  <c r="G10" i="27"/>
  <c r="I10" i="27" s="1"/>
  <c r="G458" i="27"/>
  <c r="I458" i="27" s="1"/>
  <c r="G456" i="27"/>
  <c r="I456" i="27" s="1"/>
  <c r="G454" i="27"/>
  <c r="I454" i="27" s="1"/>
  <c r="G452" i="27"/>
  <c r="I452" i="27" s="1"/>
  <c r="G448" i="27"/>
  <c r="I448" i="27" s="1"/>
  <c r="G431" i="27"/>
  <c r="I431" i="27" s="1"/>
  <c r="G426" i="27"/>
  <c r="I426" i="27" s="1"/>
  <c r="G419" i="27"/>
  <c r="I419" i="27" s="1"/>
  <c r="G417" i="27"/>
  <c r="I417" i="27" s="1"/>
  <c r="G415" i="27"/>
  <c r="I415" i="27" s="1"/>
  <c r="G405" i="27"/>
  <c r="I405" i="27" s="1"/>
  <c r="G403" i="27"/>
  <c r="I403" i="27" s="1"/>
  <c r="G401" i="27"/>
  <c r="I401" i="27" s="1"/>
  <c r="G396" i="27"/>
  <c r="I396" i="27" s="1"/>
  <c r="G394" i="27"/>
  <c r="I394" i="27" s="1"/>
  <c r="G387" i="27"/>
  <c r="I387" i="27" s="1"/>
  <c r="G375" i="27"/>
  <c r="I375" i="27" s="1"/>
  <c r="G360" i="27"/>
  <c r="I360" i="27" s="1"/>
  <c r="G356" i="27"/>
  <c r="I356" i="27" s="1"/>
  <c r="G354" i="27"/>
  <c r="I354" i="27" s="1"/>
  <c r="G352" i="27"/>
  <c r="I352" i="27" s="1"/>
  <c r="G348" i="27"/>
  <c r="I348" i="27" s="1"/>
  <c r="G346" i="27"/>
  <c r="I346" i="27" s="1"/>
  <c r="G342" i="27"/>
  <c r="I342" i="27" s="1"/>
  <c r="G340" i="27"/>
  <c r="I340" i="27" s="1"/>
  <c r="G338" i="27"/>
  <c r="I338" i="27" s="1"/>
  <c r="G336" i="27"/>
  <c r="I336" i="27" s="1"/>
  <c r="G332" i="27"/>
  <c r="I332" i="27" s="1"/>
  <c r="G330" i="27"/>
  <c r="I330" i="27" s="1"/>
  <c r="G328" i="27"/>
  <c r="I328" i="27" s="1"/>
  <c r="G325" i="27"/>
  <c r="I325" i="27" s="1"/>
  <c r="G323" i="27"/>
  <c r="I323" i="27" s="1"/>
  <c r="G320" i="27"/>
  <c r="I320" i="27" s="1"/>
  <c r="G316" i="27"/>
  <c r="I316" i="27" s="1"/>
  <c r="G314" i="27"/>
  <c r="I314" i="27" s="1"/>
  <c r="G311" i="27"/>
  <c r="I311" i="27" s="1"/>
  <c r="G307" i="27"/>
  <c r="I307" i="27" s="1"/>
  <c r="G302" i="27"/>
  <c r="I302" i="27" s="1"/>
  <c r="G300" i="27"/>
  <c r="I300" i="27" s="1"/>
  <c r="G298" i="27"/>
  <c r="I298" i="27" s="1"/>
  <c r="G296" i="27"/>
  <c r="I296" i="27" s="1"/>
  <c r="G294" i="27"/>
  <c r="I294" i="27" s="1"/>
  <c r="G280" i="27"/>
  <c r="I280" i="27" s="1"/>
  <c r="G278" i="27"/>
  <c r="I278" i="27" s="1"/>
  <c r="G276" i="27"/>
  <c r="I276" i="27" s="1"/>
  <c r="G272" i="27"/>
  <c r="I272" i="27" s="1"/>
  <c r="G265" i="27"/>
  <c r="I265" i="27" s="1"/>
  <c r="G262" i="27"/>
  <c r="I262" i="27" s="1"/>
  <c r="G260" i="27"/>
  <c r="I260" i="27" s="1"/>
  <c r="G256" i="27"/>
  <c r="I256" i="27" s="1"/>
  <c r="G254" i="27"/>
  <c r="I254" i="27" s="1"/>
  <c r="G248" i="27"/>
  <c r="I248" i="27" s="1"/>
  <c r="G243" i="27"/>
  <c r="I243" i="27" s="1"/>
  <c r="G239" i="27"/>
  <c r="I239" i="27" s="1"/>
  <c r="G234" i="27"/>
  <c r="I234" i="27" s="1"/>
  <c r="G232" i="27"/>
  <c r="I232" i="27" s="1"/>
  <c r="G230" i="27"/>
  <c r="I230" i="27" s="1"/>
  <c r="G225" i="27"/>
  <c r="I225" i="27" s="1"/>
  <c r="G223" i="27"/>
  <c r="I223" i="27" s="1"/>
  <c r="G220" i="27"/>
  <c r="I220" i="27" s="1"/>
  <c r="G218" i="27"/>
  <c r="I218" i="27" s="1"/>
  <c r="G216" i="27"/>
  <c r="I216" i="27" s="1"/>
  <c r="G214" i="27"/>
  <c r="I214" i="27" s="1"/>
  <c r="G209" i="27"/>
  <c r="I209" i="27" s="1"/>
  <c r="G204" i="27"/>
  <c r="I204" i="27" s="1"/>
  <c r="G200" i="27"/>
  <c r="I200" i="27" s="1"/>
  <c r="G198" i="27"/>
  <c r="I198" i="27" s="1"/>
  <c r="G194" i="27"/>
  <c r="I194" i="27" s="1"/>
  <c r="G192" i="27"/>
  <c r="I192" i="27" s="1"/>
  <c r="G188" i="27"/>
  <c r="I188" i="27" s="1"/>
  <c r="G186" i="27"/>
  <c r="I186" i="27" s="1"/>
  <c r="G184" i="27"/>
  <c r="I184" i="27" s="1"/>
  <c r="G182" i="27"/>
  <c r="I182" i="27" s="1"/>
  <c r="G176" i="27"/>
  <c r="I176" i="27" s="1"/>
  <c r="G174" i="27"/>
  <c r="I174" i="27" s="1"/>
  <c r="G172" i="27"/>
  <c r="I172" i="27" s="1"/>
  <c r="G169" i="27"/>
  <c r="I169" i="27" s="1"/>
  <c r="G165" i="27"/>
  <c r="I165" i="27" s="1"/>
  <c r="G162" i="27"/>
  <c r="I162" i="27" s="1"/>
  <c r="G160" i="27"/>
  <c r="I160" i="27" s="1"/>
  <c r="G153" i="27"/>
  <c r="I153" i="27" s="1"/>
  <c r="G149" i="27"/>
  <c r="I149" i="27" s="1"/>
  <c r="G147" i="27"/>
  <c r="I147" i="27" s="1"/>
  <c r="G141" i="27"/>
  <c r="I141" i="27" s="1"/>
  <c r="G139" i="27"/>
  <c r="I139" i="27" s="1"/>
  <c r="G137" i="27"/>
  <c r="I137" i="27" s="1"/>
  <c r="G135" i="27"/>
  <c r="I135" i="27" s="1"/>
  <c r="G130" i="27"/>
  <c r="I130" i="27" s="1"/>
  <c r="G128" i="27"/>
  <c r="I128" i="27" s="1"/>
  <c r="G125" i="27"/>
  <c r="I125" i="27" s="1"/>
  <c r="G123" i="27"/>
  <c r="I123" i="27" s="1"/>
  <c r="G116" i="27"/>
  <c r="I116" i="27" s="1"/>
  <c r="G114" i="27"/>
  <c r="I114" i="27" s="1"/>
  <c r="G111" i="27"/>
  <c r="I111" i="27" s="1"/>
  <c r="G109" i="27"/>
  <c r="I109" i="27" s="1"/>
  <c r="G107" i="27"/>
  <c r="I107" i="27" s="1"/>
  <c r="G96" i="27"/>
  <c r="I96" i="27" s="1"/>
  <c r="G90" i="27"/>
  <c r="I90" i="27" s="1"/>
  <c r="G88" i="27"/>
  <c r="I88" i="27" s="1"/>
  <c r="G80" i="27"/>
  <c r="I80" i="27" s="1"/>
  <c r="G78" i="27"/>
  <c r="I78" i="27" s="1"/>
  <c r="G76" i="27"/>
  <c r="I76" i="27" s="1"/>
  <c r="G74" i="27"/>
  <c r="I74" i="27" s="1"/>
  <c r="G66" i="27"/>
  <c r="I66" i="27" s="1"/>
  <c r="G54" i="27"/>
  <c r="I54" i="27" s="1"/>
  <c r="G52" i="27"/>
  <c r="I52" i="27" s="1"/>
  <c r="G28" i="27"/>
  <c r="I28" i="27" s="1"/>
  <c r="G26" i="27"/>
  <c r="I26" i="27" s="1"/>
  <c r="G24" i="27"/>
  <c r="I24" i="27" s="1"/>
  <c r="G14" i="27"/>
  <c r="I14" i="27" s="1"/>
  <c r="G11" i="27"/>
  <c r="I11" i="27" s="1"/>
  <c r="G8" i="27"/>
  <c r="I8" i="27" s="1"/>
  <c r="G6" i="27"/>
  <c r="I6" i="27" s="1"/>
  <c r="G436" i="27"/>
  <c r="I436" i="27" s="1"/>
  <c r="G422" i="27"/>
  <c r="I422" i="27" s="1"/>
  <c r="G392" i="27"/>
  <c r="I392" i="27" s="1"/>
  <c r="G379" i="27"/>
  <c r="I379" i="27" s="1"/>
  <c r="G368" i="27"/>
  <c r="I368" i="27" s="1"/>
  <c r="G327" i="27"/>
  <c r="I327" i="27" s="1"/>
  <c r="G312" i="27"/>
  <c r="I312" i="27" s="1"/>
  <c r="G271" i="27"/>
  <c r="I271" i="27" s="1"/>
  <c r="G105" i="27"/>
  <c r="I105" i="27" s="1"/>
  <c r="G31" i="27"/>
  <c r="I31" i="27" s="1"/>
  <c r="G17" i="27"/>
  <c r="I17" i="27" s="1"/>
  <c r="G120" i="27"/>
  <c r="I120" i="27" s="1"/>
  <c r="G12" i="27"/>
  <c r="I12" i="27" s="1"/>
  <c r="G4" i="27"/>
  <c r="I4" i="27" s="1"/>
  <c r="G57" i="27"/>
  <c r="I57" i="27" s="1"/>
  <c r="G457" i="27"/>
  <c r="I457" i="27" s="1"/>
  <c r="G453" i="27"/>
  <c r="I453" i="27" s="1"/>
  <c r="G451" i="27"/>
  <c r="I451" i="27" s="1"/>
  <c r="G442" i="27"/>
  <c r="I442" i="27" s="1"/>
  <c r="G439" i="27"/>
  <c r="I439" i="27" s="1"/>
  <c r="G425" i="27"/>
  <c r="I425" i="27" s="1"/>
  <c r="G423" i="27"/>
  <c r="I423" i="27" s="1"/>
  <c r="G420" i="27"/>
  <c r="I420" i="27" s="1"/>
  <c r="G418" i="27"/>
  <c r="I418" i="27" s="1"/>
  <c r="G414" i="27"/>
  <c r="I414" i="27" s="1"/>
  <c r="G410" i="27"/>
  <c r="I410" i="27" s="1"/>
  <c r="G406" i="27"/>
  <c r="I406" i="27" s="1"/>
  <c r="G402" i="27"/>
  <c r="I402" i="27" s="1"/>
  <c r="G397" i="27"/>
  <c r="I397" i="27" s="1"/>
  <c r="G383" i="27"/>
  <c r="I383" i="27" s="1"/>
  <c r="G381" i="27"/>
  <c r="I381" i="27" s="1"/>
  <c r="G376" i="27"/>
  <c r="I376" i="27" s="1"/>
  <c r="G374" i="27"/>
  <c r="I374" i="27" s="1"/>
  <c r="G366" i="27"/>
  <c r="I366" i="27" s="1"/>
  <c r="G361" i="27"/>
  <c r="I361" i="27" s="1"/>
  <c r="G357" i="27"/>
  <c r="I357" i="27" s="1"/>
  <c r="G355" i="27"/>
  <c r="I355" i="27" s="1"/>
  <c r="G353" i="27"/>
  <c r="I353" i="27" s="1"/>
  <c r="G347" i="27"/>
  <c r="I347" i="27" s="1"/>
  <c r="G345" i="27"/>
  <c r="I345" i="27" s="1"/>
  <c r="G341" i="27"/>
  <c r="I341" i="27" s="1"/>
  <c r="G339" i="27"/>
  <c r="I339" i="27" s="1"/>
  <c r="G335" i="27"/>
  <c r="I335" i="27" s="1"/>
  <c r="G331" i="27"/>
  <c r="I331" i="27" s="1"/>
  <c r="G326" i="27"/>
  <c r="I326" i="27" s="1"/>
  <c r="G324" i="27"/>
  <c r="I324" i="27" s="1"/>
  <c r="G319" i="27"/>
  <c r="I319" i="27" s="1"/>
  <c r="G317" i="27"/>
  <c r="I317" i="27" s="1"/>
  <c r="G310" i="27"/>
  <c r="I310" i="27" s="1"/>
  <c r="G305" i="27"/>
  <c r="I305" i="27" s="1"/>
  <c r="G301" i="27"/>
  <c r="I301" i="27" s="1"/>
  <c r="G299" i="27"/>
  <c r="I299" i="27" s="1"/>
  <c r="G297" i="27"/>
  <c r="I297" i="27" s="1"/>
  <c r="G295" i="27"/>
  <c r="I295" i="27" s="1"/>
  <c r="G289" i="27"/>
  <c r="I289" i="27" s="1"/>
  <c r="G281" i="27"/>
  <c r="I281" i="27" s="1"/>
  <c r="G279" i="27"/>
  <c r="I279" i="27" s="1"/>
  <c r="G261" i="27"/>
  <c r="I261" i="27" s="1"/>
  <c r="G253" i="27"/>
  <c r="I253" i="27" s="1"/>
  <c r="G251" i="27"/>
  <c r="I251" i="27" s="1"/>
  <c r="G246" i="27"/>
  <c r="I246" i="27" s="1"/>
  <c r="G240" i="27"/>
  <c r="I240" i="27" s="1"/>
  <c r="G233" i="27"/>
  <c r="I233" i="27" s="1"/>
  <c r="G229" i="27"/>
  <c r="I229" i="27" s="1"/>
  <c r="G226" i="27"/>
  <c r="I226" i="27" s="1"/>
  <c r="G224" i="27"/>
  <c r="I224" i="27" s="1"/>
  <c r="G222" i="27"/>
  <c r="I222" i="27" s="1"/>
  <c r="G208" i="27"/>
  <c r="I208" i="27" s="1"/>
  <c r="G199" i="27"/>
  <c r="I199" i="27" s="1"/>
  <c r="G193" i="27"/>
  <c r="I193" i="27" s="1"/>
  <c r="G179" i="27"/>
  <c r="I179" i="27" s="1"/>
  <c r="G175" i="27"/>
  <c r="I175" i="27" s="1"/>
  <c r="G173" i="27"/>
  <c r="I173" i="27" s="1"/>
  <c r="G166" i="27"/>
  <c r="I166" i="27" s="1"/>
  <c r="G163" i="27"/>
  <c r="I163" i="27" s="1"/>
  <c r="G161" i="27"/>
  <c r="I161" i="27" s="1"/>
  <c r="G156" i="27"/>
  <c r="I156" i="27" s="1"/>
  <c r="G150" i="27"/>
  <c r="I150" i="27" s="1"/>
  <c r="G148" i="27"/>
  <c r="I148" i="27" s="1"/>
  <c r="G144" i="27"/>
  <c r="I144" i="27" s="1"/>
  <c r="G142" i="27"/>
  <c r="I142" i="27" s="1"/>
  <c r="G140" i="27"/>
  <c r="I140" i="27" s="1"/>
  <c r="G136" i="27"/>
  <c r="I136" i="27" s="1"/>
  <c r="G134" i="27"/>
  <c r="I134" i="27" s="1"/>
  <c r="G131" i="27"/>
  <c r="I131" i="27" s="1"/>
  <c r="G124" i="27"/>
  <c r="I124" i="27" s="1"/>
  <c r="G122" i="27"/>
  <c r="I122" i="27" s="1"/>
  <c r="G115" i="27"/>
  <c r="I115" i="27" s="1"/>
  <c r="G113" i="27"/>
  <c r="I113" i="27" s="1"/>
  <c r="G110" i="27"/>
  <c r="I110" i="27" s="1"/>
  <c r="G106" i="27"/>
  <c r="I106" i="27" s="1"/>
  <c r="G93" i="27"/>
  <c r="I93" i="27" s="1"/>
  <c r="G91" i="27"/>
  <c r="I91" i="27" s="1"/>
  <c r="G79" i="27"/>
  <c r="I79" i="27" s="1"/>
  <c r="G71" i="27"/>
  <c r="I71" i="27" s="1"/>
  <c r="G67" i="27"/>
  <c r="I67" i="27" s="1"/>
  <c r="G63" i="27"/>
  <c r="I63" i="27" s="1"/>
  <c r="G60" i="27"/>
  <c r="I60" i="27" s="1"/>
  <c r="G58" i="27"/>
  <c r="I58" i="27" s="1"/>
  <c r="G53" i="27"/>
  <c r="I53" i="27" s="1"/>
  <c r="G51" i="27"/>
  <c r="I51" i="27" s="1"/>
  <c r="G49" i="27"/>
  <c r="I49" i="27" s="1"/>
  <c r="G43" i="27"/>
  <c r="I43" i="27" s="1"/>
  <c r="G41" i="27"/>
  <c r="I41" i="27" s="1"/>
  <c r="G36" i="27"/>
  <c r="I36" i="27" s="1"/>
  <c r="G13" i="27"/>
  <c r="I13" i="27" s="1"/>
  <c r="G9" i="27"/>
  <c r="I9" i="27" s="1"/>
  <c r="G7" i="27"/>
  <c r="I7" i="27" s="1"/>
  <c r="G5" i="27"/>
  <c r="I5" i="27" s="1"/>
  <c r="G441" i="27"/>
  <c r="I441" i="27" s="1"/>
  <c r="G427" i="27"/>
  <c r="I427" i="27" s="1"/>
  <c r="G398" i="27"/>
  <c r="I398" i="27" s="1"/>
  <c r="G386" i="27"/>
  <c r="I386" i="27" s="1"/>
  <c r="G373" i="27"/>
  <c r="I373" i="27" s="1"/>
  <c r="G321" i="27"/>
  <c r="I321" i="27" s="1"/>
  <c r="G306" i="27"/>
  <c r="I306" i="27" s="1"/>
  <c r="G263" i="27"/>
  <c r="I263" i="27" s="1"/>
  <c r="G207" i="27"/>
  <c r="I207" i="27" s="1"/>
  <c r="G164" i="27"/>
  <c r="I164" i="27" s="1"/>
  <c r="G132" i="27"/>
  <c r="I132" i="27" s="1"/>
  <c r="G98" i="27"/>
  <c r="I98" i="27" s="1"/>
  <c r="G68" i="27"/>
  <c r="I68" i="27" s="1"/>
  <c r="G37" i="27"/>
  <c r="I37" i="27" s="1"/>
  <c r="G23" i="27"/>
  <c r="I23" i="27" s="1"/>
  <c r="G375" i="30"/>
  <c r="I375" i="30" s="1"/>
  <c r="F375" i="30"/>
  <c r="F299" i="30"/>
  <c r="G299" i="30"/>
  <c r="I299" i="30" s="1"/>
  <c r="F289" i="30"/>
  <c r="G289" i="30"/>
  <c r="I289" i="30" s="1"/>
  <c r="G223" i="30"/>
  <c r="I223" i="30" s="1"/>
  <c r="F223" i="30"/>
  <c r="G209" i="30"/>
  <c r="I209" i="30" s="1"/>
  <c r="F209" i="30"/>
  <c r="G186" i="30"/>
  <c r="I186" i="30" s="1"/>
  <c r="F186" i="30"/>
  <c r="G172" i="30"/>
  <c r="I172" i="30" s="1"/>
  <c r="F172" i="30"/>
  <c r="G147" i="30"/>
  <c r="I147" i="30" s="1"/>
  <c r="F147" i="30"/>
  <c r="G136" i="30"/>
  <c r="I136" i="30" s="1"/>
  <c r="F136" i="30"/>
  <c r="G80" i="30"/>
  <c r="I80" i="30" s="1"/>
  <c r="F80" i="30"/>
  <c r="G67" i="30"/>
  <c r="I67" i="30" s="1"/>
  <c r="F67" i="30"/>
  <c r="F54" i="30"/>
  <c r="G54" i="30"/>
  <c r="I54" i="30" s="1"/>
  <c r="G7" i="30"/>
  <c r="I7" i="30" s="1"/>
  <c r="F7" i="30"/>
  <c r="G436" i="30"/>
  <c r="I436" i="30" s="1"/>
  <c r="F436" i="30"/>
  <c r="G373" i="30"/>
  <c r="I373" i="30" s="1"/>
  <c r="F373" i="30"/>
  <c r="G263" i="30"/>
  <c r="I263" i="30" s="1"/>
  <c r="F263" i="30"/>
  <c r="G37" i="30"/>
  <c r="I37" i="30" s="1"/>
  <c r="F37" i="30"/>
  <c r="G10" i="30"/>
  <c r="I10" i="30" s="1"/>
  <c r="F10" i="30"/>
  <c r="G57" i="30"/>
  <c r="I57" i="30" s="1"/>
  <c r="F57" i="30"/>
  <c r="G442" i="30"/>
  <c r="I442" i="30" s="1"/>
  <c r="F442" i="30"/>
  <c r="G457" i="30"/>
  <c r="I457" i="30" s="1"/>
  <c r="F457" i="30"/>
  <c r="F419" i="30"/>
  <c r="G419" i="30"/>
  <c r="I419" i="30" s="1"/>
  <c r="G366" i="30"/>
  <c r="I366" i="30" s="1"/>
  <c r="F366" i="30"/>
  <c r="G357" i="30"/>
  <c r="I357" i="30" s="1"/>
  <c r="F357" i="30"/>
  <c r="F355" i="30"/>
  <c r="G355" i="30"/>
  <c r="I355" i="30" s="1"/>
  <c r="F341" i="30"/>
  <c r="G341" i="30"/>
  <c r="I341" i="30" s="1"/>
  <c r="G338" i="30"/>
  <c r="I338" i="30" s="1"/>
  <c r="F338" i="30"/>
  <c r="F326" i="30"/>
  <c r="G326" i="30"/>
  <c r="I326" i="30" s="1"/>
  <c r="G298" i="30"/>
  <c r="I298" i="30" s="1"/>
  <c r="F298" i="30"/>
  <c r="G256" i="30"/>
  <c r="I256" i="30" s="1"/>
  <c r="F256" i="30"/>
  <c r="G233" i="30"/>
  <c r="I233" i="30" s="1"/>
  <c r="F233" i="30"/>
  <c r="G222" i="30"/>
  <c r="I222" i="30" s="1"/>
  <c r="F222" i="30"/>
  <c r="G216" i="30"/>
  <c r="I216" i="30" s="1"/>
  <c r="F216" i="30"/>
  <c r="G188" i="30"/>
  <c r="I188" i="30" s="1"/>
  <c r="F188" i="30"/>
  <c r="G174" i="30"/>
  <c r="I174" i="30" s="1"/>
  <c r="F174" i="30"/>
  <c r="F163" i="30"/>
  <c r="G163" i="30"/>
  <c r="I163" i="30" s="1"/>
  <c r="G135" i="30"/>
  <c r="I135" i="30" s="1"/>
  <c r="F135" i="30"/>
  <c r="F124" i="30"/>
  <c r="G124" i="30"/>
  <c r="I124" i="30" s="1"/>
  <c r="G114" i="30"/>
  <c r="I114" i="30" s="1"/>
  <c r="F114" i="30"/>
  <c r="G56" i="30"/>
  <c r="I56" i="30" s="1"/>
  <c r="F56" i="30"/>
  <c r="F11" i="30"/>
  <c r="G11" i="30"/>
  <c r="I11" i="30" s="1"/>
  <c r="G427" i="30"/>
  <c r="I427" i="30" s="1"/>
  <c r="F427" i="30"/>
  <c r="F392" i="30"/>
  <c r="G392" i="30"/>
  <c r="I392" i="30" s="1"/>
  <c r="F368" i="30"/>
  <c r="G368" i="30"/>
  <c r="I368" i="30" s="1"/>
  <c r="G306" i="30"/>
  <c r="I306" i="30" s="1"/>
  <c r="F306" i="30"/>
  <c r="G120" i="30"/>
  <c r="I120" i="30" s="1"/>
  <c r="F120" i="30"/>
  <c r="F68" i="30"/>
  <c r="G68" i="30"/>
  <c r="I68" i="30" s="1"/>
  <c r="F4" i="30"/>
  <c r="G4" i="30"/>
  <c r="I4" i="30" s="1"/>
  <c r="G354" i="30"/>
  <c r="I354" i="30" s="1"/>
  <c r="F354" i="30"/>
  <c r="G345" i="30"/>
  <c r="I345" i="30" s="1"/>
  <c r="F345" i="30"/>
  <c r="G340" i="30"/>
  <c r="I340" i="30" s="1"/>
  <c r="F340" i="30"/>
  <c r="G335" i="30"/>
  <c r="I335" i="30" s="1"/>
  <c r="F335" i="30"/>
  <c r="G320" i="30"/>
  <c r="I320" i="30" s="1"/>
  <c r="F320" i="30"/>
  <c r="G297" i="30"/>
  <c r="I297" i="30" s="1"/>
  <c r="F297" i="30"/>
  <c r="G240" i="30"/>
  <c r="I240" i="30" s="1"/>
  <c r="F240" i="30"/>
  <c r="F225" i="30"/>
  <c r="G225" i="30"/>
  <c r="I225" i="30" s="1"/>
  <c r="G218" i="30"/>
  <c r="I218" i="30" s="1"/>
  <c r="F218" i="30"/>
  <c r="G198" i="30"/>
  <c r="I198" i="30" s="1"/>
  <c r="F198" i="30"/>
  <c r="G176" i="30"/>
  <c r="I176" i="30" s="1"/>
  <c r="F176" i="30"/>
  <c r="G160" i="30"/>
  <c r="I160" i="30" s="1"/>
  <c r="F160" i="30"/>
  <c r="G134" i="30"/>
  <c r="I134" i="30" s="1"/>
  <c r="F134" i="30"/>
  <c r="G123" i="30"/>
  <c r="I123" i="30" s="1"/>
  <c r="F123" i="30"/>
  <c r="G113" i="30"/>
  <c r="I113" i="30" s="1"/>
  <c r="F113" i="30"/>
  <c r="G96" i="30"/>
  <c r="I96" i="30" s="1"/>
  <c r="F96" i="30"/>
  <c r="G51" i="30"/>
  <c r="I51" i="30" s="1"/>
  <c r="F51" i="30"/>
  <c r="G24" i="30"/>
  <c r="I24" i="30" s="1"/>
  <c r="F24" i="30"/>
  <c r="G9" i="30"/>
  <c r="I9" i="30" s="1"/>
  <c r="F9" i="30"/>
  <c r="G422" i="30"/>
  <c r="I422" i="30" s="1"/>
  <c r="F422" i="30"/>
  <c r="G386" i="30"/>
  <c r="I386" i="30" s="1"/>
  <c r="F386" i="30"/>
  <c r="G321" i="30"/>
  <c r="I321" i="30" s="1"/>
  <c r="F321" i="30"/>
  <c r="G132" i="30"/>
  <c r="I132" i="30" s="1"/>
  <c r="F132" i="30"/>
  <c r="G98" i="30"/>
  <c r="I98" i="30" s="1"/>
  <c r="F98" i="30"/>
  <c r="G347" i="30"/>
  <c r="I347" i="30" s="1"/>
  <c r="F347" i="30"/>
  <c r="G317" i="30"/>
  <c r="I317" i="30" s="1"/>
  <c r="F317" i="30"/>
  <c r="G314" i="30"/>
  <c r="I314" i="30" s="1"/>
  <c r="F314" i="30"/>
  <c r="G296" i="30"/>
  <c r="I296" i="30" s="1"/>
  <c r="F296" i="30"/>
  <c r="G224" i="30"/>
  <c r="I224" i="30" s="1"/>
  <c r="F224" i="30"/>
  <c r="F220" i="30"/>
  <c r="G220" i="30"/>
  <c r="I220" i="30" s="1"/>
  <c r="F204" i="30"/>
  <c r="G204" i="30"/>
  <c r="I204" i="30" s="1"/>
  <c r="F182" i="30"/>
  <c r="G182" i="30"/>
  <c r="I182" i="30" s="1"/>
  <c r="G148" i="30"/>
  <c r="I148" i="30" s="1"/>
  <c r="F148" i="30"/>
  <c r="F139" i="30"/>
  <c r="G139" i="30"/>
  <c r="I139" i="30" s="1"/>
  <c r="F109" i="30"/>
  <c r="G109" i="30"/>
  <c r="I109" i="30" s="1"/>
  <c r="G93" i="30"/>
  <c r="I93" i="30" s="1"/>
  <c r="F93" i="30"/>
  <c r="F78" i="30"/>
  <c r="G78" i="30"/>
  <c r="I78" i="30" s="1"/>
  <c r="G63" i="30"/>
  <c r="I63" i="30" s="1"/>
  <c r="F63" i="30"/>
  <c r="G26" i="30"/>
  <c r="I26" i="30" s="1"/>
  <c r="F26" i="30"/>
  <c r="G8" i="30"/>
  <c r="I8" i="30" s="1"/>
  <c r="F8" i="30"/>
  <c r="F441" i="30"/>
  <c r="G441" i="30"/>
  <c r="I441" i="30" s="1"/>
  <c r="G379" i="30"/>
  <c r="I379" i="30" s="1"/>
  <c r="F379" i="30"/>
  <c r="F164" i="30"/>
  <c r="G164" i="30"/>
  <c r="I164" i="30" s="1"/>
  <c r="G23" i="30"/>
  <c r="I23" i="30" s="1"/>
  <c r="F23" i="30"/>
  <c r="G15" i="32"/>
  <c r="I15" i="32" s="1"/>
  <c r="F15" i="32"/>
  <c r="G316" i="32"/>
  <c r="I316" i="32" s="1"/>
  <c r="F316" i="32"/>
  <c r="G56" i="32"/>
  <c r="I56" i="32" s="1"/>
  <c r="F56" i="32"/>
  <c r="G112" i="32"/>
  <c r="I112" i="32" s="1"/>
  <c r="F112" i="32"/>
  <c r="E449" i="33"/>
  <c r="E445" i="33"/>
  <c r="E438" i="33"/>
  <c r="E433" i="33"/>
  <c r="E429" i="33"/>
  <c r="E424" i="33"/>
  <c r="E416" i="33"/>
  <c r="E412" i="33"/>
  <c r="E408" i="33"/>
  <c r="E404" i="33"/>
  <c r="E399" i="33"/>
  <c r="E389" i="33"/>
  <c r="E378" i="33"/>
  <c r="E372" i="33"/>
  <c r="E358" i="33"/>
  <c r="E344" i="33"/>
  <c r="E333" i="33"/>
  <c r="E322" i="33"/>
  <c r="E309" i="33"/>
  <c r="E308" i="33"/>
  <c r="E303" i="33"/>
  <c r="E284" i="33"/>
  <c r="E267" i="33"/>
  <c r="E258" i="33"/>
  <c r="E257" i="33"/>
  <c r="E245" i="33"/>
  <c r="E241" i="33"/>
  <c r="E238" i="33"/>
  <c r="E235" i="33"/>
  <c r="E211" i="33"/>
  <c r="E206" i="33"/>
  <c r="E196" i="33"/>
  <c r="E190" i="33"/>
  <c r="E187" i="33"/>
  <c r="E183" i="33"/>
  <c r="E181" i="33"/>
  <c r="E178" i="33"/>
  <c r="E157" i="33"/>
  <c r="E155" i="33"/>
  <c r="E152" i="33"/>
  <c r="E146" i="33"/>
  <c r="E145" i="33"/>
  <c r="E143" i="33"/>
  <c r="E129" i="33"/>
  <c r="E118" i="33"/>
  <c r="E103" i="33"/>
  <c r="E101" i="33"/>
  <c r="E95" i="33"/>
  <c r="E89" i="33"/>
  <c r="E87" i="33"/>
  <c r="E86" i="33"/>
  <c r="E84" i="33"/>
  <c r="E83" i="33"/>
  <c r="E82" i="33"/>
  <c r="E77" i="33"/>
  <c r="E69" i="33"/>
  <c r="E65" i="33"/>
  <c r="E64" i="33"/>
  <c r="E61" i="33"/>
  <c r="E55" i="33"/>
  <c r="E50" i="33"/>
  <c r="E48" i="33"/>
  <c r="E47" i="33"/>
  <c r="E46" i="33"/>
  <c r="E44" i="33"/>
  <c r="E39" i="33"/>
  <c r="E34" i="33"/>
  <c r="E33" i="33"/>
  <c r="E30" i="33"/>
  <c r="E29" i="33"/>
  <c r="E25" i="33"/>
  <c r="E22" i="33"/>
  <c r="E20" i="33"/>
  <c r="E15" i="33"/>
  <c r="E444" i="33"/>
  <c r="E362" i="33"/>
  <c r="E221" i="33"/>
  <c r="E212" i="33"/>
  <c r="E70" i="33"/>
  <c r="E62" i="33"/>
  <c r="E457" i="32"/>
  <c r="E453" i="32"/>
  <c r="E449" i="32"/>
  <c r="E447" i="32"/>
  <c r="E445" i="32"/>
  <c r="E439" i="32"/>
  <c r="E438" i="32"/>
  <c r="E435" i="32"/>
  <c r="E434" i="32"/>
  <c r="E433" i="32"/>
  <c r="E431" i="32"/>
  <c r="E430" i="32"/>
  <c r="E428" i="32"/>
  <c r="E425" i="32"/>
  <c r="E417" i="32"/>
  <c r="E416" i="32"/>
  <c r="E409" i="32"/>
  <c r="E408" i="32"/>
  <c r="E404" i="32"/>
  <c r="E400" i="32"/>
  <c r="E395" i="32"/>
  <c r="E390" i="32"/>
  <c r="E387" i="32"/>
  <c r="E382" i="32"/>
  <c r="E363" i="32"/>
  <c r="E361" i="32"/>
  <c r="E360" i="32"/>
  <c r="E358" i="32"/>
  <c r="E356" i="32"/>
  <c r="E350" i="32"/>
  <c r="E347" i="32"/>
  <c r="E345" i="32"/>
  <c r="E343" i="32"/>
  <c r="E336" i="32"/>
  <c r="E332" i="32"/>
  <c r="E323" i="32"/>
  <c r="E316" i="32"/>
  <c r="E314" i="32"/>
  <c r="E308" i="32"/>
  <c r="E303" i="32"/>
  <c r="E295" i="32"/>
  <c r="E291" i="32"/>
  <c r="E287" i="32"/>
  <c r="E286" i="32"/>
  <c r="E284" i="32"/>
  <c r="E282" i="32"/>
  <c r="E280" i="32"/>
  <c r="E275" i="32"/>
  <c r="E270" i="32"/>
  <c r="E266" i="32"/>
  <c r="E261" i="32"/>
  <c r="E257" i="32"/>
  <c r="E256" i="32"/>
  <c r="E254" i="32"/>
  <c r="E252" i="32"/>
  <c r="E249" i="32"/>
  <c r="E246" i="32"/>
  <c r="E244" i="32"/>
  <c r="E243" i="32"/>
  <c r="E238" i="32"/>
  <c r="E235" i="32"/>
  <c r="E234" i="32"/>
  <c r="E232" i="32"/>
  <c r="E230" i="32"/>
  <c r="E226" i="32"/>
  <c r="E224" i="32"/>
  <c r="E222" i="32"/>
  <c r="E219" i="32"/>
  <c r="E217" i="32"/>
  <c r="E216" i="32"/>
  <c r="E214" i="32"/>
  <c r="E211" i="32"/>
  <c r="E206" i="32"/>
  <c r="E205" i="32"/>
  <c r="E198" i="32"/>
  <c r="E197" i="32"/>
  <c r="E194" i="32"/>
  <c r="E193" i="32"/>
  <c r="E192" i="32"/>
  <c r="E190" i="32"/>
  <c r="E189" i="32"/>
  <c r="E187" i="32"/>
  <c r="E186" i="32"/>
  <c r="E185" i="32"/>
  <c r="E180" i="32"/>
  <c r="E178" i="32"/>
  <c r="E177" i="32"/>
  <c r="E174" i="32"/>
  <c r="E173" i="32"/>
  <c r="E172" i="32"/>
  <c r="E170" i="32"/>
  <c r="E167" i="32"/>
  <c r="E165" i="32"/>
  <c r="E163" i="32"/>
  <c r="E160" i="32"/>
  <c r="E157" i="32"/>
  <c r="E155" i="32"/>
  <c r="E154" i="32"/>
  <c r="E151" i="32"/>
  <c r="E147" i="32"/>
  <c r="E146" i="32"/>
  <c r="E144" i="32"/>
  <c r="E142" i="32"/>
  <c r="E140" i="32"/>
  <c r="E139" i="32"/>
  <c r="E130" i="32"/>
  <c r="E127" i="32"/>
  <c r="E124" i="32"/>
  <c r="E122" i="32"/>
  <c r="E121" i="32"/>
  <c r="E117" i="32"/>
  <c r="E116" i="32"/>
  <c r="E115" i="32"/>
  <c r="E113" i="32"/>
  <c r="E108" i="32"/>
  <c r="E107" i="32"/>
  <c r="E106" i="32"/>
  <c r="E103" i="32"/>
  <c r="E102" i="32"/>
  <c r="E99" i="32"/>
  <c r="E95" i="32"/>
  <c r="E93" i="32"/>
  <c r="E92" i="32"/>
  <c r="E85" i="32"/>
  <c r="E84" i="32"/>
  <c r="E81" i="32"/>
  <c r="E77" i="32"/>
  <c r="E73" i="32"/>
  <c r="E72" i="32"/>
  <c r="E67" i="32"/>
  <c r="E66" i="32"/>
  <c r="E63" i="32"/>
  <c r="E58" i="32"/>
  <c r="E56" i="32"/>
  <c r="E52" i="32"/>
  <c r="E44" i="32"/>
  <c r="E40" i="32"/>
  <c r="E35" i="32"/>
  <c r="E34" i="32"/>
  <c r="E29" i="32"/>
  <c r="E28" i="32"/>
  <c r="E26" i="32"/>
  <c r="E25" i="32"/>
  <c r="E24" i="32"/>
  <c r="E21" i="32"/>
  <c r="E20" i="32"/>
  <c r="E15" i="32"/>
  <c r="E9" i="32"/>
  <c r="E5" i="32"/>
  <c r="E427" i="32"/>
  <c r="E386" i="32"/>
  <c r="E362" i="32"/>
  <c r="E327" i="32"/>
  <c r="E312" i="32"/>
  <c r="E306" i="32"/>
  <c r="E247" i="32"/>
  <c r="E236" i="32"/>
  <c r="E228" i="32"/>
  <c r="E212" i="32"/>
  <c r="E158" i="32"/>
  <c r="E126" i="32"/>
  <c r="E120" i="32"/>
  <c r="E112" i="32"/>
  <c r="E98" i="32"/>
  <c r="E70" i="32"/>
  <c r="E457" i="30"/>
  <c r="E451" i="30"/>
  <c r="E447" i="30"/>
  <c r="E445" i="30"/>
  <c r="E432" i="30"/>
  <c r="E430" i="30"/>
  <c r="E428" i="30"/>
  <c r="E425" i="30"/>
  <c r="E415" i="30"/>
  <c r="E411" i="30"/>
  <c r="E407" i="30"/>
  <c r="E405" i="30"/>
  <c r="E403" i="30"/>
  <c r="E399" i="30"/>
  <c r="E394" i="30"/>
  <c r="E389" i="30"/>
  <c r="E384" i="30"/>
  <c r="E380" i="30"/>
  <c r="E378" i="30"/>
  <c r="E376" i="30"/>
  <c r="E374" i="30"/>
  <c r="E371" i="30"/>
  <c r="E359" i="30"/>
  <c r="E357" i="30"/>
  <c r="E355" i="30"/>
  <c r="E353" i="30"/>
  <c r="E344" i="30"/>
  <c r="E338" i="30"/>
  <c r="E336" i="30"/>
  <c r="E330" i="30"/>
  <c r="E328" i="30"/>
  <c r="E320" i="30"/>
  <c r="E318" i="30"/>
  <c r="E311" i="30"/>
  <c r="E309" i="30"/>
  <c r="E308" i="30"/>
  <c r="E305" i="30"/>
  <c r="E304" i="30"/>
  <c r="E303" i="30"/>
  <c r="E301" i="30"/>
  <c r="E292" i="30"/>
  <c r="E291" i="30"/>
  <c r="E289" i="30"/>
  <c r="E288" i="30"/>
  <c r="E287" i="30"/>
  <c r="E285" i="30"/>
  <c r="E276" i="30"/>
  <c r="E269" i="30"/>
  <c r="E267" i="30"/>
  <c r="E260" i="30"/>
  <c r="E258" i="30"/>
  <c r="E252" i="30"/>
  <c r="E250" i="30"/>
  <c r="E243" i="30"/>
  <c r="E241" i="30"/>
  <c r="E240" i="30"/>
  <c r="E238" i="30"/>
  <c r="E237" i="30"/>
  <c r="E235" i="30"/>
  <c r="E233" i="30"/>
  <c r="E222" i="30"/>
  <c r="E219" i="30"/>
  <c r="E218" i="30"/>
  <c r="E217" i="30"/>
  <c r="E215" i="30"/>
  <c r="E204" i="30"/>
  <c r="E198" i="30"/>
  <c r="E196" i="30"/>
  <c r="E190" i="30"/>
  <c r="E188" i="30"/>
  <c r="E182" i="30"/>
  <c r="E180" i="30"/>
  <c r="E174" i="30"/>
  <c r="E172" i="30"/>
  <c r="E170" i="30"/>
  <c r="E168" i="30"/>
  <c r="E167" i="30"/>
  <c r="E166" i="30"/>
  <c r="E163" i="30"/>
  <c r="E155" i="30"/>
  <c r="E153" i="30"/>
  <c r="E144" i="30"/>
  <c r="E141" i="30"/>
  <c r="E137" i="30"/>
  <c r="E123" i="30"/>
  <c r="E122" i="30"/>
  <c r="E117" i="30"/>
  <c r="E116" i="30"/>
  <c r="E111" i="30"/>
  <c r="E104" i="30"/>
  <c r="E100" i="30"/>
  <c r="E96" i="30"/>
  <c r="E94" i="30"/>
  <c r="E89" i="30"/>
  <c r="E87" i="30"/>
  <c r="E78" i="30"/>
  <c r="E73" i="30"/>
  <c r="E69" i="30"/>
  <c r="E64" i="30"/>
  <c r="E63" i="30"/>
  <c r="E50" i="30"/>
  <c r="E46" i="30"/>
  <c r="E44" i="30"/>
  <c r="E36" i="30"/>
  <c r="E34" i="30"/>
  <c r="E32" i="30"/>
  <c r="E27" i="30"/>
  <c r="E24" i="30"/>
  <c r="E14" i="30"/>
  <c r="E11" i="30"/>
  <c r="E8" i="30"/>
  <c r="E7" i="30"/>
  <c r="E441" i="30"/>
  <c r="E398" i="30"/>
  <c r="E373" i="30"/>
  <c r="E321" i="30"/>
  <c r="E263" i="30"/>
  <c r="E247" i="30"/>
  <c r="E212" i="30"/>
  <c r="E171" i="30"/>
  <c r="E158" i="30"/>
  <c r="E132" i="30"/>
  <c r="E105" i="30"/>
  <c r="E62" i="30"/>
  <c r="E37" i="30"/>
  <c r="E12" i="30"/>
  <c r="E10" i="30"/>
  <c r="E97" i="30"/>
  <c r="E57" i="30"/>
  <c r="E459" i="28"/>
  <c r="E457" i="28"/>
  <c r="E456" i="28"/>
  <c r="E455" i="28"/>
  <c r="E453" i="28"/>
  <c r="E452" i="28"/>
  <c r="E451" i="28"/>
  <c r="E449" i="28"/>
  <c r="E447" i="28"/>
  <c r="E445" i="28"/>
  <c r="E443" i="28"/>
  <c r="E442" i="28"/>
  <c r="E439" i="28"/>
  <c r="E437" i="28"/>
  <c r="E434" i="28"/>
  <c r="E432" i="28"/>
  <c r="E430" i="28"/>
  <c r="E425" i="28"/>
  <c r="E423" i="28"/>
  <c r="E420" i="28"/>
  <c r="E418" i="28"/>
  <c r="E417" i="28"/>
  <c r="E413" i="28"/>
  <c r="E410" i="28"/>
  <c r="E409" i="28"/>
  <c r="E408" i="28"/>
  <c r="E406" i="28"/>
  <c r="E405" i="28"/>
  <c r="E404" i="28"/>
  <c r="E402" i="28"/>
  <c r="E401" i="28"/>
  <c r="E396" i="28"/>
  <c r="E395" i="28"/>
  <c r="E393" i="28"/>
  <c r="E391" i="28"/>
  <c r="E390" i="28"/>
  <c r="E388" i="28"/>
  <c r="E387" i="28"/>
  <c r="E385" i="28"/>
  <c r="E383" i="28"/>
  <c r="E382" i="28"/>
  <c r="E377" i="28"/>
  <c r="E375" i="28"/>
  <c r="E374" i="28"/>
  <c r="E372" i="28"/>
  <c r="E364" i="28"/>
  <c r="E363" i="28"/>
  <c r="E358" i="28"/>
  <c r="E355" i="28"/>
  <c r="E354" i="28"/>
  <c r="E350" i="28"/>
  <c r="E347" i="28"/>
  <c r="E346" i="28"/>
  <c r="E342" i="28"/>
  <c r="E339" i="28"/>
  <c r="E338" i="28"/>
  <c r="E334" i="28"/>
  <c r="E331" i="28"/>
  <c r="E330" i="28"/>
  <c r="E325" i="28"/>
  <c r="E323" i="28"/>
  <c r="E322" i="28"/>
  <c r="E320" i="28"/>
  <c r="E316" i="28"/>
  <c r="E314" i="28"/>
  <c r="E313" i="28"/>
  <c r="E311" i="28"/>
  <c r="E307" i="28"/>
  <c r="E304" i="28"/>
  <c r="E303" i="28"/>
  <c r="E302" i="28"/>
  <c r="E298" i="28"/>
  <c r="E296" i="28"/>
  <c r="E295" i="28"/>
  <c r="E294" i="28"/>
  <c r="E290" i="28"/>
  <c r="E288" i="28"/>
  <c r="E287" i="28"/>
  <c r="E286" i="28"/>
  <c r="E282" i="28"/>
  <c r="E280" i="28"/>
  <c r="E279" i="28"/>
  <c r="E278" i="28"/>
  <c r="E274" i="28"/>
  <c r="E272" i="28"/>
  <c r="E270" i="28"/>
  <c r="E269" i="28"/>
  <c r="E265" i="28"/>
  <c r="E262" i="28"/>
  <c r="E261" i="28"/>
  <c r="E260" i="28"/>
  <c r="E256" i="28"/>
  <c r="E254" i="28"/>
  <c r="E253" i="28"/>
  <c r="E252" i="28"/>
  <c r="E248" i="28"/>
  <c r="E245" i="28"/>
  <c r="E244" i="28"/>
  <c r="E243" i="28"/>
  <c r="E239" i="28"/>
  <c r="E237" i="28"/>
  <c r="E235" i="28"/>
  <c r="E234" i="28"/>
  <c r="E230" i="28"/>
  <c r="E227" i="28"/>
  <c r="E226" i="28"/>
  <c r="E225" i="28"/>
  <c r="E220" i="28"/>
  <c r="E218" i="28"/>
  <c r="E217" i="28"/>
  <c r="E216" i="28"/>
  <c r="E211" i="28"/>
  <c r="E209" i="28"/>
  <c r="E208" i="28"/>
  <c r="E206" i="28"/>
  <c r="E202" i="28"/>
  <c r="E200" i="28"/>
  <c r="E199" i="28"/>
  <c r="E198" i="28"/>
  <c r="E194" i="28"/>
  <c r="E192" i="28"/>
  <c r="E191" i="28"/>
  <c r="E186" i="28"/>
  <c r="E184" i="28"/>
  <c r="E183" i="28"/>
  <c r="E182" i="28"/>
  <c r="E178" i="28"/>
  <c r="E176" i="28"/>
  <c r="E175" i="28"/>
  <c r="E174" i="28"/>
  <c r="E169" i="28"/>
  <c r="E167" i="28"/>
  <c r="E166" i="28"/>
  <c r="E165" i="28"/>
  <c r="E160" i="28"/>
  <c r="E157" i="28"/>
  <c r="E156" i="28"/>
  <c r="E155" i="28"/>
  <c r="E151" i="28"/>
  <c r="E149" i="28"/>
  <c r="E148" i="28"/>
  <c r="E147" i="28"/>
  <c r="E143" i="28"/>
  <c r="E141" i="28"/>
  <c r="E140" i="28"/>
  <c r="E139" i="28"/>
  <c r="E135" i="28"/>
  <c r="E131" i="28"/>
  <c r="E130" i="28"/>
  <c r="E125" i="28"/>
  <c r="E123" i="28"/>
  <c r="E122" i="28"/>
  <c r="E121" i="28"/>
  <c r="E116" i="28"/>
  <c r="E114" i="28"/>
  <c r="E113" i="28"/>
  <c r="E111" i="28"/>
  <c r="E107" i="28"/>
  <c r="E104" i="28"/>
  <c r="E103" i="28"/>
  <c r="E102" i="28"/>
  <c r="E96" i="28"/>
  <c r="E94" i="28"/>
  <c r="E93" i="28"/>
  <c r="E92" i="28"/>
  <c r="E88" i="28"/>
  <c r="E86" i="28"/>
  <c r="E85" i="28"/>
  <c r="E84" i="28"/>
  <c r="E80" i="28"/>
  <c r="E77" i="28"/>
  <c r="E76" i="28"/>
  <c r="E72" i="28"/>
  <c r="E67" i="28"/>
  <c r="E66" i="28"/>
  <c r="E61" i="28"/>
  <c r="E58" i="28"/>
  <c r="E56" i="28"/>
  <c r="E52" i="28"/>
  <c r="E49" i="28"/>
  <c r="E48" i="28"/>
  <c r="E44" i="28"/>
  <c r="E41" i="28"/>
  <c r="E40" i="28"/>
  <c r="E35" i="28"/>
  <c r="E32" i="28"/>
  <c r="E30" i="28"/>
  <c r="E26" i="28"/>
  <c r="E22" i="28"/>
  <c r="E21" i="28"/>
  <c r="E16" i="28"/>
  <c r="E13" i="28"/>
  <c r="E11" i="28"/>
  <c r="E6" i="28"/>
  <c r="E441" i="28"/>
  <c r="E436" i="28"/>
  <c r="E392" i="28"/>
  <c r="E373" i="28"/>
  <c r="E368" i="28"/>
  <c r="E312" i="28"/>
  <c r="E263" i="28"/>
  <c r="E247" i="28"/>
  <c r="E132" i="28"/>
  <c r="E126" i="28"/>
  <c r="E98" i="28"/>
  <c r="E62" i="28"/>
  <c r="E37" i="28"/>
  <c r="E23" i="28"/>
  <c r="E17" i="28"/>
  <c r="E12" i="28"/>
  <c r="E4" i="28"/>
  <c r="E97" i="28"/>
  <c r="E57" i="28"/>
  <c r="E459" i="27"/>
  <c r="E457" i="27"/>
  <c r="E456" i="27"/>
  <c r="E455" i="27"/>
  <c r="E451" i="27"/>
  <c r="E448" i="27"/>
  <c r="E447" i="27"/>
  <c r="E443" i="27"/>
  <c r="E438" i="27"/>
  <c r="E437" i="27"/>
  <c r="E432" i="27"/>
  <c r="E431" i="27"/>
  <c r="E429" i="27"/>
  <c r="E428" i="27"/>
  <c r="E426" i="27"/>
  <c r="E424" i="27"/>
  <c r="E423" i="27"/>
  <c r="E421" i="27"/>
  <c r="E419" i="27"/>
  <c r="E418" i="27"/>
  <c r="E402" i="27"/>
  <c r="E397" i="27"/>
  <c r="E396" i="27"/>
  <c r="E394" i="27"/>
  <c r="E393" i="27"/>
  <c r="E389" i="27"/>
  <c r="E388" i="27"/>
  <c r="E385" i="27"/>
  <c r="E383" i="27"/>
  <c r="E364" i="27"/>
  <c r="E359" i="27"/>
  <c r="E358" i="27"/>
  <c r="E356" i="27"/>
  <c r="E355" i="27"/>
  <c r="E351" i="27"/>
  <c r="E349" i="27"/>
  <c r="E347" i="27"/>
  <c r="E331" i="27"/>
  <c r="E326" i="27"/>
  <c r="E325" i="27"/>
  <c r="E323" i="27"/>
  <c r="E322" i="27"/>
  <c r="E319" i="27"/>
  <c r="E317" i="27"/>
  <c r="E311" i="27"/>
  <c r="E310" i="27"/>
  <c r="E308" i="27"/>
  <c r="E302" i="27"/>
  <c r="E301" i="27"/>
  <c r="E299" i="27"/>
  <c r="E294" i="27"/>
  <c r="E293" i="27"/>
  <c r="E291" i="27"/>
  <c r="E287" i="27"/>
  <c r="E286" i="27"/>
  <c r="E285" i="27"/>
  <c r="E283" i="27"/>
  <c r="E279" i="27"/>
  <c r="E278" i="27"/>
  <c r="E277" i="27"/>
  <c r="E275" i="27"/>
  <c r="E270" i="27"/>
  <c r="E269" i="27"/>
  <c r="E268" i="27"/>
  <c r="E261" i="27"/>
  <c r="E260" i="27"/>
  <c r="E259" i="27"/>
  <c r="E257" i="27"/>
  <c r="E253" i="27"/>
  <c r="E252" i="27"/>
  <c r="E251" i="27"/>
  <c r="E249" i="27"/>
  <c r="E244" i="27"/>
  <c r="E243" i="27"/>
  <c r="E242" i="27"/>
  <c r="E240" i="27"/>
  <c r="E235" i="27"/>
  <c r="E234" i="27"/>
  <c r="E233" i="27"/>
  <c r="E231" i="27"/>
  <c r="E226" i="27"/>
  <c r="E225" i="27"/>
  <c r="E224" i="27"/>
  <c r="E222" i="27"/>
  <c r="E217" i="27"/>
  <c r="E216" i="27"/>
  <c r="E215" i="27"/>
  <c r="E213" i="27"/>
  <c r="E208" i="27"/>
  <c r="E206" i="27"/>
  <c r="E205" i="27"/>
  <c r="E203" i="27"/>
  <c r="E199" i="27"/>
  <c r="E198" i="27"/>
  <c r="E197" i="27"/>
  <c r="E195" i="27"/>
  <c r="E191" i="27"/>
  <c r="E190" i="27"/>
  <c r="E189" i="27"/>
  <c r="E187" i="27"/>
  <c r="E183" i="27"/>
  <c r="E182" i="27"/>
  <c r="E181" i="27"/>
  <c r="E179" i="27"/>
  <c r="E175" i="27"/>
  <c r="E174" i="27"/>
  <c r="E173" i="27"/>
  <c r="E170" i="27"/>
  <c r="E166" i="27"/>
  <c r="E165" i="27"/>
  <c r="E163" i="27"/>
  <c r="E161" i="27"/>
  <c r="E156" i="27"/>
  <c r="E155" i="27"/>
  <c r="E152" i="27"/>
  <c r="E148" i="27"/>
  <c r="E147" i="27"/>
  <c r="E146" i="27"/>
  <c r="E144" i="27"/>
  <c r="E140" i="27"/>
  <c r="E139" i="27"/>
  <c r="E136" i="27"/>
  <c r="E131" i="27"/>
  <c r="E130" i="27"/>
  <c r="E127" i="27"/>
  <c r="E122" i="27"/>
  <c r="E121" i="27"/>
  <c r="E117" i="27"/>
  <c r="E113" i="27"/>
  <c r="E111" i="27"/>
  <c r="E108" i="27"/>
  <c r="E103" i="27"/>
  <c r="E102" i="27"/>
  <c r="E99" i="27"/>
  <c r="E93" i="27"/>
  <c r="E92" i="27"/>
  <c r="E89" i="27"/>
  <c r="E85" i="27"/>
  <c r="E84" i="27"/>
  <c r="E81" i="27"/>
  <c r="E77" i="27"/>
  <c r="E76" i="27"/>
  <c r="E73" i="27"/>
  <c r="E67" i="27"/>
  <c r="E66" i="27"/>
  <c r="E63" i="27"/>
  <c r="E58" i="27"/>
  <c r="E56" i="27"/>
  <c r="E53" i="27"/>
  <c r="E49" i="27"/>
  <c r="E48" i="27"/>
  <c r="E45" i="27"/>
  <c r="E41" i="27"/>
  <c r="E40" i="27"/>
  <c r="E36" i="27"/>
  <c r="E32" i="27"/>
  <c r="E30" i="27"/>
  <c r="E27" i="27"/>
  <c r="E22" i="27"/>
  <c r="E21" i="27"/>
  <c r="E18" i="27"/>
  <c r="E13" i="27"/>
  <c r="E11" i="27"/>
  <c r="E7" i="27"/>
  <c r="E441" i="27"/>
  <c r="E436" i="27"/>
  <c r="E398" i="27"/>
  <c r="E321" i="27"/>
  <c r="E271" i="27"/>
  <c r="E263" i="27"/>
  <c r="E247" i="27"/>
  <c r="E207" i="27"/>
  <c r="E164" i="27"/>
  <c r="E158" i="27"/>
  <c r="E132" i="27"/>
  <c r="E62" i="27"/>
  <c r="E17" i="27"/>
  <c r="E10" i="27"/>
  <c r="E97" i="27"/>
  <c r="M5" i="28" l="1"/>
  <c r="M6" i="28" s="1"/>
  <c r="C462" i="30"/>
  <c r="M3" i="30" s="1"/>
  <c r="M5" i="30" s="1"/>
  <c r="M6" i="30" s="1"/>
  <c r="C440" i="30"/>
  <c r="E440" i="30" s="1"/>
  <c r="E440" i="37"/>
  <c r="F440" i="37" s="1"/>
  <c r="G440" i="37" s="1"/>
  <c r="C367" i="30"/>
  <c r="E367" i="37"/>
  <c r="F367" i="37" s="1"/>
  <c r="G367" i="37" s="1"/>
  <c r="C310" i="30"/>
  <c r="E310" i="30" s="1"/>
  <c r="E310" i="37"/>
  <c r="F310" i="37" s="1"/>
  <c r="G310" i="37" s="1"/>
  <c r="E162" i="37"/>
  <c r="F162" i="37" s="1"/>
  <c r="G162" i="37" s="1"/>
  <c r="E343" i="37"/>
  <c r="F343" i="37" s="1"/>
  <c r="G343" i="37" s="1"/>
  <c r="E179" i="37"/>
  <c r="F179" i="37" s="1"/>
  <c r="G179" i="37" s="1"/>
  <c r="E119" i="37"/>
  <c r="F119" i="37" s="1"/>
  <c r="G119" i="37" s="1"/>
  <c r="F105" i="37"/>
  <c r="G105" i="37" s="1"/>
  <c r="E462" i="37"/>
  <c r="O4" i="37" s="1"/>
  <c r="O5" i="37" s="1"/>
  <c r="O6" i="37" s="1"/>
  <c r="E99" i="37"/>
  <c r="F99" i="37" s="1"/>
  <c r="G99" i="37" s="1"/>
  <c r="C133" i="30"/>
  <c r="E133" i="30" s="1"/>
  <c r="E133" i="37"/>
  <c r="F133" i="37" s="1"/>
  <c r="G133" i="37" s="1"/>
  <c r="E315" i="37"/>
  <c r="F315" i="37" s="1"/>
  <c r="G315" i="37" s="1"/>
  <c r="D462" i="27"/>
  <c r="M4" i="27" s="1"/>
  <c r="M5" i="27" s="1"/>
  <c r="M6" i="27" s="1"/>
  <c r="C264" i="28"/>
  <c r="D264" i="27"/>
  <c r="E264" i="27" s="1"/>
  <c r="E23" i="27"/>
  <c r="E37" i="27"/>
  <c r="E98" i="27"/>
  <c r="E126" i="27"/>
  <c r="E368" i="27"/>
  <c r="E392" i="27"/>
  <c r="E16" i="27"/>
  <c r="E35" i="27"/>
  <c r="E52" i="27"/>
  <c r="E72" i="27"/>
  <c r="E88" i="27"/>
  <c r="E107" i="27"/>
  <c r="E125" i="27"/>
  <c r="E143" i="27"/>
  <c r="E150" i="27"/>
  <c r="E160" i="27"/>
  <c r="E168" i="27"/>
  <c r="E178" i="27"/>
  <c r="E185" i="27"/>
  <c r="E194" i="27"/>
  <c r="E201" i="27"/>
  <c r="E211" i="27"/>
  <c r="E219" i="27"/>
  <c r="E230" i="27"/>
  <c r="E238" i="27"/>
  <c r="E248" i="27"/>
  <c r="E255" i="27"/>
  <c r="E265" i="27"/>
  <c r="E273" i="27"/>
  <c r="E282" i="27"/>
  <c r="E289" i="27"/>
  <c r="E296" i="27"/>
  <c r="E298" i="27"/>
  <c r="E303" i="27"/>
  <c r="E305" i="27"/>
  <c r="E314" i="27"/>
  <c r="E316" i="27"/>
  <c r="E333" i="27"/>
  <c r="E335" i="27"/>
  <c r="E339" i="27"/>
  <c r="E343" i="27"/>
  <c r="E370" i="27"/>
  <c r="E372" i="27"/>
  <c r="E375" i="27"/>
  <c r="E377" i="27"/>
  <c r="E404" i="27"/>
  <c r="E406" i="27"/>
  <c r="E412" i="27"/>
  <c r="E414" i="27"/>
  <c r="E416" i="27"/>
  <c r="E425" i="27"/>
  <c r="E57" i="27"/>
  <c r="E4" i="27"/>
  <c r="E31" i="27"/>
  <c r="E105" i="27"/>
  <c r="E120" i="27"/>
  <c r="E212" i="27"/>
  <c r="E373" i="27"/>
  <c r="E6" i="27"/>
  <c r="E26" i="27"/>
  <c r="E44" i="27"/>
  <c r="E61" i="27"/>
  <c r="E80" i="27"/>
  <c r="E96" i="27"/>
  <c r="E116" i="27"/>
  <c r="E135" i="27"/>
  <c r="E142" i="27"/>
  <c r="E151" i="27"/>
  <c r="E159" i="27"/>
  <c r="E169" i="27"/>
  <c r="E177" i="27"/>
  <c r="E186" i="27"/>
  <c r="E193" i="27"/>
  <c r="E202" i="27"/>
  <c r="E210" i="27"/>
  <c r="E220" i="27"/>
  <c r="E229" i="27"/>
  <c r="E239" i="27"/>
  <c r="E246" i="27"/>
  <c r="E256" i="27"/>
  <c r="E274" i="27"/>
  <c r="E281" i="27"/>
  <c r="E290" i="27"/>
  <c r="E295" i="27"/>
  <c r="E297" i="27"/>
  <c r="E304" i="27"/>
  <c r="E307" i="27"/>
  <c r="E313" i="27"/>
  <c r="E315" i="27"/>
  <c r="E340" i="27"/>
  <c r="E342" i="27"/>
  <c r="E366" i="27"/>
  <c r="E369" i="27"/>
  <c r="E374" i="27"/>
  <c r="E378" i="27"/>
  <c r="E381" i="27"/>
  <c r="E407" i="27"/>
  <c r="E411" i="27"/>
  <c r="E413" i="27"/>
  <c r="E442" i="27"/>
  <c r="E23" i="30"/>
  <c r="E379" i="30"/>
  <c r="E392" i="30"/>
  <c r="E18" i="30"/>
  <c r="E45" i="30"/>
  <c r="E82" i="30"/>
  <c r="E136" i="30"/>
  <c r="E223" i="30"/>
  <c r="E3" i="28"/>
  <c r="E31" i="28"/>
  <c r="E386" i="28"/>
  <c r="E398" i="28"/>
  <c r="E15" i="28"/>
  <c r="E18" i="28"/>
  <c r="E34" i="28"/>
  <c r="E36" i="28"/>
  <c r="E51" i="28"/>
  <c r="E53" i="28"/>
  <c r="E71" i="28"/>
  <c r="E73" i="28"/>
  <c r="E87" i="28"/>
  <c r="E89" i="28"/>
  <c r="E106" i="28"/>
  <c r="E108" i="28"/>
  <c r="E124" i="28"/>
  <c r="E127" i="28"/>
  <c r="E142" i="28"/>
  <c r="E144" i="28"/>
  <c r="E159" i="28"/>
  <c r="E161" i="28"/>
  <c r="E177" i="28"/>
  <c r="E179" i="28"/>
  <c r="E193" i="28"/>
  <c r="E195" i="28"/>
  <c r="E210" i="28"/>
  <c r="E213" i="28"/>
  <c r="E229" i="28"/>
  <c r="E231" i="28"/>
  <c r="E246" i="28"/>
  <c r="E249" i="28"/>
  <c r="E266" i="28"/>
  <c r="E281" i="28"/>
  <c r="E283" i="28"/>
  <c r="E297" i="28"/>
  <c r="E299" i="28"/>
  <c r="E315" i="28"/>
  <c r="E317" i="28"/>
  <c r="E328" i="28"/>
  <c r="E333" i="28"/>
  <c r="E335" i="28"/>
  <c r="E344" i="28"/>
  <c r="E349" i="28"/>
  <c r="E351" i="28"/>
  <c r="E360" i="28"/>
  <c r="E366" i="28"/>
  <c r="E369" i="28"/>
  <c r="E389" i="28"/>
  <c r="E412" i="28"/>
  <c r="E421" i="28"/>
  <c r="E424" i="28"/>
  <c r="E426" i="28"/>
  <c r="E429" i="28"/>
  <c r="E431" i="28"/>
  <c r="E433" i="28"/>
  <c r="E17" i="30"/>
  <c r="E26" i="30"/>
  <c r="E360" i="30"/>
  <c r="E452" i="27"/>
  <c r="E10" i="28"/>
  <c r="E105" i="28"/>
  <c r="E228" i="28"/>
  <c r="E306" i="28"/>
  <c r="E321" i="28"/>
  <c r="E5" i="28"/>
  <c r="E7" i="28"/>
  <c r="E25" i="28"/>
  <c r="E27" i="28"/>
  <c r="E43" i="28"/>
  <c r="E45" i="28"/>
  <c r="E60" i="28"/>
  <c r="E63" i="28"/>
  <c r="E79" i="28"/>
  <c r="E81" i="28"/>
  <c r="E95" i="28"/>
  <c r="E99" i="28"/>
  <c r="E115" i="28"/>
  <c r="E117" i="28"/>
  <c r="E134" i="28"/>
  <c r="E136" i="28"/>
  <c r="E150" i="28"/>
  <c r="E152" i="28"/>
  <c r="E162" i="28"/>
  <c r="E168" i="28"/>
  <c r="E170" i="28"/>
  <c r="E185" i="28"/>
  <c r="E187" i="28"/>
  <c r="E201" i="28"/>
  <c r="E203" i="28"/>
  <c r="E219" i="28"/>
  <c r="E222" i="28"/>
  <c r="E238" i="28"/>
  <c r="E240" i="28"/>
  <c r="E255" i="28"/>
  <c r="E257" i="28"/>
  <c r="E273" i="28"/>
  <c r="E275" i="28"/>
  <c r="E289" i="28"/>
  <c r="E291" i="28"/>
  <c r="E305" i="28"/>
  <c r="E308" i="28"/>
  <c r="E324" i="28"/>
  <c r="E326" i="28"/>
  <c r="E336" i="28"/>
  <c r="E341" i="28"/>
  <c r="E343" i="28"/>
  <c r="E352" i="28"/>
  <c r="E357" i="28"/>
  <c r="E359" i="28"/>
  <c r="E370" i="28"/>
  <c r="E376" i="28"/>
  <c r="E378" i="28"/>
  <c r="E407" i="28"/>
  <c r="E448" i="28"/>
  <c r="E433" i="30"/>
  <c r="E56" i="30"/>
  <c r="E61" i="30"/>
  <c r="E80" i="30"/>
  <c r="E93" i="30"/>
  <c r="E95" i="30"/>
  <c r="E127" i="30"/>
  <c r="E139" i="30"/>
  <c r="E146" i="30"/>
  <c r="E148" i="30"/>
  <c r="E150" i="30"/>
  <c r="E152" i="30"/>
  <c r="E162" i="30"/>
  <c r="E165" i="30"/>
  <c r="E181" i="30"/>
  <c r="E183" i="30"/>
  <c r="E185" i="30"/>
  <c r="E187" i="30"/>
  <c r="E206" i="30"/>
  <c r="E214" i="30"/>
  <c r="E216" i="30"/>
  <c r="E251" i="30"/>
  <c r="E253" i="30"/>
  <c r="E255" i="30"/>
  <c r="E257" i="30"/>
  <c r="E278" i="30"/>
  <c r="E284" i="30"/>
  <c r="E286" i="30"/>
  <c r="E319" i="30"/>
  <c r="E322" i="30"/>
  <c r="E324" i="30"/>
  <c r="E326" i="30"/>
  <c r="E348" i="30"/>
  <c r="E352" i="30"/>
  <c r="E356" i="30"/>
  <c r="E390" i="30"/>
  <c r="E393" i="30"/>
  <c r="E395" i="30"/>
  <c r="E397" i="30"/>
  <c r="E419" i="30"/>
  <c r="E421" i="30"/>
  <c r="E424" i="30"/>
  <c r="E429" i="30"/>
  <c r="E221" i="32"/>
  <c r="E436" i="32"/>
  <c r="E6" i="32"/>
  <c r="E8" i="32"/>
  <c r="E36" i="32"/>
  <c r="E41" i="32"/>
  <c r="E47" i="32"/>
  <c r="E53" i="32"/>
  <c r="E76" i="32"/>
  <c r="E80" i="32"/>
  <c r="E87" i="32"/>
  <c r="E89" i="32"/>
  <c r="E111" i="32"/>
  <c r="E422" i="30"/>
  <c r="E436" i="30"/>
  <c r="E15" i="30"/>
  <c r="E28" i="30"/>
  <c r="E33" i="30"/>
  <c r="E40" i="30"/>
  <c r="E49" i="30"/>
  <c r="E84" i="30"/>
  <c r="E86" i="30"/>
  <c r="E99" i="30"/>
  <c r="E103" i="30"/>
  <c r="E106" i="30"/>
  <c r="E108" i="30"/>
  <c r="E118" i="30"/>
  <c r="E149" i="30"/>
  <c r="E184" i="30"/>
  <c r="E197" i="30"/>
  <c r="E199" i="30"/>
  <c r="E201" i="30"/>
  <c r="E203" i="30"/>
  <c r="E225" i="30"/>
  <c r="E232" i="30"/>
  <c r="E234" i="30"/>
  <c r="E254" i="30"/>
  <c r="E268" i="30"/>
  <c r="E270" i="30"/>
  <c r="E273" i="30"/>
  <c r="E275" i="30"/>
  <c r="E294" i="30"/>
  <c r="E300" i="30"/>
  <c r="E302" i="30"/>
  <c r="E323" i="30"/>
  <c r="E337" i="30"/>
  <c r="E339" i="30"/>
  <c r="E341" i="30"/>
  <c r="E343" i="30"/>
  <c r="E365" i="30"/>
  <c r="E370" i="30"/>
  <c r="E375" i="30"/>
  <c r="E408" i="30"/>
  <c r="E410" i="30"/>
  <c r="E412" i="30"/>
  <c r="E414" i="30"/>
  <c r="E438" i="30"/>
  <c r="E443" i="30"/>
  <c r="E448" i="30"/>
  <c r="E88" i="32"/>
  <c r="E135" i="32"/>
  <c r="E4" i="30"/>
  <c r="E31" i="30"/>
  <c r="E6" i="30"/>
  <c r="E22" i="30"/>
  <c r="E25" i="30"/>
  <c r="E53" i="30"/>
  <c r="E66" i="30"/>
  <c r="E77" i="30"/>
  <c r="E79" i="30"/>
  <c r="E81" i="30"/>
  <c r="E130" i="30"/>
  <c r="E135" i="30"/>
  <c r="E147" i="30"/>
  <c r="E200" i="30"/>
  <c r="E272" i="30"/>
  <c r="E340" i="30"/>
  <c r="E61" i="32"/>
  <c r="E96" i="32"/>
  <c r="E125" i="32"/>
  <c r="E131" i="32"/>
  <c r="E134" i="32"/>
  <c r="E136" i="32"/>
  <c r="E159" i="32"/>
  <c r="E200" i="32"/>
  <c r="E202" i="32"/>
  <c r="E220" i="32"/>
  <c r="E229" i="32"/>
  <c r="E240" i="32"/>
  <c r="E242" i="32"/>
  <c r="E262" i="32"/>
  <c r="E265" i="32"/>
  <c r="E267" i="32"/>
  <c r="E269" i="32"/>
  <c r="E279" i="32"/>
  <c r="E283" i="32"/>
  <c r="E296" i="32"/>
  <c r="E298" i="32"/>
  <c r="E300" i="32"/>
  <c r="E302" i="32"/>
  <c r="E313" i="32"/>
  <c r="E322" i="32"/>
  <c r="E326" i="32"/>
  <c r="E329" i="32"/>
  <c r="E331" i="32"/>
  <c r="E338" i="32"/>
  <c r="E340" i="32"/>
  <c r="E344" i="32"/>
  <c r="E371" i="32"/>
  <c r="E376" i="32"/>
  <c r="E378" i="32"/>
  <c r="E381" i="32"/>
  <c r="E411" i="32"/>
  <c r="E413" i="32"/>
  <c r="E420" i="32"/>
  <c r="E168" i="33"/>
  <c r="E170" i="33"/>
  <c r="E215" i="33"/>
  <c r="E219" i="33"/>
  <c r="E285" i="33"/>
  <c r="E287" i="33"/>
  <c r="E291" i="33"/>
  <c r="E318" i="33"/>
  <c r="E359" i="33"/>
  <c r="E369" i="33"/>
  <c r="E391" i="32"/>
  <c r="E396" i="32"/>
  <c r="E399" i="32"/>
  <c r="E401" i="32"/>
  <c r="E403" i="32"/>
  <c r="E450" i="32"/>
  <c r="E452" i="32"/>
  <c r="E454" i="32"/>
  <c r="E456" i="32"/>
  <c r="E292" i="33"/>
  <c r="E365" i="33"/>
  <c r="E390" i="33"/>
  <c r="E150" i="32"/>
  <c r="E168" i="32"/>
  <c r="E201" i="32"/>
  <c r="E203" i="32"/>
  <c r="E209" i="32"/>
  <c r="E349" i="32"/>
  <c r="E351" i="32"/>
  <c r="E353" i="32"/>
  <c r="E372" i="32"/>
  <c r="E377" i="32"/>
  <c r="E412" i="32"/>
  <c r="E419" i="32"/>
  <c r="E421" i="32"/>
  <c r="E19" i="33"/>
  <c r="E92" i="33"/>
  <c r="E94" i="33"/>
  <c r="E100" i="33"/>
  <c r="E108" i="33"/>
  <c r="E197" i="33"/>
  <c r="E201" i="33"/>
  <c r="E268" i="33"/>
  <c r="E270" i="33"/>
  <c r="E273" i="33"/>
  <c r="E275" i="33"/>
  <c r="E304" i="33"/>
  <c r="E337" i="33"/>
  <c r="E377" i="33"/>
  <c r="E384" i="33"/>
  <c r="E395" i="33"/>
  <c r="E400" i="33"/>
  <c r="E430" i="33"/>
  <c r="E434" i="33"/>
  <c r="E12" i="27"/>
  <c r="E306" i="27"/>
  <c r="E422" i="27"/>
  <c r="E8" i="27"/>
  <c r="E19" i="27"/>
  <c r="E28" i="27"/>
  <c r="E38" i="27"/>
  <c r="E46" i="27"/>
  <c r="E54" i="27"/>
  <c r="E64" i="27"/>
  <c r="E74" i="27"/>
  <c r="E82" i="27"/>
  <c r="E90" i="27"/>
  <c r="E100" i="27"/>
  <c r="E109" i="27"/>
  <c r="E118" i="27"/>
  <c r="E128" i="27"/>
  <c r="E137" i="27"/>
  <c r="E324" i="27"/>
  <c r="E332" i="27"/>
  <c r="E334" i="27"/>
  <c r="E341" i="27"/>
  <c r="E348" i="27"/>
  <c r="E350" i="27"/>
  <c r="E357" i="27"/>
  <c r="E365" i="27"/>
  <c r="E367" i="27"/>
  <c r="E376" i="27"/>
  <c r="E384" i="27"/>
  <c r="E387" i="27"/>
  <c r="E395" i="27"/>
  <c r="E403" i="27"/>
  <c r="E405" i="27"/>
  <c r="E292" i="27"/>
  <c r="E300" i="27"/>
  <c r="E309" i="27"/>
  <c r="E318" i="27"/>
  <c r="E320" i="27"/>
  <c r="E329" i="27"/>
  <c r="E336" i="27"/>
  <c r="E338" i="27"/>
  <c r="E345" i="27"/>
  <c r="E352" i="27"/>
  <c r="E354" i="27"/>
  <c r="E361" i="27"/>
  <c r="E391" i="27"/>
  <c r="E400" i="27"/>
  <c r="E112" i="27"/>
  <c r="E379" i="27"/>
  <c r="E444" i="27"/>
  <c r="E14" i="27"/>
  <c r="E24" i="27"/>
  <c r="E33" i="27"/>
  <c r="E42" i="27"/>
  <c r="E50" i="27"/>
  <c r="E59" i="27"/>
  <c r="E69" i="27"/>
  <c r="E78" i="27"/>
  <c r="E86" i="27"/>
  <c r="E94" i="27"/>
  <c r="E104" i="27"/>
  <c r="E114" i="27"/>
  <c r="E123" i="27"/>
  <c r="E133" i="27"/>
  <c r="E328" i="27"/>
  <c r="E330" i="27"/>
  <c r="E337" i="27"/>
  <c r="E344" i="27"/>
  <c r="E346" i="27"/>
  <c r="E353" i="27"/>
  <c r="E360" i="27"/>
  <c r="E363" i="27"/>
  <c r="E371" i="27"/>
  <c r="E380" i="27"/>
  <c r="E382" i="27"/>
  <c r="E390" i="27"/>
  <c r="E399" i="27"/>
  <c r="E401" i="27"/>
  <c r="E410" i="27"/>
  <c r="E408" i="27"/>
  <c r="E415" i="27"/>
  <c r="E417" i="27"/>
  <c r="E430" i="27"/>
  <c r="E433" i="27"/>
  <c r="E435" i="27"/>
  <c r="E164" i="28"/>
  <c r="E207" i="28"/>
  <c r="E221" i="28"/>
  <c r="E236" i="28"/>
  <c r="E362" i="28"/>
  <c r="E427" i="28"/>
  <c r="E9" i="28"/>
  <c r="E20" i="28"/>
  <c r="E29" i="28"/>
  <c r="E39" i="28"/>
  <c r="E47" i="28"/>
  <c r="E55" i="28"/>
  <c r="E65" i="28"/>
  <c r="E75" i="28"/>
  <c r="E83" i="28"/>
  <c r="E91" i="28"/>
  <c r="E101" i="28"/>
  <c r="E110" i="28"/>
  <c r="E119" i="28"/>
  <c r="E129" i="28"/>
  <c r="E138" i="28"/>
  <c r="E146" i="28"/>
  <c r="E154" i="28"/>
  <c r="E163" i="28"/>
  <c r="E173" i="28"/>
  <c r="E181" i="28"/>
  <c r="E189" i="28"/>
  <c r="E197" i="28"/>
  <c r="E205" i="28"/>
  <c r="E215" i="28"/>
  <c r="E224" i="28"/>
  <c r="E233" i="28"/>
  <c r="E242" i="28"/>
  <c r="E251" i="28"/>
  <c r="E259" i="28"/>
  <c r="E268" i="28"/>
  <c r="E277" i="28"/>
  <c r="E285" i="28"/>
  <c r="E293" i="28"/>
  <c r="E301" i="28"/>
  <c r="E310" i="28"/>
  <c r="E319" i="28"/>
  <c r="E329" i="28"/>
  <c r="E332" i="28"/>
  <c r="E337" i="28"/>
  <c r="E340" i="28"/>
  <c r="E345" i="28"/>
  <c r="E348" i="28"/>
  <c r="E353" i="28"/>
  <c r="E356" i="28"/>
  <c r="E361" i="28"/>
  <c r="E365" i="28"/>
  <c r="E371" i="28"/>
  <c r="E381" i="28"/>
  <c r="E394" i="28"/>
  <c r="E397" i="28"/>
  <c r="E400" i="28"/>
  <c r="E411" i="28"/>
  <c r="E414" i="28"/>
  <c r="E416" i="28"/>
  <c r="E428" i="28"/>
  <c r="E435" i="28"/>
  <c r="E438" i="28"/>
  <c r="E434" i="27"/>
  <c r="E90" i="28"/>
  <c r="E100" i="28"/>
  <c r="E109" i="28"/>
  <c r="E118" i="28"/>
  <c r="E128" i="28"/>
  <c r="E137" i="28"/>
  <c r="E145" i="28"/>
  <c r="E153" i="28"/>
  <c r="E172" i="28"/>
  <c r="E180" i="28"/>
  <c r="E188" i="28"/>
  <c r="E196" i="28"/>
  <c r="E204" i="28"/>
  <c r="E214" i="28"/>
  <c r="E223" i="28"/>
  <c r="E232" i="28"/>
  <c r="E241" i="28"/>
  <c r="E250" i="28"/>
  <c r="E258" i="28"/>
  <c r="E267" i="28"/>
  <c r="E276" i="28"/>
  <c r="E284" i="28"/>
  <c r="E292" i="28"/>
  <c r="E300" i="28"/>
  <c r="E309" i="28"/>
  <c r="E318" i="28"/>
  <c r="E380" i="28"/>
  <c r="E399" i="28"/>
  <c r="E415" i="28"/>
  <c r="E458" i="28"/>
  <c r="E409" i="27"/>
  <c r="E420" i="27"/>
  <c r="E384" i="28"/>
  <c r="E403" i="28"/>
  <c r="E419" i="28"/>
  <c r="E454" i="28"/>
  <c r="E68" i="30"/>
  <c r="E98" i="30"/>
  <c r="E164" i="30"/>
  <c r="E271" i="30"/>
  <c r="E312" i="30"/>
  <c r="E444" i="30"/>
  <c r="E30" i="30"/>
  <c r="E41" i="30"/>
  <c r="E43" i="30"/>
  <c r="E51" i="30"/>
  <c r="E67" i="30"/>
  <c r="E76" i="30"/>
  <c r="E102" i="30"/>
  <c r="E113" i="30"/>
  <c r="E115" i="30"/>
  <c r="E124" i="30"/>
  <c r="E140" i="30"/>
  <c r="E154" i="30"/>
  <c r="E173" i="30"/>
  <c r="E189" i="30"/>
  <c r="E205" i="30"/>
  <c r="E224" i="30"/>
  <c r="E242" i="30"/>
  <c r="E259" i="30"/>
  <c r="E277" i="30"/>
  <c r="E293" i="30"/>
  <c r="E329" i="30"/>
  <c r="E345" i="30"/>
  <c r="E347" i="30"/>
  <c r="E361" i="30"/>
  <c r="E364" i="30"/>
  <c r="E381" i="30"/>
  <c r="E383" i="30"/>
  <c r="E400" i="30"/>
  <c r="E402" i="30"/>
  <c r="E416" i="30"/>
  <c r="E418" i="30"/>
  <c r="E434" i="30"/>
  <c r="E437" i="30"/>
  <c r="E112" i="30"/>
  <c r="E126" i="30"/>
  <c r="E207" i="30"/>
  <c r="E327" i="30"/>
  <c r="E368" i="30"/>
  <c r="E13" i="30"/>
  <c r="E21" i="30"/>
  <c r="E42" i="30"/>
  <c r="E48" i="30"/>
  <c r="E58" i="30"/>
  <c r="E60" i="30"/>
  <c r="E71" i="30"/>
  <c r="E85" i="30"/>
  <c r="E92" i="30"/>
  <c r="E114" i="30"/>
  <c r="E121" i="30"/>
  <c r="E131" i="30"/>
  <c r="E134" i="30"/>
  <c r="E142" i="30"/>
  <c r="E156" i="30"/>
  <c r="E159" i="30"/>
  <c r="E161" i="30"/>
  <c r="E175" i="30"/>
  <c r="E177" i="30"/>
  <c r="E179" i="30"/>
  <c r="E191" i="30"/>
  <c r="E193" i="30"/>
  <c r="E195" i="30"/>
  <c r="E208" i="30"/>
  <c r="E210" i="30"/>
  <c r="E213" i="30"/>
  <c r="E226" i="30"/>
  <c r="E229" i="30"/>
  <c r="E231" i="30"/>
  <c r="E244" i="30"/>
  <c r="E246" i="30"/>
  <c r="E249" i="30"/>
  <c r="E261" i="30"/>
  <c r="E264" i="30"/>
  <c r="E266" i="30"/>
  <c r="E279" i="30"/>
  <c r="E281" i="30"/>
  <c r="E283" i="30"/>
  <c r="E295" i="30"/>
  <c r="E297" i="30"/>
  <c r="E299" i="30"/>
  <c r="E313" i="30"/>
  <c r="E315" i="30"/>
  <c r="E317" i="30"/>
  <c r="E331" i="30"/>
  <c r="E333" i="30"/>
  <c r="E335" i="30"/>
  <c r="E349" i="30"/>
  <c r="E351" i="30"/>
  <c r="E366" i="30"/>
  <c r="E369" i="30"/>
  <c r="E385" i="30"/>
  <c r="E388" i="30"/>
  <c r="E404" i="30"/>
  <c r="E406" i="30"/>
  <c r="E413" i="30"/>
  <c r="E420" i="30"/>
  <c r="E423" i="30"/>
  <c r="E431" i="30"/>
  <c r="E439" i="30"/>
  <c r="E442" i="30"/>
  <c r="E450" i="30"/>
  <c r="E452" i="30"/>
  <c r="E59" i="30"/>
  <c r="E157" i="30"/>
  <c r="E176" i="30"/>
  <c r="E192" i="30"/>
  <c r="E209" i="30"/>
  <c r="E227" i="30"/>
  <c r="E245" i="30"/>
  <c r="E262" i="30"/>
  <c r="E280" i="30"/>
  <c r="E296" i="30"/>
  <c r="E314" i="30"/>
  <c r="E332" i="30"/>
  <c r="E449" i="30"/>
  <c r="E455" i="30"/>
  <c r="E207" i="32"/>
  <c r="E368" i="32"/>
  <c r="E379" i="32"/>
  <c r="E11" i="32"/>
  <c r="E14" i="32"/>
  <c r="E30" i="32"/>
  <c r="E33" i="32"/>
  <c r="E42" i="32"/>
  <c r="E68" i="32"/>
  <c r="E171" i="32"/>
  <c r="E392" i="32"/>
  <c r="E422" i="32"/>
  <c r="E16" i="32"/>
  <c r="E19" i="32"/>
  <c r="E39" i="32"/>
  <c r="E48" i="32"/>
  <c r="E50" i="32"/>
  <c r="E83" i="32"/>
  <c r="E91" i="32"/>
  <c r="E101" i="32"/>
  <c r="E110" i="32"/>
  <c r="E119" i="32"/>
  <c r="E129" i="32"/>
  <c r="E138" i="32"/>
  <c r="E145" i="32"/>
  <c r="E153" i="32"/>
  <c r="E156" i="32"/>
  <c r="E162" i="32"/>
  <c r="E166" i="32"/>
  <c r="E176" i="32"/>
  <c r="E181" i="32"/>
  <c r="E253" i="32"/>
  <c r="E456" i="30"/>
  <c r="E164" i="32"/>
  <c r="E271" i="32"/>
  <c r="E444" i="32"/>
  <c r="E49" i="32"/>
  <c r="E299" i="32"/>
  <c r="E328" i="32"/>
  <c r="E169" i="32"/>
  <c r="E182" i="32"/>
  <c r="E248" i="32"/>
  <c r="E179" i="32"/>
  <c r="E184" i="32"/>
  <c r="E196" i="32"/>
  <c r="E199" i="32"/>
  <c r="E204" i="32"/>
  <c r="E208" i="32"/>
  <c r="E225" i="32"/>
  <c r="E233" i="32"/>
  <c r="E245" i="32"/>
  <c r="E264" i="32"/>
  <c r="E272" i="32"/>
  <c r="E274" i="32"/>
  <c r="E281" i="32"/>
  <c r="E288" i="32"/>
  <c r="E290" i="32"/>
  <c r="E297" i="32"/>
  <c r="E304" i="32"/>
  <c r="E307" i="32"/>
  <c r="E317" i="32"/>
  <c r="E319" i="32"/>
  <c r="E335" i="32"/>
  <c r="E366" i="32"/>
  <c r="E369" i="32"/>
  <c r="E385" i="32"/>
  <c r="E405" i="32"/>
  <c r="E407" i="32"/>
  <c r="E415" i="32"/>
  <c r="E424" i="32"/>
  <c r="E432" i="32"/>
  <c r="E440" i="32"/>
  <c r="E443" i="32"/>
  <c r="E451" i="32"/>
  <c r="E458" i="32"/>
  <c r="E228" i="33"/>
  <c r="E247" i="33"/>
  <c r="E27" i="33"/>
  <c r="E38" i="33"/>
  <c r="E45" i="33"/>
  <c r="E72" i="33"/>
  <c r="E81" i="33"/>
  <c r="E102" i="33"/>
  <c r="E104" i="33"/>
  <c r="E117" i="33"/>
  <c r="E133" i="33"/>
  <c r="E167" i="33"/>
  <c r="E288" i="33"/>
  <c r="E367" i="33"/>
  <c r="E407" i="33"/>
  <c r="E443" i="33"/>
  <c r="E188" i="32"/>
  <c r="E215" i="32"/>
  <c r="E227" i="32"/>
  <c r="E239" i="32"/>
  <c r="E255" i="32"/>
  <c r="E260" i="32"/>
  <c r="E268" i="32"/>
  <c r="E276" i="32"/>
  <c r="E278" i="32"/>
  <c r="E285" i="32"/>
  <c r="E292" i="32"/>
  <c r="E294" i="32"/>
  <c r="E301" i="32"/>
  <c r="E309" i="32"/>
  <c r="E311" i="32"/>
  <c r="E318" i="32"/>
  <c r="E330" i="32"/>
  <c r="E337" i="32"/>
  <c r="E339" i="32"/>
  <c r="E346" i="32"/>
  <c r="E348" i="32"/>
  <c r="E357" i="32"/>
  <c r="E367" i="32"/>
  <c r="E380" i="32"/>
  <c r="E394" i="32"/>
  <c r="E426" i="32"/>
  <c r="E429" i="32"/>
  <c r="E446" i="32"/>
  <c r="E448" i="32"/>
  <c r="E112" i="33"/>
  <c r="E21" i="33"/>
  <c r="E32" i="33"/>
  <c r="E40" i="33"/>
  <c r="E42" i="33"/>
  <c r="E56" i="33"/>
  <c r="E59" i="33"/>
  <c r="E85" i="33"/>
  <c r="E99" i="33"/>
  <c r="E158" i="33"/>
  <c r="E171" i="33"/>
  <c r="E119" i="33"/>
  <c r="E138" i="33"/>
  <c r="E154" i="33"/>
  <c r="E189" i="33"/>
  <c r="E191" i="33"/>
  <c r="E205" i="33"/>
  <c r="E242" i="33"/>
  <c r="E259" i="33"/>
  <c r="E277" i="33"/>
  <c r="E293" i="33"/>
  <c r="E313" i="33"/>
  <c r="E363" i="33"/>
  <c r="E393" i="33"/>
  <c r="E428" i="33"/>
  <c r="E437" i="33"/>
  <c r="E447" i="33"/>
  <c r="E455" i="33"/>
  <c r="E127" i="33"/>
  <c r="E151" i="33"/>
  <c r="E159" i="33"/>
  <c r="E177" i="33"/>
  <c r="E195" i="33"/>
  <c r="E202" i="33"/>
  <c r="E210" i="33"/>
  <c r="E213" i="33"/>
  <c r="E231" i="33"/>
  <c r="E249" i="33"/>
  <c r="E264" i="33"/>
  <c r="E266" i="33"/>
  <c r="E283" i="33"/>
  <c r="E315" i="33"/>
  <c r="E334" i="33"/>
  <c r="E350" i="33"/>
  <c r="E364" i="33"/>
  <c r="E391" i="33"/>
  <c r="E409" i="33"/>
  <c r="E435" i="33"/>
  <c r="E446" i="33"/>
  <c r="E16" i="33"/>
  <c r="E18" i="33"/>
  <c r="E3" i="33"/>
  <c r="E121" i="33"/>
  <c r="E282" i="33"/>
  <c r="E252" i="33"/>
  <c r="E269" i="33"/>
  <c r="E274" i="33"/>
  <c r="E370" i="33"/>
  <c r="E380" i="33"/>
  <c r="E286" i="33"/>
  <c r="E290" i="33"/>
  <c r="E343" i="33"/>
  <c r="E351" i="33"/>
  <c r="E371" i="33"/>
  <c r="E388" i="33"/>
  <c r="E385" i="33"/>
  <c r="E421" i="33"/>
  <c r="E413" i="33"/>
  <c r="E432" i="33"/>
  <c r="E440" i="33"/>
  <c r="E459" i="33"/>
  <c r="E157" i="27"/>
  <c r="E167" i="27"/>
  <c r="E184" i="27"/>
  <c r="E209" i="27"/>
  <c r="E221" i="27"/>
  <c r="E236" i="27"/>
  <c r="E427" i="27"/>
  <c r="E9" i="27"/>
  <c r="E20" i="27"/>
  <c r="E29" i="27"/>
  <c r="E39" i="27"/>
  <c r="E47" i="27"/>
  <c r="E55" i="27"/>
  <c r="E65" i="27"/>
  <c r="E75" i="27"/>
  <c r="E83" i="27"/>
  <c r="E91" i="27"/>
  <c r="E101" i="27"/>
  <c r="E110" i="27"/>
  <c r="E119" i="27"/>
  <c r="E129" i="27"/>
  <c r="E138" i="27"/>
  <c r="E227" i="27"/>
  <c r="E237" i="27"/>
  <c r="E245" i="27"/>
  <c r="E254" i="27"/>
  <c r="E262" i="27"/>
  <c r="E272" i="27"/>
  <c r="E280" i="27"/>
  <c r="E288" i="27"/>
  <c r="E192" i="27"/>
  <c r="E218" i="27"/>
  <c r="E68" i="27"/>
  <c r="E171" i="27"/>
  <c r="E172" i="27"/>
  <c r="E180" i="27"/>
  <c r="E196" i="27"/>
  <c r="E204" i="27"/>
  <c r="E214" i="27"/>
  <c r="E223" i="27"/>
  <c r="E141" i="27"/>
  <c r="E149" i="27"/>
  <c r="E176" i="27"/>
  <c r="E200" i="27"/>
  <c r="E312" i="27"/>
  <c r="E327" i="27"/>
  <c r="E145" i="27"/>
  <c r="E153" i="27"/>
  <c r="E162" i="27"/>
  <c r="E188" i="27"/>
  <c r="E3" i="27"/>
  <c r="E70" i="27"/>
  <c r="E228" i="27"/>
  <c r="E362" i="27"/>
  <c r="E386" i="27"/>
  <c r="E5" i="27"/>
  <c r="E15" i="27"/>
  <c r="E25" i="27"/>
  <c r="E34" i="27"/>
  <c r="E43" i="27"/>
  <c r="E51" i="27"/>
  <c r="E60" i="27"/>
  <c r="E71" i="27"/>
  <c r="E79" i="27"/>
  <c r="E87" i="27"/>
  <c r="E95" i="27"/>
  <c r="E106" i="27"/>
  <c r="E115" i="27"/>
  <c r="E124" i="27"/>
  <c r="E134" i="27"/>
  <c r="E232" i="27"/>
  <c r="E241" i="27"/>
  <c r="E250" i="27"/>
  <c r="E258" i="27"/>
  <c r="E267" i="27"/>
  <c r="E276" i="27"/>
  <c r="E284" i="27"/>
  <c r="E445" i="27"/>
  <c r="E446" i="27"/>
  <c r="E453" i="27"/>
  <c r="E454" i="27"/>
  <c r="E112" i="28"/>
  <c r="E120" i="28"/>
  <c r="E171" i="28"/>
  <c r="E327" i="28"/>
  <c r="E271" i="28"/>
  <c r="E379" i="28"/>
  <c r="E444" i="28"/>
  <c r="E14" i="28"/>
  <c r="E24" i="28"/>
  <c r="E42" i="28"/>
  <c r="E50" i="28"/>
  <c r="E59" i="28"/>
  <c r="E69" i="28"/>
  <c r="E78" i="28"/>
  <c r="E439" i="27"/>
  <c r="E440" i="27"/>
  <c r="E449" i="27"/>
  <c r="E450" i="27"/>
  <c r="E458" i="27"/>
  <c r="E68" i="28"/>
  <c r="E70" i="28"/>
  <c r="E158" i="28"/>
  <c r="E212" i="28"/>
  <c r="E33" i="28"/>
  <c r="E422" i="28"/>
  <c r="E8" i="28"/>
  <c r="E19" i="28"/>
  <c r="E28" i="28"/>
  <c r="E38" i="28"/>
  <c r="E46" i="28"/>
  <c r="E54" i="28"/>
  <c r="E64" i="28"/>
  <c r="E74" i="28"/>
  <c r="E82" i="28"/>
  <c r="E446" i="28"/>
  <c r="E440" i="28"/>
  <c r="E450" i="28"/>
  <c r="E221" i="30"/>
  <c r="E362" i="30"/>
  <c r="E35" i="30"/>
  <c r="E74" i="30"/>
  <c r="E3" i="30"/>
  <c r="E386" i="30"/>
  <c r="E19" i="30"/>
  <c r="E52" i="30"/>
  <c r="E90" i="30"/>
  <c r="E109" i="30"/>
  <c r="E128" i="30"/>
  <c r="E143" i="30"/>
  <c r="E151" i="30"/>
  <c r="E186" i="30"/>
  <c r="E70" i="30"/>
  <c r="E236" i="30"/>
  <c r="E427" i="30"/>
  <c r="E38" i="30"/>
  <c r="E72" i="30"/>
  <c r="E120" i="30"/>
  <c r="E228" i="30"/>
  <c r="E306" i="30"/>
  <c r="E5" i="30"/>
  <c r="E16" i="30"/>
  <c r="E54" i="30"/>
  <c r="E88" i="30"/>
  <c r="E107" i="30"/>
  <c r="E145" i="30"/>
  <c r="E169" i="30"/>
  <c r="E202" i="30"/>
  <c r="E125" i="30"/>
  <c r="E160" i="30"/>
  <c r="E178" i="30"/>
  <c r="E194" i="30"/>
  <c r="E211" i="30"/>
  <c r="E230" i="30"/>
  <c r="E248" i="30"/>
  <c r="E265" i="30"/>
  <c r="E282" i="30"/>
  <c r="E298" i="30"/>
  <c r="E316" i="30"/>
  <c r="E334" i="30"/>
  <c r="E220" i="30"/>
  <c r="E239" i="30"/>
  <c r="E256" i="30"/>
  <c r="E274" i="30"/>
  <c r="E290" i="30"/>
  <c r="E307" i="30"/>
  <c r="E325" i="30"/>
  <c r="E342" i="30"/>
  <c r="E346" i="30"/>
  <c r="E363" i="30"/>
  <c r="E382" i="30"/>
  <c r="E9" i="30"/>
  <c r="E29" i="30"/>
  <c r="E47" i="30"/>
  <c r="E65" i="30"/>
  <c r="E83" i="30"/>
  <c r="E101" i="30"/>
  <c r="E119" i="30"/>
  <c r="E138" i="30"/>
  <c r="E350" i="30"/>
  <c r="E367" i="30"/>
  <c r="E387" i="30"/>
  <c r="E401" i="30"/>
  <c r="E417" i="30"/>
  <c r="E435" i="30"/>
  <c r="E354" i="30"/>
  <c r="E372" i="30"/>
  <c r="E391" i="30"/>
  <c r="E20" i="30"/>
  <c r="E39" i="30"/>
  <c r="E55" i="30"/>
  <c r="E75" i="30"/>
  <c r="E91" i="30"/>
  <c r="E110" i="30"/>
  <c r="E129" i="30"/>
  <c r="E358" i="30"/>
  <c r="E377" i="30"/>
  <c r="E396" i="30"/>
  <c r="E409" i="30"/>
  <c r="E426" i="30"/>
  <c r="E446" i="30"/>
  <c r="E453" i="30"/>
  <c r="E458" i="30"/>
  <c r="E459" i="30"/>
  <c r="E43" i="32"/>
  <c r="E454" i="30"/>
  <c r="E62" i="32"/>
  <c r="E97" i="32"/>
  <c r="E321" i="32"/>
  <c r="E7" i="32"/>
  <c r="E27" i="32"/>
  <c r="E17" i="32"/>
  <c r="E57" i="32"/>
  <c r="E12" i="32"/>
  <c r="E37" i="32"/>
  <c r="E105" i="32"/>
  <c r="E373" i="32"/>
  <c r="E13" i="32"/>
  <c r="E32" i="32"/>
  <c r="E10" i="32"/>
  <c r="E31" i="32"/>
  <c r="E132" i="32"/>
  <c r="E398" i="32"/>
  <c r="E18" i="32"/>
  <c r="E45" i="32"/>
  <c r="E4" i="32"/>
  <c r="E23" i="32"/>
  <c r="E263" i="32"/>
  <c r="E441" i="32"/>
  <c r="E22" i="32"/>
  <c r="E143" i="32"/>
  <c r="E38" i="32"/>
  <c r="E54" i="32"/>
  <c r="E55" i="32"/>
  <c r="E64" i="32"/>
  <c r="E65" i="32"/>
  <c r="E74" i="32"/>
  <c r="E75" i="32"/>
  <c r="E86" i="32"/>
  <c r="E94" i="32"/>
  <c r="E104" i="32"/>
  <c r="E114" i="32"/>
  <c r="E123" i="32"/>
  <c r="E133" i="32"/>
  <c r="E3" i="32"/>
  <c r="E46" i="32"/>
  <c r="E51" i="32"/>
  <c r="E59" i="32"/>
  <c r="E60" i="32"/>
  <c r="E69" i="32"/>
  <c r="E71" i="32"/>
  <c r="E78" i="32"/>
  <c r="E79" i="32"/>
  <c r="E82" i="32"/>
  <c r="E90" i="32"/>
  <c r="E100" i="32"/>
  <c r="E109" i="32"/>
  <c r="E118" i="32"/>
  <c r="E128" i="32"/>
  <c r="E137" i="32"/>
  <c r="E141" i="32"/>
  <c r="E148" i="32"/>
  <c r="E149" i="32"/>
  <c r="E152" i="32"/>
  <c r="E161" i="32"/>
  <c r="E191" i="32"/>
  <c r="E210" i="32"/>
  <c r="E231" i="32"/>
  <c r="E175" i="32"/>
  <c r="E183" i="32"/>
  <c r="E195" i="32"/>
  <c r="E213" i="32"/>
  <c r="E223" i="32"/>
  <c r="E241" i="32"/>
  <c r="E250" i="32"/>
  <c r="E251" i="32"/>
  <c r="E258" i="32"/>
  <c r="E259" i="32"/>
  <c r="E273" i="32"/>
  <c r="E289" i="32"/>
  <c r="E305" i="32"/>
  <c r="E320" i="32"/>
  <c r="E218" i="32"/>
  <c r="E237" i="32"/>
  <c r="E277" i="32"/>
  <c r="E293" i="32"/>
  <c r="E310" i="32"/>
  <c r="E315" i="32"/>
  <c r="E370" i="32"/>
  <c r="E402" i="32"/>
  <c r="E324" i="32"/>
  <c r="E325" i="32"/>
  <c r="E333" i="32"/>
  <c r="E334" i="32"/>
  <c r="E341" i="32"/>
  <c r="E342" i="32"/>
  <c r="E354" i="32"/>
  <c r="E365" i="32"/>
  <c r="E397" i="32"/>
  <c r="E410" i="32"/>
  <c r="E418" i="32"/>
  <c r="E352" i="32"/>
  <c r="E364" i="32"/>
  <c r="E359" i="32"/>
  <c r="E374" i="32"/>
  <c r="E375" i="32"/>
  <c r="E383" i="32"/>
  <c r="E384" i="32"/>
  <c r="E388" i="32"/>
  <c r="E355" i="32"/>
  <c r="E406" i="32"/>
  <c r="E414" i="32"/>
  <c r="E437" i="32"/>
  <c r="E455" i="32"/>
  <c r="E389" i="32"/>
  <c r="E393" i="32"/>
  <c r="E423" i="32"/>
  <c r="E442" i="32"/>
  <c r="E459" i="32"/>
  <c r="M16" i="32" l="1"/>
  <c r="M18" i="30"/>
  <c r="M17" i="30"/>
  <c r="M17" i="27"/>
  <c r="M18" i="27"/>
  <c r="M16" i="33"/>
  <c r="M16" i="28"/>
  <c r="M15" i="28"/>
  <c r="M16" i="27"/>
  <c r="M15" i="27"/>
  <c r="M15" i="32"/>
  <c r="M18" i="32"/>
  <c r="M8" i="32" s="1"/>
  <c r="M17" i="32"/>
  <c r="M16" i="30"/>
  <c r="M15" i="30"/>
  <c r="O18" i="37"/>
  <c r="O17" i="37"/>
  <c r="O16" i="37"/>
  <c r="O15" i="37"/>
  <c r="M17" i="33"/>
  <c r="M18" i="33"/>
  <c r="M15" i="33"/>
  <c r="E264" i="28"/>
  <c r="M17" i="28" s="1"/>
  <c r="F462" i="37"/>
  <c r="E462" i="33"/>
  <c r="E462" i="30"/>
  <c r="E463" i="30" s="1"/>
  <c r="E462" i="28"/>
  <c r="E463" i="28" s="1"/>
  <c r="E462" i="27"/>
  <c r="E463" i="27" s="1"/>
  <c r="E462" i="32"/>
  <c r="E463" i="32" s="1"/>
  <c r="M8" i="33" l="1"/>
  <c r="M18" i="28"/>
  <c r="M8" i="28" s="1"/>
  <c r="M7" i="32"/>
  <c r="M9" i="32" s="1"/>
  <c r="M7" i="27"/>
  <c r="M7" i="30"/>
  <c r="M8" i="27"/>
  <c r="M8" i="30"/>
  <c r="M7" i="28"/>
  <c r="O8" i="37"/>
  <c r="O7" i="37"/>
  <c r="F463" i="37"/>
  <c r="E463" i="33"/>
  <c r="F303" i="33" s="1"/>
  <c r="G303" i="33" s="1"/>
  <c r="I303" i="33" s="1"/>
  <c r="M7" i="33"/>
  <c r="M9" i="33" s="1"/>
  <c r="M9" i="30" l="1"/>
  <c r="M9" i="28"/>
  <c r="M9" i="27"/>
  <c r="O9" i="37"/>
  <c r="F384" i="33"/>
  <c r="G384" i="33" s="1"/>
  <c r="I384" i="33" s="1"/>
  <c r="F190" i="33"/>
  <c r="G190" i="33" s="1"/>
  <c r="I190" i="33" s="1"/>
  <c r="F455" i="33"/>
  <c r="G455" i="33" s="1"/>
  <c r="I455" i="33" s="1"/>
  <c r="F270" i="33"/>
  <c r="G270" i="33" s="1"/>
  <c r="I270" i="33" s="1"/>
  <c r="F84" i="33"/>
  <c r="G84" i="33" s="1"/>
  <c r="F252" i="33"/>
  <c r="G252" i="33" s="1"/>
  <c r="I252" i="33" s="1"/>
  <c r="F215" i="33"/>
  <c r="G215" i="33" s="1"/>
  <c r="I215" i="33" s="1"/>
  <c r="F393" i="33"/>
  <c r="G393" i="33" s="1"/>
  <c r="I393" i="33" s="1"/>
  <c r="F390" i="33"/>
  <c r="G390" i="33" s="1"/>
  <c r="F292" i="33"/>
  <c r="G292" i="33" s="1"/>
  <c r="I292" i="33" s="1"/>
  <c r="F146" i="33"/>
  <c r="G146" i="33" s="1"/>
  <c r="F421" i="33"/>
  <c r="G421" i="33" s="1"/>
  <c r="I421" i="33" s="1"/>
  <c r="F322" i="33"/>
  <c r="G322" i="33" s="1"/>
  <c r="I322" i="33" s="1"/>
  <c r="F333" i="33"/>
  <c r="G333" i="33" s="1"/>
  <c r="I333" i="33" s="1"/>
  <c r="F38" i="33"/>
  <c r="G38" i="33" s="1"/>
  <c r="F372" i="33"/>
  <c r="G372" i="33" s="1"/>
  <c r="F369" i="33"/>
  <c r="G369" i="33" s="1"/>
  <c r="I369" i="33" s="1"/>
  <c r="F249" i="33"/>
  <c r="G249" i="33" s="1"/>
  <c r="I249" i="33" s="1"/>
  <c r="F367" i="33"/>
  <c r="G367" i="33" s="1"/>
  <c r="I367" i="33" s="1"/>
  <c r="F191" i="33"/>
  <c r="G191" i="33" s="1"/>
  <c r="I191" i="33" s="1"/>
  <c r="F65" i="33"/>
  <c r="G65" i="33" s="1"/>
  <c r="I65" i="33" s="1"/>
  <c r="F363" i="33"/>
  <c r="G363" i="33" s="1"/>
  <c r="F447" i="33"/>
  <c r="G447" i="33" s="1"/>
  <c r="I447" i="33" s="1"/>
  <c r="F364" i="33"/>
  <c r="G364" i="33" s="1"/>
  <c r="I364" i="33" s="1"/>
  <c r="F291" i="33"/>
  <c r="G291" i="33" s="1"/>
  <c r="I291" i="33" s="1"/>
  <c r="F449" i="33"/>
  <c r="G449" i="33" s="1"/>
  <c r="I449" i="33" s="1"/>
  <c r="F277" i="33"/>
  <c r="G277" i="33" s="1"/>
  <c r="I277" i="33" s="1"/>
  <c r="F286" i="33"/>
  <c r="G286" i="33" s="1"/>
  <c r="I286" i="33" s="1"/>
  <c r="F167" i="33"/>
  <c r="G167" i="33" s="1"/>
  <c r="I167" i="33" s="1"/>
  <c r="F103" i="33"/>
  <c r="G103" i="33" s="1"/>
  <c r="I103" i="33" s="1"/>
  <c r="F21" i="33"/>
  <c r="G21" i="33" s="1"/>
  <c r="I21" i="33" s="1"/>
  <c r="F15" i="33"/>
  <c r="G15" i="33" s="1"/>
  <c r="F435" i="33"/>
  <c r="G435" i="33" s="1"/>
  <c r="I435" i="33" s="1"/>
  <c r="F274" i="33"/>
  <c r="G274" i="33" s="1"/>
  <c r="I274" i="33" s="1"/>
  <c r="F428" i="33"/>
  <c r="G428" i="33" s="1"/>
  <c r="I428" i="33" s="1"/>
  <c r="F343" i="33"/>
  <c r="G343" i="33" s="1"/>
  <c r="I343" i="33" s="1"/>
  <c r="F275" i="33"/>
  <c r="G275" i="33" s="1"/>
  <c r="I275" i="33" s="1"/>
  <c r="F408" i="33"/>
  <c r="G408" i="33" s="1"/>
  <c r="F259" i="33"/>
  <c r="G259" i="33" s="1"/>
  <c r="I259" i="33" s="1"/>
  <c r="F443" i="33"/>
  <c r="G443" i="33" s="1"/>
  <c r="I443" i="33" s="1"/>
  <c r="F86" i="33"/>
  <c r="G86" i="33" s="1"/>
  <c r="I86" i="33" s="1"/>
  <c r="F27" i="33"/>
  <c r="G27" i="33" s="1"/>
  <c r="I27" i="33" s="1"/>
  <c r="F201" i="33"/>
  <c r="G201" i="33" s="1"/>
  <c r="I201" i="33" s="1"/>
  <c r="F235" i="33"/>
  <c r="G235" i="33" s="1"/>
  <c r="F404" i="33"/>
  <c r="G404" i="33" s="1"/>
  <c r="I404" i="33" s="1"/>
  <c r="F315" i="33"/>
  <c r="G315" i="33" s="1"/>
  <c r="I315" i="33" s="1"/>
  <c r="F242" i="33"/>
  <c r="G242" i="33" s="1"/>
  <c r="I242" i="33" s="1"/>
  <c r="F358" i="33"/>
  <c r="G358" i="33" s="1"/>
  <c r="I358" i="33" s="1"/>
  <c r="F438" i="33"/>
  <c r="G438" i="33" s="1"/>
  <c r="I438" i="33" s="1"/>
  <c r="F380" i="33"/>
  <c r="G380" i="33" s="1"/>
  <c r="I380" i="33" s="1"/>
  <c r="F288" i="33"/>
  <c r="G288" i="33" s="1"/>
  <c r="I288" i="33" s="1"/>
  <c r="F157" i="33"/>
  <c r="G157" i="33" s="1"/>
  <c r="I157" i="33" s="1"/>
  <c r="F82" i="33"/>
  <c r="G82" i="33" s="1"/>
  <c r="I82" i="33" s="1"/>
  <c r="F33" i="33"/>
  <c r="G33" i="33" s="1"/>
  <c r="I33" i="33" s="1"/>
  <c r="F187" i="33"/>
  <c r="G187" i="33" s="1"/>
  <c r="I187" i="33" s="1"/>
  <c r="F99" i="33"/>
  <c r="G99" i="33" s="1"/>
  <c r="I99" i="33" s="1"/>
  <c r="F22" i="33"/>
  <c r="G22" i="33" s="1"/>
  <c r="I22" i="33" s="1"/>
  <c r="F178" i="33"/>
  <c r="G178" i="33" s="1"/>
  <c r="I178" i="33" s="1"/>
  <c r="F72" i="33"/>
  <c r="G72" i="33" s="1"/>
  <c r="I72" i="33" s="1"/>
  <c r="F16" i="33"/>
  <c r="G16" i="33" s="1"/>
  <c r="F197" i="33"/>
  <c r="G197" i="33" s="1"/>
  <c r="I197" i="33" s="1"/>
  <c r="F138" i="33"/>
  <c r="G138" i="33" s="1"/>
  <c r="F55" i="33"/>
  <c r="G55" i="33" s="1"/>
  <c r="I55" i="33" s="1"/>
  <c r="F362" i="33"/>
  <c r="G362" i="33" s="1"/>
  <c r="F424" i="33"/>
  <c r="G424" i="33" s="1"/>
  <c r="I424" i="33" s="1"/>
  <c r="F344" i="33"/>
  <c r="G344" i="33" s="1"/>
  <c r="I344" i="33" s="1"/>
  <c r="F258" i="33"/>
  <c r="G258" i="33" s="1"/>
  <c r="I258" i="33" s="1"/>
  <c r="F118" i="33"/>
  <c r="G118" i="33" s="1"/>
  <c r="F59" i="33"/>
  <c r="G59" i="33" s="1"/>
  <c r="I59" i="33" s="1"/>
  <c r="F228" i="33"/>
  <c r="G228" i="33" s="1"/>
  <c r="F152" i="33"/>
  <c r="G152" i="33" s="1"/>
  <c r="I152" i="33" s="1"/>
  <c r="F81" i="33"/>
  <c r="G81" i="33" s="1"/>
  <c r="I81" i="33" s="1"/>
  <c r="F70" i="33"/>
  <c r="G70" i="33" s="1"/>
  <c r="I70" i="33" s="1"/>
  <c r="F143" i="33"/>
  <c r="G143" i="33" s="1"/>
  <c r="I143" i="33" s="1"/>
  <c r="F48" i="33"/>
  <c r="G48" i="33" s="1"/>
  <c r="I48" i="33" s="1"/>
  <c r="F158" i="33"/>
  <c r="G158" i="33" s="1"/>
  <c r="I158" i="33" s="1"/>
  <c r="F177" i="33"/>
  <c r="G177" i="33" s="1"/>
  <c r="I177" i="33" s="1"/>
  <c r="F101" i="33"/>
  <c r="G101" i="33" s="1"/>
  <c r="I101" i="33" s="1"/>
  <c r="F34" i="33"/>
  <c r="G34" i="33" s="1"/>
  <c r="I34" i="33" s="1"/>
  <c r="F430" i="33"/>
  <c r="G430" i="33" s="1"/>
  <c r="F385" i="33"/>
  <c r="G385" i="33" s="1"/>
  <c r="I385" i="33" s="1"/>
  <c r="F273" i="33"/>
  <c r="G273" i="33" s="1"/>
  <c r="I273" i="33" s="1"/>
  <c r="F446" i="33"/>
  <c r="G446" i="33" s="1"/>
  <c r="I446" i="33" s="1"/>
  <c r="F269" i="33"/>
  <c r="G269" i="33" s="1"/>
  <c r="I269" i="33" s="1"/>
  <c r="F407" i="33"/>
  <c r="G407" i="33" s="1"/>
  <c r="I407" i="33" s="1"/>
  <c r="F318" i="33"/>
  <c r="G318" i="33" s="1"/>
  <c r="F245" i="33"/>
  <c r="G245" i="33" s="1"/>
  <c r="I245" i="33" s="1"/>
  <c r="F104" i="33"/>
  <c r="G104" i="33" s="1"/>
  <c r="F50" i="33"/>
  <c r="G50" i="33" s="1"/>
  <c r="I50" i="33" s="1"/>
  <c r="F171" i="33"/>
  <c r="G171" i="33" s="1"/>
  <c r="I171" i="33" s="1"/>
  <c r="F127" i="33"/>
  <c r="G127" i="33" s="1"/>
  <c r="I127" i="33" s="1"/>
  <c r="F77" i="33"/>
  <c r="G77" i="33" s="1"/>
  <c r="I77" i="33" s="1"/>
  <c r="F211" i="33"/>
  <c r="G211" i="33" s="1"/>
  <c r="I211" i="33" s="1"/>
  <c r="F121" i="33"/>
  <c r="G121" i="33" s="1"/>
  <c r="F44" i="33"/>
  <c r="G44" i="33" s="1"/>
  <c r="I44" i="33" s="1"/>
  <c r="F112" i="33"/>
  <c r="G112" i="33" s="1"/>
  <c r="I112" i="33" s="1"/>
  <c r="F168" i="33"/>
  <c r="G168" i="33" s="1"/>
  <c r="I168" i="33" s="1"/>
  <c r="F95" i="33"/>
  <c r="G95" i="33" s="1"/>
  <c r="I95" i="33" s="1"/>
  <c r="F29" i="33"/>
  <c r="G29" i="33" s="1"/>
  <c r="I29" i="33" s="1"/>
  <c r="F413" i="33"/>
  <c r="G413" i="33" s="1"/>
  <c r="I413" i="33" s="1"/>
  <c r="F290" i="33"/>
  <c r="G290" i="33" s="1"/>
  <c r="F434" i="33"/>
  <c r="G434" i="33" s="1"/>
  <c r="I434" i="33" s="1"/>
  <c r="F437" i="33"/>
  <c r="G437" i="33" s="1"/>
  <c r="I437" i="33" s="1"/>
  <c r="F388" i="33"/>
  <c r="G388" i="33" s="1"/>
  <c r="I388" i="33" s="1"/>
  <c r="F359" i="33"/>
  <c r="G359" i="33" s="1"/>
  <c r="F313" i="33"/>
  <c r="G313" i="33" s="1"/>
  <c r="I313" i="33" s="1"/>
  <c r="F287" i="33"/>
  <c r="G287" i="33" s="1"/>
  <c r="I287" i="33" s="1"/>
  <c r="F266" i="33"/>
  <c r="G266" i="33" s="1"/>
  <c r="I266" i="33" s="1"/>
  <c r="F231" i="33"/>
  <c r="G231" i="33" s="1"/>
  <c r="I231" i="33" s="1"/>
  <c r="F416" i="33"/>
  <c r="G416" i="33" s="1"/>
  <c r="I416" i="33" s="1"/>
  <c r="F400" i="33"/>
  <c r="G400" i="33" s="1"/>
  <c r="F371" i="33"/>
  <c r="G371" i="33" s="1"/>
  <c r="I371" i="33" s="1"/>
  <c r="F293" i="33"/>
  <c r="G293" i="33" s="1"/>
  <c r="F268" i="33"/>
  <c r="G268" i="33" s="1"/>
  <c r="I268" i="33" s="1"/>
  <c r="F238" i="33"/>
  <c r="G238" i="33" s="1"/>
  <c r="I238" i="33" s="1"/>
  <c r="F409" i="33"/>
  <c r="G409" i="33" s="1"/>
  <c r="I409" i="33" s="1"/>
  <c r="F350" i="33"/>
  <c r="G350" i="33" s="1"/>
  <c r="I350" i="33" s="1"/>
  <c r="F445" i="33"/>
  <c r="G445" i="33" s="1"/>
  <c r="I445" i="33" s="1"/>
  <c r="F433" i="33"/>
  <c r="G433" i="33" s="1"/>
  <c r="I433" i="33" s="1"/>
  <c r="F399" i="33"/>
  <c r="G399" i="33" s="1"/>
  <c r="I399" i="33" s="1"/>
  <c r="F370" i="33"/>
  <c r="G370" i="33" s="1"/>
  <c r="I370" i="33" s="1"/>
  <c r="F309" i="33"/>
  <c r="G309" i="33" s="1"/>
  <c r="I309" i="33" s="1"/>
  <c r="F284" i="33"/>
  <c r="G284" i="33" s="1"/>
  <c r="F241" i="33"/>
  <c r="G241" i="33" s="1"/>
  <c r="I241" i="33" s="1"/>
  <c r="F145" i="33"/>
  <c r="G145" i="33" s="1"/>
  <c r="F100" i="33"/>
  <c r="G100" i="33" s="1"/>
  <c r="I100" i="33" s="1"/>
  <c r="F69" i="33"/>
  <c r="G69" i="33" s="1"/>
  <c r="I69" i="33" s="1"/>
  <c r="F46" i="33"/>
  <c r="G46" i="33" s="1"/>
  <c r="I46" i="33" s="1"/>
  <c r="F19" i="33"/>
  <c r="G19" i="33" s="1"/>
  <c r="I19" i="33" s="1"/>
  <c r="F213" i="33"/>
  <c r="G213" i="33" s="1"/>
  <c r="I213" i="33" s="1"/>
  <c r="F183" i="33"/>
  <c r="G183" i="33" s="1"/>
  <c r="I183" i="33" s="1"/>
  <c r="F117" i="33"/>
  <c r="G117" i="33" s="1"/>
  <c r="I117" i="33" s="1"/>
  <c r="F89" i="33"/>
  <c r="G89" i="33" s="1"/>
  <c r="I89" i="33" s="1"/>
  <c r="F45" i="33"/>
  <c r="G45" i="33" s="1"/>
  <c r="I45" i="33" s="1"/>
  <c r="F18" i="33"/>
  <c r="G18" i="33" s="1"/>
  <c r="I18" i="33" s="1"/>
  <c r="F206" i="33"/>
  <c r="G206" i="33" s="1"/>
  <c r="I206" i="33" s="1"/>
  <c r="F155" i="33"/>
  <c r="G155" i="33" s="1"/>
  <c r="F102" i="33"/>
  <c r="G102" i="33" s="1"/>
  <c r="I102" i="33" s="1"/>
  <c r="F61" i="33"/>
  <c r="G61" i="33" s="1"/>
  <c r="F40" i="33"/>
  <c r="G40" i="33" s="1"/>
  <c r="I40" i="33" s="1"/>
  <c r="F247" i="33"/>
  <c r="G247" i="33" s="1"/>
  <c r="F210" i="33"/>
  <c r="G210" i="33" s="1"/>
  <c r="I210" i="33" s="1"/>
  <c r="F189" i="33"/>
  <c r="G189" i="33" s="1"/>
  <c r="F159" i="33"/>
  <c r="G159" i="33" s="1"/>
  <c r="I159" i="33" s="1"/>
  <c r="F129" i="33"/>
  <c r="G129" i="33" s="1"/>
  <c r="F87" i="33"/>
  <c r="G87" i="33" s="1"/>
  <c r="I87" i="33" s="1"/>
  <c r="F47" i="33"/>
  <c r="G47" i="33" s="1"/>
  <c r="I47" i="33" s="1"/>
  <c r="F25" i="33"/>
  <c r="G25" i="33" s="1"/>
  <c r="I25" i="33" s="1"/>
  <c r="F62" i="33"/>
  <c r="G62" i="33" s="1"/>
  <c r="I62" i="33" s="1"/>
  <c r="F391" i="33"/>
  <c r="G391" i="33" s="1"/>
  <c r="I391" i="33" s="1"/>
  <c r="F282" i="33"/>
  <c r="G282" i="33" s="1"/>
  <c r="I282" i="33" s="1"/>
  <c r="F459" i="33"/>
  <c r="G459" i="33" s="1"/>
  <c r="I459" i="33" s="1"/>
  <c r="F432" i="33"/>
  <c r="G432" i="33" s="1"/>
  <c r="I432" i="33" s="1"/>
  <c r="F378" i="33"/>
  <c r="G378" i="33" s="1"/>
  <c r="I378" i="33" s="1"/>
  <c r="F351" i="33"/>
  <c r="G351" i="33" s="1"/>
  <c r="I351" i="33" s="1"/>
  <c r="F308" i="33"/>
  <c r="G308" i="33" s="1"/>
  <c r="I308" i="33" s="1"/>
  <c r="F283" i="33"/>
  <c r="G283" i="33" s="1"/>
  <c r="I283" i="33" s="1"/>
  <c r="F257" i="33"/>
  <c r="G257" i="33" s="1"/>
  <c r="I257" i="33" s="1"/>
  <c r="F440" i="33"/>
  <c r="G440" i="33" s="1"/>
  <c r="I440" i="33" s="1"/>
  <c r="F412" i="33"/>
  <c r="G412" i="33" s="1"/>
  <c r="I412" i="33" s="1"/>
  <c r="F395" i="33"/>
  <c r="G395" i="33" s="1"/>
  <c r="F337" i="33"/>
  <c r="G337" i="33" s="1"/>
  <c r="I337" i="33" s="1"/>
  <c r="F285" i="33"/>
  <c r="G285" i="33" s="1"/>
  <c r="I285" i="33" s="1"/>
  <c r="F264" i="33"/>
  <c r="G264" i="33" s="1"/>
  <c r="I264" i="33" s="1"/>
  <c r="F219" i="33"/>
  <c r="G219" i="33" s="1"/>
  <c r="F377" i="33"/>
  <c r="G377" i="33" s="1"/>
  <c r="I377" i="33" s="1"/>
  <c r="F334" i="33"/>
  <c r="G334" i="33" s="1"/>
  <c r="I334" i="33" s="1"/>
  <c r="F3" i="33"/>
  <c r="G3" i="33" s="1"/>
  <c r="I3" i="33" s="1"/>
  <c r="F429" i="33"/>
  <c r="G429" i="33" s="1"/>
  <c r="I429" i="33" s="1"/>
  <c r="F389" i="33"/>
  <c r="G389" i="33" s="1"/>
  <c r="I389" i="33" s="1"/>
  <c r="F365" i="33"/>
  <c r="G365" i="33" s="1"/>
  <c r="F304" i="33"/>
  <c r="G304" i="33" s="1"/>
  <c r="I304" i="33" s="1"/>
  <c r="F267" i="33"/>
  <c r="G267" i="33" s="1"/>
  <c r="F196" i="33"/>
  <c r="G196" i="33" s="1"/>
  <c r="I196" i="33" s="1"/>
  <c r="F133" i="33"/>
  <c r="G133" i="33" s="1"/>
  <c r="F94" i="33"/>
  <c r="G94" i="33" s="1"/>
  <c r="I94" i="33" s="1"/>
  <c r="F64" i="33"/>
  <c r="G64" i="33" s="1"/>
  <c r="I64" i="33" s="1"/>
  <c r="F42" i="33"/>
  <c r="G42" i="33" s="1"/>
  <c r="I42" i="33" s="1"/>
  <c r="F444" i="33"/>
  <c r="G444" i="33" s="1"/>
  <c r="F195" i="33"/>
  <c r="G195" i="33" s="1"/>
  <c r="I195" i="33" s="1"/>
  <c r="F170" i="33"/>
  <c r="G170" i="33" s="1"/>
  <c r="I170" i="33" s="1"/>
  <c r="F108" i="33"/>
  <c r="G108" i="33" s="1"/>
  <c r="I108" i="33" s="1"/>
  <c r="F85" i="33"/>
  <c r="G85" i="33" s="1"/>
  <c r="I85" i="33" s="1"/>
  <c r="F32" i="33"/>
  <c r="G32" i="33" s="1"/>
  <c r="I32" i="33" s="1"/>
  <c r="F221" i="33"/>
  <c r="G221" i="33" s="1"/>
  <c r="F202" i="33"/>
  <c r="G202" i="33" s="1"/>
  <c r="I202" i="33" s="1"/>
  <c r="F151" i="33"/>
  <c r="G151" i="33" s="1"/>
  <c r="I151" i="33" s="1"/>
  <c r="F92" i="33"/>
  <c r="G92" i="33" s="1"/>
  <c r="I92" i="33" s="1"/>
  <c r="F56" i="33"/>
  <c r="G56" i="33" s="1"/>
  <c r="F30" i="33"/>
  <c r="G30" i="33" s="1"/>
  <c r="I30" i="33" s="1"/>
  <c r="F212" i="33"/>
  <c r="G212" i="33" s="1"/>
  <c r="F205" i="33"/>
  <c r="G205" i="33" s="1"/>
  <c r="I205" i="33" s="1"/>
  <c r="F181" i="33"/>
  <c r="G181" i="33" s="1"/>
  <c r="I181" i="33" s="1"/>
  <c r="F154" i="33"/>
  <c r="G154" i="33" s="1"/>
  <c r="I154" i="33" s="1"/>
  <c r="F119" i="33"/>
  <c r="G119" i="33" s="1"/>
  <c r="F83" i="33"/>
  <c r="G83" i="33" s="1"/>
  <c r="I83" i="33" s="1"/>
  <c r="F39" i="33"/>
  <c r="G39" i="33" s="1"/>
  <c r="I39" i="33" s="1"/>
  <c r="F20" i="33"/>
  <c r="G20" i="33" s="1"/>
  <c r="I20" i="33" s="1"/>
  <c r="H166" i="37"/>
  <c r="I166" i="37" s="1"/>
  <c r="K166" i="37" s="1"/>
  <c r="H130" i="37"/>
  <c r="I130" i="37" s="1"/>
  <c r="K130" i="37" s="1"/>
  <c r="H131" i="37"/>
  <c r="I131" i="37" s="1"/>
  <c r="K131" i="37" s="1"/>
  <c r="H232" i="37"/>
  <c r="I232" i="37" s="1"/>
  <c r="K232" i="37" s="1"/>
  <c r="H266" i="37"/>
  <c r="I266" i="37" s="1"/>
  <c r="K266" i="37" s="1"/>
  <c r="H6" i="37"/>
  <c r="I6" i="37" s="1"/>
  <c r="K6" i="37" s="1"/>
  <c r="H242" i="37"/>
  <c r="I242" i="37" s="1"/>
  <c r="K242" i="37" s="1"/>
  <c r="H145" i="37"/>
  <c r="I145" i="37" s="1"/>
  <c r="K145" i="37" s="1"/>
  <c r="H323" i="37"/>
  <c r="I323" i="37" s="1"/>
  <c r="K323" i="37" s="1"/>
  <c r="H79" i="37"/>
  <c r="I79" i="37" s="1"/>
  <c r="K79" i="37" s="1"/>
  <c r="H265" i="37"/>
  <c r="I265" i="37" s="1"/>
  <c r="K265" i="37" s="1"/>
  <c r="H346" i="37"/>
  <c r="I346" i="37" s="1"/>
  <c r="K346" i="37" s="1"/>
  <c r="H173" i="37"/>
  <c r="I173" i="37" s="1"/>
  <c r="K173" i="37" s="1"/>
  <c r="H92" i="37"/>
  <c r="I92" i="37" s="1"/>
  <c r="K92" i="37" s="1"/>
  <c r="H110" i="37"/>
  <c r="I110" i="37" s="1"/>
  <c r="K110" i="37" s="1"/>
  <c r="H192" i="37"/>
  <c r="I192" i="37" s="1"/>
  <c r="K192" i="37" s="1"/>
  <c r="H158" i="37"/>
  <c r="I158" i="37" s="1"/>
  <c r="K158" i="37" s="1"/>
  <c r="H226" i="37"/>
  <c r="I226" i="37" s="1"/>
  <c r="K226" i="37" s="1"/>
  <c r="H207" i="37"/>
  <c r="I207" i="37" s="1"/>
  <c r="K207" i="37" s="1"/>
  <c r="H353" i="37"/>
  <c r="I353" i="37" s="1"/>
  <c r="K353" i="37" s="1"/>
  <c r="H213" i="37"/>
  <c r="I213" i="37" s="1"/>
  <c r="K213" i="37" s="1"/>
  <c r="H66" i="37"/>
  <c r="I66" i="37" s="1"/>
  <c r="K66" i="37" s="1"/>
  <c r="H156" i="37"/>
  <c r="I156" i="37" s="1"/>
  <c r="K156" i="37" s="1"/>
  <c r="H5" i="37"/>
  <c r="I5" i="37" s="1"/>
  <c r="K5" i="37" s="1"/>
  <c r="H197" i="37"/>
  <c r="I197" i="37" s="1"/>
  <c r="K197" i="37" s="1"/>
  <c r="H46" i="37"/>
  <c r="I46" i="37" s="1"/>
  <c r="K46" i="37" s="1"/>
  <c r="H190" i="37"/>
  <c r="I190" i="37" s="1"/>
  <c r="K190" i="37" s="1"/>
  <c r="H48" i="37"/>
  <c r="I48" i="37" s="1"/>
  <c r="K48" i="37" s="1"/>
  <c r="H236" i="37"/>
  <c r="I236" i="37" s="1"/>
  <c r="K236" i="37" s="1"/>
  <c r="H64" i="37"/>
  <c r="I64" i="37" s="1"/>
  <c r="K64" i="37" s="1"/>
  <c r="H288" i="37"/>
  <c r="I288" i="37" s="1"/>
  <c r="K288" i="37" s="1"/>
  <c r="H325" i="37"/>
  <c r="I325" i="37" s="1"/>
  <c r="K325" i="37" s="1"/>
  <c r="H82" i="37"/>
  <c r="I82" i="37" s="1"/>
  <c r="K82" i="37" s="1"/>
  <c r="H307" i="37"/>
  <c r="I307" i="37" s="1"/>
  <c r="K307" i="37" s="1"/>
  <c r="H76" i="37"/>
  <c r="I76" i="37" s="1"/>
  <c r="K76" i="37" s="1"/>
  <c r="H75" i="37"/>
  <c r="I75" i="37" s="1"/>
  <c r="K75" i="37" s="1"/>
  <c r="H85" i="37"/>
  <c r="I85" i="37" s="1"/>
  <c r="K85" i="37" s="1"/>
  <c r="H129" i="37"/>
  <c r="I129" i="37" s="1"/>
  <c r="K129" i="37" s="1"/>
  <c r="H83" i="37"/>
  <c r="I83" i="37" s="1"/>
  <c r="K83" i="37" s="1"/>
  <c r="H117" i="37"/>
  <c r="I117" i="37" s="1"/>
  <c r="K117" i="37" s="1"/>
  <c r="H281" i="37"/>
  <c r="I281" i="37" s="1"/>
  <c r="K281" i="37" s="1"/>
  <c r="H116" i="37"/>
  <c r="I116" i="37" s="1"/>
  <c r="K116" i="37" s="1"/>
  <c r="H318" i="37"/>
  <c r="I318" i="37" s="1"/>
  <c r="K318" i="37" s="1"/>
  <c r="H95" i="37"/>
  <c r="I95" i="37" s="1"/>
  <c r="K95" i="37" s="1"/>
  <c r="H91" i="37"/>
  <c r="I91" i="37" s="1"/>
  <c r="K91" i="37" s="1"/>
  <c r="H25" i="37"/>
  <c r="I25" i="37" s="1"/>
  <c r="K25" i="37" s="1"/>
  <c r="H152" i="37"/>
  <c r="I152" i="37" s="1"/>
  <c r="K152" i="37" s="1"/>
  <c r="H90" i="37"/>
  <c r="I90" i="37" s="1"/>
  <c r="K90" i="37" s="1"/>
  <c r="H88" i="37"/>
  <c r="I88" i="37" s="1"/>
  <c r="K88" i="37" s="1"/>
  <c r="H290" i="37"/>
  <c r="I290" i="37" s="1"/>
  <c r="K290" i="37" s="1"/>
  <c r="H195" i="37"/>
  <c r="I195" i="37" s="1"/>
  <c r="K195" i="37" s="1"/>
  <c r="H253" i="37"/>
  <c r="I253" i="37" s="1"/>
  <c r="K253" i="37" s="1"/>
  <c r="H183" i="37"/>
  <c r="I183" i="37" s="1"/>
  <c r="K183" i="37" s="1"/>
  <c r="H221" i="37"/>
  <c r="I221" i="37" s="1"/>
  <c r="K221" i="37" s="1"/>
  <c r="H348" i="37"/>
  <c r="I348" i="37" s="1"/>
  <c r="K348" i="37" s="1"/>
  <c r="H254" i="37"/>
  <c r="I254" i="37" s="1"/>
  <c r="K254" i="37" s="1"/>
  <c r="H65" i="37"/>
  <c r="I65" i="37" s="1"/>
  <c r="K65" i="37" s="1"/>
  <c r="H141" i="37"/>
  <c r="I141" i="37" s="1"/>
  <c r="K141" i="37" s="1"/>
  <c r="H294" i="37"/>
  <c r="I294" i="37" s="1"/>
  <c r="K294" i="37" s="1"/>
  <c r="H121" i="37"/>
  <c r="I121" i="37" s="1"/>
  <c r="K121" i="37" s="1"/>
  <c r="H350" i="37"/>
  <c r="I350" i="37" s="1"/>
  <c r="K350" i="37" s="1"/>
  <c r="H17" i="37"/>
  <c r="I17" i="37" s="1"/>
  <c r="K17" i="37" s="1"/>
  <c r="H38" i="37"/>
  <c r="I38" i="37" s="1"/>
  <c r="K38" i="37" s="1"/>
  <c r="H295" i="37"/>
  <c r="I295" i="37" s="1"/>
  <c r="K295" i="37" s="1"/>
  <c r="H181" i="37"/>
  <c r="I181" i="37" s="1"/>
  <c r="K181" i="37" s="1"/>
  <c r="H101" i="37"/>
  <c r="I101" i="37" s="1"/>
  <c r="K101" i="37" s="1"/>
  <c r="H58" i="37"/>
  <c r="I58" i="37" s="1"/>
  <c r="K58" i="37" s="1"/>
  <c r="H177" i="37"/>
  <c r="I177" i="37" s="1"/>
  <c r="K177" i="37" s="1"/>
  <c r="H143" i="37"/>
  <c r="I143" i="37" s="1"/>
  <c r="K143" i="37" s="1"/>
  <c r="H196" i="37"/>
  <c r="I196" i="37" s="1"/>
  <c r="K196" i="37" s="1"/>
  <c r="H140" i="37"/>
  <c r="I140" i="37" s="1"/>
  <c r="K140" i="37" s="1"/>
  <c r="H115" i="37"/>
  <c r="I115" i="37" s="1"/>
  <c r="K115" i="37" s="1"/>
  <c r="H42" i="37"/>
  <c r="I42" i="37" s="1"/>
  <c r="K42" i="37" s="1"/>
  <c r="H428" i="37"/>
  <c r="I428" i="37" s="1"/>
  <c r="K428" i="37" s="1"/>
  <c r="H380" i="37"/>
  <c r="I380" i="37" s="1"/>
  <c r="K380" i="37" s="1"/>
  <c r="H61" i="37"/>
  <c r="I61" i="37" s="1"/>
  <c r="K61" i="37" s="1"/>
  <c r="H413" i="37"/>
  <c r="I413" i="37" s="1"/>
  <c r="K413" i="37" s="1"/>
  <c r="H243" i="37"/>
  <c r="I243" i="37" s="1"/>
  <c r="K243" i="37" s="1"/>
  <c r="H311" i="37"/>
  <c r="I311" i="37" s="1"/>
  <c r="K311" i="37" s="1"/>
  <c r="H268" i="37"/>
  <c r="I268" i="37" s="1"/>
  <c r="K268" i="37" s="1"/>
  <c r="H77" i="37"/>
  <c r="I77" i="37" s="1"/>
  <c r="K77" i="37" s="1"/>
  <c r="H362" i="37"/>
  <c r="I362" i="37" s="1"/>
  <c r="K362" i="37" s="1"/>
  <c r="H423" i="37"/>
  <c r="I423" i="37" s="1"/>
  <c r="K423" i="37" s="1"/>
  <c r="H39" i="37"/>
  <c r="I39" i="37" s="1"/>
  <c r="K39" i="37" s="1"/>
  <c r="H59" i="37"/>
  <c r="I59" i="37" s="1"/>
  <c r="K59" i="37" s="1"/>
  <c r="H284" i="37"/>
  <c r="I284" i="37" s="1"/>
  <c r="K284" i="37" s="1"/>
  <c r="H169" i="37"/>
  <c r="I169" i="37" s="1"/>
  <c r="K169" i="37" s="1"/>
  <c r="H228" i="37"/>
  <c r="I228" i="37" s="1"/>
  <c r="K228" i="37" s="1"/>
  <c r="H13" i="37"/>
  <c r="I13" i="37" s="1"/>
  <c r="K13" i="37" s="1"/>
  <c r="H245" i="37"/>
  <c r="I245" i="37" s="1"/>
  <c r="K245" i="37" s="1"/>
  <c r="H283" i="37"/>
  <c r="I283" i="37" s="1"/>
  <c r="K283" i="37" s="1"/>
  <c r="H72" i="37"/>
  <c r="I72" i="37" s="1"/>
  <c r="K72" i="37" s="1"/>
  <c r="H200" i="37"/>
  <c r="I200" i="37" s="1"/>
  <c r="K200" i="37" s="1"/>
  <c r="H69" i="37"/>
  <c r="I69" i="37" s="1"/>
  <c r="K69" i="37" s="1"/>
  <c r="H248" i="37"/>
  <c r="I248" i="37" s="1"/>
  <c r="K248" i="37" s="1"/>
  <c r="H125" i="37"/>
  <c r="I125" i="37" s="1"/>
  <c r="K125" i="37" s="1"/>
  <c r="H250" i="37"/>
  <c r="I250" i="37" s="1"/>
  <c r="K250" i="37" s="1"/>
  <c r="H202" i="37"/>
  <c r="I202" i="37" s="1"/>
  <c r="K202" i="37" s="1"/>
  <c r="H142" i="37"/>
  <c r="I142" i="37" s="1"/>
  <c r="K142" i="37" s="1"/>
  <c r="H47" i="37"/>
  <c r="I47" i="37" s="1"/>
  <c r="K47" i="37" s="1"/>
  <c r="H44" i="37"/>
  <c r="I44" i="37" s="1"/>
  <c r="K44" i="37" s="1"/>
  <c r="H187" i="37"/>
  <c r="I187" i="37" s="1"/>
  <c r="K187" i="37" s="1"/>
  <c r="H239" i="37"/>
  <c r="I239" i="37" s="1"/>
  <c r="K239" i="37" s="1"/>
  <c r="H400" i="37"/>
  <c r="I400" i="37" s="1"/>
  <c r="K400" i="37" s="1"/>
  <c r="H22" i="37"/>
  <c r="I22" i="37" s="1"/>
  <c r="K22" i="37" s="1"/>
  <c r="H425" i="37"/>
  <c r="I425" i="37" s="1"/>
  <c r="K425" i="37" s="1"/>
  <c r="H365" i="37"/>
  <c r="I365" i="37" s="1"/>
  <c r="K365" i="37" s="1"/>
  <c r="H358" i="37"/>
  <c r="I358" i="37" s="1"/>
  <c r="K358" i="37" s="1"/>
  <c r="H102" i="37"/>
  <c r="I102" i="37" s="1"/>
  <c r="K102" i="37" s="1"/>
  <c r="H34" i="37"/>
  <c r="I34" i="37" s="1"/>
  <c r="K34" i="37" s="1"/>
  <c r="H287" i="37"/>
  <c r="I287" i="37" s="1"/>
  <c r="K287" i="37" s="1"/>
  <c r="H414" i="37"/>
  <c r="I414" i="37" s="1"/>
  <c r="K414" i="37" s="1"/>
  <c r="H277" i="37"/>
  <c r="I277" i="37" s="1"/>
  <c r="K277" i="37" s="1"/>
  <c r="H280" i="37"/>
  <c r="I280" i="37" s="1"/>
  <c r="K280" i="37" s="1"/>
  <c r="H274" i="37"/>
  <c r="I274" i="37" s="1"/>
  <c r="K274" i="37" s="1"/>
  <c r="H408" i="37"/>
  <c r="I408" i="37" s="1"/>
  <c r="K408" i="37" s="1"/>
  <c r="H351" i="37"/>
  <c r="I351" i="37" s="1"/>
  <c r="K351" i="37" s="1"/>
  <c r="H459" i="37"/>
  <c r="I459" i="37" s="1"/>
  <c r="K459" i="37" s="1"/>
  <c r="H393" i="37"/>
  <c r="I393" i="37" s="1"/>
  <c r="K393" i="37" s="1"/>
  <c r="H205" i="37"/>
  <c r="I205" i="37" s="1"/>
  <c r="K205" i="37" s="1"/>
  <c r="H264" i="37"/>
  <c r="I264" i="37" s="1"/>
  <c r="K264" i="37" s="1"/>
  <c r="H84" i="37"/>
  <c r="I84" i="37" s="1"/>
  <c r="K84" i="37" s="1"/>
  <c r="H381" i="37"/>
  <c r="I381" i="37" s="1"/>
  <c r="K381" i="37" s="1"/>
  <c r="H103" i="37"/>
  <c r="I103" i="37" s="1"/>
  <c r="K103" i="37" s="1"/>
  <c r="H446" i="37"/>
  <c r="I446" i="37" s="1"/>
  <c r="K446" i="37" s="1"/>
  <c r="H429" i="37"/>
  <c r="I429" i="37" s="1"/>
  <c r="K429" i="37" s="1"/>
  <c r="H406" i="37"/>
  <c r="I406" i="37" s="1"/>
  <c r="K406" i="37" s="1"/>
  <c r="H390" i="37"/>
  <c r="I390" i="37" s="1"/>
  <c r="K390" i="37" s="1"/>
  <c r="H417" i="37"/>
  <c r="I417" i="37" s="1"/>
  <c r="K417" i="37" s="1"/>
  <c r="H21" i="37"/>
  <c r="I21" i="37" s="1"/>
  <c r="K21" i="37" s="1"/>
  <c r="H450" i="37"/>
  <c r="I450" i="37" s="1"/>
  <c r="K450" i="37" s="1"/>
  <c r="H194" i="37"/>
  <c r="I194" i="37" s="1"/>
  <c r="K194" i="37" s="1"/>
  <c r="H282" i="37"/>
  <c r="I282" i="37" s="1"/>
  <c r="K282" i="37" s="1"/>
  <c r="H229" i="37"/>
  <c r="I229" i="37" s="1"/>
  <c r="K229" i="37" s="1"/>
  <c r="H332" i="37"/>
  <c r="I332" i="37" s="1"/>
  <c r="K332" i="37" s="1"/>
  <c r="H151" i="37"/>
  <c r="I151" i="37" s="1"/>
  <c r="K151" i="37" s="1"/>
  <c r="H100" i="37"/>
  <c r="I100" i="37" s="1"/>
  <c r="K100" i="37" s="1"/>
  <c r="H448" i="37"/>
  <c r="I448" i="37" s="1"/>
  <c r="K448" i="37" s="1"/>
  <c r="H219" i="37"/>
  <c r="I219" i="37" s="1"/>
  <c r="K219" i="37" s="1"/>
  <c r="H127" i="37"/>
  <c r="I127" i="37" s="1"/>
  <c r="K127" i="37" s="1"/>
  <c r="H279" i="37"/>
  <c r="I279" i="37" s="1"/>
  <c r="K279" i="37" s="1"/>
  <c r="H405" i="37"/>
  <c r="I405" i="37" s="1"/>
  <c r="K405" i="37" s="1"/>
  <c r="H227" i="37"/>
  <c r="I227" i="37" s="1"/>
  <c r="K227" i="37" s="1"/>
  <c r="H159" i="37"/>
  <c r="I159" i="37" s="1"/>
  <c r="K159" i="37" s="1"/>
  <c r="H258" i="37"/>
  <c r="I258" i="37" s="1"/>
  <c r="K258" i="37" s="1"/>
  <c r="H383" i="37"/>
  <c r="I383" i="37" s="1"/>
  <c r="K383" i="37" s="1"/>
  <c r="H237" i="37"/>
  <c r="I237" i="37" s="1"/>
  <c r="K237" i="37" s="1"/>
  <c r="H397" i="37"/>
  <c r="I397" i="37" s="1"/>
  <c r="K397" i="37" s="1"/>
  <c r="H278" i="37"/>
  <c r="I278" i="37" s="1"/>
  <c r="K278" i="37" s="1"/>
  <c r="H89" i="37"/>
  <c r="I89" i="37" s="1"/>
  <c r="K89" i="37" s="1"/>
  <c r="H138" i="37"/>
  <c r="I138" i="37" s="1"/>
  <c r="K138" i="37" s="1"/>
  <c r="H402" i="37"/>
  <c r="I402" i="37" s="1"/>
  <c r="K402" i="37" s="1"/>
  <c r="H443" i="37"/>
  <c r="I443" i="37" s="1"/>
  <c r="K443" i="37" s="1"/>
  <c r="H171" i="37"/>
  <c r="I171" i="37" s="1"/>
  <c r="K171" i="37" s="1"/>
  <c r="H430" i="37"/>
  <c r="I430" i="37" s="1"/>
  <c r="K430" i="37" s="1"/>
  <c r="H438" i="37"/>
  <c r="I438" i="37" s="1"/>
  <c r="K438" i="37" s="1"/>
  <c r="H153" i="37"/>
  <c r="I153" i="37" s="1"/>
  <c r="K153" i="37" s="1"/>
  <c r="H155" i="37"/>
  <c r="I155" i="37" s="1"/>
  <c r="K155" i="37" s="1"/>
  <c r="H260" i="37"/>
  <c r="I260" i="37" s="1"/>
  <c r="K260" i="37" s="1"/>
  <c r="H35" i="37"/>
  <c r="I35" i="37" s="1"/>
  <c r="K35" i="37" s="1"/>
  <c r="H107" i="37"/>
  <c r="I107" i="37" s="1"/>
  <c r="K107" i="37" s="1"/>
  <c r="H32" i="37"/>
  <c r="I32" i="37" s="1"/>
  <c r="K32" i="37" s="1"/>
  <c r="H385" i="37"/>
  <c r="I385" i="37" s="1"/>
  <c r="K385" i="37" s="1"/>
  <c r="H324" i="37"/>
  <c r="I324" i="37" s="1"/>
  <c r="K324" i="37" s="1"/>
  <c r="H30" i="37"/>
  <c r="I30" i="37" s="1"/>
  <c r="K30" i="37" s="1"/>
  <c r="H40" i="37"/>
  <c r="I40" i="37" s="1"/>
  <c r="K40" i="37" s="1"/>
  <c r="H286" i="37"/>
  <c r="I286" i="37" s="1"/>
  <c r="K286" i="37" s="1"/>
  <c r="H16" i="37"/>
  <c r="I16" i="37" s="1"/>
  <c r="K16" i="37" s="1"/>
  <c r="H246" i="37"/>
  <c r="I246" i="37" s="1"/>
  <c r="K246" i="37" s="1"/>
  <c r="H267" i="37"/>
  <c r="I267" i="37" s="1"/>
  <c r="K267" i="37" s="1"/>
  <c r="H437" i="37"/>
  <c r="I437" i="37" s="1"/>
  <c r="K437" i="37" s="1"/>
  <c r="H412" i="37"/>
  <c r="I412" i="37" s="1"/>
  <c r="K412" i="37" s="1"/>
  <c r="H210" i="37"/>
  <c r="I210" i="37" s="1"/>
  <c r="K210" i="37" s="1"/>
  <c r="H453" i="37"/>
  <c r="I453" i="37" s="1"/>
  <c r="K453" i="37" s="1"/>
  <c r="H144" i="37"/>
  <c r="I144" i="37" s="1"/>
  <c r="K144" i="37" s="1"/>
  <c r="H372" i="37"/>
  <c r="I372" i="37" s="1"/>
  <c r="K372" i="37" s="1"/>
  <c r="H234" i="37"/>
  <c r="I234" i="37" s="1"/>
  <c r="K234" i="37" s="1"/>
  <c r="H293" i="37"/>
  <c r="I293" i="37" s="1"/>
  <c r="K293" i="37" s="1"/>
  <c r="H391" i="37"/>
  <c r="I391" i="37" s="1"/>
  <c r="K391" i="37" s="1"/>
  <c r="H330" i="37"/>
  <c r="I330" i="37" s="1"/>
  <c r="K330" i="37" s="1"/>
  <c r="H273" i="37"/>
  <c r="I273" i="37" s="1"/>
  <c r="K273" i="37" s="1"/>
  <c r="H445" i="37"/>
  <c r="I445" i="37" s="1"/>
  <c r="K445" i="37" s="1"/>
  <c r="H389" i="37"/>
  <c r="I389" i="37" s="1"/>
  <c r="K389" i="37" s="1"/>
  <c r="H301" i="37"/>
  <c r="I301" i="37" s="1"/>
  <c r="K301" i="37" s="1"/>
  <c r="H333" i="37"/>
  <c r="I333" i="37" s="1"/>
  <c r="K333" i="37" s="1"/>
  <c r="H255" i="37"/>
  <c r="I255" i="37" s="1"/>
  <c r="K255" i="37" s="1"/>
  <c r="H208" i="37"/>
  <c r="I208" i="37" s="1"/>
  <c r="K208" i="37" s="1"/>
  <c r="H3" i="37"/>
  <c r="H374" i="37"/>
  <c r="I374" i="37" s="1"/>
  <c r="K374" i="37" s="1"/>
  <c r="H29" i="37"/>
  <c r="I29" i="37" s="1"/>
  <c r="K29" i="37" s="1"/>
  <c r="H388" i="37"/>
  <c r="I388" i="37" s="1"/>
  <c r="K388" i="37" s="1"/>
  <c r="H342" i="37"/>
  <c r="I342" i="37" s="1"/>
  <c r="K342" i="37" s="1"/>
  <c r="H328" i="37"/>
  <c r="I328" i="37" s="1"/>
  <c r="K328" i="37" s="1"/>
  <c r="H370" i="37"/>
  <c r="I370" i="37" s="1"/>
  <c r="K370" i="37" s="1"/>
  <c r="H334" i="37"/>
  <c r="I334" i="37" s="1"/>
  <c r="K334" i="37" s="1"/>
  <c r="H73" i="37"/>
  <c r="I73" i="37" s="1"/>
  <c r="K73" i="37" s="1"/>
  <c r="H28" i="37"/>
  <c r="I28" i="37" s="1"/>
  <c r="K28" i="37" s="1"/>
  <c r="H304" i="37"/>
  <c r="I304" i="37" s="1"/>
  <c r="K304" i="37" s="1"/>
  <c r="H359" i="37"/>
  <c r="I359" i="37" s="1"/>
  <c r="K359" i="37" s="1"/>
  <c r="H360" i="37"/>
  <c r="I360" i="37" s="1"/>
  <c r="K360" i="37" s="1"/>
  <c r="H305" i="37"/>
  <c r="I305" i="37" s="1"/>
  <c r="K305" i="37" s="1"/>
  <c r="H455" i="37"/>
  <c r="I455" i="37" s="1"/>
  <c r="K455" i="37" s="1"/>
  <c r="H447" i="37"/>
  <c r="I447" i="37" s="1"/>
  <c r="K447" i="37" s="1"/>
  <c r="H435" i="37"/>
  <c r="I435" i="37" s="1"/>
  <c r="K435" i="37" s="1"/>
  <c r="H418" i="37"/>
  <c r="I418" i="37" s="1"/>
  <c r="K418" i="37" s="1"/>
  <c r="H356" i="37"/>
  <c r="I356" i="37" s="1"/>
  <c r="K356" i="37" s="1"/>
  <c r="H452" i="37"/>
  <c r="I452" i="37" s="1"/>
  <c r="K452" i="37" s="1"/>
  <c r="H193" i="37"/>
  <c r="I193" i="37" s="1"/>
  <c r="K193" i="37" s="1"/>
  <c r="H106" i="37"/>
  <c r="I106" i="37" s="1"/>
  <c r="K106" i="37" s="1"/>
  <c r="H396" i="37"/>
  <c r="I396" i="37" s="1"/>
  <c r="K396" i="37" s="1"/>
  <c r="H454" i="37"/>
  <c r="I454" i="37" s="1"/>
  <c r="K454" i="37" s="1"/>
  <c r="H302" i="37"/>
  <c r="I302" i="37" s="1"/>
  <c r="K302" i="37" s="1"/>
  <c r="H251" i="37"/>
  <c r="I251" i="37" s="1"/>
  <c r="K251" i="37" s="1"/>
  <c r="H50" i="37"/>
  <c r="I50" i="37" s="1"/>
  <c r="K50" i="37" s="1"/>
  <c r="H377" i="37"/>
  <c r="I377" i="37" s="1"/>
  <c r="K377" i="37" s="1"/>
  <c r="H257" i="37"/>
  <c r="I257" i="37" s="1"/>
  <c r="K257" i="37" s="1"/>
  <c r="H404" i="37"/>
  <c r="I404" i="37" s="1"/>
  <c r="K404" i="37" s="1"/>
  <c r="H137" i="37"/>
  <c r="I137" i="37" s="1"/>
  <c r="K137" i="37" s="1"/>
  <c r="H276" i="37"/>
  <c r="I276" i="37" s="1"/>
  <c r="K276" i="37" s="1"/>
  <c r="H15" i="37"/>
  <c r="I15" i="37" s="1"/>
  <c r="K15" i="37" s="1"/>
  <c r="H203" i="37"/>
  <c r="I203" i="37" s="1"/>
  <c r="K203" i="37" s="1"/>
  <c r="H215" i="37"/>
  <c r="I215" i="37" s="1"/>
  <c r="K215" i="37" s="1"/>
  <c r="H214" i="37"/>
  <c r="I214" i="37" s="1"/>
  <c r="K214" i="37" s="1"/>
  <c r="H272" i="37"/>
  <c r="I272" i="37" s="1"/>
  <c r="K272" i="37" s="1"/>
  <c r="H45" i="37"/>
  <c r="I45" i="37" s="1"/>
  <c r="K45" i="37" s="1"/>
  <c r="H329" i="37"/>
  <c r="I329" i="37" s="1"/>
  <c r="K329" i="37" s="1"/>
  <c r="H426" i="37"/>
  <c r="I426" i="37" s="1"/>
  <c r="K426" i="37" s="1"/>
  <c r="H33" i="37"/>
  <c r="I33" i="37" s="1"/>
  <c r="K33" i="37" s="1"/>
  <c r="H191" i="37"/>
  <c r="I191" i="37" s="1"/>
  <c r="K191" i="37" s="1"/>
  <c r="H70" i="37"/>
  <c r="I70" i="37" s="1"/>
  <c r="K70" i="37" s="1"/>
  <c r="H230" i="37"/>
  <c r="I230" i="37" s="1"/>
  <c r="K230" i="37" s="1"/>
  <c r="H416" i="37"/>
  <c r="I416" i="37" s="1"/>
  <c r="K416" i="37" s="1"/>
  <c r="H262" i="37"/>
  <c r="I262" i="37" s="1"/>
  <c r="K262" i="37" s="1"/>
  <c r="H339" i="37"/>
  <c r="I339" i="37" s="1"/>
  <c r="K339" i="37" s="1"/>
  <c r="H449" i="37"/>
  <c r="I449" i="37" s="1"/>
  <c r="K449" i="37" s="1"/>
  <c r="H74" i="37"/>
  <c r="I74" i="37" s="1"/>
  <c r="K74" i="37" s="1"/>
  <c r="H308" i="37"/>
  <c r="I308" i="37" s="1"/>
  <c r="K308" i="37" s="1"/>
  <c r="H238" i="37"/>
  <c r="I238" i="37" s="1"/>
  <c r="K238" i="37" s="1"/>
  <c r="H19" i="37"/>
  <c r="I19" i="37" s="1"/>
  <c r="K19" i="37" s="1"/>
  <c r="H212" i="37"/>
  <c r="I212" i="37" s="1"/>
  <c r="K212" i="37" s="1"/>
  <c r="H420" i="37"/>
  <c r="I420" i="37" s="1"/>
  <c r="K420" i="37" s="1"/>
  <c r="H433" i="37"/>
  <c r="I433" i="37" s="1"/>
  <c r="K433" i="37" s="1"/>
  <c r="H407" i="37"/>
  <c r="I407" i="37" s="1"/>
  <c r="K407" i="37" s="1"/>
  <c r="H60" i="37"/>
  <c r="I60" i="37" s="1"/>
  <c r="K60" i="37" s="1"/>
  <c r="H382" i="37"/>
  <c r="I382" i="37" s="1"/>
  <c r="K382" i="37" s="1"/>
  <c r="H217" i="37"/>
  <c r="I217" i="37" s="1"/>
  <c r="K217" i="37" s="1"/>
  <c r="H432" i="37"/>
  <c r="I432" i="37" s="1"/>
  <c r="K432" i="37" s="1"/>
  <c r="H376" i="37"/>
  <c r="I376" i="37" s="1"/>
  <c r="K376" i="37" s="1"/>
  <c r="H62" i="37"/>
  <c r="I62" i="37" s="1"/>
  <c r="K62" i="37" s="1"/>
  <c r="H180" i="37"/>
  <c r="I180" i="37" s="1"/>
  <c r="K180" i="37" s="1"/>
  <c r="H322" i="37"/>
  <c r="I322" i="37" s="1"/>
  <c r="K322" i="37" s="1"/>
  <c r="H53" i="37"/>
  <c r="I53" i="37" s="1"/>
  <c r="K53" i="37" s="1"/>
  <c r="H313" i="37"/>
  <c r="I313" i="37" s="1"/>
  <c r="K313" i="37" s="1"/>
  <c r="H178" i="37"/>
  <c r="I178" i="37" s="1"/>
  <c r="K178" i="37" s="1"/>
  <c r="H41" i="37"/>
  <c r="I41" i="37" s="1"/>
  <c r="K41" i="37" s="1"/>
  <c r="H43" i="37"/>
  <c r="I43" i="37" s="1"/>
  <c r="K43" i="37" s="1"/>
  <c r="H291" i="37"/>
  <c r="I291" i="37" s="1"/>
  <c r="K291" i="37" s="1"/>
  <c r="H378" i="37"/>
  <c r="I378" i="37" s="1"/>
  <c r="K378" i="37" s="1"/>
  <c r="H424" i="37"/>
  <c r="I424" i="37" s="1"/>
  <c r="K424" i="37" s="1"/>
  <c r="H395" i="37"/>
  <c r="I395" i="37" s="1"/>
  <c r="K395" i="37" s="1"/>
  <c r="H27" i="37"/>
  <c r="I27" i="37" s="1"/>
  <c r="K27" i="37" s="1"/>
  <c r="H336" i="37"/>
  <c r="I336" i="37" s="1"/>
  <c r="K336" i="37" s="1"/>
  <c r="H270" i="37"/>
  <c r="I270" i="37" s="1"/>
  <c r="K270" i="37" s="1"/>
  <c r="H431" i="37"/>
  <c r="I431" i="37" s="1"/>
  <c r="K431" i="37" s="1"/>
  <c r="H319" i="37"/>
  <c r="I319" i="37" s="1"/>
  <c r="K319" i="37" s="1"/>
  <c r="H81" i="37"/>
  <c r="I81" i="37" s="1"/>
  <c r="K81" i="37" s="1"/>
  <c r="H271" i="37"/>
  <c r="I271" i="37" s="1"/>
  <c r="K271" i="37" s="1"/>
  <c r="H399" i="37"/>
  <c r="I399" i="37" s="1"/>
  <c r="K399" i="37" s="1"/>
  <c r="H244" i="37"/>
  <c r="I244" i="37" s="1"/>
  <c r="K244" i="37" s="1"/>
  <c r="H104" i="37"/>
  <c r="I104" i="37" s="1"/>
  <c r="K104" i="37" s="1"/>
  <c r="H241" i="37"/>
  <c r="I241" i="37" s="1"/>
  <c r="K241" i="37" s="1"/>
  <c r="H122" i="37"/>
  <c r="I122" i="37" s="1"/>
  <c r="K122" i="37" s="1"/>
  <c r="H18" i="37"/>
  <c r="I18" i="37" s="1"/>
  <c r="K18" i="37" s="1"/>
  <c r="H12" i="37"/>
  <c r="I12" i="37" s="1"/>
  <c r="K12" i="37" s="1"/>
  <c r="H201" i="37"/>
  <c r="I201" i="37" s="1"/>
  <c r="K201" i="37" s="1"/>
  <c r="H14" i="37"/>
  <c r="I14" i="37" s="1"/>
  <c r="K14" i="37" s="1"/>
  <c r="H111" i="37"/>
  <c r="I111" i="37" s="1"/>
  <c r="K111" i="37" s="1"/>
  <c r="H411" i="37"/>
  <c r="I411" i="37" s="1"/>
  <c r="K411" i="37" s="1"/>
  <c r="H364" i="37"/>
  <c r="I364" i="37" s="1"/>
  <c r="K364" i="37" s="1"/>
  <c r="H94" i="37"/>
  <c r="I94" i="37" s="1"/>
  <c r="K94" i="37" s="1"/>
  <c r="H331" i="37"/>
  <c r="I331" i="37" s="1"/>
  <c r="K331" i="37" s="1"/>
  <c r="H451" i="37"/>
  <c r="I451" i="37" s="1"/>
  <c r="K451" i="37" s="1"/>
  <c r="H309" i="37"/>
  <c r="I309" i="37" s="1"/>
  <c r="K309" i="37" s="1"/>
  <c r="H371" i="37"/>
  <c r="I371" i="37" s="1"/>
  <c r="K371" i="37" s="1"/>
  <c r="H184" i="37"/>
  <c r="I184" i="37" s="1"/>
  <c r="K184" i="37" s="1"/>
  <c r="H421" i="37"/>
  <c r="I421" i="37" s="1"/>
  <c r="K421" i="37" s="1"/>
  <c r="H303" i="37"/>
  <c r="I303" i="37" s="1"/>
  <c r="K303" i="37" s="1"/>
  <c r="H337" i="37"/>
  <c r="I337" i="37" s="1"/>
  <c r="K337" i="37" s="1"/>
  <c r="H292" i="37"/>
  <c r="I292" i="37" s="1"/>
  <c r="K292" i="37" s="1"/>
  <c r="H231" i="37"/>
  <c r="I231" i="37" s="1"/>
  <c r="K231" i="37" s="1"/>
  <c r="H157" i="37"/>
  <c r="I157" i="37" s="1"/>
  <c r="K157" i="37" s="1"/>
  <c r="H189" i="37"/>
  <c r="I189" i="37" s="1"/>
  <c r="K189" i="37" s="1"/>
  <c r="H439" i="37"/>
  <c r="I439" i="37" s="1"/>
  <c r="K439" i="37" s="1"/>
  <c r="H71" i="37"/>
  <c r="I71" i="37" s="1"/>
  <c r="K71" i="37" s="1"/>
  <c r="H185" i="37"/>
  <c r="I185" i="37" s="1"/>
  <c r="K185" i="37" s="1"/>
  <c r="H86" i="37"/>
  <c r="I86" i="37" s="1"/>
  <c r="K86" i="37" s="1"/>
  <c r="H52" i="37"/>
  <c r="I52" i="37" s="1"/>
  <c r="K52" i="37" s="1"/>
  <c r="H146" i="37"/>
  <c r="I146" i="37" s="1"/>
  <c r="K146" i="37" s="1"/>
  <c r="H97" i="37"/>
  <c r="I97" i="37" s="1"/>
  <c r="K97" i="37" s="1"/>
  <c r="H168" i="37"/>
  <c r="I168" i="37" s="1"/>
  <c r="K168" i="37" s="1"/>
  <c r="H252" i="37"/>
  <c r="I252" i="37" s="1"/>
  <c r="K252" i="37" s="1"/>
  <c r="H261" i="37"/>
  <c r="I261" i="37" s="1"/>
  <c r="K261" i="37" s="1"/>
  <c r="H285" i="37"/>
  <c r="I285" i="37" s="1"/>
  <c r="K285" i="37" s="1"/>
  <c r="H409" i="37"/>
  <c r="I409" i="37" s="1"/>
  <c r="K409" i="37" s="1"/>
  <c r="H149" i="37"/>
  <c r="I149" i="37" s="1"/>
  <c r="K149" i="37" s="1"/>
  <c r="H415" i="37"/>
  <c r="I415" i="37" s="1"/>
  <c r="K415" i="37" s="1"/>
  <c r="H444" i="37"/>
  <c r="I444" i="37" s="1"/>
  <c r="K444" i="37" s="1"/>
  <c r="H401" i="37"/>
  <c r="I401" i="37" s="1"/>
  <c r="K401" i="37" s="1"/>
  <c r="H31" i="37"/>
  <c r="I31" i="37" s="1"/>
  <c r="K31" i="37" s="1"/>
  <c r="H126" i="37"/>
  <c r="I126" i="37" s="1"/>
  <c r="K126" i="37" s="1"/>
  <c r="H312" i="37"/>
  <c r="I312" i="37" s="1"/>
  <c r="K312" i="37" s="1"/>
  <c r="H398" i="37"/>
  <c r="I398" i="37" s="1"/>
  <c r="K398" i="37" s="1"/>
  <c r="H128" i="37"/>
  <c r="I128" i="37" s="1"/>
  <c r="K128" i="37" s="1"/>
  <c r="H361" i="37"/>
  <c r="I361" i="37" s="1"/>
  <c r="K361" i="37" s="1"/>
  <c r="H384" i="37"/>
  <c r="I384" i="37" s="1"/>
  <c r="K384" i="37" s="1"/>
  <c r="H352" i="37"/>
  <c r="I352" i="37" s="1"/>
  <c r="K352" i="37" s="1"/>
  <c r="H269" i="37"/>
  <c r="I269" i="37" s="1"/>
  <c r="K269" i="37" s="1"/>
  <c r="H403" i="37"/>
  <c r="I403" i="37" s="1"/>
  <c r="K403" i="37" s="1"/>
  <c r="H108" i="37"/>
  <c r="I108" i="37" s="1"/>
  <c r="K108" i="37" s="1"/>
  <c r="H349" i="37"/>
  <c r="I349" i="37" s="1"/>
  <c r="K349" i="37" s="1"/>
  <c r="H199" i="37"/>
  <c r="I199" i="37" s="1"/>
  <c r="K199" i="37" s="1"/>
  <c r="H87" i="37"/>
  <c r="I87" i="37" s="1"/>
  <c r="K87" i="37" s="1"/>
  <c r="H170" i="37"/>
  <c r="I170" i="37" s="1"/>
  <c r="K170" i="37" s="1"/>
  <c r="H369" i="37"/>
  <c r="I369" i="37" s="1"/>
  <c r="K369" i="37" s="1"/>
  <c r="H434" i="37"/>
  <c r="I434" i="37" s="1"/>
  <c r="K434" i="37" s="1"/>
  <c r="H387" i="37"/>
  <c r="I387" i="37" s="1"/>
  <c r="K387" i="37" s="1"/>
  <c r="H247" i="37"/>
  <c r="I247" i="37" s="1"/>
  <c r="K247" i="37" s="1"/>
  <c r="H300" i="37"/>
  <c r="I300" i="37" s="1"/>
  <c r="K300" i="37" s="1"/>
  <c r="H249" i="37"/>
  <c r="I249" i="37" s="1"/>
  <c r="K249" i="37" s="1"/>
  <c r="H259" i="37"/>
  <c r="I259" i="37" s="1"/>
  <c r="K259" i="37" s="1"/>
  <c r="H150" i="37"/>
  <c r="I150" i="37" s="1"/>
  <c r="K150" i="37" s="1"/>
  <c r="H410" i="37"/>
  <c r="I410" i="37" s="1"/>
  <c r="K410" i="37" s="1"/>
  <c r="H20" i="37"/>
  <c r="I20" i="37" s="1"/>
  <c r="K20" i="37" s="1"/>
  <c r="H118" i="37"/>
  <c r="I118" i="37" s="1"/>
  <c r="K118" i="37" s="1"/>
  <c r="H36" i="37"/>
  <c r="I36" i="37" s="1"/>
  <c r="K36" i="37" s="1"/>
  <c r="H363" i="37"/>
  <c r="I363" i="37" s="1"/>
  <c r="K363" i="37" s="1"/>
  <c r="H344" i="37"/>
  <c r="I344" i="37" s="1"/>
  <c r="K344" i="37" s="1"/>
  <c r="H167" i="37"/>
  <c r="I167" i="37" s="1"/>
  <c r="K167" i="37" s="1"/>
  <c r="H161" i="37"/>
  <c r="I161" i="37" s="1"/>
  <c r="K161" i="37" s="1"/>
  <c r="H394" i="37"/>
  <c r="I394" i="37" s="1"/>
  <c r="K394" i="37" s="1"/>
  <c r="H235" i="37"/>
  <c r="I235" i="37" s="1"/>
  <c r="K235" i="37" s="1"/>
  <c r="H165" i="37"/>
  <c r="I165" i="37" s="1"/>
  <c r="K165" i="37" s="1"/>
  <c r="H175" i="37"/>
  <c r="I175" i="37" s="1"/>
  <c r="K175" i="37" s="1"/>
  <c r="H154" i="37"/>
  <c r="I154" i="37" s="1"/>
  <c r="K154" i="37" s="1"/>
  <c r="H211" i="37"/>
  <c r="I211" i="37" s="1"/>
  <c r="K211" i="37" s="1"/>
  <c r="H112" i="37"/>
  <c r="I112" i="37" s="1"/>
  <c r="K112" i="37" s="1"/>
  <c r="H275" i="37"/>
  <c r="I275" i="37" s="1"/>
  <c r="K275" i="37" s="1"/>
  <c r="H206" i="37"/>
  <c r="I206" i="37" s="1"/>
  <c r="K206" i="37" s="1"/>
  <c r="H49" i="37"/>
  <c r="I49" i="37" s="1"/>
  <c r="K49" i="37" s="1"/>
  <c r="H55" i="37"/>
  <c r="I55" i="37" s="1"/>
  <c r="K55" i="37" s="1"/>
  <c r="H316" i="37"/>
  <c r="I316" i="37" s="1"/>
  <c r="K316" i="37" s="1"/>
  <c r="H327" i="37"/>
  <c r="I327" i="37" s="1"/>
  <c r="K327" i="37" s="1"/>
  <c r="H133" i="37"/>
  <c r="I133" i="37" s="1"/>
  <c r="K133" i="37" s="1"/>
  <c r="H315" i="37"/>
  <c r="I315" i="37" s="1"/>
  <c r="K315" i="37" s="1"/>
  <c r="H343" i="37"/>
  <c r="I343" i="37" s="1"/>
  <c r="K343" i="37" s="1"/>
  <c r="H99" i="37"/>
  <c r="I99" i="37" s="1"/>
  <c r="K99" i="37" s="1"/>
  <c r="H162" i="37"/>
  <c r="I162" i="37" s="1"/>
  <c r="K162" i="37" s="1"/>
  <c r="H179" i="37"/>
  <c r="I179" i="37" s="1"/>
  <c r="K179" i="37" s="1"/>
  <c r="H119" i="37"/>
  <c r="I119" i="37" s="1"/>
  <c r="K119" i="37" s="1"/>
  <c r="H310" i="37"/>
  <c r="I310" i="37" s="1"/>
  <c r="K310" i="37" s="1"/>
  <c r="H440" i="37"/>
  <c r="I440" i="37" s="1"/>
  <c r="K440" i="37" s="1"/>
  <c r="H367" i="37"/>
  <c r="I367" i="37" s="1"/>
  <c r="K367" i="37" s="1"/>
  <c r="H105" i="37"/>
  <c r="I105" i="37" s="1"/>
  <c r="K105" i="37" s="1"/>
  <c r="F252" i="27"/>
  <c r="G252" i="27" s="1"/>
  <c r="I252" i="27" s="1"/>
  <c r="F133" i="27"/>
  <c r="G133" i="27" s="1"/>
  <c r="I133" i="27" s="1"/>
  <c r="F56" i="27"/>
  <c r="G56" i="27" s="1"/>
  <c r="I56" i="27" s="1"/>
  <c r="F349" i="27"/>
  <c r="G349" i="27" s="1"/>
  <c r="I349" i="27" s="1"/>
  <c r="F227" i="27"/>
  <c r="G227" i="27" s="1"/>
  <c r="I227" i="27" s="1"/>
  <c r="F170" i="27"/>
  <c r="G170" i="27" s="1"/>
  <c r="I170" i="27" s="1"/>
  <c r="F362" i="27"/>
  <c r="G362" i="27" s="1"/>
  <c r="I362" i="27" s="1"/>
  <c r="F108" i="27"/>
  <c r="G108" i="27" s="1"/>
  <c r="I108" i="27" s="1"/>
  <c r="F185" i="27"/>
  <c r="G185" i="27" s="1"/>
  <c r="I185" i="27" s="1"/>
  <c r="F250" i="27"/>
  <c r="G250" i="27" s="1"/>
  <c r="I250" i="27" s="1"/>
  <c r="F70" i="27"/>
  <c r="G70" i="27" s="1"/>
  <c r="I70" i="27" s="1"/>
  <c r="F33" i="27"/>
  <c r="G33" i="27" s="1"/>
  <c r="I33" i="27" s="1"/>
  <c r="F25" i="27"/>
  <c r="G25" i="27" s="1"/>
  <c r="I25" i="27" s="1"/>
  <c r="F282" i="27"/>
  <c r="G282" i="27" s="1"/>
  <c r="I282" i="27" s="1"/>
  <c r="F244" i="27"/>
  <c r="G244" i="27" s="1"/>
  <c r="I244" i="27" s="1"/>
  <c r="F34" i="27"/>
  <c r="G34" i="27" s="1"/>
  <c r="I34" i="27" s="1"/>
  <c r="F329" i="27"/>
  <c r="G329" i="27" s="1"/>
  <c r="I329" i="27" s="1"/>
  <c r="F404" i="27"/>
  <c r="G404" i="27" s="1"/>
  <c r="I404" i="27" s="1"/>
  <c r="F75" i="27"/>
  <c r="G75" i="27" s="1"/>
  <c r="I75" i="27" s="1"/>
  <c r="F143" i="27"/>
  <c r="G143" i="27" s="1"/>
  <c r="I143" i="27" s="1"/>
  <c r="F104" i="27"/>
  <c r="G104" i="27" s="1"/>
  <c r="I104" i="27" s="1"/>
  <c r="F18" i="27"/>
  <c r="G18" i="27" s="1"/>
  <c r="I18" i="27" s="1"/>
  <c r="F287" i="27"/>
  <c r="G287" i="27" s="1"/>
  <c r="I287" i="27" s="1"/>
  <c r="F315" i="27"/>
  <c r="G315" i="27" s="1"/>
  <c r="I315" i="27" s="1"/>
  <c r="F318" i="27"/>
  <c r="G318" i="27" s="1"/>
  <c r="I318" i="27" s="1"/>
  <c r="F334" i="27"/>
  <c r="G334" i="27" s="1"/>
  <c r="I334" i="27" s="1"/>
  <c r="F293" i="27"/>
  <c r="G293" i="27" s="1"/>
  <c r="I293" i="27" s="1"/>
  <c r="F283" i="27"/>
  <c r="G283" i="27" s="1"/>
  <c r="I283" i="27" s="1"/>
  <c r="F372" i="27"/>
  <c r="G372" i="27" s="1"/>
  <c r="I372" i="27" s="1"/>
  <c r="F38" i="27"/>
  <c r="G38" i="27" s="1"/>
  <c r="I38" i="27" s="1"/>
  <c r="F40" i="27"/>
  <c r="G40" i="27" s="1"/>
  <c r="I40" i="27" s="1"/>
  <c r="F337" i="27"/>
  <c r="G337" i="27" s="1"/>
  <c r="I337" i="27" s="1"/>
  <c r="F118" i="27"/>
  <c r="G118" i="27" s="1"/>
  <c r="I118" i="27" s="1"/>
  <c r="F119" i="27"/>
  <c r="G119" i="27" s="1"/>
  <c r="I119" i="27" s="1"/>
  <c r="F456" i="27"/>
  <c r="F451" i="27"/>
  <c r="F439" i="27"/>
  <c r="F426" i="27"/>
  <c r="F420" i="27"/>
  <c r="F415" i="27"/>
  <c r="F405" i="27"/>
  <c r="F398" i="27"/>
  <c r="F392" i="27"/>
  <c r="F381" i="27"/>
  <c r="F374" i="27"/>
  <c r="F361" i="27"/>
  <c r="F355" i="27"/>
  <c r="F348" i="27"/>
  <c r="F342" i="27"/>
  <c r="F338" i="27"/>
  <c r="F331" i="27"/>
  <c r="F326" i="27"/>
  <c r="F321" i="27"/>
  <c r="F316" i="27"/>
  <c r="F310" i="27"/>
  <c r="F302" i="27"/>
  <c r="F298" i="27"/>
  <c r="F294" i="27"/>
  <c r="F279" i="27"/>
  <c r="F271" i="27"/>
  <c r="F261" i="27"/>
  <c r="F253" i="27"/>
  <c r="F243" i="27"/>
  <c r="F233" i="27"/>
  <c r="F226" i="27"/>
  <c r="F222" i="27"/>
  <c r="F214" i="27"/>
  <c r="F204" i="27"/>
  <c r="F194" i="27"/>
  <c r="F186" i="27"/>
  <c r="F176" i="27"/>
  <c r="F172" i="27"/>
  <c r="F164" i="27"/>
  <c r="F160" i="27"/>
  <c r="F149" i="27"/>
  <c r="F142" i="27"/>
  <c r="F137" i="27"/>
  <c r="F132" i="27"/>
  <c r="F126" i="27"/>
  <c r="F122" i="27"/>
  <c r="F114" i="27"/>
  <c r="F109" i="27"/>
  <c r="F98" i="27"/>
  <c r="F90" i="27"/>
  <c r="F78" i="27"/>
  <c r="F168" i="27"/>
  <c r="G168" i="27" s="1"/>
  <c r="I168" i="27" s="1"/>
  <c r="F215" i="27"/>
  <c r="G215" i="27" s="1"/>
  <c r="I215" i="27" s="1"/>
  <c r="F191" i="27"/>
  <c r="G191" i="27" s="1"/>
  <c r="I191" i="27" s="1"/>
  <c r="F382" i="27"/>
  <c r="G382" i="27" s="1"/>
  <c r="I382" i="27" s="1"/>
  <c r="F35" i="27"/>
  <c r="G35" i="27" s="1"/>
  <c r="I35" i="27" s="1"/>
  <c r="F237" i="27"/>
  <c r="G237" i="27" s="1"/>
  <c r="I237" i="27" s="1"/>
  <c r="F364" i="27"/>
  <c r="G364" i="27" s="1"/>
  <c r="I364" i="27" s="1"/>
  <c r="F459" i="27"/>
  <c r="G459" i="27" s="1"/>
  <c r="I459" i="27" s="1"/>
  <c r="F391" i="27"/>
  <c r="G391" i="27" s="1"/>
  <c r="I391" i="27" s="1"/>
  <c r="F249" i="27"/>
  <c r="G249" i="27" s="1"/>
  <c r="I249" i="27" s="1"/>
  <c r="F231" i="27"/>
  <c r="G231" i="27" s="1"/>
  <c r="I231" i="27" s="1"/>
  <c r="F440" i="27"/>
  <c r="G440" i="27" s="1"/>
  <c r="I440" i="27" s="1"/>
  <c r="F377" i="27"/>
  <c r="G377" i="27" s="1"/>
  <c r="I377" i="27" s="1"/>
  <c r="F146" i="27"/>
  <c r="G146" i="27" s="1"/>
  <c r="I146" i="27" s="1"/>
  <c r="F27" i="27"/>
  <c r="G27" i="27" s="1"/>
  <c r="I27" i="27" s="1"/>
  <c r="F313" i="27"/>
  <c r="G313" i="27" s="1"/>
  <c r="I313" i="27" s="1"/>
  <c r="F428" i="27"/>
  <c r="G428" i="27" s="1"/>
  <c r="I428" i="27" s="1"/>
  <c r="F47" i="27"/>
  <c r="G47" i="27" s="1"/>
  <c r="I47" i="27" s="1"/>
  <c r="F158" i="27"/>
  <c r="G158" i="27" s="1"/>
  <c r="I158" i="27" s="1"/>
  <c r="F117" i="27"/>
  <c r="G117" i="27" s="1"/>
  <c r="I117" i="27" s="1"/>
  <c r="F245" i="27"/>
  <c r="G245" i="27" s="1"/>
  <c r="I245" i="27" s="1"/>
  <c r="F413" i="27"/>
  <c r="G413" i="27" s="1"/>
  <c r="I413" i="27" s="1"/>
  <c r="F424" i="27"/>
  <c r="G424" i="27" s="1"/>
  <c r="I424" i="27" s="1"/>
  <c r="F213" i="27"/>
  <c r="G213" i="27" s="1"/>
  <c r="I213" i="27" s="1"/>
  <c r="F264" i="27"/>
  <c r="G264" i="27" s="1"/>
  <c r="I264" i="27" s="1"/>
  <c r="F95" i="27"/>
  <c r="G95" i="27" s="1"/>
  <c r="I95" i="27" s="1"/>
  <c r="F101" i="27"/>
  <c r="G101" i="27" s="1"/>
  <c r="I101" i="27" s="1"/>
  <c r="F42" i="27"/>
  <c r="G42" i="27" s="1"/>
  <c r="I42" i="27" s="1"/>
  <c r="F129" i="27"/>
  <c r="G129" i="27" s="1"/>
  <c r="I129" i="27" s="1"/>
  <c r="F145" i="27"/>
  <c r="G145" i="27" s="1"/>
  <c r="I145" i="27" s="1"/>
  <c r="F32" i="27"/>
  <c r="G32" i="27" s="1"/>
  <c r="I32" i="27" s="1"/>
  <c r="F435" i="27"/>
  <c r="G435" i="27" s="1"/>
  <c r="I435" i="27" s="1"/>
  <c r="F303" i="27"/>
  <c r="G303" i="27" s="1"/>
  <c r="I303" i="27" s="1"/>
  <c r="F393" i="27"/>
  <c r="G393" i="27" s="1"/>
  <c r="I393" i="27" s="1"/>
  <c r="F454" i="27"/>
  <c r="F448" i="27"/>
  <c r="F436" i="27"/>
  <c r="F425" i="27"/>
  <c r="F419" i="27"/>
  <c r="F414" i="27"/>
  <c r="F403" i="27"/>
  <c r="F397" i="27"/>
  <c r="F387" i="27"/>
  <c r="F379" i="27"/>
  <c r="F373" i="27"/>
  <c r="F360" i="27"/>
  <c r="F354" i="27"/>
  <c r="F347" i="27"/>
  <c r="F341" i="27"/>
  <c r="F336" i="27"/>
  <c r="F330" i="27"/>
  <c r="F325" i="27"/>
  <c r="F320" i="27"/>
  <c r="F314" i="27"/>
  <c r="F307" i="27"/>
  <c r="F301" i="27"/>
  <c r="F297" i="27"/>
  <c r="F289" i="27"/>
  <c r="F278" i="27"/>
  <c r="F265" i="27"/>
  <c r="F260" i="27"/>
  <c r="F251" i="27"/>
  <c r="F240" i="27"/>
  <c r="F232" i="27"/>
  <c r="F225" i="27"/>
  <c r="F220" i="27"/>
  <c r="F209" i="27"/>
  <c r="F200" i="27"/>
  <c r="F193" i="27"/>
  <c r="F184" i="27"/>
  <c r="F175" i="27"/>
  <c r="F169" i="27"/>
  <c r="F163" i="27"/>
  <c r="F156" i="27"/>
  <c r="F148" i="27"/>
  <c r="F141" i="27"/>
  <c r="F136" i="27"/>
  <c r="F131" i="27"/>
  <c r="F125" i="27"/>
  <c r="F120" i="27"/>
  <c r="F113" i="27"/>
  <c r="F107" i="27"/>
  <c r="F96" i="27"/>
  <c r="F88" i="27"/>
  <c r="F450" i="27"/>
  <c r="G450" i="27" s="1"/>
  <c r="I450" i="27" s="1"/>
  <c r="F190" i="27"/>
  <c r="G190" i="27" s="1"/>
  <c r="I190" i="27" s="1"/>
  <c r="F72" i="27"/>
  <c r="G72" i="27" s="1"/>
  <c r="I72" i="27" s="1"/>
  <c r="F344" i="27"/>
  <c r="G344" i="27" s="1"/>
  <c r="I344" i="27" s="1"/>
  <c r="F408" i="27"/>
  <c r="G408" i="27" s="1"/>
  <c r="I408" i="27" s="1"/>
  <c r="F255" i="27"/>
  <c r="G255" i="27" s="1"/>
  <c r="I255" i="27" s="1"/>
  <c r="F235" i="27"/>
  <c r="G235" i="27" s="1"/>
  <c r="I235" i="27" s="1"/>
  <c r="F97" i="27"/>
  <c r="G97" i="27" s="1"/>
  <c r="I97" i="27" s="1"/>
  <c r="F447" i="27"/>
  <c r="G447" i="27" s="1"/>
  <c r="I447" i="27" s="1"/>
  <c r="F59" i="27"/>
  <c r="G59" i="27" s="1"/>
  <c r="I59" i="27" s="1"/>
  <c r="F257" i="27"/>
  <c r="G257" i="27" s="1"/>
  <c r="I257" i="27" s="1"/>
  <c r="F322" i="27"/>
  <c r="G322" i="27" s="1"/>
  <c r="I322" i="27" s="1"/>
  <c r="F178" i="27"/>
  <c r="G178" i="27" s="1"/>
  <c r="I178" i="27" s="1"/>
  <c r="F202" i="27"/>
  <c r="G202" i="27" s="1"/>
  <c r="I202" i="27" s="1"/>
  <c r="F197" i="27"/>
  <c r="G197" i="27" s="1"/>
  <c r="I197" i="27" s="1"/>
  <c r="F449" i="27"/>
  <c r="G449" i="27" s="1"/>
  <c r="I449" i="27" s="1"/>
  <c r="F82" i="27"/>
  <c r="G82" i="27" s="1"/>
  <c r="I82" i="27" s="1"/>
  <c r="F384" i="27"/>
  <c r="G384" i="27" s="1"/>
  <c r="I384" i="27" s="1"/>
  <c r="F196" i="27"/>
  <c r="G196" i="27" s="1"/>
  <c r="I196" i="27" s="1"/>
  <c r="F308" i="27"/>
  <c r="G308" i="27" s="1"/>
  <c r="I308" i="27" s="1"/>
  <c r="F77" i="27"/>
  <c r="G77" i="27" s="1"/>
  <c r="I77" i="27" s="1"/>
  <c r="F238" i="27"/>
  <c r="G238" i="27" s="1"/>
  <c r="I238" i="27" s="1"/>
  <c r="F277" i="27"/>
  <c r="G277" i="27" s="1"/>
  <c r="I277" i="27" s="1"/>
  <c r="F39" i="27"/>
  <c r="G39" i="27" s="1"/>
  <c r="I39" i="27" s="1"/>
  <c r="F48" i="27"/>
  <c r="G48" i="27" s="1"/>
  <c r="I48" i="27" s="1"/>
  <c r="F22" i="27"/>
  <c r="G22" i="27" s="1"/>
  <c r="I22" i="27" s="1"/>
  <c r="F20" i="27"/>
  <c r="G20" i="27" s="1"/>
  <c r="I20" i="27" s="1"/>
  <c r="F100" i="27"/>
  <c r="G100" i="27" s="1"/>
  <c r="I100" i="27" s="1"/>
  <c r="F290" i="27"/>
  <c r="G290" i="27" s="1"/>
  <c r="I290" i="27" s="1"/>
  <c r="F21" i="27"/>
  <c r="G21" i="27" s="1"/>
  <c r="I21" i="27" s="1"/>
  <c r="F177" i="27"/>
  <c r="G177" i="27" s="1"/>
  <c r="I177" i="27" s="1"/>
  <c r="F395" i="27"/>
  <c r="G395" i="27" s="1"/>
  <c r="I395" i="27" s="1"/>
  <c r="F370" i="27"/>
  <c r="G370" i="27" s="1"/>
  <c r="I370" i="27" s="1"/>
  <c r="F458" i="27"/>
  <c r="F453" i="27"/>
  <c r="F442" i="27"/>
  <c r="F431" i="27"/>
  <c r="F423" i="27"/>
  <c r="F418" i="27"/>
  <c r="F410" i="27"/>
  <c r="F402" i="27"/>
  <c r="F396" i="27"/>
  <c r="F386" i="27"/>
  <c r="F376" i="27"/>
  <c r="F368" i="27"/>
  <c r="F357" i="27"/>
  <c r="F353" i="27"/>
  <c r="F346" i="27"/>
  <c r="F340" i="27"/>
  <c r="F335" i="27"/>
  <c r="F328" i="27"/>
  <c r="F324" i="27"/>
  <c r="F319" i="27"/>
  <c r="F312" i="27"/>
  <c r="F306" i="27"/>
  <c r="F300" i="27"/>
  <c r="F296" i="27"/>
  <c r="F281" i="27"/>
  <c r="F276" i="27"/>
  <c r="F263" i="27"/>
  <c r="F256" i="27"/>
  <c r="F248" i="27"/>
  <c r="F239" i="27"/>
  <c r="F230" i="27"/>
  <c r="F224" i="27"/>
  <c r="F218" i="27"/>
  <c r="F208" i="27"/>
  <c r="F199" i="27"/>
  <c r="F192" i="27"/>
  <c r="F182" i="27"/>
  <c r="F174" i="27"/>
  <c r="F166" i="27"/>
  <c r="F162" i="27"/>
  <c r="F153" i="27"/>
  <c r="F147" i="27"/>
  <c r="F140" i="27"/>
  <c r="F135" i="27"/>
  <c r="F130" i="27"/>
  <c r="F124" i="27"/>
  <c r="F116" i="27"/>
  <c r="F111" i="27"/>
  <c r="F106" i="27"/>
  <c r="F93" i="27"/>
  <c r="F80" i="27"/>
  <c r="F167" i="27"/>
  <c r="G167" i="27" s="1"/>
  <c r="I167" i="27" s="1"/>
  <c r="F73" i="27"/>
  <c r="G73" i="27" s="1"/>
  <c r="I73" i="27" s="1"/>
  <c r="F152" i="27"/>
  <c r="G152" i="27" s="1"/>
  <c r="I152" i="27" s="1"/>
  <c r="F69" i="27"/>
  <c r="G69" i="27" s="1"/>
  <c r="I69" i="27" s="1"/>
  <c r="F181" i="27"/>
  <c r="G181" i="27" s="1"/>
  <c r="I181" i="27" s="1"/>
  <c r="F371" i="27"/>
  <c r="G371" i="27" s="1"/>
  <c r="I371" i="27" s="1"/>
  <c r="F389" i="27"/>
  <c r="G389" i="27" s="1"/>
  <c r="I389" i="27" s="1"/>
  <c r="F444" i="27"/>
  <c r="G444" i="27" s="1"/>
  <c r="I444" i="27" s="1"/>
  <c r="F219" i="27"/>
  <c r="G219" i="27" s="1"/>
  <c r="I219" i="27" s="1"/>
  <c r="F159" i="27"/>
  <c r="G159" i="27" s="1"/>
  <c r="I159" i="27" s="1"/>
  <c r="F363" i="27"/>
  <c r="G363" i="27" s="1"/>
  <c r="I363" i="27" s="1"/>
  <c r="F351" i="27"/>
  <c r="G351" i="27" s="1"/>
  <c r="I351" i="27" s="1"/>
  <c r="F205" i="27"/>
  <c r="G205" i="27" s="1"/>
  <c r="I205" i="27" s="1"/>
  <c r="F411" i="27"/>
  <c r="G411" i="27" s="1"/>
  <c r="I411" i="27" s="1"/>
  <c r="F87" i="27"/>
  <c r="G87" i="27" s="1"/>
  <c r="I87" i="27" s="1"/>
  <c r="F228" i="27"/>
  <c r="G228" i="27" s="1"/>
  <c r="I228" i="27" s="1"/>
  <c r="F65" i="27"/>
  <c r="G65" i="27" s="1"/>
  <c r="I65" i="27" s="1"/>
  <c r="F89" i="27"/>
  <c r="G89" i="27" s="1"/>
  <c r="I89" i="27" s="1"/>
  <c r="F236" i="27"/>
  <c r="G236" i="27" s="1"/>
  <c r="I236" i="27" s="1"/>
  <c r="F217" i="27"/>
  <c r="G217" i="27" s="1"/>
  <c r="I217" i="27" s="1"/>
  <c r="F195" i="27"/>
  <c r="G195" i="27" s="1"/>
  <c r="I195" i="27" s="1"/>
  <c r="F201" i="27"/>
  <c r="G201" i="27" s="1"/>
  <c r="I201" i="27" s="1"/>
  <c r="F44" i="27"/>
  <c r="G44" i="27" s="1"/>
  <c r="I44" i="27" s="1"/>
  <c r="F187" i="27"/>
  <c r="G187" i="27" s="1"/>
  <c r="I187" i="27" s="1"/>
  <c r="F30" i="27"/>
  <c r="G30" i="27" s="1"/>
  <c r="I30" i="27" s="1"/>
  <c r="F292" i="27"/>
  <c r="G292" i="27" s="1"/>
  <c r="I292" i="27" s="1"/>
  <c r="F390" i="27"/>
  <c r="G390" i="27" s="1"/>
  <c r="I390" i="27" s="1"/>
  <c r="F155" i="27"/>
  <c r="G155" i="27" s="1"/>
  <c r="I155" i="27" s="1"/>
  <c r="F103" i="27"/>
  <c r="G103" i="27" s="1"/>
  <c r="I103" i="27" s="1"/>
  <c r="F83" i="27"/>
  <c r="G83" i="27" s="1"/>
  <c r="I83" i="27" s="1"/>
  <c r="F212" i="27"/>
  <c r="G212" i="27" s="1"/>
  <c r="I212" i="27" s="1"/>
  <c r="F273" i="27"/>
  <c r="G273" i="27" s="1"/>
  <c r="I273" i="27" s="1"/>
  <c r="F15" i="27"/>
  <c r="G15" i="27" s="1"/>
  <c r="I15" i="27" s="1"/>
  <c r="F457" i="27"/>
  <c r="F452" i="27"/>
  <c r="F441" i="27"/>
  <c r="F427" i="27"/>
  <c r="F422" i="27"/>
  <c r="F417" i="27"/>
  <c r="F406" i="27"/>
  <c r="F401" i="27"/>
  <c r="F394" i="27"/>
  <c r="F383" i="27"/>
  <c r="F375" i="27"/>
  <c r="F366" i="27"/>
  <c r="F356" i="27"/>
  <c r="F352" i="27"/>
  <c r="F345" i="27"/>
  <c r="F339" i="27"/>
  <c r="F332" i="27"/>
  <c r="F327" i="27"/>
  <c r="F323" i="27"/>
  <c r="F317" i="27"/>
  <c r="F311" i="27"/>
  <c r="F305" i="27"/>
  <c r="F299" i="27"/>
  <c r="F295" i="27"/>
  <c r="F280" i="27"/>
  <c r="F272" i="27"/>
  <c r="F262" i="27"/>
  <c r="F254" i="27"/>
  <c r="F246" i="27"/>
  <c r="F234" i="27"/>
  <c r="F229" i="27"/>
  <c r="F223" i="27"/>
  <c r="F216" i="27"/>
  <c r="F207" i="27"/>
  <c r="F198" i="27"/>
  <c r="F188" i="27"/>
  <c r="F179" i="27"/>
  <c r="F173" i="27"/>
  <c r="F165" i="27"/>
  <c r="F161" i="27"/>
  <c r="F150" i="27"/>
  <c r="F144" i="27"/>
  <c r="F139" i="27"/>
  <c r="F134" i="27"/>
  <c r="F128" i="27"/>
  <c r="F123" i="27"/>
  <c r="F115" i="27"/>
  <c r="F110" i="27"/>
  <c r="F105" i="27"/>
  <c r="F91" i="27"/>
  <c r="F79" i="27"/>
  <c r="F76" i="27"/>
  <c r="F67" i="27"/>
  <c r="F58" i="27"/>
  <c r="F52" i="27"/>
  <c r="F41" i="27"/>
  <c r="F28" i="27"/>
  <c r="F17" i="27"/>
  <c r="F11" i="27"/>
  <c r="F7" i="27"/>
  <c r="F50" i="27"/>
  <c r="G50" i="27" s="1"/>
  <c r="I50" i="27" s="1"/>
  <c r="F269" i="27"/>
  <c r="G269" i="27" s="1"/>
  <c r="I269" i="27" s="1"/>
  <c r="F61" i="27"/>
  <c r="G61" i="27" s="1"/>
  <c r="I61" i="27" s="1"/>
  <c r="F29" i="27"/>
  <c r="G29" i="27" s="1"/>
  <c r="I29" i="27" s="1"/>
  <c r="F407" i="27"/>
  <c r="G407" i="27" s="1"/>
  <c r="I407" i="27" s="1"/>
  <c r="F291" i="27"/>
  <c r="G291" i="27" s="1"/>
  <c r="I291" i="27" s="1"/>
  <c r="F437" i="27"/>
  <c r="G437" i="27" s="1"/>
  <c r="I437" i="27" s="1"/>
  <c r="F399" i="27"/>
  <c r="G399" i="27" s="1"/>
  <c r="I399" i="27" s="1"/>
  <c r="F241" i="27"/>
  <c r="G241" i="27" s="1"/>
  <c r="I241" i="27" s="1"/>
  <c r="F266" i="27"/>
  <c r="G266" i="27" s="1"/>
  <c r="I266" i="27" s="1"/>
  <c r="F85" i="27"/>
  <c r="G85" i="27" s="1"/>
  <c r="I85" i="27" s="1"/>
  <c r="F433" i="27"/>
  <c r="G433" i="27" s="1"/>
  <c r="I433" i="27" s="1"/>
  <c r="F378" i="27"/>
  <c r="G378" i="27" s="1"/>
  <c r="I378" i="27" s="1"/>
  <c r="F432" i="27"/>
  <c r="G432" i="27" s="1"/>
  <c r="I432" i="27" s="1"/>
  <c r="F121" i="27"/>
  <c r="G121" i="27" s="1"/>
  <c r="I121" i="27" s="1"/>
  <c r="F221" i="27"/>
  <c r="G221" i="27" s="1"/>
  <c r="I221" i="27" s="1"/>
  <c r="F400" i="27"/>
  <c r="G400" i="27" s="1"/>
  <c r="I400" i="27" s="1"/>
  <c r="F429" i="27"/>
  <c r="G429" i="27" s="1"/>
  <c r="I429" i="27" s="1"/>
  <c r="F55" i="27"/>
  <c r="G55" i="27" s="1"/>
  <c r="I55" i="27" s="1"/>
  <c r="F171" i="27"/>
  <c r="G171" i="27" s="1"/>
  <c r="I171" i="27" s="1"/>
  <c r="F455" i="27"/>
  <c r="G455" i="27" s="1"/>
  <c r="I455" i="27" s="1"/>
  <c r="F74" i="27"/>
  <c r="F66" i="27"/>
  <c r="F57" i="27"/>
  <c r="F51" i="27"/>
  <c r="F37" i="27"/>
  <c r="F26" i="27"/>
  <c r="F14" i="27"/>
  <c r="F10" i="27"/>
  <c r="F6" i="27"/>
  <c r="F284" i="27"/>
  <c r="G284" i="27" s="1"/>
  <c r="I284" i="27" s="1"/>
  <c r="F409" i="27"/>
  <c r="G409" i="27" s="1"/>
  <c r="I409" i="27" s="1"/>
  <c r="F46" i="27"/>
  <c r="G46" i="27" s="1"/>
  <c r="I46" i="27" s="1"/>
  <c r="F350" i="27"/>
  <c r="G350" i="27" s="1"/>
  <c r="I350" i="27" s="1"/>
  <c r="F242" i="27"/>
  <c r="G242" i="27" s="1"/>
  <c r="I242" i="27" s="1"/>
  <c r="F385" i="27"/>
  <c r="G385" i="27" s="1"/>
  <c r="I385" i="27" s="1"/>
  <c r="F81" i="27"/>
  <c r="G81" i="27" s="1"/>
  <c r="I81" i="27" s="1"/>
  <c r="F430" i="27"/>
  <c r="G430" i="27" s="1"/>
  <c r="I430" i="27" s="1"/>
  <c r="F333" i="27"/>
  <c r="G333" i="27" s="1"/>
  <c r="I333" i="27" s="1"/>
  <c r="F157" i="27"/>
  <c r="G157" i="27" s="1"/>
  <c r="I157" i="27" s="1"/>
  <c r="F358" i="27"/>
  <c r="G358" i="27" s="1"/>
  <c r="I358" i="27" s="1"/>
  <c r="F288" i="27"/>
  <c r="G288" i="27" s="1"/>
  <c r="I288" i="27" s="1"/>
  <c r="F127" i="27"/>
  <c r="G127" i="27" s="1"/>
  <c r="I127" i="27" s="1"/>
  <c r="F388" i="27"/>
  <c r="G388" i="27" s="1"/>
  <c r="I388" i="27" s="1"/>
  <c r="F285" i="27"/>
  <c r="G285" i="27" s="1"/>
  <c r="I285" i="27" s="1"/>
  <c r="F446" i="27"/>
  <c r="G446" i="27" s="1"/>
  <c r="I446" i="27" s="1"/>
  <c r="F380" i="27"/>
  <c r="G380" i="27" s="1"/>
  <c r="I380" i="27" s="1"/>
  <c r="F365" i="27"/>
  <c r="G365" i="27" s="1"/>
  <c r="I365" i="27" s="1"/>
  <c r="F151" i="27"/>
  <c r="G151" i="27" s="1"/>
  <c r="I151" i="27" s="1"/>
  <c r="F189" i="27"/>
  <c r="G189" i="27" s="1"/>
  <c r="I189" i="27" s="1"/>
  <c r="F258" i="27"/>
  <c r="G258" i="27" s="1"/>
  <c r="I258" i="27" s="1"/>
  <c r="F71" i="27"/>
  <c r="F63" i="27"/>
  <c r="F54" i="27"/>
  <c r="F49" i="27"/>
  <c r="F36" i="27"/>
  <c r="F24" i="27"/>
  <c r="F13" i="27"/>
  <c r="F9" i="27"/>
  <c r="F5" i="27"/>
  <c r="F286" i="27"/>
  <c r="G286" i="27" s="1"/>
  <c r="I286" i="27" s="1"/>
  <c r="F99" i="27"/>
  <c r="G99" i="27" s="1"/>
  <c r="I99" i="27" s="1"/>
  <c r="F45" i="27"/>
  <c r="G45" i="27" s="1"/>
  <c r="I45" i="27" s="1"/>
  <c r="F92" i="27"/>
  <c r="G92" i="27" s="1"/>
  <c r="I92" i="27" s="1"/>
  <c r="F247" i="27"/>
  <c r="G247" i="27" s="1"/>
  <c r="I247" i="27" s="1"/>
  <c r="F369" i="27"/>
  <c r="G369" i="27" s="1"/>
  <c r="I369" i="27" s="1"/>
  <c r="F211" i="27"/>
  <c r="G211" i="27" s="1"/>
  <c r="I211" i="27" s="1"/>
  <c r="F445" i="27"/>
  <c r="G445" i="27" s="1"/>
  <c r="I445" i="27" s="1"/>
  <c r="F19" i="27"/>
  <c r="G19" i="27" s="1"/>
  <c r="I19" i="27" s="1"/>
  <c r="F180" i="27"/>
  <c r="G180" i="27" s="1"/>
  <c r="I180" i="27" s="1"/>
  <c r="F434" i="27"/>
  <c r="G434" i="27" s="1"/>
  <c r="I434" i="27" s="1"/>
  <c r="F64" i="27"/>
  <c r="G64" i="27" s="1"/>
  <c r="I64" i="27" s="1"/>
  <c r="F412" i="27"/>
  <c r="G412" i="27" s="1"/>
  <c r="I412" i="27" s="1"/>
  <c r="F309" i="27"/>
  <c r="G309" i="27" s="1"/>
  <c r="I309" i="27" s="1"/>
  <c r="F270" i="27"/>
  <c r="G270" i="27" s="1"/>
  <c r="I270" i="27" s="1"/>
  <c r="F3" i="27"/>
  <c r="G3" i="27" s="1"/>
  <c r="I3" i="27" s="1"/>
  <c r="F183" i="27"/>
  <c r="G183" i="27" s="1"/>
  <c r="I183" i="27" s="1"/>
  <c r="F154" i="27"/>
  <c r="G154" i="27" s="1"/>
  <c r="I154" i="27" s="1"/>
  <c r="F259" i="27"/>
  <c r="G259" i="27" s="1"/>
  <c r="I259" i="27" s="1"/>
  <c r="F267" i="27"/>
  <c r="G267" i="27" s="1"/>
  <c r="I267" i="27" s="1"/>
  <c r="F421" i="27"/>
  <c r="G421" i="27" s="1"/>
  <c r="I421" i="27" s="1"/>
  <c r="F68" i="27"/>
  <c r="F60" i="27"/>
  <c r="F53" i="27"/>
  <c r="F43" i="27"/>
  <c r="F31" i="27"/>
  <c r="F23" i="27"/>
  <c r="F12" i="27"/>
  <c r="F8" i="27"/>
  <c r="F4" i="27"/>
  <c r="F94" i="27"/>
  <c r="G94" i="27" s="1"/>
  <c r="I94" i="27" s="1"/>
  <c r="F16" i="27"/>
  <c r="G16" i="27" s="1"/>
  <c r="I16" i="27" s="1"/>
  <c r="F102" i="27"/>
  <c r="G102" i="27" s="1"/>
  <c r="I102" i="27" s="1"/>
  <c r="F112" i="27"/>
  <c r="G112" i="27" s="1"/>
  <c r="I112" i="27" s="1"/>
  <c r="F416" i="27"/>
  <c r="G416" i="27" s="1"/>
  <c r="I416" i="27" s="1"/>
  <c r="F367" i="27"/>
  <c r="G367" i="27" s="1"/>
  <c r="I367" i="27" s="1"/>
  <c r="F203" i="27"/>
  <c r="G203" i="27" s="1"/>
  <c r="I203" i="27" s="1"/>
  <c r="F359" i="27"/>
  <c r="G359" i="27" s="1"/>
  <c r="I359" i="27" s="1"/>
  <c r="F438" i="27"/>
  <c r="G438" i="27" s="1"/>
  <c r="I438" i="27" s="1"/>
  <c r="F268" i="27"/>
  <c r="G268" i="27" s="1"/>
  <c r="I268" i="27" s="1"/>
  <c r="F84" i="27"/>
  <c r="G84" i="27" s="1"/>
  <c r="I84" i="27" s="1"/>
  <c r="F443" i="27"/>
  <c r="G443" i="27" s="1"/>
  <c r="I443" i="27" s="1"/>
  <c r="F274" i="27"/>
  <c r="G274" i="27" s="1"/>
  <c r="I274" i="27" s="1"/>
  <c r="F275" i="27"/>
  <c r="G275" i="27" s="1"/>
  <c r="I275" i="27" s="1"/>
  <c r="F210" i="27"/>
  <c r="G210" i="27" s="1"/>
  <c r="I210" i="27" s="1"/>
  <c r="F86" i="27"/>
  <c r="G86" i="27" s="1"/>
  <c r="I86" i="27" s="1"/>
  <c r="F343" i="27"/>
  <c r="G343" i="27" s="1"/>
  <c r="I343" i="27" s="1"/>
  <c r="F304" i="27"/>
  <c r="G304" i="27" s="1"/>
  <c r="I304" i="27" s="1"/>
  <c r="F138" i="27"/>
  <c r="G138" i="27" s="1"/>
  <c r="I138" i="27" s="1"/>
  <c r="F62" i="27"/>
  <c r="G62" i="27" s="1"/>
  <c r="I62" i="27" s="1"/>
  <c r="F206" i="27"/>
  <c r="G206" i="27" s="1"/>
  <c r="I206" i="27" s="1"/>
  <c r="F3" i="28"/>
  <c r="G3" i="28" s="1"/>
  <c r="I3" i="28" s="1"/>
  <c r="F439" i="28"/>
  <c r="G439" i="28" s="1"/>
  <c r="I439" i="28" s="1"/>
  <c r="F454" i="28"/>
  <c r="G454" i="28" s="1"/>
  <c r="I454" i="28" s="1"/>
  <c r="F450" i="28"/>
  <c r="G450" i="28" s="1"/>
  <c r="I450" i="28" s="1"/>
  <c r="F446" i="28"/>
  <c r="G446" i="28" s="1"/>
  <c r="I446" i="28" s="1"/>
  <c r="F440" i="28"/>
  <c r="G440" i="28" s="1"/>
  <c r="I440" i="28" s="1"/>
  <c r="F435" i="28"/>
  <c r="G435" i="28" s="1"/>
  <c r="I435" i="28" s="1"/>
  <c r="F426" i="28"/>
  <c r="G426" i="28" s="1"/>
  <c r="I426" i="28" s="1"/>
  <c r="F421" i="28"/>
  <c r="G421" i="28" s="1"/>
  <c r="I421" i="28" s="1"/>
  <c r="F417" i="28"/>
  <c r="G417" i="28" s="1"/>
  <c r="I417" i="28" s="1"/>
  <c r="F413" i="28"/>
  <c r="G413" i="28" s="1"/>
  <c r="I413" i="28" s="1"/>
  <c r="F409" i="28"/>
  <c r="G409" i="28" s="1"/>
  <c r="I409" i="28" s="1"/>
  <c r="F405" i="28"/>
  <c r="G405" i="28" s="1"/>
  <c r="I405" i="28" s="1"/>
  <c r="F391" i="28"/>
  <c r="G391" i="28" s="1"/>
  <c r="I391" i="28" s="1"/>
  <c r="F382" i="28"/>
  <c r="G382" i="28" s="1"/>
  <c r="I382" i="28" s="1"/>
  <c r="F377" i="28"/>
  <c r="G377" i="28" s="1"/>
  <c r="I377" i="28" s="1"/>
  <c r="F372" i="28"/>
  <c r="G372" i="28" s="1"/>
  <c r="I372" i="28" s="1"/>
  <c r="F367" i="28"/>
  <c r="G367" i="28" s="1"/>
  <c r="I367" i="28" s="1"/>
  <c r="F363" i="28"/>
  <c r="G363" i="28" s="1"/>
  <c r="I363" i="28" s="1"/>
  <c r="F358" i="28"/>
  <c r="G358" i="28" s="1"/>
  <c r="I358" i="28" s="1"/>
  <c r="F350" i="28"/>
  <c r="G350" i="28" s="1"/>
  <c r="I350" i="28" s="1"/>
  <c r="F342" i="28"/>
  <c r="G342" i="28" s="1"/>
  <c r="I342" i="28" s="1"/>
  <c r="F334" i="28"/>
  <c r="G334" i="28" s="1"/>
  <c r="I334" i="28" s="1"/>
  <c r="F330" i="28"/>
  <c r="G330" i="28" s="1"/>
  <c r="I330" i="28" s="1"/>
  <c r="F302" i="28"/>
  <c r="G302" i="28" s="1"/>
  <c r="I302" i="28" s="1"/>
  <c r="F294" i="28"/>
  <c r="G294" i="28" s="1"/>
  <c r="I294" i="28" s="1"/>
  <c r="F290" i="28"/>
  <c r="G290" i="28" s="1"/>
  <c r="I290" i="28" s="1"/>
  <c r="F286" i="28"/>
  <c r="G286" i="28" s="1"/>
  <c r="I286" i="28" s="1"/>
  <c r="F282" i="28"/>
  <c r="G282" i="28" s="1"/>
  <c r="I282" i="28" s="1"/>
  <c r="F278" i="28"/>
  <c r="G278" i="28" s="1"/>
  <c r="I278" i="28" s="1"/>
  <c r="F274" i="28"/>
  <c r="G274" i="28" s="1"/>
  <c r="I274" i="28" s="1"/>
  <c r="F269" i="28"/>
  <c r="G269" i="28" s="1"/>
  <c r="I269" i="28" s="1"/>
  <c r="F260" i="28"/>
  <c r="G260" i="28" s="1"/>
  <c r="I260" i="28" s="1"/>
  <c r="F252" i="28"/>
  <c r="G252" i="28" s="1"/>
  <c r="I252" i="28" s="1"/>
  <c r="F248" i="28"/>
  <c r="G248" i="28" s="1"/>
  <c r="I248" i="28" s="1"/>
  <c r="F243" i="28"/>
  <c r="G243" i="28" s="1"/>
  <c r="I243" i="28" s="1"/>
  <c r="F230" i="28"/>
  <c r="G230" i="28" s="1"/>
  <c r="I230" i="28" s="1"/>
  <c r="F211" i="28"/>
  <c r="G211" i="28" s="1"/>
  <c r="I211" i="28" s="1"/>
  <c r="F206" i="28"/>
  <c r="G206" i="28" s="1"/>
  <c r="I206" i="28" s="1"/>
  <c r="F202" i="28"/>
  <c r="G202" i="28" s="1"/>
  <c r="I202" i="28" s="1"/>
  <c r="F194" i="28"/>
  <c r="G194" i="28" s="1"/>
  <c r="I194" i="28" s="1"/>
  <c r="F190" i="28"/>
  <c r="G190" i="28" s="1"/>
  <c r="I190" i="28" s="1"/>
  <c r="F178" i="28"/>
  <c r="G178" i="28" s="1"/>
  <c r="I178" i="28" s="1"/>
  <c r="F155" i="28"/>
  <c r="G155" i="28" s="1"/>
  <c r="I155" i="28" s="1"/>
  <c r="F151" i="28"/>
  <c r="F143" i="28"/>
  <c r="G143" i="28" s="1"/>
  <c r="I143" i="28" s="1"/>
  <c r="F130" i="28"/>
  <c r="G130" i="28" s="1"/>
  <c r="I130" i="28" s="1"/>
  <c r="F125" i="28"/>
  <c r="G125" i="28" s="1"/>
  <c r="I125" i="28" s="1"/>
  <c r="F121" i="28"/>
  <c r="G121" i="28" s="1"/>
  <c r="I121" i="28" s="1"/>
  <c r="F107" i="28"/>
  <c r="G107" i="28" s="1"/>
  <c r="I107" i="28" s="1"/>
  <c r="F102" i="28"/>
  <c r="G102" i="28" s="1"/>
  <c r="I102" i="28" s="1"/>
  <c r="F92" i="28"/>
  <c r="G92" i="28" s="1"/>
  <c r="I92" i="28" s="1"/>
  <c r="F88" i="28"/>
  <c r="G88" i="28" s="1"/>
  <c r="I88" i="28" s="1"/>
  <c r="F84" i="28"/>
  <c r="G84" i="28" s="1"/>
  <c r="I84" i="28" s="1"/>
  <c r="F76" i="28"/>
  <c r="G76" i="28" s="1"/>
  <c r="I76" i="28" s="1"/>
  <c r="F72" i="28"/>
  <c r="G72" i="28" s="1"/>
  <c r="I72" i="28" s="1"/>
  <c r="F61" i="28"/>
  <c r="G61" i="28" s="1"/>
  <c r="I61" i="28" s="1"/>
  <c r="F56" i="28"/>
  <c r="G56" i="28" s="1"/>
  <c r="I56" i="28" s="1"/>
  <c r="F52" i="28"/>
  <c r="G52" i="28" s="1"/>
  <c r="I52" i="28" s="1"/>
  <c r="F48" i="28"/>
  <c r="G48" i="28" s="1"/>
  <c r="I48" i="28" s="1"/>
  <c r="F44" i="28"/>
  <c r="G44" i="28" s="1"/>
  <c r="I44" i="28" s="1"/>
  <c r="F40" i="28"/>
  <c r="G40" i="28" s="1"/>
  <c r="I40" i="28" s="1"/>
  <c r="F35" i="28"/>
  <c r="G35" i="28" s="1"/>
  <c r="I35" i="28" s="1"/>
  <c r="F30" i="28"/>
  <c r="G30" i="28" s="1"/>
  <c r="I30" i="28" s="1"/>
  <c r="F21" i="28"/>
  <c r="G21" i="28" s="1"/>
  <c r="I21" i="28" s="1"/>
  <c r="F16" i="28"/>
  <c r="G16" i="28" s="1"/>
  <c r="I16" i="28" s="1"/>
  <c r="F6" i="28"/>
  <c r="G6" i="28" s="1"/>
  <c r="I6" i="28" s="1"/>
  <c r="F247" i="28"/>
  <c r="G247" i="28" s="1"/>
  <c r="I247" i="28" s="1"/>
  <c r="F212" i="28"/>
  <c r="G212" i="28" s="1"/>
  <c r="I212" i="28" s="1"/>
  <c r="F158" i="28"/>
  <c r="G158" i="28" s="1"/>
  <c r="I158" i="28" s="1"/>
  <c r="F112" i="28"/>
  <c r="G112" i="28" s="1"/>
  <c r="I112" i="28" s="1"/>
  <c r="F459" i="28"/>
  <c r="G459" i="28" s="1"/>
  <c r="I459" i="28" s="1"/>
  <c r="F434" i="28"/>
  <c r="G434" i="28" s="1"/>
  <c r="I434" i="28" s="1"/>
  <c r="F410" i="28"/>
  <c r="G410" i="28" s="1"/>
  <c r="I410" i="28" s="1"/>
  <c r="F393" i="28"/>
  <c r="G393" i="28" s="1"/>
  <c r="I393" i="28" s="1"/>
  <c r="F388" i="28"/>
  <c r="G388" i="28" s="1"/>
  <c r="I388" i="28" s="1"/>
  <c r="F383" i="28"/>
  <c r="G383" i="28" s="1"/>
  <c r="I383" i="28" s="1"/>
  <c r="F378" i="28"/>
  <c r="G378" i="28" s="1"/>
  <c r="I378" i="28" s="1"/>
  <c r="F369" i="28"/>
  <c r="G369" i="28" s="1"/>
  <c r="I369" i="28" s="1"/>
  <c r="F364" i="28"/>
  <c r="G364" i="28" s="1"/>
  <c r="I364" i="28" s="1"/>
  <c r="F359" i="28"/>
  <c r="G359" i="28" s="1"/>
  <c r="I359" i="28" s="1"/>
  <c r="F351" i="28"/>
  <c r="G351" i="28" s="1"/>
  <c r="I351" i="28" s="1"/>
  <c r="F343" i="28"/>
  <c r="G343" i="28" s="1"/>
  <c r="I343" i="28" s="1"/>
  <c r="F322" i="28"/>
  <c r="G322" i="28" s="1"/>
  <c r="I322" i="28" s="1"/>
  <c r="F313" i="28"/>
  <c r="G313" i="28" s="1"/>
  <c r="I313" i="28" s="1"/>
  <c r="F308" i="28"/>
  <c r="G308" i="28" s="1"/>
  <c r="I308" i="28" s="1"/>
  <c r="F449" i="28"/>
  <c r="G449" i="28" s="1"/>
  <c r="I449" i="28" s="1"/>
  <c r="F428" i="28"/>
  <c r="G428" i="28" s="1"/>
  <c r="I428" i="28" s="1"/>
  <c r="F452" i="28"/>
  <c r="G452" i="28" s="1"/>
  <c r="I452" i="28" s="1"/>
  <c r="F443" i="28"/>
  <c r="G443" i="28" s="1"/>
  <c r="I443" i="28" s="1"/>
  <c r="F438" i="28"/>
  <c r="G438" i="28" s="1"/>
  <c r="I438" i="28" s="1"/>
  <c r="F433" i="28"/>
  <c r="G433" i="28" s="1"/>
  <c r="I433" i="28" s="1"/>
  <c r="F429" i="28"/>
  <c r="G429" i="28" s="1"/>
  <c r="I429" i="28" s="1"/>
  <c r="F424" i="28"/>
  <c r="G424" i="28" s="1"/>
  <c r="I424" i="28" s="1"/>
  <c r="F411" i="28"/>
  <c r="G411" i="28" s="1"/>
  <c r="I411" i="28" s="1"/>
  <c r="F407" i="28"/>
  <c r="G407" i="28" s="1"/>
  <c r="I407" i="28" s="1"/>
  <c r="F399" i="28"/>
  <c r="G399" i="28" s="1"/>
  <c r="I399" i="28" s="1"/>
  <c r="F394" i="28"/>
  <c r="G394" i="28" s="1"/>
  <c r="I394" i="28" s="1"/>
  <c r="F389" i="28"/>
  <c r="G389" i="28" s="1"/>
  <c r="I389" i="28" s="1"/>
  <c r="F384" i="28"/>
  <c r="G384" i="28" s="1"/>
  <c r="I384" i="28" s="1"/>
  <c r="F380" i="28"/>
  <c r="G380" i="28" s="1"/>
  <c r="I380" i="28" s="1"/>
  <c r="F370" i="28"/>
  <c r="G370" i="28" s="1"/>
  <c r="I370" i="28" s="1"/>
  <c r="F365" i="28"/>
  <c r="G365" i="28" s="1"/>
  <c r="I365" i="28" s="1"/>
  <c r="F360" i="28"/>
  <c r="G360" i="28" s="1"/>
  <c r="I360" i="28" s="1"/>
  <c r="F356" i="28"/>
  <c r="G356" i="28" s="1"/>
  <c r="I356" i="28" s="1"/>
  <c r="F344" i="28"/>
  <c r="G344" i="28" s="1"/>
  <c r="I344" i="28" s="1"/>
  <c r="F318" i="28"/>
  <c r="G318" i="28" s="1"/>
  <c r="I318" i="28" s="1"/>
  <c r="F309" i="28"/>
  <c r="G309" i="28" s="1"/>
  <c r="I309" i="28" s="1"/>
  <c r="F304" i="28"/>
  <c r="G304" i="28" s="1"/>
  <c r="I304" i="28" s="1"/>
  <c r="F300" i="28"/>
  <c r="G300" i="28" s="1"/>
  <c r="I300" i="28" s="1"/>
  <c r="F292" i="28"/>
  <c r="G292" i="28" s="1"/>
  <c r="I292" i="28" s="1"/>
  <c r="F288" i="28"/>
  <c r="G288" i="28" s="1"/>
  <c r="I288" i="28" s="1"/>
  <c r="F284" i="28"/>
  <c r="G284" i="28" s="1"/>
  <c r="I284" i="28" s="1"/>
  <c r="F280" i="28"/>
  <c r="G280" i="28" s="1"/>
  <c r="I280" i="28" s="1"/>
  <c r="F276" i="28"/>
  <c r="G276" i="28" s="1"/>
  <c r="I276" i="28" s="1"/>
  <c r="F267" i="28"/>
  <c r="G267" i="28" s="1"/>
  <c r="I267" i="28" s="1"/>
  <c r="F262" i="28"/>
  <c r="G262" i="28" s="1"/>
  <c r="I262" i="28" s="1"/>
  <c r="F258" i="28"/>
  <c r="G258" i="28" s="1"/>
  <c r="I258" i="28" s="1"/>
  <c r="F254" i="28"/>
  <c r="G254" i="28" s="1"/>
  <c r="I254" i="28" s="1"/>
  <c r="F250" i="28"/>
  <c r="G250" i="28" s="1"/>
  <c r="I250" i="28" s="1"/>
  <c r="F245" i="28"/>
  <c r="G245" i="28" s="1"/>
  <c r="I245" i="28" s="1"/>
  <c r="F241" i="28"/>
  <c r="G241" i="28" s="1"/>
  <c r="I241" i="28" s="1"/>
  <c r="F237" i="28"/>
  <c r="G237" i="28" s="1"/>
  <c r="I237" i="28" s="1"/>
  <c r="F232" i="28"/>
  <c r="G232" i="28" s="1"/>
  <c r="I232" i="28" s="1"/>
  <c r="F227" i="28"/>
  <c r="G227" i="28" s="1"/>
  <c r="I227" i="28" s="1"/>
  <c r="F214" i="28"/>
  <c r="G214" i="28" s="1"/>
  <c r="I214" i="28" s="1"/>
  <c r="F200" i="28"/>
  <c r="G200" i="28" s="1"/>
  <c r="I200" i="28" s="1"/>
  <c r="F196" i="28"/>
  <c r="G196" i="28" s="1"/>
  <c r="I196" i="28" s="1"/>
  <c r="F192" i="28"/>
  <c r="G192" i="28" s="1"/>
  <c r="I192" i="28" s="1"/>
  <c r="F180" i="28"/>
  <c r="G180" i="28" s="1"/>
  <c r="I180" i="28" s="1"/>
  <c r="F167" i="28"/>
  <c r="G167" i="28" s="1"/>
  <c r="I167" i="28" s="1"/>
  <c r="F162" i="28"/>
  <c r="G162" i="28" s="1"/>
  <c r="I162" i="28" s="1"/>
  <c r="F157" i="28"/>
  <c r="G157" i="28" s="1"/>
  <c r="I157" i="28" s="1"/>
  <c r="F149" i="28"/>
  <c r="G149" i="28" s="1"/>
  <c r="I149" i="28" s="1"/>
  <c r="F145" i="28"/>
  <c r="G145" i="28" s="1"/>
  <c r="I145" i="28" s="1"/>
  <c r="F137" i="28"/>
  <c r="G137" i="28" s="1"/>
  <c r="I137" i="28" s="1"/>
  <c r="F133" i="28"/>
  <c r="G133" i="28" s="1"/>
  <c r="I133" i="28" s="1"/>
  <c r="F128" i="28"/>
  <c r="G128" i="28" s="1"/>
  <c r="I128" i="28" s="1"/>
  <c r="F118" i="28"/>
  <c r="G118" i="28" s="1"/>
  <c r="I118" i="28" s="1"/>
  <c r="F104" i="28"/>
  <c r="G104" i="28" s="1"/>
  <c r="I104" i="28" s="1"/>
  <c r="F100" i="28"/>
  <c r="G100" i="28" s="1"/>
  <c r="I100" i="28" s="1"/>
  <c r="F94" i="28"/>
  <c r="G94" i="28" s="1"/>
  <c r="I94" i="28" s="1"/>
  <c r="F86" i="28"/>
  <c r="G86" i="28" s="1"/>
  <c r="I86" i="28" s="1"/>
  <c r="F82" i="28"/>
  <c r="G82" i="28" s="1"/>
  <c r="I82" i="28" s="1"/>
  <c r="F69" i="28"/>
  <c r="G69" i="28" s="1"/>
  <c r="I69" i="28" s="1"/>
  <c r="F64" i="28"/>
  <c r="G64" i="28" s="1"/>
  <c r="I64" i="28" s="1"/>
  <c r="F59" i="28"/>
  <c r="G59" i="28" s="1"/>
  <c r="I59" i="28" s="1"/>
  <c r="F50" i="28"/>
  <c r="G50" i="28" s="1"/>
  <c r="I50" i="28" s="1"/>
  <c r="F46" i="28"/>
  <c r="G46" i="28" s="1"/>
  <c r="I46" i="28" s="1"/>
  <c r="F42" i="28"/>
  <c r="G42" i="28" s="1"/>
  <c r="I42" i="28" s="1"/>
  <c r="F38" i="28"/>
  <c r="G38" i="28" s="1"/>
  <c r="I38" i="28" s="1"/>
  <c r="F33" i="28"/>
  <c r="G33" i="28" s="1"/>
  <c r="I33" i="28" s="1"/>
  <c r="F19" i="28"/>
  <c r="G19" i="28" s="1"/>
  <c r="I19" i="28" s="1"/>
  <c r="F14" i="28"/>
  <c r="G14" i="28" s="1"/>
  <c r="I14" i="28" s="1"/>
  <c r="F444" i="28"/>
  <c r="G444" i="28" s="1"/>
  <c r="I444" i="28" s="1"/>
  <c r="F228" i="28"/>
  <c r="G228" i="28" s="1"/>
  <c r="I228" i="28" s="1"/>
  <c r="F171" i="28"/>
  <c r="G171" i="28" s="1"/>
  <c r="I171" i="28" s="1"/>
  <c r="F126" i="28"/>
  <c r="G126" i="28" s="1"/>
  <c r="I126" i="28" s="1"/>
  <c r="F12" i="28"/>
  <c r="G12" i="28" s="1"/>
  <c r="I12" i="28" s="1"/>
  <c r="F432" i="28"/>
  <c r="G432" i="28" s="1"/>
  <c r="I432" i="28" s="1"/>
  <c r="F445" i="28"/>
  <c r="G445" i="28" s="1"/>
  <c r="I445" i="28" s="1"/>
  <c r="F430" i="28"/>
  <c r="G430" i="28" s="1"/>
  <c r="I430" i="28" s="1"/>
  <c r="F416" i="28"/>
  <c r="G416" i="28" s="1"/>
  <c r="I416" i="28" s="1"/>
  <c r="F412" i="28"/>
  <c r="G412" i="28" s="1"/>
  <c r="I412" i="28" s="1"/>
  <c r="F408" i="28"/>
  <c r="G408" i="28" s="1"/>
  <c r="I408" i="28" s="1"/>
  <c r="F404" i="28"/>
  <c r="G404" i="28" s="1"/>
  <c r="I404" i="28" s="1"/>
  <c r="F400" i="28"/>
  <c r="G400" i="28" s="1"/>
  <c r="I400" i="28" s="1"/>
  <c r="F395" i="28"/>
  <c r="G395" i="28" s="1"/>
  <c r="I395" i="28" s="1"/>
  <c r="F390" i="28"/>
  <c r="G390" i="28" s="1"/>
  <c r="I390" i="28" s="1"/>
  <c r="F385" i="28"/>
  <c r="G385" i="28" s="1"/>
  <c r="I385" i="28" s="1"/>
  <c r="F376" i="28"/>
  <c r="G376" i="28" s="1"/>
  <c r="I376" i="28" s="1"/>
  <c r="F371" i="28"/>
  <c r="G371" i="28" s="1"/>
  <c r="I371" i="28" s="1"/>
  <c r="F361" i="28"/>
  <c r="G361" i="28" s="1"/>
  <c r="I361" i="28" s="1"/>
  <c r="F349" i="28"/>
  <c r="G349" i="28" s="1"/>
  <c r="I349" i="28" s="1"/>
  <c r="F337" i="28"/>
  <c r="G337" i="28" s="1"/>
  <c r="I337" i="28" s="1"/>
  <c r="F333" i="28"/>
  <c r="G333" i="28" s="1"/>
  <c r="I333" i="28" s="1"/>
  <c r="F329" i="28"/>
  <c r="G329" i="28" s="1"/>
  <c r="I329" i="28" s="1"/>
  <c r="F324" i="28"/>
  <c r="G324" i="28" s="1"/>
  <c r="I324" i="28" s="1"/>
  <c r="F319" i="28"/>
  <c r="G319" i="28" s="1"/>
  <c r="I319" i="28" s="1"/>
  <c r="F315" i="28"/>
  <c r="G315" i="28" s="1"/>
  <c r="I315" i="28" s="1"/>
  <c r="F310" i="28"/>
  <c r="G310" i="28" s="1"/>
  <c r="I310" i="28" s="1"/>
  <c r="F303" i="28"/>
  <c r="G303" i="28" s="1"/>
  <c r="I303" i="28" s="1"/>
  <c r="F291" i="28"/>
  <c r="G291" i="28" s="1"/>
  <c r="I291" i="28" s="1"/>
  <c r="F287" i="28"/>
  <c r="G287" i="28" s="1"/>
  <c r="I287" i="28" s="1"/>
  <c r="F283" i="28"/>
  <c r="G283" i="28" s="1"/>
  <c r="I283" i="28" s="1"/>
  <c r="F279" i="28"/>
  <c r="G279" i="28" s="1"/>
  <c r="I279" i="28" s="1"/>
  <c r="F275" i="28"/>
  <c r="G275" i="28" s="1"/>
  <c r="I275" i="28" s="1"/>
  <c r="F270" i="28"/>
  <c r="G270" i="28" s="1"/>
  <c r="I270" i="28" s="1"/>
  <c r="F266" i="28"/>
  <c r="G266" i="28" s="1"/>
  <c r="I266" i="28" s="1"/>
  <c r="F261" i="28"/>
  <c r="G261" i="28" s="1"/>
  <c r="I261" i="28" s="1"/>
  <c r="F257" i="28"/>
  <c r="G257" i="28" s="1"/>
  <c r="I257" i="28" s="1"/>
  <c r="F253" i="28"/>
  <c r="G253" i="28" s="1"/>
  <c r="I253" i="28" s="1"/>
  <c r="F249" i="28"/>
  <c r="G249" i="28" s="1"/>
  <c r="I249" i="28" s="1"/>
  <c r="F244" i="28"/>
  <c r="G244" i="28" s="1"/>
  <c r="I244" i="28" s="1"/>
  <c r="F235" i="28"/>
  <c r="G235" i="28" s="1"/>
  <c r="I235" i="28" s="1"/>
  <c r="F231" i="28"/>
  <c r="G231" i="28" s="1"/>
  <c r="I231" i="28" s="1"/>
  <c r="F226" i="28"/>
  <c r="G226" i="28" s="1"/>
  <c r="I226" i="28" s="1"/>
  <c r="F217" i="28"/>
  <c r="G217" i="28" s="1"/>
  <c r="I217" i="28" s="1"/>
  <c r="F213" i="28"/>
  <c r="G213" i="28" s="1"/>
  <c r="I213" i="28" s="1"/>
  <c r="F208" i="28"/>
  <c r="G208" i="28" s="1"/>
  <c r="I208" i="28" s="1"/>
  <c r="F203" i="28"/>
  <c r="G203" i="28" s="1"/>
  <c r="I203" i="28" s="1"/>
  <c r="F199" i="28"/>
  <c r="G199" i="28" s="1"/>
  <c r="I199" i="28" s="1"/>
  <c r="F195" i="28"/>
  <c r="G195" i="28" s="1"/>
  <c r="I195" i="28" s="1"/>
  <c r="F191" i="28"/>
  <c r="G191" i="28" s="1"/>
  <c r="I191" i="28" s="1"/>
  <c r="F187" i="28"/>
  <c r="G187" i="28" s="1"/>
  <c r="I187" i="28" s="1"/>
  <c r="F183" i="28"/>
  <c r="G183" i="28" s="1"/>
  <c r="I183" i="28" s="1"/>
  <c r="F179" i="28"/>
  <c r="G179" i="28" s="1"/>
  <c r="I179" i="28" s="1"/>
  <c r="F175" i="28"/>
  <c r="G175" i="28" s="1"/>
  <c r="I175" i="28" s="1"/>
  <c r="F170" i="28"/>
  <c r="G170" i="28" s="1"/>
  <c r="I170" i="28" s="1"/>
  <c r="F161" i="28"/>
  <c r="G161" i="28" s="1"/>
  <c r="I161" i="28" s="1"/>
  <c r="F152" i="28"/>
  <c r="G152" i="28" s="1"/>
  <c r="I152" i="28" s="1"/>
  <c r="F127" i="28"/>
  <c r="G127" i="28" s="1"/>
  <c r="I127" i="28" s="1"/>
  <c r="F122" i="28"/>
  <c r="G122" i="28" s="1"/>
  <c r="I122" i="28" s="1"/>
  <c r="F117" i="28"/>
  <c r="G117" i="28" s="1"/>
  <c r="I117" i="28" s="1"/>
  <c r="F108" i="28"/>
  <c r="G108" i="28" s="1"/>
  <c r="I108" i="28" s="1"/>
  <c r="F103" i="28"/>
  <c r="G103" i="28" s="1"/>
  <c r="I103" i="28" s="1"/>
  <c r="F99" i="28"/>
  <c r="G99" i="28" s="1"/>
  <c r="I99" i="28" s="1"/>
  <c r="F89" i="28"/>
  <c r="G89" i="28" s="1"/>
  <c r="I89" i="28" s="1"/>
  <c r="F85" i="28"/>
  <c r="G85" i="28" s="1"/>
  <c r="I85" i="28" s="1"/>
  <c r="F81" i="28"/>
  <c r="G81" i="28" s="1"/>
  <c r="I81" i="28" s="1"/>
  <c r="F77" i="28"/>
  <c r="G77" i="28" s="1"/>
  <c r="I77" i="28" s="1"/>
  <c r="F73" i="28"/>
  <c r="G73" i="28" s="1"/>
  <c r="I73" i="28" s="1"/>
  <c r="F58" i="28"/>
  <c r="G58" i="28" s="1"/>
  <c r="I58" i="28" s="1"/>
  <c r="F53" i="28"/>
  <c r="G53" i="28" s="1"/>
  <c r="I53" i="28" s="1"/>
  <c r="F49" i="28"/>
  <c r="G49" i="28" s="1"/>
  <c r="I49" i="28" s="1"/>
  <c r="F45" i="28"/>
  <c r="G45" i="28" s="1"/>
  <c r="I45" i="28" s="1"/>
  <c r="F36" i="28"/>
  <c r="G36" i="28" s="1"/>
  <c r="I36" i="28" s="1"/>
  <c r="F32" i="28"/>
  <c r="G32" i="28" s="1"/>
  <c r="I32" i="28" s="1"/>
  <c r="F27" i="28"/>
  <c r="G27" i="28" s="1"/>
  <c r="I27" i="28" s="1"/>
  <c r="F22" i="28"/>
  <c r="G22" i="28" s="1"/>
  <c r="I22" i="28" s="1"/>
  <c r="F18" i="28"/>
  <c r="G18" i="28" s="1"/>
  <c r="I18" i="28" s="1"/>
  <c r="F13" i="28"/>
  <c r="G13" i="28" s="1"/>
  <c r="I13" i="28" s="1"/>
  <c r="F221" i="28"/>
  <c r="G221" i="28" s="1"/>
  <c r="I221" i="28" s="1"/>
  <c r="F70" i="28"/>
  <c r="G70" i="28" s="1"/>
  <c r="I70" i="28" s="1"/>
  <c r="F455" i="28"/>
  <c r="G455" i="28" s="1"/>
  <c r="I455" i="28" s="1"/>
  <c r="F437" i="28"/>
  <c r="G437" i="28" s="1"/>
  <c r="I437" i="28" s="1"/>
  <c r="F293" i="28"/>
  <c r="G293" i="28" s="1"/>
  <c r="I293" i="28" s="1"/>
  <c r="F285" i="28"/>
  <c r="G285" i="28" s="1"/>
  <c r="I285" i="28" s="1"/>
  <c r="F281" i="28"/>
  <c r="G281" i="28" s="1"/>
  <c r="I281" i="28" s="1"/>
  <c r="F277" i="28"/>
  <c r="G277" i="28" s="1"/>
  <c r="I277" i="28" s="1"/>
  <c r="F273" i="28"/>
  <c r="G273" i="28" s="1"/>
  <c r="I273" i="28" s="1"/>
  <c r="F268" i="28"/>
  <c r="G268" i="28" s="1"/>
  <c r="I268" i="28" s="1"/>
  <c r="F264" i="28"/>
  <c r="G264" i="28" s="1"/>
  <c r="I264" i="28" s="1"/>
  <c r="F259" i="28"/>
  <c r="G259" i="28" s="1"/>
  <c r="I259" i="28" s="1"/>
  <c r="F255" i="28"/>
  <c r="G255" i="28" s="1"/>
  <c r="I255" i="28" s="1"/>
  <c r="F251" i="28"/>
  <c r="G251" i="28" s="1"/>
  <c r="I251" i="28" s="1"/>
  <c r="F242" i="28"/>
  <c r="G242" i="28" s="1"/>
  <c r="I242" i="28" s="1"/>
  <c r="F238" i="28"/>
  <c r="G238" i="28" s="1"/>
  <c r="I238" i="28" s="1"/>
  <c r="F219" i="28"/>
  <c r="G219" i="28" s="1"/>
  <c r="I219" i="28" s="1"/>
  <c r="F215" i="28"/>
  <c r="G215" i="28" s="1"/>
  <c r="I215" i="28" s="1"/>
  <c r="F210" i="28"/>
  <c r="G210" i="28" s="1"/>
  <c r="I210" i="28" s="1"/>
  <c r="F205" i="28"/>
  <c r="G205" i="28" s="1"/>
  <c r="I205" i="28" s="1"/>
  <c r="F201" i="28"/>
  <c r="G201" i="28" s="1"/>
  <c r="I201" i="28" s="1"/>
  <c r="F197" i="28"/>
  <c r="G197" i="28" s="1"/>
  <c r="I197" i="28" s="1"/>
  <c r="F189" i="28"/>
  <c r="G189" i="28" s="1"/>
  <c r="I189" i="28" s="1"/>
  <c r="F185" i="28"/>
  <c r="G185" i="28" s="1"/>
  <c r="I185" i="28" s="1"/>
  <c r="F181" i="28"/>
  <c r="G181" i="28" s="1"/>
  <c r="I181" i="28" s="1"/>
  <c r="F177" i="28"/>
  <c r="G177" i="28" s="1"/>
  <c r="I177" i="28" s="1"/>
  <c r="F168" i="28"/>
  <c r="G168" i="28" s="1"/>
  <c r="I168" i="28" s="1"/>
  <c r="F159" i="28"/>
  <c r="G159" i="28" s="1"/>
  <c r="I159" i="28" s="1"/>
  <c r="F154" i="28"/>
  <c r="G154" i="28" s="1"/>
  <c r="I154" i="28" s="1"/>
  <c r="F150" i="28"/>
  <c r="G150" i="28" s="1"/>
  <c r="I150" i="28" s="1"/>
  <c r="F146" i="28"/>
  <c r="G146" i="28" s="1"/>
  <c r="I146" i="28" s="1"/>
  <c r="F138" i="28"/>
  <c r="G138" i="28" s="1"/>
  <c r="I138" i="28" s="1"/>
  <c r="F129" i="28"/>
  <c r="G129" i="28" s="1"/>
  <c r="I129" i="28" s="1"/>
  <c r="F119" i="28"/>
  <c r="G119" i="28" s="1"/>
  <c r="I119" i="28" s="1"/>
  <c r="F101" i="28"/>
  <c r="G101" i="28" s="1"/>
  <c r="I101" i="28" s="1"/>
  <c r="F95" i="28"/>
  <c r="G95" i="28" s="1"/>
  <c r="I95" i="28" s="1"/>
  <c r="F87" i="28"/>
  <c r="G87" i="28" s="1"/>
  <c r="I87" i="28" s="1"/>
  <c r="F83" i="28"/>
  <c r="G83" i="28" s="1"/>
  <c r="I83" i="28" s="1"/>
  <c r="F79" i="28"/>
  <c r="G79" i="28" s="1"/>
  <c r="I79" i="28" s="1"/>
  <c r="F75" i="28"/>
  <c r="G75" i="28" s="1"/>
  <c r="I75" i="28" s="1"/>
  <c r="F71" i="28"/>
  <c r="G71" i="28" s="1"/>
  <c r="I71" i="28" s="1"/>
  <c r="F65" i="28"/>
  <c r="G65" i="28" s="1"/>
  <c r="I65" i="28" s="1"/>
  <c r="F60" i="28"/>
  <c r="G60" i="28" s="1"/>
  <c r="I60" i="28" s="1"/>
  <c r="F55" i="28"/>
  <c r="G55" i="28" s="1"/>
  <c r="I55" i="28" s="1"/>
  <c r="F47" i="28"/>
  <c r="G47" i="28" s="1"/>
  <c r="I47" i="28" s="1"/>
  <c r="F43" i="28"/>
  <c r="G43" i="28" s="1"/>
  <c r="I43" i="28" s="1"/>
  <c r="F39" i="28"/>
  <c r="G39" i="28" s="1"/>
  <c r="I39" i="28" s="1"/>
  <c r="F34" i="28"/>
  <c r="G34" i="28" s="1"/>
  <c r="I34" i="28" s="1"/>
  <c r="F29" i="28"/>
  <c r="G29" i="28" s="1"/>
  <c r="I29" i="28" s="1"/>
  <c r="F25" i="28"/>
  <c r="G25" i="28" s="1"/>
  <c r="I25" i="28" s="1"/>
  <c r="F20" i="28"/>
  <c r="G20" i="28" s="1"/>
  <c r="I20" i="28" s="1"/>
  <c r="F15" i="28"/>
  <c r="G15" i="28" s="1"/>
  <c r="I15" i="28" s="1"/>
  <c r="F5" i="28"/>
  <c r="G5" i="28" s="1"/>
  <c r="I5" i="28" s="1"/>
  <c r="F362" i="28"/>
  <c r="G362" i="28" s="1"/>
  <c r="I362" i="28" s="1"/>
  <c r="F236" i="28"/>
  <c r="G236" i="28" s="1"/>
  <c r="I236" i="28" s="1"/>
  <c r="F105" i="28"/>
  <c r="G105" i="28" s="1"/>
  <c r="I105" i="28" s="1"/>
  <c r="F62" i="28"/>
  <c r="G62" i="28" s="1"/>
  <c r="I62" i="28" s="1"/>
  <c r="F97" i="28"/>
  <c r="G97" i="28" s="1"/>
  <c r="I97" i="28" s="1"/>
  <c r="F447" i="28"/>
  <c r="G447" i="28" s="1"/>
  <c r="I447" i="28" s="1"/>
  <c r="F425" i="28"/>
  <c r="G425" i="28" s="1"/>
  <c r="I425" i="28" s="1"/>
  <c r="F12" i="30"/>
  <c r="G12" i="30" s="1"/>
  <c r="I12" i="30" s="1"/>
  <c r="F126" i="30"/>
  <c r="G126" i="30" s="1"/>
  <c r="I126" i="30" s="1"/>
  <c r="F171" i="30"/>
  <c r="G171" i="30" s="1"/>
  <c r="I171" i="30" s="1"/>
  <c r="F228" i="30"/>
  <c r="G228" i="30" s="1"/>
  <c r="I228" i="30" s="1"/>
  <c r="F271" i="30"/>
  <c r="G271" i="30" s="1"/>
  <c r="I271" i="30" s="1"/>
  <c r="F327" i="30"/>
  <c r="G327" i="30" s="1"/>
  <c r="I327" i="30" s="1"/>
  <c r="F444" i="30"/>
  <c r="G444" i="30" s="1"/>
  <c r="I444" i="30" s="1"/>
  <c r="F14" i="30"/>
  <c r="G14" i="30" s="1"/>
  <c r="I14" i="30" s="1"/>
  <c r="F19" i="30"/>
  <c r="G19" i="30" s="1"/>
  <c r="I19" i="30" s="1"/>
  <c r="F28" i="30"/>
  <c r="G28" i="30" s="1"/>
  <c r="I28" i="30" s="1"/>
  <c r="F33" i="30"/>
  <c r="G33" i="30" s="1"/>
  <c r="I33" i="30" s="1"/>
  <c r="F38" i="30"/>
  <c r="G38" i="30" s="1"/>
  <c r="I38" i="30" s="1"/>
  <c r="F42" i="30"/>
  <c r="G42" i="30" s="1"/>
  <c r="I42" i="30" s="1"/>
  <c r="F46" i="30"/>
  <c r="G46" i="30" s="1"/>
  <c r="I46" i="30" s="1"/>
  <c r="F50" i="30"/>
  <c r="G50" i="30" s="1"/>
  <c r="I50" i="30" s="1"/>
  <c r="F59" i="30"/>
  <c r="G59" i="30" s="1"/>
  <c r="I59" i="30" s="1"/>
  <c r="F64" i="30"/>
  <c r="G64" i="30" s="1"/>
  <c r="I64" i="30" s="1"/>
  <c r="F69" i="30"/>
  <c r="G69" i="30" s="1"/>
  <c r="I69" i="30" s="1"/>
  <c r="F74" i="30"/>
  <c r="G74" i="30" s="1"/>
  <c r="I74" i="30" s="1"/>
  <c r="F82" i="30"/>
  <c r="G82" i="30" s="1"/>
  <c r="I82" i="30" s="1"/>
  <c r="F86" i="30"/>
  <c r="G86" i="30" s="1"/>
  <c r="I86" i="30" s="1"/>
  <c r="F90" i="30"/>
  <c r="G90" i="30" s="1"/>
  <c r="I90" i="30" s="1"/>
  <c r="F94" i="30"/>
  <c r="G94" i="30" s="1"/>
  <c r="I94" i="30" s="1"/>
  <c r="F100" i="30"/>
  <c r="G100" i="30" s="1"/>
  <c r="I100" i="30" s="1"/>
  <c r="F104" i="30"/>
  <c r="G104" i="30" s="1"/>
  <c r="I104" i="30" s="1"/>
  <c r="F118" i="30"/>
  <c r="G118" i="30" s="1"/>
  <c r="I118" i="30" s="1"/>
  <c r="F128" i="30"/>
  <c r="G128" i="30" s="1"/>
  <c r="I128" i="30" s="1"/>
  <c r="F133" i="30"/>
  <c r="G133" i="30" s="1"/>
  <c r="I133" i="30" s="1"/>
  <c r="F137" i="30"/>
  <c r="G137" i="30" s="1"/>
  <c r="I137" i="30" s="1"/>
  <c r="F141" i="30"/>
  <c r="G141" i="30" s="1"/>
  <c r="I141" i="30" s="1"/>
  <c r="F145" i="30"/>
  <c r="G145" i="30" s="1"/>
  <c r="I145" i="30" s="1"/>
  <c r="F149" i="30"/>
  <c r="G149" i="30" s="1"/>
  <c r="I149" i="30" s="1"/>
  <c r="F153" i="30"/>
  <c r="G153" i="30" s="1"/>
  <c r="I153" i="30" s="1"/>
  <c r="F157" i="30"/>
  <c r="G157" i="30" s="1"/>
  <c r="I157" i="30" s="1"/>
  <c r="F162" i="30"/>
  <c r="G162" i="30" s="1"/>
  <c r="I162" i="30" s="1"/>
  <c r="F167" i="30"/>
  <c r="G167" i="30" s="1"/>
  <c r="I167" i="30" s="1"/>
  <c r="F180" i="30"/>
  <c r="G180" i="30" s="1"/>
  <c r="I180" i="30" s="1"/>
  <c r="F184" i="30"/>
  <c r="G184" i="30" s="1"/>
  <c r="I184" i="30" s="1"/>
  <c r="F192" i="30"/>
  <c r="G192" i="30" s="1"/>
  <c r="I192" i="30" s="1"/>
  <c r="F196" i="30"/>
  <c r="G196" i="30" s="1"/>
  <c r="I196" i="30" s="1"/>
  <c r="F200" i="30"/>
  <c r="G200" i="30" s="1"/>
  <c r="I200" i="30" s="1"/>
  <c r="F214" i="30"/>
  <c r="G214" i="30" s="1"/>
  <c r="I214" i="30" s="1"/>
  <c r="F227" i="30"/>
  <c r="G227" i="30" s="1"/>
  <c r="I227" i="30" s="1"/>
  <c r="F232" i="30"/>
  <c r="G232" i="30" s="1"/>
  <c r="I232" i="30" s="1"/>
  <c r="F237" i="30"/>
  <c r="G237" i="30" s="1"/>
  <c r="I237" i="30" s="1"/>
  <c r="F241" i="30"/>
  <c r="G241" i="30" s="1"/>
  <c r="I241" i="30" s="1"/>
  <c r="F245" i="30"/>
  <c r="G245" i="30" s="1"/>
  <c r="I245" i="30" s="1"/>
  <c r="F250" i="30"/>
  <c r="G250" i="30" s="1"/>
  <c r="I250" i="30" s="1"/>
  <c r="F254" i="30"/>
  <c r="G254" i="30" s="1"/>
  <c r="I254" i="30" s="1"/>
  <c r="F258" i="30"/>
  <c r="G258" i="30" s="1"/>
  <c r="I258" i="30" s="1"/>
  <c r="F262" i="30"/>
  <c r="G262" i="30" s="1"/>
  <c r="I262" i="30" s="1"/>
  <c r="F267" i="30"/>
  <c r="G267" i="30" s="1"/>
  <c r="I267" i="30" s="1"/>
  <c r="F272" i="30"/>
  <c r="G272" i="30" s="1"/>
  <c r="I272" i="30" s="1"/>
  <c r="F276" i="30"/>
  <c r="G276" i="30" s="1"/>
  <c r="I276" i="30" s="1"/>
  <c r="F280" i="30"/>
  <c r="G280" i="30" s="1"/>
  <c r="I280" i="30" s="1"/>
  <c r="F284" i="30"/>
  <c r="G284" i="30" s="1"/>
  <c r="I284" i="30" s="1"/>
  <c r="F288" i="30"/>
  <c r="G288" i="30" s="1"/>
  <c r="I288" i="30" s="1"/>
  <c r="F292" i="30"/>
  <c r="G292" i="30" s="1"/>
  <c r="I292" i="30" s="1"/>
  <c r="F300" i="30"/>
  <c r="G300" i="30" s="1"/>
  <c r="I300" i="30" s="1"/>
  <c r="F304" i="30"/>
  <c r="G304" i="30" s="1"/>
  <c r="I304" i="30" s="1"/>
  <c r="F309" i="30"/>
  <c r="G309" i="30" s="1"/>
  <c r="I309" i="30" s="1"/>
  <c r="F318" i="30"/>
  <c r="G318" i="30" s="1"/>
  <c r="I318" i="30" s="1"/>
  <c r="F323" i="30"/>
  <c r="G323" i="30" s="1"/>
  <c r="I323" i="30" s="1"/>
  <c r="F328" i="30"/>
  <c r="G328" i="30" s="1"/>
  <c r="I328" i="30" s="1"/>
  <c r="F332" i="30"/>
  <c r="G332" i="30" s="1"/>
  <c r="I332" i="30" s="1"/>
  <c r="F336" i="30"/>
  <c r="G336" i="30" s="1"/>
  <c r="I336" i="30" s="1"/>
  <c r="F344" i="30"/>
  <c r="G344" i="30" s="1"/>
  <c r="I344" i="30" s="1"/>
  <c r="F348" i="30"/>
  <c r="G348" i="30" s="1"/>
  <c r="I348" i="30" s="1"/>
  <c r="F352" i="30"/>
  <c r="G352" i="30" s="1"/>
  <c r="I352" i="30" s="1"/>
  <c r="F356" i="30"/>
  <c r="G356" i="30" s="1"/>
  <c r="I356" i="30" s="1"/>
  <c r="F360" i="30"/>
  <c r="G360" i="30" s="1"/>
  <c r="I360" i="30" s="1"/>
  <c r="F97" i="30"/>
  <c r="G97" i="30" s="1"/>
  <c r="I97" i="30" s="1"/>
  <c r="F17" i="30"/>
  <c r="G17" i="30" s="1"/>
  <c r="I17" i="30" s="1"/>
  <c r="F62" i="30"/>
  <c r="G62" i="30" s="1"/>
  <c r="I62" i="30" s="1"/>
  <c r="F105" i="30"/>
  <c r="G105" i="30" s="1"/>
  <c r="I105" i="30" s="1"/>
  <c r="F207" i="30"/>
  <c r="G207" i="30" s="1"/>
  <c r="I207" i="30" s="1"/>
  <c r="F236" i="30"/>
  <c r="G236" i="30" s="1"/>
  <c r="I236" i="30" s="1"/>
  <c r="F362" i="30"/>
  <c r="G362" i="30" s="1"/>
  <c r="I362" i="30" s="1"/>
  <c r="F5" i="30"/>
  <c r="G5" i="30" s="1"/>
  <c r="I5" i="30" s="1"/>
  <c r="F15" i="30"/>
  <c r="G15" i="30" s="1"/>
  <c r="I15" i="30" s="1"/>
  <c r="F20" i="30"/>
  <c r="G20" i="30" s="1"/>
  <c r="I20" i="30" s="1"/>
  <c r="F25" i="30"/>
  <c r="G25" i="30" s="1"/>
  <c r="I25" i="30" s="1"/>
  <c r="F29" i="30"/>
  <c r="G29" i="30" s="1"/>
  <c r="I29" i="30" s="1"/>
  <c r="F34" i="30"/>
  <c r="G34" i="30" s="1"/>
  <c r="I34" i="30" s="1"/>
  <c r="F39" i="30"/>
  <c r="G39" i="30" s="1"/>
  <c r="I39" i="30" s="1"/>
  <c r="F43" i="30"/>
  <c r="G43" i="30" s="1"/>
  <c r="I43" i="30" s="1"/>
  <c r="F47" i="30"/>
  <c r="G47" i="30" s="1"/>
  <c r="I47" i="30" s="1"/>
  <c r="F55" i="30"/>
  <c r="G55" i="30" s="1"/>
  <c r="I55" i="30" s="1"/>
  <c r="F60" i="30"/>
  <c r="G60" i="30" s="1"/>
  <c r="I60" i="30" s="1"/>
  <c r="F65" i="30"/>
  <c r="G65" i="30" s="1"/>
  <c r="I65" i="30" s="1"/>
  <c r="F71" i="30"/>
  <c r="G71" i="30" s="1"/>
  <c r="I71" i="30" s="1"/>
  <c r="F75" i="30"/>
  <c r="G75" i="30" s="1"/>
  <c r="I75" i="30" s="1"/>
  <c r="F79" i="30"/>
  <c r="G79" i="30" s="1"/>
  <c r="I79" i="30" s="1"/>
  <c r="F83" i="30"/>
  <c r="G83" i="30" s="1"/>
  <c r="I83" i="30" s="1"/>
  <c r="F87" i="30"/>
  <c r="G87" i="30" s="1"/>
  <c r="I87" i="30" s="1"/>
  <c r="F91" i="30"/>
  <c r="G91" i="30" s="1"/>
  <c r="I91" i="30" s="1"/>
  <c r="F95" i="30"/>
  <c r="G95" i="30" s="1"/>
  <c r="I95" i="30" s="1"/>
  <c r="F101" i="30"/>
  <c r="G101" i="30" s="1"/>
  <c r="I101" i="30" s="1"/>
  <c r="F106" i="30"/>
  <c r="G106" i="30" s="1"/>
  <c r="I106" i="30" s="1"/>
  <c r="F110" i="30"/>
  <c r="G110" i="30" s="1"/>
  <c r="I110" i="30" s="1"/>
  <c r="F115" i="30"/>
  <c r="G115" i="30" s="1"/>
  <c r="I115" i="30" s="1"/>
  <c r="F119" i="30"/>
  <c r="G119" i="30" s="1"/>
  <c r="I119" i="30" s="1"/>
  <c r="F129" i="30"/>
  <c r="G129" i="30" s="1"/>
  <c r="I129" i="30" s="1"/>
  <c r="F138" i="30"/>
  <c r="G138" i="30" s="1"/>
  <c r="I138" i="30" s="1"/>
  <c r="F142" i="30"/>
  <c r="G142" i="30" s="1"/>
  <c r="I142" i="30" s="1"/>
  <c r="F146" i="30"/>
  <c r="G146" i="30" s="1"/>
  <c r="I146" i="30" s="1"/>
  <c r="F150" i="30"/>
  <c r="G150" i="30" s="1"/>
  <c r="I150" i="30" s="1"/>
  <c r="F154" i="30"/>
  <c r="G154" i="30" s="1"/>
  <c r="I154" i="30" s="1"/>
  <c r="F159" i="30"/>
  <c r="G159" i="30" s="1"/>
  <c r="I159" i="30" s="1"/>
  <c r="F168" i="30"/>
  <c r="G168" i="30" s="1"/>
  <c r="I168" i="30" s="1"/>
  <c r="F173" i="30"/>
  <c r="G173" i="30" s="1"/>
  <c r="I173" i="30" s="1"/>
  <c r="F177" i="30"/>
  <c r="G177" i="30" s="1"/>
  <c r="I177" i="30" s="1"/>
  <c r="F181" i="30"/>
  <c r="G181" i="30" s="1"/>
  <c r="I181" i="30" s="1"/>
  <c r="F185" i="30"/>
  <c r="G185" i="30" s="1"/>
  <c r="I185" i="30" s="1"/>
  <c r="F189" i="30"/>
  <c r="G189" i="30" s="1"/>
  <c r="I189" i="30" s="1"/>
  <c r="F193" i="30"/>
  <c r="G193" i="30" s="1"/>
  <c r="I193" i="30" s="1"/>
  <c r="F197" i="30"/>
  <c r="G197" i="30" s="1"/>
  <c r="I197" i="30" s="1"/>
  <c r="F201" i="30"/>
  <c r="G201" i="30" s="1"/>
  <c r="I201" i="30" s="1"/>
  <c r="F205" i="30"/>
  <c r="G205" i="30" s="1"/>
  <c r="I205" i="30" s="1"/>
  <c r="F210" i="30"/>
  <c r="G210" i="30" s="1"/>
  <c r="I210" i="30" s="1"/>
  <c r="F215" i="30"/>
  <c r="G215" i="30" s="1"/>
  <c r="I215" i="30" s="1"/>
  <c r="F219" i="30"/>
  <c r="G219" i="30" s="1"/>
  <c r="I219" i="30" s="1"/>
  <c r="F229" i="30"/>
  <c r="G229" i="30" s="1"/>
  <c r="I229" i="30" s="1"/>
  <c r="F238" i="30"/>
  <c r="G238" i="30" s="1"/>
  <c r="I238" i="30" s="1"/>
  <c r="F242" i="30"/>
  <c r="G242" i="30" s="1"/>
  <c r="I242" i="30" s="1"/>
  <c r="F246" i="30"/>
  <c r="G246" i="30" s="1"/>
  <c r="I246" i="30" s="1"/>
  <c r="F251" i="30"/>
  <c r="G251" i="30" s="1"/>
  <c r="I251" i="30" s="1"/>
  <c r="F255" i="30"/>
  <c r="G255" i="30" s="1"/>
  <c r="I255" i="30" s="1"/>
  <c r="F259" i="30"/>
  <c r="G259" i="30" s="1"/>
  <c r="I259" i="30" s="1"/>
  <c r="F264" i="30"/>
  <c r="G264" i="30" s="1"/>
  <c r="I264" i="30" s="1"/>
  <c r="F268" i="30"/>
  <c r="G268" i="30" s="1"/>
  <c r="I268" i="30" s="1"/>
  <c r="F273" i="30"/>
  <c r="G273" i="30" s="1"/>
  <c r="I273" i="30" s="1"/>
  <c r="F277" i="30"/>
  <c r="G277" i="30" s="1"/>
  <c r="I277" i="30" s="1"/>
  <c r="F281" i="30"/>
  <c r="G281" i="30" s="1"/>
  <c r="I281" i="30" s="1"/>
  <c r="F285" i="30"/>
  <c r="G285" i="30" s="1"/>
  <c r="I285" i="30" s="1"/>
  <c r="F293" i="30"/>
  <c r="G293" i="30" s="1"/>
  <c r="I293" i="30" s="1"/>
  <c r="F301" i="30"/>
  <c r="G301" i="30" s="1"/>
  <c r="I301" i="30" s="1"/>
  <c r="F305" i="30"/>
  <c r="G305" i="30" s="1"/>
  <c r="I305" i="30" s="1"/>
  <c r="F310" i="30"/>
  <c r="G310" i="30" s="1"/>
  <c r="I310" i="30" s="1"/>
  <c r="F315" i="30"/>
  <c r="G315" i="30" s="1"/>
  <c r="I315" i="30" s="1"/>
  <c r="F319" i="30"/>
  <c r="G319" i="30" s="1"/>
  <c r="I319" i="30" s="1"/>
  <c r="F324" i="30"/>
  <c r="G324" i="30" s="1"/>
  <c r="I324" i="30" s="1"/>
  <c r="F329" i="30"/>
  <c r="G329" i="30" s="1"/>
  <c r="I329" i="30" s="1"/>
  <c r="F333" i="30"/>
  <c r="G333" i="30" s="1"/>
  <c r="I333" i="30" s="1"/>
  <c r="F337" i="30"/>
  <c r="G337" i="30" s="1"/>
  <c r="I337" i="30" s="1"/>
  <c r="F112" i="30"/>
  <c r="G112" i="30" s="1"/>
  <c r="I112" i="30" s="1"/>
  <c r="F158" i="30"/>
  <c r="G158" i="30" s="1"/>
  <c r="I158" i="30" s="1"/>
  <c r="F212" i="30"/>
  <c r="G212" i="30" s="1"/>
  <c r="I212" i="30" s="1"/>
  <c r="F247" i="30"/>
  <c r="G247" i="30" s="1"/>
  <c r="I247" i="30" s="1"/>
  <c r="F312" i="30"/>
  <c r="G312" i="30" s="1"/>
  <c r="I312" i="30" s="1"/>
  <c r="F6" i="30"/>
  <c r="G6" i="30" s="1"/>
  <c r="I6" i="30" s="1"/>
  <c r="F16" i="30"/>
  <c r="G16" i="30" s="1"/>
  <c r="I16" i="30" s="1"/>
  <c r="F21" i="30"/>
  <c r="G21" i="30" s="1"/>
  <c r="I21" i="30" s="1"/>
  <c r="F30" i="30"/>
  <c r="G30" i="30" s="1"/>
  <c r="I30" i="30" s="1"/>
  <c r="F35" i="30"/>
  <c r="G35" i="30" s="1"/>
  <c r="I35" i="30" s="1"/>
  <c r="F40" i="30"/>
  <c r="G40" i="30" s="1"/>
  <c r="I40" i="30" s="1"/>
  <c r="F44" i="30"/>
  <c r="G44" i="30" s="1"/>
  <c r="I44" i="30" s="1"/>
  <c r="F48" i="30"/>
  <c r="G48" i="30" s="1"/>
  <c r="I48" i="30" s="1"/>
  <c r="F52" i="30"/>
  <c r="G52" i="30" s="1"/>
  <c r="I52" i="30" s="1"/>
  <c r="F61" i="30"/>
  <c r="G61" i="30" s="1"/>
  <c r="I61" i="30" s="1"/>
  <c r="F66" i="30"/>
  <c r="G66" i="30" s="1"/>
  <c r="I66" i="30" s="1"/>
  <c r="F72" i="30"/>
  <c r="G72" i="30" s="1"/>
  <c r="I72" i="30" s="1"/>
  <c r="F76" i="30"/>
  <c r="G76" i="30" s="1"/>
  <c r="I76" i="30" s="1"/>
  <c r="F84" i="30"/>
  <c r="G84" i="30" s="1"/>
  <c r="I84" i="30" s="1"/>
  <c r="F88" i="30"/>
  <c r="G88" i="30" s="1"/>
  <c r="I88" i="30" s="1"/>
  <c r="F92" i="30"/>
  <c r="G92" i="30" s="1"/>
  <c r="I92" i="30" s="1"/>
  <c r="F102" i="30"/>
  <c r="G102" i="30" s="1"/>
  <c r="I102" i="30" s="1"/>
  <c r="F107" i="30"/>
  <c r="G107" i="30" s="1"/>
  <c r="I107" i="30" s="1"/>
  <c r="F111" i="30"/>
  <c r="G111" i="30" s="1"/>
  <c r="I111" i="30" s="1"/>
  <c r="F116" i="30"/>
  <c r="G116" i="30" s="1"/>
  <c r="I116" i="30" s="1"/>
  <c r="F121" i="30"/>
  <c r="G121" i="30" s="1"/>
  <c r="I121" i="30" s="1"/>
  <c r="F125" i="30"/>
  <c r="G125" i="30" s="1"/>
  <c r="I125" i="30" s="1"/>
  <c r="F130" i="30"/>
  <c r="G130" i="30" s="1"/>
  <c r="I130" i="30" s="1"/>
  <c r="F143" i="30"/>
  <c r="G143" i="30" s="1"/>
  <c r="I143" i="30" s="1"/>
  <c r="F151" i="30"/>
  <c r="G151" i="30" s="1"/>
  <c r="I151" i="30" s="1"/>
  <c r="F155" i="30"/>
  <c r="G155" i="30" s="1"/>
  <c r="I155" i="30" s="1"/>
  <c r="F165" i="30"/>
  <c r="G165" i="30" s="1"/>
  <c r="I165" i="30" s="1"/>
  <c r="F169" i="30"/>
  <c r="G169" i="30" s="1"/>
  <c r="I169" i="30" s="1"/>
  <c r="F178" i="30"/>
  <c r="G178" i="30" s="1"/>
  <c r="I178" i="30" s="1"/>
  <c r="F190" i="30"/>
  <c r="G190" i="30" s="1"/>
  <c r="I190" i="30" s="1"/>
  <c r="F194" i="30"/>
  <c r="G194" i="30" s="1"/>
  <c r="I194" i="30" s="1"/>
  <c r="F202" i="30"/>
  <c r="G202" i="30" s="1"/>
  <c r="I202" i="30" s="1"/>
  <c r="F206" i="30"/>
  <c r="G206" i="30" s="1"/>
  <c r="I206" i="30" s="1"/>
  <c r="F211" i="30"/>
  <c r="G211" i="30" s="1"/>
  <c r="I211" i="30" s="1"/>
  <c r="F230" i="30"/>
  <c r="G230" i="30" s="1"/>
  <c r="I230" i="30" s="1"/>
  <c r="F234" i="30"/>
  <c r="G234" i="30" s="1"/>
  <c r="I234" i="30" s="1"/>
  <c r="F239" i="30"/>
  <c r="G239" i="30" s="1"/>
  <c r="I239" i="30" s="1"/>
  <c r="F243" i="30"/>
  <c r="G243" i="30" s="1"/>
  <c r="I243" i="30" s="1"/>
  <c r="F248" i="30"/>
  <c r="G248" i="30" s="1"/>
  <c r="I248" i="30" s="1"/>
  <c r="F252" i="30"/>
  <c r="G252" i="30" s="1"/>
  <c r="I252" i="30" s="1"/>
  <c r="F260" i="30"/>
  <c r="G260" i="30" s="1"/>
  <c r="I260" i="30" s="1"/>
  <c r="F265" i="30"/>
  <c r="G265" i="30" s="1"/>
  <c r="I265" i="30" s="1"/>
  <c r="F269" i="30"/>
  <c r="G269" i="30" s="1"/>
  <c r="I269" i="30" s="1"/>
  <c r="F274" i="30"/>
  <c r="G274" i="30" s="1"/>
  <c r="I274" i="30" s="1"/>
  <c r="F278" i="30"/>
  <c r="G278" i="30" s="1"/>
  <c r="I278" i="30" s="1"/>
  <c r="F282" i="30"/>
  <c r="G282" i="30" s="1"/>
  <c r="I282" i="30" s="1"/>
  <c r="F286" i="30"/>
  <c r="G286" i="30" s="1"/>
  <c r="I286" i="30" s="1"/>
  <c r="F290" i="30"/>
  <c r="G290" i="30" s="1"/>
  <c r="I290" i="30" s="1"/>
  <c r="F294" i="30"/>
  <c r="G294" i="30" s="1"/>
  <c r="I294" i="30" s="1"/>
  <c r="F302" i="30"/>
  <c r="G302" i="30" s="1"/>
  <c r="I302" i="30" s="1"/>
  <c r="F307" i="30"/>
  <c r="G307" i="30" s="1"/>
  <c r="I307" i="30" s="1"/>
  <c r="F311" i="30"/>
  <c r="G311" i="30" s="1"/>
  <c r="I311" i="30" s="1"/>
  <c r="F316" i="30"/>
  <c r="G316" i="30" s="1"/>
  <c r="I316" i="30" s="1"/>
  <c r="F325" i="30"/>
  <c r="G325" i="30" s="1"/>
  <c r="I325" i="30" s="1"/>
  <c r="F330" i="30"/>
  <c r="G330" i="30" s="1"/>
  <c r="I330" i="30" s="1"/>
  <c r="F334" i="30"/>
  <c r="G334" i="30" s="1"/>
  <c r="I334" i="30" s="1"/>
  <c r="F342" i="30"/>
  <c r="G342" i="30" s="1"/>
  <c r="I342" i="30" s="1"/>
  <c r="F31" i="30"/>
  <c r="G31" i="30" s="1"/>
  <c r="I31" i="30" s="1"/>
  <c r="F70" i="30"/>
  <c r="G70" i="30" s="1"/>
  <c r="I70" i="30" s="1"/>
  <c r="F221" i="30"/>
  <c r="G221" i="30" s="1"/>
  <c r="I221" i="30" s="1"/>
  <c r="F398" i="30"/>
  <c r="G398" i="30" s="1"/>
  <c r="I398" i="30" s="1"/>
  <c r="F13" i="30"/>
  <c r="G13" i="30" s="1"/>
  <c r="I13" i="30" s="1"/>
  <c r="F18" i="30"/>
  <c r="G18" i="30" s="1"/>
  <c r="I18" i="30" s="1"/>
  <c r="F22" i="30"/>
  <c r="G22" i="30" s="1"/>
  <c r="I22" i="30" s="1"/>
  <c r="F27" i="30"/>
  <c r="G27" i="30" s="1"/>
  <c r="I27" i="30" s="1"/>
  <c r="F32" i="30"/>
  <c r="G32" i="30" s="1"/>
  <c r="I32" i="30" s="1"/>
  <c r="F36" i="30"/>
  <c r="G36" i="30" s="1"/>
  <c r="I36" i="30" s="1"/>
  <c r="F41" i="30"/>
  <c r="G41" i="30" s="1"/>
  <c r="I41" i="30" s="1"/>
  <c r="F45" i="30"/>
  <c r="G45" i="30" s="1"/>
  <c r="I45" i="30" s="1"/>
  <c r="F49" i="30"/>
  <c r="G49" i="30" s="1"/>
  <c r="I49" i="30" s="1"/>
  <c r="F53" i="30"/>
  <c r="G53" i="30" s="1"/>
  <c r="I53" i="30" s="1"/>
  <c r="F58" i="30"/>
  <c r="G58" i="30" s="1"/>
  <c r="I58" i="30" s="1"/>
  <c r="F73" i="30"/>
  <c r="G73" i="30" s="1"/>
  <c r="I73" i="30" s="1"/>
  <c r="F77" i="30"/>
  <c r="G77" i="30" s="1"/>
  <c r="I77" i="30" s="1"/>
  <c r="F81" i="30"/>
  <c r="G81" i="30" s="1"/>
  <c r="I81" i="30" s="1"/>
  <c r="F85" i="30"/>
  <c r="G85" i="30" s="1"/>
  <c r="I85" i="30" s="1"/>
  <c r="F89" i="30"/>
  <c r="G89" i="30" s="1"/>
  <c r="I89" i="30" s="1"/>
  <c r="F99" i="30"/>
  <c r="G99" i="30" s="1"/>
  <c r="I99" i="30" s="1"/>
  <c r="F103" i="30"/>
  <c r="G103" i="30" s="1"/>
  <c r="I103" i="30" s="1"/>
  <c r="F108" i="30"/>
  <c r="G108" i="30" s="1"/>
  <c r="I108" i="30" s="1"/>
  <c r="F117" i="30"/>
  <c r="G117" i="30" s="1"/>
  <c r="I117" i="30" s="1"/>
  <c r="F122" i="30"/>
  <c r="G122" i="30" s="1"/>
  <c r="I122" i="30" s="1"/>
  <c r="F127" i="30"/>
  <c r="G127" i="30" s="1"/>
  <c r="I127" i="30" s="1"/>
  <c r="F131" i="30"/>
  <c r="G131" i="30" s="1"/>
  <c r="I131" i="30" s="1"/>
  <c r="F140" i="30"/>
  <c r="G140" i="30" s="1"/>
  <c r="I140" i="30" s="1"/>
  <c r="F144" i="30"/>
  <c r="G144" i="30" s="1"/>
  <c r="I144" i="30" s="1"/>
  <c r="F152" i="30"/>
  <c r="G152" i="30" s="1"/>
  <c r="I152" i="30" s="1"/>
  <c r="F156" i="30"/>
  <c r="G156" i="30" s="1"/>
  <c r="I156" i="30" s="1"/>
  <c r="F161" i="30"/>
  <c r="G161" i="30" s="1"/>
  <c r="I161" i="30" s="1"/>
  <c r="F166" i="30"/>
  <c r="G166" i="30" s="1"/>
  <c r="I166" i="30" s="1"/>
  <c r="F170" i="30"/>
  <c r="G170" i="30" s="1"/>
  <c r="I170" i="30" s="1"/>
  <c r="F175" i="30"/>
  <c r="G175" i="30" s="1"/>
  <c r="I175" i="30" s="1"/>
  <c r="F179" i="30"/>
  <c r="G179" i="30" s="1"/>
  <c r="I179" i="30" s="1"/>
  <c r="F183" i="30"/>
  <c r="G183" i="30" s="1"/>
  <c r="I183" i="30" s="1"/>
  <c r="F187" i="30"/>
  <c r="G187" i="30" s="1"/>
  <c r="I187" i="30" s="1"/>
  <c r="F191" i="30"/>
  <c r="G191" i="30" s="1"/>
  <c r="I191" i="30" s="1"/>
  <c r="F195" i="30"/>
  <c r="G195" i="30" s="1"/>
  <c r="I195" i="30" s="1"/>
  <c r="F199" i="30"/>
  <c r="G199" i="30" s="1"/>
  <c r="I199" i="30" s="1"/>
  <c r="F203" i="30"/>
  <c r="G203" i="30" s="1"/>
  <c r="I203" i="30" s="1"/>
  <c r="F208" i="30"/>
  <c r="G208" i="30" s="1"/>
  <c r="I208" i="30" s="1"/>
  <c r="F213" i="30"/>
  <c r="G213" i="30" s="1"/>
  <c r="I213" i="30" s="1"/>
  <c r="F217" i="30"/>
  <c r="G217" i="30" s="1"/>
  <c r="I217" i="30" s="1"/>
  <c r="F226" i="30"/>
  <c r="G226" i="30" s="1"/>
  <c r="I226" i="30" s="1"/>
  <c r="F231" i="30"/>
  <c r="G231" i="30" s="1"/>
  <c r="I231" i="30" s="1"/>
  <c r="F235" i="30"/>
  <c r="G235" i="30" s="1"/>
  <c r="I235" i="30" s="1"/>
  <c r="F244" i="30"/>
  <c r="G244" i="30" s="1"/>
  <c r="I244" i="30" s="1"/>
  <c r="F249" i="30"/>
  <c r="G249" i="30" s="1"/>
  <c r="I249" i="30" s="1"/>
  <c r="F253" i="30"/>
  <c r="G253" i="30" s="1"/>
  <c r="I253" i="30" s="1"/>
  <c r="F257" i="30"/>
  <c r="G257" i="30" s="1"/>
  <c r="I257" i="30" s="1"/>
  <c r="F261" i="30"/>
  <c r="G261" i="30" s="1"/>
  <c r="I261" i="30" s="1"/>
  <c r="F266" i="30"/>
  <c r="G266" i="30" s="1"/>
  <c r="I266" i="30" s="1"/>
  <c r="F270" i="30"/>
  <c r="G270" i="30" s="1"/>
  <c r="I270" i="30" s="1"/>
  <c r="F275" i="30"/>
  <c r="G275" i="30" s="1"/>
  <c r="I275" i="30" s="1"/>
  <c r="F279" i="30"/>
  <c r="G279" i="30" s="1"/>
  <c r="I279" i="30" s="1"/>
  <c r="F283" i="30"/>
  <c r="G283" i="30" s="1"/>
  <c r="I283" i="30" s="1"/>
  <c r="F287" i="30"/>
  <c r="G287" i="30" s="1"/>
  <c r="I287" i="30" s="1"/>
  <c r="F291" i="30"/>
  <c r="G291" i="30" s="1"/>
  <c r="I291" i="30" s="1"/>
  <c r="F295" i="30"/>
  <c r="G295" i="30" s="1"/>
  <c r="I295" i="30" s="1"/>
  <c r="F303" i="30"/>
  <c r="G303" i="30" s="1"/>
  <c r="I303" i="30" s="1"/>
  <c r="F308" i="30"/>
  <c r="G308" i="30" s="1"/>
  <c r="I308" i="30" s="1"/>
  <c r="F313" i="30"/>
  <c r="G313" i="30" s="1"/>
  <c r="I313" i="30" s="1"/>
  <c r="F322" i="30"/>
  <c r="G322" i="30" s="1"/>
  <c r="I322" i="30" s="1"/>
  <c r="F331" i="30"/>
  <c r="G331" i="30" s="1"/>
  <c r="I331" i="30" s="1"/>
  <c r="F339" i="30"/>
  <c r="G339" i="30" s="1"/>
  <c r="I339" i="30" s="1"/>
  <c r="F343" i="30"/>
  <c r="G343" i="30" s="1"/>
  <c r="I343" i="30" s="1"/>
  <c r="F351" i="30"/>
  <c r="G351" i="30" s="1"/>
  <c r="I351" i="30" s="1"/>
  <c r="F359" i="30"/>
  <c r="G359" i="30" s="1"/>
  <c r="I359" i="30" s="1"/>
  <c r="F361" i="30"/>
  <c r="G361" i="30" s="1"/>
  <c r="I361" i="30" s="1"/>
  <c r="F371" i="30"/>
  <c r="G371" i="30" s="1"/>
  <c r="I371" i="30" s="1"/>
  <c r="F376" i="30"/>
  <c r="G376" i="30" s="1"/>
  <c r="I376" i="30" s="1"/>
  <c r="F381" i="30"/>
  <c r="G381" i="30" s="1"/>
  <c r="I381" i="30" s="1"/>
  <c r="F385" i="30"/>
  <c r="G385" i="30" s="1"/>
  <c r="I385" i="30" s="1"/>
  <c r="F390" i="30"/>
  <c r="G390" i="30" s="1"/>
  <c r="I390" i="30" s="1"/>
  <c r="F395" i="30"/>
  <c r="G395" i="30" s="1"/>
  <c r="I395" i="30" s="1"/>
  <c r="F400" i="30"/>
  <c r="G400" i="30" s="1"/>
  <c r="I400" i="30" s="1"/>
  <c r="F404" i="30"/>
  <c r="G404" i="30" s="1"/>
  <c r="I404" i="30" s="1"/>
  <c r="F408" i="30"/>
  <c r="G408" i="30" s="1"/>
  <c r="I408" i="30" s="1"/>
  <c r="F412" i="30"/>
  <c r="G412" i="30" s="1"/>
  <c r="I412" i="30" s="1"/>
  <c r="F416" i="30"/>
  <c r="G416" i="30" s="1"/>
  <c r="I416" i="30" s="1"/>
  <c r="F420" i="30"/>
  <c r="G420" i="30" s="1"/>
  <c r="I420" i="30" s="1"/>
  <c r="F425" i="30"/>
  <c r="G425" i="30" s="1"/>
  <c r="I425" i="30" s="1"/>
  <c r="F430" i="30"/>
  <c r="G430" i="30" s="1"/>
  <c r="I430" i="30" s="1"/>
  <c r="F434" i="30"/>
  <c r="G434" i="30" s="1"/>
  <c r="I434" i="30" s="1"/>
  <c r="F439" i="30"/>
  <c r="G439" i="30" s="1"/>
  <c r="I439" i="30" s="1"/>
  <c r="F445" i="30"/>
  <c r="G445" i="30" s="1"/>
  <c r="I445" i="30" s="1"/>
  <c r="F449" i="30"/>
  <c r="G449" i="30" s="1"/>
  <c r="I449" i="30" s="1"/>
  <c r="F453" i="30"/>
  <c r="G453" i="30" s="1"/>
  <c r="I453" i="30" s="1"/>
  <c r="F349" i="30"/>
  <c r="G349" i="30" s="1"/>
  <c r="I349" i="30" s="1"/>
  <c r="F363" i="30"/>
  <c r="G363" i="30" s="1"/>
  <c r="I363" i="30" s="1"/>
  <c r="F367" i="30"/>
  <c r="G367" i="30" s="1"/>
  <c r="I367" i="30" s="1"/>
  <c r="F372" i="30"/>
  <c r="G372" i="30" s="1"/>
  <c r="I372" i="30" s="1"/>
  <c r="F377" i="30"/>
  <c r="G377" i="30" s="1"/>
  <c r="I377" i="30" s="1"/>
  <c r="F382" i="30"/>
  <c r="G382" i="30" s="1"/>
  <c r="I382" i="30" s="1"/>
  <c r="F387" i="30"/>
  <c r="G387" i="30" s="1"/>
  <c r="I387" i="30" s="1"/>
  <c r="F391" i="30"/>
  <c r="G391" i="30" s="1"/>
  <c r="I391" i="30" s="1"/>
  <c r="F396" i="30"/>
  <c r="G396" i="30" s="1"/>
  <c r="I396" i="30" s="1"/>
  <c r="F401" i="30"/>
  <c r="G401" i="30" s="1"/>
  <c r="I401" i="30" s="1"/>
  <c r="F405" i="30"/>
  <c r="G405" i="30" s="1"/>
  <c r="I405" i="30" s="1"/>
  <c r="F409" i="30"/>
  <c r="G409" i="30" s="1"/>
  <c r="I409" i="30" s="1"/>
  <c r="F413" i="30"/>
  <c r="G413" i="30" s="1"/>
  <c r="I413" i="30" s="1"/>
  <c r="F417" i="30"/>
  <c r="G417" i="30" s="1"/>
  <c r="I417" i="30" s="1"/>
  <c r="F421" i="30"/>
  <c r="G421" i="30" s="1"/>
  <c r="I421" i="30" s="1"/>
  <c r="F426" i="30"/>
  <c r="G426" i="30" s="1"/>
  <c r="I426" i="30" s="1"/>
  <c r="F431" i="30"/>
  <c r="G431" i="30" s="1"/>
  <c r="I431" i="30" s="1"/>
  <c r="F435" i="30"/>
  <c r="G435" i="30" s="1"/>
  <c r="I435" i="30" s="1"/>
  <c r="F440" i="30"/>
  <c r="G440" i="30" s="1"/>
  <c r="I440" i="30" s="1"/>
  <c r="F446" i="30"/>
  <c r="G446" i="30" s="1"/>
  <c r="I446" i="30" s="1"/>
  <c r="F450" i="30"/>
  <c r="G450" i="30" s="1"/>
  <c r="I450" i="30" s="1"/>
  <c r="F454" i="30"/>
  <c r="G454" i="30" s="1"/>
  <c r="I454" i="30" s="1"/>
  <c r="F458" i="30"/>
  <c r="G458" i="30" s="1"/>
  <c r="I458" i="30" s="1"/>
  <c r="F350" i="30"/>
  <c r="G350" i="30" s="1"/>
  <c r="I350" i="30" s="1"/>
  <c r="F364" i="30"/>
  <c r="G364" i="30" s="1"/>
  <c r="I364" i="30" s="1"/>
  <c r="F369" i="30"/>
  <c r="G369" i="30" s="1"/>
  <c r="I369" i="30" s="1"/>
  <c r="F374" i="30"/>
  <c r="G374" i="30" s="1"/>
  <c r="I374" i="30" s="1"/>
  <c r="F378" i="30"/>
  <c r="G378" i="30" s="1"/>
  <c r="I378" i="30" s="1"/>
  <c r="F383" i="30"/>
  <c r="G383" i="30" s="1"/>
  <c r="I383" i="30" s="1"/>
  <c r="F388" i="30"/>
  <c r="G388" i="30" s="1"/>
  <c r="I388" i="30" s="1"/>
  <c r="F393" i="30"/>
  <c r="G393" i="30" s="1"/>
  <c r="I393" i="30" s="1"/>
  <c r="F397" i="30"/>
  <c r="G397" i="30" s="1"/>
  <c r="I397" i="30" s="1"/>
  <c r="F402" i="30"/>
  <c r="G402" i="30" s="1"/>
  <c r="I402" i="30" s="1"/>
  <c r="F406" i="30"/>
  <c r="G406" i="30" s="1"/>
  <c r="I406" i="30" s="1"/>
  <c r="F410" i="30"/>
  <c r="G410" i="30" s="1"/>
  <c r="I410" i="30" s="1"/>
  <c r="F414" i="30"/>
  <c r="G414" i="30" s="1"/>
  <c r="I414" i="30" s="1"/>
  <c r="F418" i="30"/>
  <c r="G418" i="30" s="1"/>
  <c r="I418" i="30" s="1"/>
  <c r="F423" i="30"/>
  <c r="G423" i="30" s="1"/>
  <c r="I423" i="30" s="1"/>
  <c r="F428" i="30"/>
  <c r="G428" i="30" s="1"/>
  <c r="I428" i="30" s="1"/>
  <c r="F432" i="30"/>
  <c r="G432" i="30" s="1"/>
  <c r="I432" i="30" s="1"/>
  <c r="F437" i="30"/>
  <c r="G437" i="30" s="1"/>
  <c r="I437" i="30" s="1"/>
  <c r="F447" i="30"/>
  <c r="G447" i="30" s="1"/>
  <c r="I447" i="30" s="1"/>
  <c r="F451" i="30"/>
  <c r="G451" i="30" s="1"/>
  <c r="I451" i="30" s="1"/>
  <c r="F455" i="30"/>
  <c r="G455" i="30" s="1"/>
  <c r="I455" i="30" s="1"/>
  <c r="F459" i="30"/>
  <c r="G459" i="30" s="1"/>
  <c r="I459" i="30" s="1"/>
  <c r="F346" i="30"/>
  <c r="G346" i="30" s="1"/>
  <c r="I346" i="30" s="1"/>
  <c r="F353" i="30"/>
  <c r="G353" i="30" s="1"/>
  <c r="I353" i="30" s="1"/>
  <c r="F358" i="30"/>
  <c r="G358" i="30" s="1"/>
  <c r="I358" i="30" s="1"/>
  <c r="F365" i="30"/>
  <c r="G365" i="30" s="1"/>
  <c r="I365" i="30" s="1"/>
  <c r="F370" i="30"/>
  <c r="G370" i="30" s="1"/>
  <c r="I370" i="30" s="1"/>
  <c r="F380" i="30"/>
  <c r="G380" i="30" s="1"/>
  <c r="I380" i="30" s="1"/>
  <c r="F384" i="30"/>
  <c r="G384" i="30" s="1"/>
  <c r="I384" i="30" s="1"/>
  <c r="F389" i="30"/>
  <c r="G389" i="30" s="1"/>
  <c r="I389" i="30" s="1"/>
  <c r="F394" i="30"/>
  <c r="G394" i="30" s="1"/>
  <c r="I394" i="30" s="1"/>
  <c r="F399" i="30"/>
  <c r="G399" i="30" s="1"/>
  <c r="I399" i="30" s="1"/>
  <c r="F403" i="30"/>
  <c r="G403" i="30" s="1"/>
  <c r="I403" i="30" s="1"/>
  <c r="F407" i="30"/>
  <c r="G407" i="30" s="1"/>
  <c r="I407" i="30" s="1"/>
  <c r="F411" i="30"/>
  <c r="G411" i="30" s="1"/>
  <c r="I411" i="30" s="1"/>
  <c r="F415" i="30"/>
  <c r="G415" i="30" s="1"/>
  <c r="I415" i="30" s="1"/>
  <c r="F424" i="30"/>
  <c r="G424" i="30" s="1"/>
  <c r="I424" i="30" s="1"/>
  <c r="F429" i="30"/>
  <c r="G429" i="30" s="1"/>
  <c r="I429" i="30" s="1"/>
  <c r="F433" i="30"/>
  <c r="G433" i="30" s="1"/>
  <c r="I433" i="30" s="1"/>
  <c r="F438" i="30"/>
  <c r="G438" i="30" s="1"/>
  <c r="I438" i="30" s="1"/>
  <c r="F443" i="30"/>
  <c r="G443" i="30" s="1"/>
  <c r="I443" i="30" s="1"/>
  <c r="F448" i="30"/>
  <c r="G448" i="30" s="1"/>
  <c r="I448" i="30" s="1"/>
  <c r="F452" i="30"/>
  <c r="G452" i="30" s="1"/>
  <c r="I452" i="30" s="1"/>
  <c r="F456" i="30"/>
  <c r="G456" i="30" s="1"/>
  <c r="I456" i="30" s="1"/>
  <c r="F3" i="30"/>
  <c r="G3" i="30" s="1"/>
  <c r="I3" i="30" s="1"/>
  <c r="F99" i="32"/>
  <c r="G99" i="32" s="1"/>
  <c r="I99" i="32" s="1"/>
  <c r="F93" i="32"/>
  <c r="G93" i="32" s="1"/>
  <c r="I93" i="32" s="1"/>
  <c r="F459" i="32"/>
  <c r="G459" i="32" s="1"/>
  <c r="I459" i="32" s="1"/>
  <c r="F455" i="32"/>
  <c r="G455" i="32" s="1"/>
  <c r="I455" i="32" s="1"/>
  <c r="F451" i="32"/>
  <c r="G451" i="32" s="1"/>
  <c r="I451" i="32" s="1"/>
  <c r="F447" i="32"/>
  <c r="G447" i="32" s="1"/>
  <c r="I447" i="32" s="1"/>
  <c r="F442" i="32"/>
  <c r="G442" i="32" s="1"/>
  <c r="I442" i="32" s="1"/>
  <c r="F437" i="32"/>
  <c r="G437" i="32" s="1"/>
  <c r="I437" i="32" s="1"/>
  <c r="F432" i="32"/>
  <c r="G432" i="32" s="1"/>
  <c r="I432" i="32" s="1"/>
  <c r="F428" i="32"/>
  <c r="G428" i="32" s="1"/>
  <c r="I428" i="32" s="1"/>
  <c r="F423" i="32"/>
  <c r="G423" i="32" s="1"/>
  <c r="I423" i="32" s="1"/>
  <c r="F418" i="32"/>
  <c r="G418" i="32" s="1"/>
  <c r="I418" i="32" s="1"/>
  <c r="F414" i="32"/>
  <c r="G414" i="32" s="1"/>
  <c r="I414" i="32" s="1"/>
  <c r="F410" i="32"/>
  <c r="G410" i="32" s="1"/>
  <c r="I410" i="32" s="1"/>
  <c r="F406" i="32"/>
  <c r="G406" i="32" s="1"/>
  <c r="I406" i="32" s="1"/>
  <c r="F402" i="32"/>
  <c r="G402" i="32" s="1"/>
  <c r="I402" i="32" s="1"/>
  <c r="F397" i="32"/>
  <c r="G397" i="32" s="1"/>
  <c r="I397" i="32" s="1"/>
  <c r="F393" i="32"/>
  <c r="G393" i="32" s="1"/>
  <c r="I393" i="32" s="1"/>
  <c r="F388" i="32"/>
  <c r="G388" i="32" s="1"/>
  <c r="I388" i="32" s="1"/>
  <c r="F383" i="32"/>
  <c r="G383" i="32" s="1"/>
  <c r="I383" i="32" s="1"/>
  <c r="F378" i="32"/>
  <c r="G378" i="32" s="1"/>
  <c r="I378" i="32" s="1"/>
  <c r="F374" i="32"/>
  <c r="G374" i="32" s="1"/>
  <c r="I374" i="32" s="1"/>
  <c r="F369" i="32"/>
  <c r="G369" i="32" s="1"/>
  <c r="I369" i="32" s="1"/>
  <c r="F364" i="32"/>
  <c r="G364" i="32" s="1"/>
  <c r="I364" i="32" s="1"/>
  <c r="F359" i="32"/>
  <c r="G359" i="32" s="1"/>
  <c r="I359" i="32" s="1"/>
  <c r="F355" i="32"/>
  <c r="G355" i="32" s="1"/>
  <c r="I355" i="32" s="1"/>
  <c r="F351" i="32"/>
  <c r="G351" i="32" s="1"/>
  <c r="I351" i="32" s="1"/>
  <c r="F347" i="32"/>
  <c r="G347" i="32" s="1"/>
  <c r="I347" i="32" s="1"/>
  <c r="F343" i="32"/>
  <c r="G343" i="32" s="1"/>
  <c r="I343" i="32" s="1"/>
  <c r="F339" i="32"/>
  <c r="G339" i="32" s="1"/>
  <c r="I339" i="32" s="1"/>
  <c r="F335" i="32"/>
  <c r="G335" i="32" s="1"/>
  <c r="I335" i="32" s="1"/>
  <c r="F331" i="32"/>
  <c r="G331" i="32" s="1"/>
  <c r="I331" i="32" s="1"/>
  <c r="F326" i="32"/>
  <c r="G326" i="32" s="1"/>
  <c r="I326" i="32" s="1"/>
  <c r="F322" i="32"/>
  <c r="G322" i="32" s="1"/>
  <c r="I322" i="32" s="1"/>
  <c r="F317" i="32"/>
  <c r="G317" i="32" s="1"/>
  <c r="I317" i="32" s="1"/>
  <c r="F313" i="32"/>
  <c r="G313" i="32" s="1"/>
  <c r="I313" i="32" s="1"/>
  <c r="F308" i="32"/>
  <c r="G308" i="32" s="1"/>
  <c r="I308" i="32" s="1"/>
  <c r="F303" i="32"/>
  <c r="G303" i="32" s="1"/>
  <c r="I303" i="32" s="1"/>
  <c r="F299" i="32"/>
  <c r="G299" i="32" s="1"/>
  <c r="I299" i="32" s="1"/>
  <c r="F295" i="32"/>
  <c r="G295" i="32" s="1"/>
  <c r="I295" i="32" s="1"/>
  <c r="F291" i="32"/>
  <c r="G291" i="32" s="1"/>
  <c r="I291" i="32" s="1"/>
  <c r="F287" i="32"/>
  <c r="G287" i="32" s="1"/>
  <c r="I287" i="32" s="1"/>
  <c r="F283" i="32"/>
  <c r="G283" i="32" s="1"/>
  <c r="I283" i="32" s="1"/>
  <c r="F279" i="32"/>
  <c r="G279" i="32" s="1"/>
  <c r="I279" i="32" s="1"/>
  <c r="F275" i="32"/>
  <c r="G275" i="32" s="1"/>
  <c r="I275" i="32" s="1"/>
  <c r="F270" i="32"/>
  <c r="G270" i="32" s="1"/>
  <c r="I270" i="32" s="1"/>
  <c r="F266" i="32"/>
  <c r="G266" i="32" s="1"/>
  <c r="I266" i="32" s="1"/>
  <c r="F261" i="32"/>
  <c r="G261" i="32" s="1"/>
  <c r="I261" i="32" s="1"/>
  <c r="F257" i="32"/>
  <c r="G257" i="32" s="1"/>
  <c r="I257" i="32" s="1"/>
  <c r="F253" i="32"/>
  <c r="G253" i="32" s="1"/>
  <c r="I253" i="32" s="1"/>
  <c r="F249" i="32"/>
  <c r="G249" i="32" s="1"/>
  <c r="I249" i="32" s="1"/>
  <c r="F244" i="32"/>
  <c r="G244" i="32" s="1"/>
  <c r="I244" i="32" s="1"/>
  <c r="F240" i="32"/>
  <c r="G240" i="32" s="1"/>
  <c r="I240" i="32" s="1"/>
  <c r="F235" i="32"/>
  <c r="G235" i="32" s="1"/>
  <c r="I235" i="32" s="1"/>
  <c r="F231" i="32"/>
  <c r="G231" i="32" s="1"/>
  <c r="I231" i="32" s="1"/>
  <c r="F226" i="32"/>
  <c r="G226" i="32" s="1"/>
  <c r="I226" i="32" s="1"/>
  <c r="F222" i="32"/>
  <c r="G222" i="32" s="1"/>
  <c r="I222" i="32" s="1"/>
  <c r="F217" i="32"/>
  <c r="G217" i="32" s="1"/>
  <c r="I217" i="32" s="1"/>
  <c r="F213" i="32"/>
  <c r="G213" i="32" s="1"/>
  <c r="I213" i="32" s="1"/>
  <c r="F208" i="32"/>
  <c r="G208" i="32" s="1"/>
  <c r="I208" i="32" s="1"/>
  <c r="F203" i="32"/>
  <c r="G203" i="32" s="1"/>
  <c r="I203" i="32" s="1"/>
  <c r="F199" i="32"/>
  <c r="G199" i="32" s="1"/>
  <c r="I199" i="32" s="1"/>
  <c r="F195" i="32"/>
  <c r="G195" i="32" s="1"/>
  <c r="I195" i="32" s="1"/>
  <c r="F191" i="32"/>
  <c r="G191" i="32" s="1"/>
  <c r="I191" i="32" s="1"/>
  <c r="F187" i="32"/>
  <c r="G187" i="32" s="1"/>
  <c r="I187" i="32" s="1"/>
  <c r="F183" i="32"/>
  <c r="G183" i="32" s="1"/>
  <c r="I183" i="32" s="1"/>
  <c r="F179" i="32"/>
  <c r="G179" i="32" s="1"/>
  <c r="I179" i="32" s="1"/>
  <c r="F175" i="32"/>
  <c r="G175" i="32" s="1"/>
  <c r="I175" i="32" s="1"/>
  <c r="F170" i="32"/>
  <c r="G170" i="32" s="1"/>
  <c r="I170" i="32" s="1"/>
  <c r="F166" i="32"/>
  <c r="G166" i="32" s="1"/>
  <c r="I166" i="32" s="1"/>
  <c r="F161" i="32"/>
  <c r="G161" i="32" s="1"/>
  <c r="I161" i="32" s="1"/>
  <c r="F156" i="32"/>
  <c r="G156" i="32" s="1"/>
  <c r="I156" i="32" s="1"/>
  <c r="F152" i="32"/>
  <c r="G152" i="32" s="1"/>
  <c r="I152" i="32" s="1"/>
  <c r="F148" i="32"/>
  <c r="G148" i="32" s="1"/>
  <c r="I148" i="32" s="1"/>
  <c r="F144" i="32"/>
  <c r="G144" i="32" s="1"/>
  <c r="I144" i="32" s="1"/>
  <c r="F140" i="32"/>
  <c r="G140" i="32" s="1"/>
  <c r="I140" i="32" s="1"/>
  <c r="F136" i="32"/>
  <c r="G136" i="32" s="1"/>
  <c r="I136" i="32" s="1"/>
  <c r="F131" i="32"/>
  <c r="G131" i="32" s="1"/>
  <c r="I131" i="32" s="1"/>
  <c r="F127" i="32"/>
  <c r="G127" i="32" s="1"/>
  <c r="I127" i="32" s="1"/>
  <c r="F122" i="32"/>
  <c r="G122" i="32" s="1"/>
  <c r="I122" i="32" s="1"/>
  <c r="F117" i="32"/>
  <c r="G117" i="32" s="1"/>
  <c r="I117" i="32" s="1"/>
  <c r="F113" i="32"/>
  <c r="G113" i="32" s="1"/>
  <c r="I113" i="32" s="1"/>
  <c r="F108" i="32"/>
  <c r="G108" i="32" s="1"/>
  <c r="I108" i="32" s="1"/>
  <c r="F103" i="32"/>
  <c r="G103" i="32" s="1"/>
  <c r="I103" i="32" s="1"/>
  <c r="F89" i="32"/>
  <c r="G89" i="32" s="1"/>
  <c r="I89" i="32" s="1"/>
  <c r="F457" i="32"/>
  <c r="G457" i="32" s="1"/>
  <c r="I457" i="32" s="1"/>
  <c r="F453" i="32"/>
  <c r="G453" i="32" s="1"/>
  <c r="I453" i="32" s="1"/>
  <c r="F449" i="32"/>
  <c r="G449" i="32" s="1"/>
  <c r="I449" i="32" s="1"/>
  <c r="F445" i="32"/>
  <c r="G445" i="32" s="1"/>
  <c r="I445" i="32" s="1"/>
  <c r="F439" i="32"/>
  <c r="G439" i="32" s="1"/>
  <c r="I439" i="32" s="1"/>
  <c r="F434" i="32"/>
  <c r="G434" i="32" s="1"/>
  <c r="I434" i="32" s="1"/>
  <c r="F430" i="32"/>
  <c r="G430" i="32" s="1"/>
  <c r="I430" i="32" s="1"/>
  <c r="F425" i="32"/>
  <c r="G425" i="32" s="1"/>
  <c r="I425" i="32" s="1"/>
  <c r="F420" i="32"/>
  <c r="G420" i="32" s="1"/>
  <c r="I420" i="32" s="1"/>
  <c r="F416" i="32"/>
  <c r="G416" i="32" s="1"/>
  <c r="I416" i="32" s="1"/>
  <c r="F412" i="32"/>
  <c r="G412" i="32" s="1"/>
  <c r="I412" i="32" s="1"/>
  <c r="F408" i="32"/>
  <c r="G408" i="32" s="1"/>
  <c r="I408" i="32" s="1"/>
  <c r="F404" i="32"/>
  <c r="G404" i="32" s="1"/>
  <c r="I404" i="32" s="1"/>
  <c r="F400" i="32"/>
  <c r="G400" i="32" s="1"/>
  <c r="I400" i="32" s="1"/>
  <c r="F395" i="32"/>
  <c r="G395" i="32" s="1"/>
  <c r="I395" i="32" s="1"/>
  <c r="F390" i="32"/>
  <c r="G390" i="32" s="1"/>
  <c r="I390" i="32" s="1"/>
  <c r="F385" i="32"/>
  <c r="G385" i="32" s="1"/>
  <c r="I385" i="32" s="1"/>
  <c r="F381" i="32"/>
  <c r="G381" i="32" s="1"/>
  <c r="I381" i="32" s="1"/>
  <c r="F376" i="32"/>
  <c r="G376" i="32" s="1"/>
  <c r="I376" i="32" s="1"/>
  <c r="F371" i="32"/>
  <c r="G371" i="32" s="1"/>
  <c r="I371" i="32" s="1"/>
  <c r="F366" i="32"/>
  <c r="G366" i="32" s="1"/>
  <c r="I366" i="32" s="1"/>
  <c r="F361" i="32"/>
  <c r="G361" i="32" s="1"/>
  <c r="I361" i="32" s="1"/>
  <c r="F357" i="32"/>
  <c r="G357" i="32" s="1"/>
  <c r="I357" i="32" s="1"/>
  <c r="F353" i="32"/>
  <c r="G353" i="32" s="1"/>
  <c r="I353" i="32" s="1"/>
  <c r="F349" i="32"/>
  <c r="G349" i="32" s="1"/>
  <c r="I349" i="32" s="1"/>
  <c r="F345" i="32"/>
  <c r="G345" i="32" s="1"/>
  <c r="I345" i="32" s="1"/>
  <c r="F341" i="32"/>
  <c r="G341" i="32" s="1"/>
  <c r="I341" i="32" s="1"/>
  <c r="F337" i="32"/>
  <c r="G337" i="32" s="1"/>
  <c r="I337" i="32" s="1"/>
  <c r="F333" i="32"/>
  <c r="G333" i="32" s="1"/>
  <c r="I333" i="32" s="1"/>
  <c r="F329" i="32"/>
  <c r="G329" i="32" s="1"/>
  <c r="I329" i="32" s="1"/>
  <c r="F324" i="32"/>
  <c r="G324" i="32" s="1"/>
  <c r="I324" i="32" s="1"/>
  <c r="F319" i="32"/>
  <c r="G319" i="32" s="1"/>
  <c r="I319" i="32" s="1"/>
  <c r="F315" i="32"/>
  <c r="G315" i="32" s="1"/>
  <c r="I315" i="32" s="1"/>
  <c r="F310" i="32"/>
  <c r="G310" i="32" s="1"/>
  <c r="I310" i="32" s="1"/>
  <c r="F305" i="32"/>
  <c r="G305" i="32" s="1"/>
  <c r="I305" i="32" s="1"/>
  <c r="F301" i="32"/>
  <c r="G301" i="32" s="1"/>
  <c r="I301" i="32" s="1"/>
  <c r="F297" i="32"/>
  <c r="G297" i="32" s="1"/>
  <c r="I297" i="32" s="1"/>
  <c r="F293" i="32"/>
  <c r="G293" i="32" s="1"/>
  <c r="I293" i="32" s="1"/>
  <c r="F289" i="32"/>
  <c r="G289" i="32" s="1"/>
  <c r="I289" i="32" s="1"/>
  <c r="F285" i="32"/>
  <c r="G285" i="32" s="1"/>
  <c r="I285" i="32" s="1"/>
  <c r="F281" i="32"/>
  <c r="G281" i="32" s="1"/>
  <c r="I281" i="32" s="1"/>
  <c r="F277" i="32"/>
  <c r="G277" i="32" s="1"/>
  <c r="I277" i="32" s="1"/>
  <c r="F273" i="32"/>
  <c r="G273" i="32" s="1"/>
  <c r="I273" i="32" s="1"/>
  <c r="F268" i="32"/>
  <c r="G268" i="32" s="1"/>
  <c r="I268" i="32" s="1"/>
  <c r="F264" i="32"/>
  <c r="G264" i="32" s="1"/>
  <c r="I264" i="32" s="1"/>
  <c r="F259" i="32"/>
  <c r="G259" i="32" s="1"/>
  <c r="I259" i="32" s="1"/>
  <c r="F255" i="32"/>
  <c r="G255" i="32" s="1"/>
  <c r="I255" i="32" s="1"/>
  <c r="F251" i="32"/>
  <c r="G251" i="32" s="1"/>
  <c r="I251" i="32" s="1"/>
  <c r="F246" i="32"/>
  <c r="G246" i="32" s="1"/>
  <c r="I246" i="32" s="1"/>
  <c r="F242" i="32"/>
  <c r="G242" i="32" s="1"/>
  <c r="I242" i="32" s="1"/>
  <c r="F238" i="32"/>
  <c r="G238" i="32" s="1"/>
  <c r="I238" i="32" s="1"/>
  <c r="F233" i="32"/>
  <c r="G233" i="32" s="1"/>
  <c r="I233" i="32" s="1"/>
  <c r="F229" i="32"/>
  <c r="G229" i="32" s="1"/>
  <c r="I229" i="32" s="1"/>
  <c r="F224" i="32"/>
  <c r="G224" i="32" s="1"/>
  <c r="I224" i="32" s="1"/>
  <c r="F219" i="32"/>
  <c r="G219" i="32" s="1"/>
  <c r="I219" i="32" s="1"/>
  <c r="F215" i="32"/>
  <c r="G215" i="32" s="1"/>
  <c r="I215" i="32" s="1"/>
  <c r="F210" i="32"/>
  <c r="G210" i="32" s="1"/>
  <c r="I210" i="32" s="1"/>
  <c r="F205" i="32"/>
  <c r="G205" i="32" s="1"/>
  <c r="I205" i="32" s="1"/>
  <c r="F201" i="32"/>
  <c r="G201" i="32" s="1"/>
  <c r="I201" i="32" s="1"/>
  <c r="F197" i="32"/>
  <c r="G197" i="32" s="1"/>
  <c r="I197" i="32" s="1"/>
  <c r="F193" i="32"/>
  <c r="G193" i="32" s="1"/>
  <c r="I193" i="32" s="1"/>
  <c r="F189" i="32"/>
  <c r="G189" i="32" s="1"/>
  <c r="I189" i="32" s="1"/>
  <c r="F185" i="32"/>
  <c r="G185" i="32" s="1"/>
  <c r="I185" i="32" s="1"/>
  <c r="F181" i="32"/>
  <c r="G181" i="32" s="1"/>
  <c r="I181" i="32" s="1"/>
  <c r="F177" i="32"/>
  <c r="G177" i="32" s="1"/>
  <c r="I177" i="32" s="1"/>
  <c r="F173" i="32"/>
  <c r="G173" i="32" s="1"/>
  <c r="I173" i="32" s="1"/>
  <c r="F168" i="32"/>
  <c r="G168" i="32" s="1"/>
  <c r="I168" i="32" s="1"/>
  <c r="F163" i="32"/>
  <c r="G163" i="32" s="1"/>
  <c r="I163" i="32" s="1"/>
  <c r="F159" i="32"/>
  <c r="G159" i="32" s="1"/>
  <c r="I159" i="32" s="1"/>
  <c r="F154" i="32"/>
  <c r="G154" i="32" s="1"/>
  <c r="I154" i="32" s="1"/>
  <c r="F150" i="32"/>
  <c r="G150" i="32" s="1"/>
  <c r="I150" i="32" s="1"/>
  <c r="F146" i="32"/>
  <c r="G146" i="32" s="1"/>
  <c r="I146" i="32" s="1"/>
  <c r="F142" i="32"/>
  <c r="G142" i="32" s="1"/>
  <c r="I142" i="32" s="1"/>
  <c r="F138" i="32"/>
  <c r="G138" i="32" s="1"/>
  <c r="I138" i="32" s="1"/>
  <c r="F134" i="32"/>
  <c r="G134" i="32" s="1"/>
  <c r="I134" i="32" s="1"/>
  <c r="F129" i="32"/>
  <c r="G129" i="32" s="1"/>
  <c r="I129" i="32" s="1"/>
  <c r="F124" i="32"/>
  <c r="G124" i="32" s="1"/>
  <c r="I124" i="32" s="1"/>
  <c r="F119" i="32"/>
  <c r="G119" i="32" s="1"/>
  <c r="I119" i="32" s="1"/>
  <c r="F115" i="32"/>
  <c r="G115" i="32" s="1"/>
  <c r="I115" i="32" s="1"/>
  <c r="F110" i="32"/>
  <c r="G110" i="32" s="1"/>
  <c r="I110" i="32" s="1"/>
  <c r="F106" i="32"/>
  <c r="G106" i="32" s="1"/>
  <c r="I106" i="32" s="1"/>
  <c r="F101" i="32"/>
  <c r="G101" i="32" s="1"/>
  <c r="I101" i="32" s="1"/>
  <c r="F95" i="32"/>
  <c r="G95" i="32" s="1"/>
  <c r="I95" i="32" s="1"/>
  <c r="F85" i="32"/>
  <c r="G85" i="32" s="1"/>
  <c r="I85" i="32" s="1"/>
  <c r="F73" i="32"/>
  <c r="G73" i="32" s="1"/>
  <c r="I73" i="32" s="1"/>
  <c r="F67" i="32"/>
  <c r="G67" i="32" s="1"/>
  <c r="I67" i="32" s="1"/>
  <c r="F53" i="32"/>
  <c r="G53" i="32" s="1"/>
  <c r="I53" i="32" s="1"/>
  <c r="F49" i="32"/>
  <c r="G49" i="32" s="1"/>
  <c r="I49" i="32" s="1"/>
  <c r="F36" i="32"/>
  <c r="G36" i="32" s="1"/>
  <c r="I36" i="32" s="1"/>
  <c r="F32" i="32"/>
  <c r="G32" i="32" s="1"/>
  <c r="I32" i="32" s="1"/>
  <c r="F18" i="32"/>
  <c r="G18" i="32" s="1"/>
  <c r="I18" i="32" s="1"/>
  <c r="F13" i="32"/>
  <c r="G13" i="32" s="1"/>
  <c r="I13" i="32" s="1"/>
  <c r="F398" i="32"/>
  <c r="G398" i="32" s="1"/>
  <c r="I398" i="32" s="1"/>
  <c r="F373" i="32"/>
  <c r="G373" i="32" s="1"/>
  <c r="I373" i="32" s="1"/>
  <c r="F221" i="32"/>
  <c r="G221" i="32" s="1"/>
  <c r="I221" i="32" s="1"/>
  <c r="F164" i="32"/>
  <c r="G164" i="32" s="1"/>
  <c r="I164" i="32" s="1"/>
  <c r="F31" i="32"/>
  <c r="G31" i="32" s="1"/>
  <c r="I31" i="32" s="1"/>
  <c r="F10" i="32"/>
  <c r="G10" i="32" s="1"/>
  <c r="I10" i="32" s="1"/>
  <c r="F3" i="32"/>
  <c r="G3" i="32" s="1"/>
  <c r="I3" i="32" s="1"/>
  <c r="F456" i="32"/>
  <c r="G456" i="32" s="1"/>
  <c r="I456" i="32" s="1"/>
  <c r="F452" i="32"/>
  <c r="G452" i="32" s="1"/>
  <c r="I452" i="32" s="1"/>
  <c r="F448" i="32"/>
  <c r="G448" i="32" s="1"/>
  <c r="I448" i="32" s="1"/>
  <c r="F443" i="32"/>
  <c r="G443" i="32" s="1"/>
  <c r="I443" i="32" s="1"/>
  <c r="F438" i="32"/>
  <c r="G438" i="32" s="1"/>
  <c r="I438" i="32" s="1"/>
  <c r="F433" i="32"/>
  <c r="G433" i="32" s="1"/>
  <c r="I433" i="32" s="1"/>
  <c r="F429" i="32"/>
  <c r="G429" i="32" s="1"/>
  <c r="I429" i="32" s="1"/>
  <c r="F424" i="32"/>
  <c r="G424" i="32" s="1"/>
  <c r="I424" i="32" s="1"/>
  <c r="F419" i="32"/>
  <c r="G419" i="32" s="1"/>
  <c r="I419" i="32" s="1"/>
  <c r="F415" i="32"/>
  <c r="G415" i="32" s="1"/>
  <c r="I415" i="32" s="1"/>
  <c r="F411" i="32"/>
  <c r="G411" i="32" s="1"/>
  <c r="I411" i="32" s="1"/>
  <c r="F407" i="32"/>
  <c r="G407" i="32" s="1"/>
  <c r="I407" i="32" s="1"/>
  <c r="F403" i="32"/>
  <c r="G403" i="32" s="1"/>
  <c r="I403" i="32" s="1"/>
  <c r="F399" i="32"/>
  <c r="G399" i="32" s="1"/>
  <c r="I399" i="32" s="1"/>
  <c r="F394" i="32"/>
  <c r="G394" i="32" s="1"/>
  <c r="I394" i="32" s="1"/>
  <c r="F389" i="32"/>
  <c r="G389" i="32" s="1"/>
  <c r="I389" i="32" s="1"/>
  <c r="F384" i="32"/>
  <c r="G384" i="32" s="1"/>
  <c r="I384" i="32" s="1"/>
  <c r="F380" i="32"/>
  <c r="G380" i="32" s="1"/>
  <c r="I380" i="32" s="1"/>
  <c r="F375" i="32"/>
  <c r="G375" i="32" s="1"/>
  <c r="I375" i="32" s="1"/>
  <c r="F370" i="32"/>
  <c r="G370" i="32" s="1"/>
  <c r="I370" i="32" s="1"/>
  <c r="F365" i="32"/>
  <c r="G365" i="32" s="1"/>
  <c r="I365" i="32" s="1"/>
  <c r="F360" i="32"/>
  <c r="G360" i="32" s="1"/>
  <c r="I360" i="32" s="1"/>
  <c r="F356" i="32"/>
  <c r="G356" i="32" s="1"/>
  <c r="I356" i="32" s="1"/>
  <c r="F352" i="32"/>
  <c r="G352" i="32" s="1"/>
  <c r="I352" i="32" s="1"/>
  <c r="F348" i="32"/>
  <c r="G348" i="32" s="1"/>
  <c r="I348" i="32" s="1"/>
  <c r="F91" i="32"/>
  <c r="G91" i="32" s="1"/>
  <c r="I91" i="32" s="1"/>
  <c r="F83" i="32"/>
  <c r="G83" i="32" s="1"/>
  <c r="I83" i="32" s="1"/>
  <c r="F79" i="32"/>
  <c r="G79" i="32" s="1"/>
  <c r="I79" i="32" s="1"/>
  <c r="F75" i="32"/>
  <c r="G75" i="32" s="1"/>
  <c r="I75" i="32" s="1"/>
  <c r="F71" i="32"/>
  <c r="G71" i="32" s="1"/>
  <c r="I71" i="32" s="1"/>
  <c r="F65" i="32"/>
  <c r="G65" i="32" s="1"/>
  <c r="I65" i="32" s="1"/>
  <c r="F60" i="32"/>
  <c r="G60" i="32" s="1"/>
  <c r="I60" i="32" s="1"/>
  <c r="F55" i="32"/>
  <c r="G55" i="32" s="1"/>
  <c r="I55" i="32" s="1"/>
  <c r="F51" i="32"/>
  <c r="G51" i="32" s="1"/>
  <c r="I51" i="32" s="1"/>
  <c r="F47" i="32"/>
  <c r="G47" i="32" s="1"/>
  <c r="I47" i="32" s="1"/>
  <c r="F43" i="32"/>
  <c r="G43" i="32" s="1"/>
  <c r="I43" i="32" s="1"/>
  <c r="F39" i="32"/>
  <c r="G39" i="32" s="1"/>
  <c r="I39" i="32" s="1"/>
  <c r="F34" i="32"/>
  <c r="G34" i="32" s="1"/>
  <c r="I34" i="32" s="1"/>
  <c r="F29" i="32"/>
  <c r="G29" i="32" s="1"/>
  <c r="I29" i="32" s="1"/>
  <c r="F25" i="32"/>
  <c r="G25" i="32" s="1"/>
  <c r="I25" i="32" s="1"/>
  <c r="F20" i="32"/>
  <c r="G20" i="32" s="1"/>
  <c r="I20" i="32" s="1"/>
  <c r="F9" i="32"/>
  <c r="G9" i="32" s="1"/>
  <c r="I9" i="32" s="1"/>
  <c r="F5" i="32"/>
  <c r="G5" i="32" s="1"/>
  <c r="I5" i="32" s="1"/>
  <c r="F427" i="32"/>
  <c r="G427" i="32" s="1"/>
  <c r="I427" i="32" s="1"/>
  <c r="F386" i="32"/>
  <c r="G386" i="32" s="1"/>
  <c r="I386" i="32" s="1"/>
  <c r="F362" i="32"/>
  <c r="G362" i="32" s="1"/>
  <c r="I362" i="32" s="1"/>
  <c r="F306" i="32"/>
  <c r="G306" i="32" s="1"/>
  <c r="I306" i="32" s="1"/>
  <c r="F236" i="32"/>
  <c r="G236" i="32" s="1"/>
  <c r="I236" i="32" s="1"/>
  <c r="F207" i="32"/>
  <c r="G207" i="32" s="1"/>
  <c r="I207" i="32" s="1"/>
  <c r="F132" i="32"/>
  <c r="G132" i="32" s="1"/>
  <c r="I132" i="32" s="1"/>
  <c r="F105" i="32"/>
  <c r="G105" i="32" s="1"/>
  <c r="I105" i="32" s="1"/>
  <c r="F62" i="32"/>
  <c r="G62" i="32" s="1"/>
  <c r="I62" i="32" s="1"/>
  <c r="F17" i="32"/>
  <c r="G17" i="32" s="1"/>
  <c r="I17" i="32" s="1"/>
  <c r="F97" i="32"/>
  <c r="G97" i="32" s="1"/>
  <c r="I97" i="32" s="1"/>
  <c r="F458" i="32"/>
  <c r="G458" i="32" s="1"/>
  <c r="I458" i="32" s="1"/>
  <c r="F454" i="32"/>
  <c r="G454" i="32" s="1"/>
  <c r="I454" i="32" s="1"/>
  <c r="F450" i="32"/>
  <c r="G450" i="32" s="1"/>
  <c r="I450" i="32" s="1"/>
  <c r="F446" i="32"/>
  <c r="G446" i="32" s="1"/>
  <c r="I446" i="32" s="1"/>
  <c r="F440" i="32"/>
  <c r="G440" i="32" s="1"/>
  <c r="I440" i="32" s="1"/>
  <c r="F435" i="32"/>
  <c r="G435" i="32" s="1"/>
  <c r="I435" i="32" s="1"/>
  <c r="F431" i="32"/>
  <c r="G431" i="32" s="1"/>
  <c r="I431" i="32" s="1"/>
  <c r="F426" i="32"/>
  <c r="G426" i="32" s="1"/>
  <c r="I426" i="32" s="1"/>
  <c r="F421" i="32"/>
  <c r="G421" i="32" s="1"/>
  <c r="I421" i="32" s="1"/>
  <c r="F417" i="32"/>
  <c r="G417" i="32" s="1"/>
  <c r="I417" i="32" s="1"/>
  <c r="F413" i="32"/>
  <c r="G413" i="32" s="1"/>
  <c r="I413" i="32" s="1"/>
  <c r="F409" i="32"/>
  <c r="G409" i="32" s="1"/>
  <c r="I409" i="32" s="1"/>
  <c r="F405" i="32"/>
  <c r="G405" i="32" s="1"/>
  <c r="I405" i="32" s="1"/>
  <c r="F401" i="32"/>
  <c r="G401" i="32" s="1"/>
  <c r="I401" i="32" s="1"/>
  <c r="F396" i="32"/>
  <c r="G396" i="32" s="1"/>
  <c r="I396" i="32" s="1"/>
  <c r="F391" i="32"/>
  <c r="G391" i="32" s="1"/>
  <c r="I391" i="32" s="1"/>
  <c r="F387" i="32"/>
  <c r="G387" i="32" s="1"/>
  <c r="I387" i="32" s="1"/>
  <c r="F382" i="32"/>
  <c r="G382" i="32" s="1"/>
  <c r="I382" i="32" s="1"/>
  <c r="F377" i="32"/>
  <c r="G377" i="32" s="1"/>
  <c r="I377" i="32" s="1"/>
  <c r="F372" i="32"/>
  <c r="G372" i="32" s="1"/>
  <c r="I372" i="32" s="1"/>
  <c r="F367" i="32"/>
  <c r="G367" i="32" s="1"/>
  <c r="I367" i="32" s="1"/>
  <c r="F363" i="32"/>
  <c r="G363" i="32" s="1"/>
  <c r="I363" i="32" s="1"/>
  <c r="F358" i="32"/>
  <c r="G358" i="32" s="1"/>
  <c r="I358" i="32" s="1"/>
  <c r="F354" i="32"/>
  <c r="G354" i="32" s="1"/>
  <c r="I354" i="32" s="1"/>
  <c r="F350" i="32"/>
  <c r="G350" i="32" s="1"/>
  <c r="I350" i="32" s="1"/>
  <c r="F346" i="32"/>
  <c r="G346" i="32" s="1"/>
  <c r="I346" i="32" s="1"/>
  <c r="F342" i="32"/>
  <c r="G342" i="32" s="1"/>
  <c r="I342" i="32" s="1"/>
  <c r="F338" i="32"/>
  <c r="G338" i="32" s="1"/>
  <c r="I338" i="32" s="1"/>
  <c r="F334" i="32"/>
  <c r="G334" i="32" s="1"/>
  <c r="I334" i="32" s="1"/>
  <c r="F330" i="32"/>
  <c r="G330" i="32" s="1"/>
  <c r="I330" i="32" s="1"/>
  <c r="F325" i="32"/>
  <c r="G325" i="32" s="1"/>
  <c r="I325" i="32" s="1"/>
  <c r="F320" i="32"/>
  <c r="G320" i="32" s="1"/>
  <c r="I320" i="32" s="1"/>
  <c r="F311" i="32"/>
  <c r="G311" i="32" s="1"/>
  <c r="I311" i="32" s="1"/>
  <c r="F307" i="32"/>
  <c r="G307" i="32" s="1"/>
  <c r="I307" i="32" s="1"/>
  <c r="F302" i="32"/>
  <c r="G302" i="32" s="1"/>
  <c r="I302" i="32" s="1"/>
  <c r="F298" i="32"/>
  <c r="G298" i="32" s="1"/>
  <c r="I298" i="32" s="1"/>
  <c r="F294" i="32"/>
  <c r="G294" i="32" s="1"/>
  <c r="I294" i="32" s="1"/>
  <c r="F290" i="32"/>
  <c r="G290" i="32" s="1"/>
  <c r="I290" i="32" s="1"/>
  <c r="F286" i="32"/>
  <c r="G286" i="32" s="1"/>
  <c r="I286" i="32" s="1"/>
  <c r="F282" i="32"/>
  <c r="G282" i="32" s="1"/>
  <c r="I282" i="32" s="1"/>
  <c r="F278" i="32"/>
  <c r="G278" i="32" s="1"/>
  <c r="I278" i="32" s="1"/>
  <c r="F274" i="32"/>
  <c r="G274" i="32" s="1"/>
  <c r="I274" i="32" s="1"/>
  <c r="F269" i="32"/>
  <c r="G269" i="32" s="1"/>
  <c r="I269" i="32" s="1"/>
  <c r="F265" i="32"/>
  <c r="G265" i="32" s="1"/>
  <c r="I265" i="32" s="1"/>
  <c r="F260" i="32"/>
  <c r="G260" i="32" s="1"/>
  <c r="I260" i="32" s="1"/>
  <c r="F256" i="32"/>
  <c r="G256" i="32" s="1"/>
  <c r="I256" i="32" s="1"/>
  <c r="F252" i="32"/>
  <c r="G252" i="32" s="1"/>
  <c r="I252" i="32" s="1"/>
  <c r="F248" i="32"/>
  <c r="G248" i="32" s="1"/>
  <c r="I248" i="32" s="1"/>
  <c r="F243" i="32"/>
  <c r="G243" i="32" s="1"/>
  <c r="I243" i="32" s="1"/>
  <c r="F239" i="32"/>
  <c r="G239" i="32" s="1"/>
  <c r="I239" i="32" s="1"/>
  <c r="F234" i="32"/>
  <c r="G234" i="32" s="1"/>
  <c r="I234" i="32" s="1"/>
  <c r="F230" i="32"/>
  <c r="G230" i="32" s="1"/>
  <c r="I230" i="32" s="1"/>
  <c r="F225" i="32"/>
  <c r="G225" i="32" s="1"/>
  <c r="I225" i="32" s="1"/>
  <c r="F220" i="32"/>
  <c r="G220" i="32" s="1"/>
  <c r="I220" i="32" s="1"/>
  <c r="F87" i="32"/>
  <c r="G87" i="32" s="1"/>
  <c r="I87" i="32" s="1"/>
  <c r="F81" i="32"/>
  <c r="G81" i="32" s="1"/>
  <c r="I81" i="32" s="1"/>
  <c r="F77" i="32"/>
  <c r="G77" i="32" s="1"/>
  <c r="I77" i="32" s="1"/>
  <c r="F63" i="32"/>
  <c r="G63" i="32" s="1"/>
  <c r="I63" i="32" s="1"/>
  <c r="F58" i="32"/>
  <c r="G58" i="32" s="1"/>
  <c r="I58" i="32" s="1"/>
  <c r="F45" i="32"/>
  <c r="G45" i="32" s="1"/>
  <c r="I45" i="32" s="1"/>
  <c r="F41" i="32"/>
  <c r="G41" i="32" s="1"/>
  <c r="I41" i="32" s="1"/>
  <c r="F27" i="32"/>
  <c r="G27" i="32" s="1"/>
  <c r="I27" i="32" s="1"/>
  <c r="F22" i="32"/>
  <c r="G22" i="32" s="1"/>
  <c r="I22" i="32" s="1"/>
  <c r="F7" i="32"/>
  <c r="G7" i="32" s="1"/>
  <c r="I7" i="32" s="1"/>
  <c r="F441" i="32"/>
  <c r="G441" i="32" s="1"/>
  <c r="I441" i="32" s="1"/>
  <c r="F321" i="32"/>
  <c r="G321" i="32" s="1"/>
  <c r="I321" i="32" s="1"/>
  <c r="F263" i="32"/>
  <c r="G263" i="32" s="1"/>
  <c r="I263" i="32" s="1"/>
  <c r="F120" i="32"/>
  <c r="G120" i="32" s="1"/>
  <c r="I120" i="32" s="1"/>
  <c r="F70" i="32"/>
  <c r="G70" i="32" s="1"/>
  <c r="I70" i="32" s="1"/>
  <c r="F309" i="32"/>
  <c r="G309" i="32" s="1"/>
  <c r="I309" i="32" s="1"/>
  <c r="F300" i="32"/>
  <c r="G300" i="32" s="1"/>
  <c r="I300" i="32" s="1"/>
  <c r="F292" i="32"/>
  <c r="G292" i="32" s="1"/>
  <c r="I292" i="32" s="1"/>
  <c r="F284" i="32"/>
  <c r="G284" i="32" s="1"/>
  <c r="I284" i="32" s="1"/>
  <c r="F276" i="32"/>
  <c r="G276" i="32" s="1"/>
  <c r="I276" i="32" s="1"/>
  <c r="F267" i="32"/>
  <c r="G267" i="32" s="1"/>
  <c r="I267" i="32" s="1"/>
  <c r="F258" i="32"/>
  <c r="G258" i="32" s="1"/>
  <c r="I258" i="32" s="1"/>
  <c r="F250" i="32"/>
  <c r="G250" i="32" s="1"/>
  <c r="I250" i="32" s="1"/>
  <c r="F241" i="32"/>
  <c r="G241" i="32" s="1"/>
  <c r="I241" i="32" s="1"/>
  <c r="F232" i="32"/>
  <c r="G232" i="32" s="1"/>
  <c r="I232" i="32" s="1"/>
  <c r="F223" i="32"/>
  <c r="G223" i="32" s="1"/>
  <c r="I223" i="32" s="1"/>
  <c r="F216" i="32"/>
  <c r="G216" i="32" s="1"/>
  <c r="I216" i="32" s="1"/>
  <c r="F211" i="32"/>
  <c r="G211" i="32" s="1"/>
  <c r="I211" i="32" s="1"/>
  <c r="F206" i="32"/>
  <c r="G206" i="32" s="1"/>
  <c r="I206" i="32" s="1"/>
  <c r="F202" i="32"/>
  <c r="G202" i="32" s="1"/>
  <c r="I202" i="32" s="1"/>
  <c r="F198" i="32"/>
  <c r="G198" i="32" s="1"/>
  <c r="I198" i="32" s="1"/>
  <c r="F194" i="32"/>
  <c r="G194" i="32" s="1"/>
  <c r="I194" i="32" s="1"/>
  <c r="F190" i="32"/>
  <c r="G190" i="32" s="1"/>
  <c r="I190" i="32" s="1"/>
  <c r="F186" i="32"/>
  <c r="G186" i="32" s="1"/>
  <c r="I186" i="32" s="1"/>
  <c r="F182" i="32"/>
  <c r="G182" i="32" s="1"/>
  <c r="I182" i="32" s="1"/>
  <c r="F178" i="32"/>
  <c r="G178" i="32" s="1"/>
  <c r="I178" i="32" s="1"/>
  <c r="F174" i="32"/>
  <c r="G174" i="32" s="1"/>
  <c r="I174" i="32" s="1"/>
  <c r="F169" i="32"/>
  <c r="G169" i="32" s="1"/>
  <c r="I169" i="32" s="1"/>
  <c r="F165" i="32"/>
  <c r="G165" i="32" s="1"/>
  <c r="I165" i="32" s="1"/>
  <c r="F160" i="32"/>
  <c r="G160" i="32" s="1"/>
  <c r="I160" i="32" s="1"/>
  <c r="F155" i="32"/>
  <c r="G155" i="32" s="1"/>
  <c r="I155" i="32" s="1"/>
  <c r="F151" i="32"/>
  <c r="G151" i="32" s="1"/>
  <c r="I151" i="32" s="1"/>
  <c r="F147" i="32"/>
  <c r="G147" i="32" s="1"/>
  <c r="I147" i="32" s="1"/>
  <c r="F143" i="32"/>
  <c r="G143" i="32" s="1"/>
  <c r="I143" i="32" s="1"/>
  <c r="F139" i="32"/>
  <c r="G139" i="32" s="1"/>
  <c r="I139" i="32" s="1"/>
  <c r="F135" i="32"/>
  <c r="G135" i="32" s="1"/>
  <c r="I135" i="32" s="1"/>
  <c r="F130" i="32"/>
  <c r="G130" i="32" s="1"/>
  <c r="I130" i="32" s="1"/>
  <c r="F125" i="32"/>
  <c r="G125" i="32" s="1"/>
  <c r="I125" i="32" s="1"/>
  <c r="F121" i="32"/>
  <c r="G121" i="32" s="1"/>
  <c r="I121" i="32" s="1"/>
  <c r="F116" i="32"/>
  <c r="G116" i="32" s="1"/>
  <c r="I116" i="32" s="1"/>
  <c r="F111" i="32"/>
  <c r="G111" i="32" s="1"/>
  <c r="I111" i="32" s="1"/>
  <c r="F107" i="32"/>
  <c r="G107" i="32" s="1"/>
  <c r="I107" i="32" s="1"/>
  <c r="F102" i="32"/>
  <c r="G102" i="32" s="1"/>
  <c r="I102" i="32" s="1"/>
  <c r="F96" i="32"/>
  <c r="G96" i="32" s="1"/>
  <c r="I96" i="32" s="1"/>
  <c r="F92" i="32"/>
  <c r="G92" i="32" s="1"/>
  <c r="I92" i="32" s="1"/>
  <c r="F88" i="32"/>
  <c r="G88" i="32" s="1"/>
  <c r="I88" i="32" s="1"/>
  <c r="F84" i="32"/>
  <c r="G84" i="32" s="1"/>
  <c r="I84" i="32" s="1"/>
  <c r="F80" i="32"/>
  <c r="G80" i="32" s="1"/>
  <c r="I80" i="32" s="1"/>
  <c r="F76" i="32"/>
  <c r="G76" i="32" s="1"/>
  <c r="I76" i="32" s="1"/>
  <c r="F72" i="32"/>
  <c r="G72" i="32" s="1"/>
  <c r="I72" i="32" s="1"/>
  <c r="F66" i="32"/>
  <c r="G66" i="32" s="1"/>
  <c r="I66" i="32" s="1"/>
  <c r="F61" i="32"/>
  <c r="G61" i="32" s="1"/>
  <c r="I61" i="32" s="1"/>
  <c r="F52" i="32"/>
  <c r="G52" i="32" s="1"/>
  <c r="I52" i="32" s="1"/>
  <c r="F48" i="32"/>
  <c r="G48" i="32" s="1"/>
  <c r="I48" i="32" s="1"/>
  <c r="F44" i="32"/>
  <c r="G44" i="32" s="1"/>
  <c r="I44" i="32" s="1"/>
  <c r="F40" i="32"/>
  <c r="G40" i="32" s="1"/>
  <c r="I40" i="32" s="1"/>
  <c r="F35" i="32"/>
  <c r="G35" i="32" s="1"/>
  <c r="I35" i="32" s="1"/>
  <c r="F30" i="32"/>
  <c r="G30" i="32" s="1"/>
  <c r="I30" i="32" s="1"/>
  <c r="F26" i="32"/>
  <c r="G26" i="32" s="1"/>
  <c r="I26" i="32" s="1"/>
  <c r="F21" i="32"/>
  <c r="G21" i="32" s="1"/>
  <c r="I21" i="32" s="1"/>
  <c r="F16" i="32"/>
  <c r="G16" i="32" s="1"/>
  <c r="I16" i="32" s="1"/>
  <c r="F11" i="32"/>
  <c r="G11" i="32" s="1"/>
  <c r="I11" i="32" s="1"/>
  <c r="F6" i="32"/>
  <c r="G6" i="32" s="1"/>
  <c r="I6" i="32" s="1"/>
  <c r="F436" i="32"/>
  <c r="G436" i="32" s="1"/>
  <c r="I436" i="32" s="1"/>
  <c r="F392" i="32"/>
  <c r="G392" i="32" s="1"/>
  <c r="I392" i="32" s="1"/>
  <c r="F368" i="32"/>
  <c r="G368" i="32" s="1"/>
  <c r="I368" i="32" s="1"/>
  <c r="F312" i="32"/>
  <c r="G312" i="32" s="1"/>
  <c r="I312" i="32" s="1"/>
  <c r="F247" i="32"/>
  <c r="G247" i="32" s="1"/>
  <c r="I247" i="32" s="1"/>
  <c r="F212" i="32"/>
  <c r="G212" i="32" s="1"/>
  <c r="I212" i="32" s="1"/>
  <c r="F158" i="32"/>
  <c r="G158" i="32" s="1"/>
  <c r="I158" i="32" s="1"/>
  <c r="F68" i="32"/>
  <c r="G68" i="32" s="1"/>
  <c r="I68" i="32" s="1"/>
  <c r="F23" i="32"/>
  <c r="G23" i="32" s="1"/>
  <c r="I23" i="32" s="1"/>
  <c r="F4" i="32"/>
  <c r="G4" i="32" s="1"/>
  <c r="I4" i="32" s="1"/>
  <c r="F340" i="32"/>
  <c r="G340" i="32" s="1"/>
  <c r="I340" i="32" s="1"/>
  <c r="F332" i="32"/>
  <c r="G332" i="32" s="1"/>
  <c r="I332" i="32" s="1"/>
  <c r="F323" i="32"/>
  <c r="G323" i="32" s="1"/>
  <c r="I323" i="32" s="1"/>
  <c r="F314" i="32"/>
  <c r="G314" i="32" s="1"/>
  <c r="I314" i="32" s="1"/>
  <c r="F304" i="32"/>
  <c r="G304" i="32" s="1"/>
  <c r="I304" i="32" s="1"/>
  <c r="F296" i="32"/>
  <c r="G296" i="32" s="1"/>
  <c r="I296" i="32" s="1"/>
  <c r="F288" i="32"/>
  <c r="G288" i="32" s="1"/>
  <c r="I288" i="32" s="1"/>
  <c r="F280" i="32"/>
  <c r="G280" i="32" s="1"/>
  <c r="I280" i="32" s="1"/>
  <c r="F272" i="32"/>
  <c r="G272" i="32" s="1"/>
  <c r="I272" i="32" s="1"/>
  <c r="F262" i="32"/>
  <c r="G262" i="32" s="1"/>
  <c r="I262" i="32" s="1"/>
  <c r="F254" i="32"/>
  <c r="G254" i="32" s="1"/>
  <c r="I254" i="32" s="1"/>
  <c r="F245" i="32"/>
  <c r="G245" i="32" s="1"/>
  <c r="I245" i="32" s="1"/>
  <c r="F237" i="32"/>
  <c r="G237" i="32" s="1"/>
  <c r="I237" i="32" s="1"/>
  <c r="F227" i="32"/>
  <c r="G227" i="32" s="1"/>
  <c r="I227" i="32" s="1"/>
  <c r="F218" i="32"/>
  <c r="G218" i="32" s="1"/>
  <c r="I218" i="32" s="1"/>
  <c r="F214" i="32"/>
  <c r="G214" i="32" s="1"/>
  <c r="I214" i="32" s="1"/>
  <c r="F209" i="32"/>
  <c r="G209" i="32" s="1"/>
  <c r="I209" i="32" s="1"/>
  <c r="F204" i="32"/>
  <c r="G204" i="32" s="1"/>
  <c r="I204" i="32" s="1"/>
  <c r="F200" i="32"/>
  <c r="G200" i="32" s="1"/>
  <c r="I200" i="32" s="1"/>
  <c r="F196" i="32"/>
  <c r="G196" i="32" s="1"/>
  <c r="I196" i="32" s="1"/>
  <c r="F192" i="32"/>
  <c r="G192" i="32" s="1"/>
  <c r="I192" i="32" s="1"/>
  <c r="F188" i="32"/>
  <c r="G188" i="32" s="1"/>
  <c r="I188" i="32" s="1"/>
  <c r="F184" i="32"/>
  <c r="G184" i="32" s="1"/>
  <c r="I184" i="32" s="1"/>
  <c r="F180" i="32"/>
  <c r="G180" i="32" s="1"/>
  <c r="I180" i="32" s="1"/>
  <c r="F176" i="32"/>
  <c r="G176" i="32" s="1"/>
  <c r="I176" i="32" s="1"/>
  <c r="F172" i="32"/>
  <c r="G172" i="32" s="1"/>
  <c r="I172" i="32" s="1"/>
  <c r="F167" i="32"/>
  <c r="G167" i="32" s="1"/>
  <c r="I167" i="32" s="1"/>
  <c r="F162" i="32"/>
  <c r="G162" i="32" s="1"/>
  <c r="I162" i="32" s="1"/>
  <c r="F157" i="32"/>
  <c r="G157" i="32" s="1"/>
  <c r="I157" i="32" s="1"/>
  <c r="F153" i="32"/>
  <c r="G153" i="32" s="1"/>
  <c r="I153" i="32" s="1"/>
  <c r="F149" i="32"/>
  <c r="G149" i="32" s="1"/>
  <c r="I149" i="32" s="1"/>
  <c r="F145" i="32"/>
  <c r="G145" i="32" s="1"/>
  <c r="I145" i="32" s="1"/>
  <c r="F141" i="32"/>
  <c r="G141" i="32" s="1"/>
  <c r="I141" i="32" s="1"/>
  <c r="F137" i="32"/>
  <c r="G137" i="32" s="1"/>
  <c r="I137" i="32" s="1"/>
  <c r="F133" i="32"/>
  <c r="G133" i="32" s="1"/>
  <c r="I133" i="32" s="1"/>
  <c r="F128" i="32"/>
  <c r="G128" i="32" s="1"/>
  <c r="I128" i="32" s="1"/>
  <c r="F123" i="32"/>
  <c r="G123" i="32" s="1"/>
  <c r="I123" i="32" s="1"/>
  <c r="F118" i="32"/>
  <c r="G118" i="32" s="1"/>
  <c r="I118" i="32" s="1"/>
  <c r="F114" i="32"/>
  <c r="G114" i="32" s="1"/>
  <c r="I114" i="32" s="1"/>
  <c r="F109" i="32"/>
  <c r="G109" i="32" s="1"/>
  <c r="I109" i="32" s="1"/>
  <c r="F104" i="32"/>
  <c r="G104" i="32" s="1"/>
  <c r="I104" i="32" s="1"/>
  <c r="F100" i="32"/>
  <c r="G100" i="32" s="1"/>
  <c r="I100" i="32" s="1"/>
  <c r="F94" i="32"/>
  <c r="G94" i="32" s="1"/>
  <c r="I94" i="32" s="1"/>
  <c r="F90" i="32"/>
  <c r="G90" i="32" s="1"/>
  <c r="I90" i="32" s="1"/>
  <c r="F86" i="32"/>
  <c r="G86" i="32" s="1"/>
  <c r="I86" i="32" s="1"/>
  <c r="F82" i="32"/>
  <c r="G82" i="32" s="1"/>
  <c r="I82" i="32" s="1"/>
  <c r="F78" i="32"/>
  <c r="G78" i="32" s="1"/>
  <c r="I78" i="32" s="1"/>
  <c r="F74" i="32"/>
  <c r="G74" i="32" s="1"/>
  <c r="I74" i="32" s="1"/>
  <c r="F69" i="32"/>
  <c r="G69" i="32" s="1"/>
  <c r="I69" i="32" s="1"/>
  <c r="F64" i="32"/>
  <c r="G64" i="32" s="1"/>
  <c r="I64" i="32" s="1"/>
  <c r="F59" i="32"/>
  <c r="G59" i="32" s="1"/>
  <c r="I59" i="32" s="1"/>
  <c r="F54" i="32"/>
  <c r="G54" i="32" s="1"/>
  <c r="I54" i="32" s="1"/>
  <c r="F50" i="32"/>
  <c r="G50" i="32" s="1"/>
  <c r="I50" i="32" s="1"/>
  <c r="F46" i="32"/>
  <c r="G46" i="32" s="1"/>
  <c r="I46" i="32" s="1"/>
  <c r="F42" i="32"/>
  <c r="G42" i="32" s="1"/>
  <c r="I42" i="32" s="1"/>
  <c r="F38" i="32"/>
  <c r="G38" i="32" s="1"/>
  <c r="I38" i="32" s="1"/>
  <c r="F33" i="32"/>
  <c r="G33" i="32" s="1"/>
  <c r="I33" i="32" s="1"/>
  <c r="F28" i="32"/>
  <c r="G28" i="32" s="1"/>
  <c r="I28" i="32" s="1"/>
  <c r="F24" i="32"/>
  <c r="G24" i="32" s="1"/>
  <c r="I24" i="32" s="1"/>
  <c r="F19" i="32"/>
  <c r="G19" i="32" s="1"/>
  <c r="I19" i="32" s="1"/>
  <c r="F14" i="32"/>
  <c r="G14" i="32" s="1"/>
  <c r="I14" i="32" s="1"/>
  <c r="F8" i="32"/>
  <c r="G8" i="32" s="1"/>
  <c r="I8" i="32" s="1"/>
  <c r="F444" i="32"/>
  <c r="G444" i="32" s="1"/>
  <c r="I444" i="32" s="1"/>
  <c r="F422" i="32"/>
  <c r="G422" i="32" s="1"/>
  <c r="I422" i="32" s="1"/>
  <c r="F379" i="32"/>
  <c r="G379" i="32" s="1"/>
  <c r="I379" i="32" s="1"/>
  <c r="F327" i="32"/>
  <c r="G327" i="32" s="1"/>
  <c r="I327" i="32" s="1"/>
  <c r="F271" i="32"/>
  <c r="G271" i="32" s="1"/>
  <c r="I271" i="32" s="1"/>
  <c r="F228" i="32"/>
  <c r="G228" i="32" s="1"/>
  <c r="I228" i="32" s="1"/>
  <c r="F171" i="32"/>
  <c r="G171" i="32" s="1"/>
  <c r="I171" i="32" s="1"/>
  <c r="F126" i="32"/>
  <c r="G126" i="32" s="1"/>
  <c r="I126" i="32" s="1"/>
  <c r="F98" i="32"/>
  <c r="G98" i="32" s="1"/>
  <c r="I98" i="32" s="1"/>
  <c r="F37" i="32"/>
  <c r="G37" i="32" s="1"/>
  <c r="I37" i="32" s="1"/>
  <c r="F12" i="32"/>
  <c r="G12" i="32" s="1"/>
  <c r="I12" i="32" s="1"/>
  <c r="F57" i="32"/>
  <c r="G57" i="32" s="1"/>
  <c r="I57" i="32" s="1"/>
  <c r="F344" i="32"/>
  <c r="G344" i="32" s="1"/>
  <c r="I344" i="32" s="1"/>
  <c r="F336" i="32"/>
  <c r="G336" i="32" s="1"/>
  <c r="I336" i="32" s="1"/>
  <c r="F328" i="32"/>
  <c r="G328" i="32" s="1"/>
  <c r="I328" i="32" s="1"/>
  <c r="F318" i="32"/>
  <c r="G318" i="32" s="1"/>
  <c r="I318" i="32" s="1"/>
  <c r="H143" i="33"/>
  <c r="H21" i="33"/>
  <c r="H215" i="33"/>
  <c r="H268" i="33"/>
  <c r="H277" i="33"/>
  <c r="H303" i="33"/>
  <c r="H445" i="33"/>
  <c r="H407" i="33"/>
  <c r="H428" i="33"/>
  <c r="H388" i="33"/>
  <c r="H252" i="33"/>
  <c r="H190" i="33"/>
  <c r="H167" i="33"/>
  <c r="H30" i="33"/>
  <c r="H48" i="33"/>
  <c r="H29" i="33"/>
  <c r="H94" i="33"/>
  <c r="H201" i="33"/>
  <c r="H196" i="33"/>
  <c r="H152" i="33"/>
  <c r="H187" i="33"/>
  <c r="H257" i="33"/>
  <c r="H275" i="33"/>
  <c r="H446" i="33"/>
  <c r="H416" i="33"/>
  <c r="H378" i="33"/>
  <c r="H377" i="33"/>
  <c r="H333" i="33"/>
  <c r="H108" i="33"/>
  <c r="H447" i="33"/>
  <c r="H455" i="33"/>
  <c r="H34" i="33"/>
  <c r="H87" i="33"/>
  <c r="H100" i="33"/>
  <c r="H154" i="33"/>
  <c r="H205" i="33"/>
  <c r="H242" i="33"/>
  <c r="H313" i="33"/>
  <c r="H245" i="33"/>
  <c r="H309" i="33"/>
  <c r="H202" i="33"/>
  <c r="H292" i="33"/>
  <c r="H72" i="33"/>
  <c r="H288" i="33"/>
  <c r="H102" i="33"/>
  <c r="H367" i="33"/>
  <c r="H337" i="33"/>
  <c r="H258" i="33"/>
  <c r="H44" i="33"/>
  <c r="H42" i="33"/>
  <c r="H45" i="33"/>
  <c r="H20" i="33"/>
  <c r="H55" i="33"/>
  <c r="H86" i="33"/>
  <c r="H210" i="33"/>
  <c r="H127" i="33"/>
  <c r="H213" i="33"/>
  <c r="H259" i="33"/>
  <c r="H391" i="33"/>
  <c r="H384" i="33"/>
  <c r="H434" i="33"/>
  <c r="H389" i="33"/>
  <c r="H117" i="33" l="1"/>
  <c r="H40" i="33"/>
  <c r="H270" i="33"/>
  <c r="H25" i="33"/>
  <c r="H399" i="33"/>
  <c r="H83" i="33"/>
  <c r="H92" i="33"/>
  <c r="H159" i="33"/>
  <c r="H46" i="33"/>
  <c r="H421" i="33"/>
  <c r="H459" i="33"/>
  <c r="H409" i="33"/>
  <c r="H32" i="33"/>
  <c r="H412" i="33"/>
  <c r="H266" i="33"/>
  <c r="H195" i="33"/>
  <c r="H371" i="33"/>
  <c r="H304" i="33"/>
  <c r="H308" i="33"/>
  <c r="H264" i="33"/>
  <c r="H206" i="33"/>
  <c r="H241" i="33"/>
  <c r="H393" i="33"/>
  <c r="H413" i="33"/>
  <c r="H385" i="33"/>
  <c r="H59" i="33"/>
  <c r="H82" i="33"/>
  <c r="H369" i="33"/>
  <c r="H197" i="33"/>
  <c r="H424" i="33"/>
  <c r="H438" i="33"/>
  <c r="H177" i="33"/>
  <c r="H50" i="33"/>
  <c r="H404" i="33"/>
  <c r="H70" i="33"/>
  <c r="H211" i="33"/>
  <c r="H435" i="33"/>
  <c r="H291" i="33"/>
  <c r="H168" i="33"/>
  <c r="H65" i="33"/>
  <c r="H22" i="33"/>
  <c r="H390" i="33"/>
  <c r="I390" i="33"/>
  <c r="H84" i="33"/>
  <c r="I84" i="33"/>
  <c r="H119" i="33"/>
  <c r="I119" i="33"/>
  <c r="H212" i="33"/>
  <c r="I212" i="33"/>
  <c r="H444" i="33"/>
  <c r="I444" i="33"/>
  <c r="H133" i="33"/>
  <c r="I133" i="33"/>
  <c r="H365" i="33"/>
  <c r="I365" i="33"/>
  <c r="H189" i="33"/>
  <c r="I189" i="33"/>
  <c r="H61" i="33"/>
  <c r="I61" i="33"/>
  <c r="H284" i="33"/>
  <c r="I284" i="33"/>
  <c r="H400" i="33"/>
  <c r="I400" i="33"/>
  <c r="H104" i="33"/>
  <c r="I104" i="33"/>
  <c r="H430" i="33"/>
  <c r="I430" i="33"/>
  <c r="H118" i="33"/>
  <c r="I118" i="33"/>
  <c r="H362" i="33"/>
  <c r="I362" i="33"/>
  <c r="H16" i="33"/>
  <c r="I16" i="33"/>
  <c r="H235" i="33"/>
  <c r="I235" i="33"/>
  <c r="H15" i="33"/>
  <c r="I15" i="33"/>
  <c r="H372" i="33"/>
  <c r="I372" i="33"/>
  <c r="H38" i="33"/>
  <c r="I38" i="33"/>
  <c r="H146" i="33"/>
  <c r="I146" i="33"/>
  <c r="H56" i="33"/>
  <c r="I56" i="33"/>
  <c r="H221" i="33"/>
  <c r="I221" i="33"/>
  <c r="H267" i="33"/>
  <c r="I267" i="33"/>
  <c r="H219" i="33"/>
  <c r="I219" i="33"/>
  <c r="H395" i="33"/>
  <c r="I395" i="33"/>
  <c r="H129" i="33"/>
  <c r="I129" i="33"/>
  <c r="H247" i="33"/>
  <c r="I247" i="33"/>
  <c r="H155" i="33"/>
  <c r="I155" i="33"/>
  <c r="H145" i="33"/>
  <c r="I145" i="33"/>
  <c r="H293" i="33"/>
  <c r="I293" i="33"/>
  <c r="H359" i="33"/>
  <c r="I359" i="33"/>
  <c r="H290" i="33"/>
  <c r="I290" i="33"/>
  <c r="H121" i="33"/>
  <c r="I121" i="33"/>
  <c r="H318" i="33"/>
  <c r="I318" i="33"/>
  <c r="H228" i="33"/>
  <c r="I228" i="33"/>
  <c r="H138" i="33"/>
  <c r="I138" i="33"/>
  <c r="H408" i="33"/>
  <c r="I408" i="33"/>
  <c r="H363" i="33"/>
  <c r="I363" i="33"/>
  <c r="G151" i="28"/>
  <c r="I151" i="28" s="1"/>
  <c r="H238" i="33"/>
  <c r="H285" i="33"/>
  <c r="H151" i="33"/>
  <c r="H286" i="33"/>
  <c r="H443" i="33"/>
  <c r="H343" i="33"/>
  <c r="H18" i="33"/>
  <c r="H351" i="33"/>
  <c r="H99" i="33"/>
  <c r="H157" i="33"/>
  <c r="H282" i="33"/>
  <c r="H69" i="33"/>
  <c r="H358" i="33"/>
  <c r="H364" i="33"/>
  <c r="H334" i="33"/>
  <c r="H269" i="33"/>
  <c r="H47" i="33"/>
  <c r="H158" i="33"/>
  <c r="H440" i="33"/>
  <c r="H437" i="33"/>
  <c r="H112" i="33"/>
  <c r="H85" i="33"/>
  <c r="H433" i="33"/>
  <c r="H77" i="33"/>
  <c r="H191" i="33"/>
  <c r="H81" i="33"/>
  <c r="H322" i="33"/>
  <c r="H287" i="33"/>
  <c r="H183" i="33"/>
  <c r="H64" i="33"/>
  <c r="H181" i="33"/>
  <c r="H19" i="33"/>
  <c r="H370" i="33"/>
  <c r="H33" i="33"/>
  <c r="H449" i="33"/>
  <c r="H231" i="33"/>
  <c r="H429" i="33"/>
  <c r="H89" i="33"/>
  <c r="H432" i="33"/>
  <c r="H95" i="33"/>
  <c r="H39" i="33"/>
  <c r="H178" i="33"/>
  <c r="H170" i="33"/>
  <c r="H103" i="33"/>
  <c r="H274" i="33"/>
  <c r="H344" i="33"/>
  <c r="H350" i="33"/>
  <c r="H283" i="33"/>
  <c r="H249" i="33"/>
  <c r="H171" i="33"/>
  <c r="H380" i="33"/>
  <c r="H101" i="33"/>
  <c r="H27" i="33"/>
  <c r="H315" i="33"/>
  <c r="H273" i="33"/>
  <c r="H62" i="33"/>
  <c r="H467" i="33"/>
  <c r="J310" i="37"/>
  <c r="J99" i="37"/>
  <c r="J327" i="37"/>
  <c r="J206" i="37"/>
  <c r="J154" i="37"/>
  <c r="J394" i="37"/>
  <c r="J363" i="37"/>
  <c r="J410" i="37"/>
  <c r="J300" i="37"/>
  <c r="J369" i="37"/>
  <c r="J349" i="37"/>
  <c r="J352" i="37"/>
  <c r="J398" i="37"/>
  <c r="J401" i="37"/>
  <c r="J409" i="37"/>
  <c r="J168" i="37"/>
  <c r="J86" i="37"/>
  <c r="J189" i="37"/>
  <c r="J337" i="37"/>
  <c r="J371" i="37"/>
  <c r="J94" i="37"/>
  <c r="J14" i="37"/>
  <c r="J122" i="37"/>
  <c r="J399" i="37"/>
  <c r="J431" i="37"/>
  <c r="J395" i="37"/>
  <c r="J43" i="37"/>
  <c r="J53" i="37"/>
  <c r="J376" i="37"/>
  <c r="J60" i="37"/>
  <c r="J212" i="37"/>
  <c r="J74" i="37"/>
  <c r="J416" i="37"/>
  <c r="J33" i="37"/>
  <c r="J272" i="37"/>
  <c r="J15" i="37"/>
  <c r="J257" i="37"/>
  <c r="J302" i="37"/>
  <c r="J193" i="37"/>
  <c r="J435" i="37"/>
  <c r="J360" i="37"/>
  <c r="J73" i="37"/>
  <c r="J342" i="37"/>
  <c r="I3" i="37"/>
  <c r="K3" i="37" s="1"/>
  <c r="J301" i="37"/>
  <c r="J330" i="37"/>
  <c r="J372" i="37"/>
  <c r="J412" i="37"/>
  <c r="J16" i="37"/>
  <c r="J324" i="37"/>
  <c r="J35" i="37"/>
  <c r="J438" i="37"/>
  <c r="J402" i="37"/>
  <c r="J397" i="37"/>
  <c r="J159" i="37"/>
  <c r="J127" i="37"/>
  <c r="J151" i="37"/>
  <c r="J194" i="37"/>
  <c r="J390" i="37"/>
  <c r="J103" i="37"/>
  <c r="J205" i="37"/>
  <c r="J408" i="37"/>
  <c r="J414" i="37"/>
  <c r="J358" i="37"/>
  <c r="J400" i="37"/>
  <c r="J47" i="37"/>
  <c r="J125" i="37"/>
  <c r="J72" i="37"/>
  <c r="J228" i="37"/>
  <c r="J39" i="37"/>
  <c r="J268" i="37"/>
  <c r="J61" i="37"/>
  <c r="J115" i="37"/>
  <c r="J177" i="37"/>
  <c r="J295" i="37"/>
  <c r="J121" i="37"/>
  <c r="J254" i="37"/>
  <c r="J253" i="37"/>
  <c r="J90" i="37"/>
  <c r="J95" i="37"/>
  <c r="J117" i="37"/>
  <c r="J75" i="37"/>
  <c r="J325" i="37"/>
  <c r="J48" i="37"/>
  <c r="J5" i="37"/>
  <c r="J353" i="37"/>
  <c r="J192" i="37"/>
  <c r="J346" i="37"/>
  <c r="J145" i="37"/>
  <c r="J232" i="37"/>
  <c r="J105" i="37"/>
  <c r="J119" i="37"/>
  <c r="J343" i="37"/>
  <c r="J316" i="37"/>
  <c r="J275" i="37"/>
  <c r="J175" i="37"/>
  <c r="J161" i="37"/>
  <c r="J36" i="37"/>
  <c r="J150" i="37"/>
  <c r="J247" i="37"/>
  <c r="J170" i="37"/>
  <c r="J108" i="37"/>
  <c r="J384" i="37"/>
  <c r="J312" i="37"/>
  <c r="J444" i="37"/>
  <c r="J285" i="37"/>
  <c r="J97" i="37"/>
  <c r="J185" i="37"/>
  <c r="J157" i="37"/>
  <c r="J303" i="37"/>
  <c r="J309" i="37"/>
  <c r="J364" i="37"/>
  <c r="J201" i="37"/>
  <c r="J241" i="37"/>
  <c r="J271" i="37"/>
  <c r="J270" i="37"/>
  <c r="J424" i="37"/>
  <c r="J41" i="37"/>
  <c r="J322" i="37"/>
  <c r="J432" i="37"/>
  <c r="J407" i="37"/>
  <c r="J19" i="37"/>
  <c r="J449" i="37"/>
  <c r="J230" i="37"/>
  <c r="J426" i="37"/>
  <c r="J214" i="37"/>
  <c r="J276" i="37"/>
  <c r="J377" i="37"/>
  <c r="J454" i="37"/>
  <c r="J452" i="37"/>
  <c r="J447" i="37"/>
  <c r="J359" i="37"/>
  <c r="J334" i="37"/>
  <c r="J388" i="37"/>
  <c r="J208" i="37"/>
  <c r="J389" i="37"/>
  <c r="J391" i="37"/>
  <c r="J144" i="37"/>
  <c r="J437" i="37"/>
  <c r="J286" i="37"/>
  <c r="J385" i="37"/>
  <c r="J260" i="37"/>
  <c r="J430" i="37"/>
  <c r="J138" i="37"/>
  <c r="J237" i="37"/>
  <c r="J227" i="37"/>
  <c r="J219" i="37"/>
  <c r="J332" i="37"/>
  <c r="J450" i="37"/>
  <c r="J406" i="37"/>
  <c r="J381" i="37"/>
  <c r="J393" i="37"/>
  <c r="J274" i="37"/>
  <c r="J287" i="37"/>
  <c r="J365" i="37"/>
  <c r="J239" i="37"/>
  <c r="J142" i="37"/>
  <c r="J248" i="37"/>
  <c r="J283" i="37"/>
  <c r="J169" i="37"/>
  <c r="J423" i="37"/>
  <c r="J311" i="37"/>
  <c r="J380" i="37"/>
  <c r="J140" i="37"/>
  <c r="J58" i="37"/>
  <c r="J38" i="37"/>
  <c r="J294" i="37"/>
  <c r="J348" i="37"/>
  <c r="J195" i="37"/>
  <c r="J152" i="37"/>
  <c r="J318" i="37"/>
  <c r="J83" i="37"/>
  <c r="J76" i="37"/>
  <c r="J288" i="37"/>
  <c r="J190" i="37"/>
  <c r="J156" i="37"/>
  <c r="J207" i="37"/>
  <c r="J110" i="37"/>
  <c r="J265" i="37"/>
  <c r="J242" i="37"/>
  <c r="J131" i="37"/>
  <c r="J367" i="37"/>
  <c r="J179" i="37"/>
  <c r="J315" i="37"/>
  <c r="J55" i="37"/>
  <c r="J112" i="37"/>
  <c r="J165" i="37"/>
  <c r="J167" i="37"/>
  <c r="J118" i="37"/>
  <c r="J259" i="37"/>
  <c r="J387" i="37"/>
  <c r="J87" i="37"/>
  <c r="J403" i="37"/>
  <c r="J361" i="37"/>
  <c r="J126" i="37"/>
  <c r="J415" i="37"/>
  <c r="J261" i="37"/>
  <c r="J146" i="37"/>
  <c r="J71" i="37"/>
  <c r="J231" i="37"/>
  <c r="J421" i="37"/>
  <c r="J451" i="37"/>
  <c r="J411" i="37"/>
  <c r="J12" i="37"/>
  <c r="J104" i="37"/>
  <c r="J81" i="37"/>
  <c r="J336" i="37"/>
  <c r="J378" i="37"/>
  <c r="J178" i="37"/>
  <c r="J180" i="37"/>
  <c r="J217" i="37"/>
  <c r="J433" i="37"/>
  <c r="J238" i="37"/>
  <c r="J339" i="37"/>
  <c r="J70" i="37"/>
  <c r="J329" i="37"/>
  <c r="J215" i="37"/>
  <c r="J137" i="37"/>
  <c r="J50" i="37"/>
  <c r="J396" i="37"/>
  <c r="J356" i="37"/>
  <c r="J455" i="37"/>
  <c r="J304" i="37"/>
  <c r="J370" i="37"/>
  <c r="J29" i="37"/>
  <c r="J255" i="37"/>
  <c r="J445" i="37"/>
  <c r="J293" i="37"/>
  <c r="J453" i="37"/>
  <c r="J267" i="37"/>
  <c r="J40" i="37"/>
  <c r="J32" i="37"/>
  <c r="J155" i="37"/>
  <c r="J171" i="37"/>
  <c r="J89" i="37"/>
  <c r="J383" i="37"/>
  <c r="J405" i="37"/>
  <c r="J448" i="37"/>
  <c r="J229" i="37"/>
  <c r="J21" i="37"/>
  <c r="J429" i="37"/>
  <c r="J84" i="37"/>
  <c r="J459" i="37"/>
  <c r="J280" i="37"/>
  <c r="J34" i="37"/>
  <c r="J425" i="37"/>
  <c r="J187" i="37"/>
  <c r="J202" i="37"/>
  <c r="J69" i="37"/>
  <c r="J245" i="37"/>
  <c r="J284" i="37"/>
  <c r="J362" i="37"/>
  <c r="J243" i="37"/>
  <c r="J428" i="37"/>
  <c r="J196" i="37"/>
  <c r="J101" i="37"/>
  <c r="J17" i="37"/>
  <c r="J141" i="37"/>
  <c r="J221" i="37"/>
  <c r="J290" i="37"/>
  <c r="J25" i="37"/>
  <c r="J116" i="37"/>
  <c r="J129" i="37"/>
  <c r="J307" i="37"/>
  <c r="J64" i="37"/>
  <c r="J46" i="37"/>
  <c r="J66" i="37"/>
  <c r="J226" i="37"/>
  <c r="J92" i="37"/>
  <c r="J79" i="37"/>
  <c r="J6" i="37"/>
  <c r="J130" i="37"/>
  <c r="J440" i="37"/>
  <c r="J162" i="37"/>
  <c r="J133" i="37"/>
  <c r="J49" i="37"/>
  <c r="J211" i="37"/>
  <c r="J235" i="37"/>
  <c r="J344" i="37"/>
  <c r="J20" i="37"/>
  <c r="J249" i="37"/>
  <c r="J434" i="37"/>
  <c r="J199" i="37"/>
  <c r="J269" i="37"/>
  <c r="J128" i="37"/>
  <c r="J31" i="37"/>
  <c r="J149" i="37"/>
  <c r="J252" i="37"/>
  <c r="J52" i="37"/>
  <c r="J439" i="37"/>
  <c r="J292" i="37"/>
  <c r="J184" i="37"/>
  <c r="J331" i="37"/>
  <c r="J111" i="37"/>
  <c r="J18" i="37"/>
  <c r="J244" i="37"/>
  <c r="J319" i="37"/>
  <c r="J27" i="37"/>
  <c r="J291" i="37"/>
  <c r="J313" i="37"/>
  <c r="J62" i="37"/>
  <c r="J382" i="37"/>
  <c r="J420" i="37"/>
  <c r="J308" i="37"/>
  <c r="J262" i="37"/>
  <c r="J191" i="37"/>
  <c r="J45" i="37"/>
  <c r="J203" i="37"/>
  <c r="J404" i="37"/>
  <c r="J251" i="37"/>
  <c r="J106" i="37"/>
  <c r="J418" i="37"/>
  <c r="J305" i="37"/>
  <c r="J28" i="37"/>
  <c r="J328" i="37"/>
  <c r="J374" i="37"/>
  <c r="J333" i="37"/>
  <c r="J273" i="37"/>
  <c r="J234" i="37"/>
  <c r="J210" i="37"/>
  <c r="J246" i="37"/>
  <c r="J30" i="37"/>
  <c r="J107" i="37"/>
  <c r="J153" i="37"/>
  <c r="J443" i="37"/>
  <c r="J278" i="37"/>
  <c r="J258" i="37"/>
  <c r="J279" i="37"/>
  <c r="J100" i="37"/>
  <c r="J282" i="37"/>
  <c r="J417" i="37"/>
  <c r="J446" i="37"/>
  <c r="J264" i="37"/>
  <c r="J351" i="37"/>
  <c r="J277" i="37"/>
  <c r="J102" i="37"/>
  <c r="J22" i="37"/>
  <c r="J44" i="37"/>
  <c r="J250" i="37"/>
  <c r="J200" i="37"/>
  <c r="J13" i="37"/>
  <c r="J59" i="37"/>
  <c r="J77" i="37"/>
  <c r="J413" i="37"/>
  <c r="J42" i="37"/>
  <c r="J143" i="37"/>
  <c r="J181" i="37"/>
  <c r="J350" i="37"/>
  <c r="J65" i="37"/>
  <c r="J183" i="37"/>
  <c r="J88" i="37"/>
  <c r="J91" i="37"/>
  <c r="J281" i="37"/>
  <c r="J85" i="37"/>
  <c r="J82" i="37"/>
  <c r="J236" i="37"/>
  <c r="J197" i="37"/>
  <c r="J213" i="37"/>
  <c r="J158" i="37"/>
  <c r="J173" i="37"/>
  <c r="J323" i="37"/>
  <c r="J266" i="37"/>
  <c r="J166" i="37"/>
  <c r="H467" i="27"/>
  <c r="H467" i="32"/>
  <c r="H467" i="30"/>
  <c r="H467" i="28"/>
  <c r="H3" i="33"/>
  <c r="H404" i="32"/>
  <c r="H273" i="32"/>
  <c r="H79" i="32"/>
  <c r="H138" i="32"/>
  <c r="H365" i="32"/>
  <c r="H36" i="32"/>
  <c r="H22" i="32"/>
  <c r="H203" i="32"/>
  <c r="H453" i="32"/>
  <c r="H199" i="32"/>
  <c r="H15" i="32"/>
  <c r="H97" i="32"/>
  <c r="H16" i="32"/>
  <c r="H247" i="32"/>
  <c r="H127" i="32"/>
  <c r="H262" i="32"/>
  <c r="H164" i="32"/>
  <c r="H271" i="32"/>
  <c r="H24" i="32"/>
  <c r="H93" i="32"/>
  <c r="H131" i="32"/>
  <c r="H52" i="32"/>
  <c r="H72" i="32"/>
  <c r="H88" i="32"/>
  <c r="H107" i="32"/>
  <c r="H125" i="32"/>
  <c r="H155" i="32"/>
  <c r="H254" i="32"/>
  <c r="H178" i="32"/>
  <c r="H232" i="32"/>
  <c r="H160" i="32"/>
  <c r="H276" i="32"/>
  <c r="H154" i="32"/>
  <c r="H173" i="32"/>
  <c r="H189" i="32"/>
  <c r="H205" i="32"/>
  <c r="H240" i="32"/>
  <c r="H318" i="32"/>
  <c r="H249" i="32"/>
  <c r="H300" i="32"/>
  <c r="H272" i="32"/>
  <c r="H378" i="32"/>
  <c r="H279" i="32"/>
  <c r="H295" i="32"/>
  <c r="H313" i="32"/>
  <c r="H329" i="32"/>
  <c r="H345" i="32"/>
  <c r="H363" i="32"/>
  <c r="H256" i="32"/>
  <c r="H274" i="32"/>
  <c r="H290" i="32"/>
  <c r="H307" i="32"/>
  <c r="H413" i="32"/>
  <c r="H340" i="32"/>
  <c r="H326" i="32"/>
  <c r="H343" i="32"/>
  <c r="H366" i="32"/>
  <c r="H401" i="32"/>
  <c r="H391" i="32"/>
  <c r="H396" i="32"/>
  <c r="H450" i="32"/>
  <c r="H456" i="32"/>
  <c r="H389" i="30"/>
  <c r="H346" i="30"/>
  <c r="H4" i="30"/>
  <c r="H367" i="30"/>
  <c r="H105" i="30"/>
  <c r="H365" i="30"/>
  <c r="H386" i="30"/>
  <c r="H107" i="30"/>
  <c r="H413" i="30"/>
  <c r="H296" i="30"/>
  <c r="H227" i="30"/>
  <c r="H157" i="30"/>
  <c r="H21" i="30"/>
  <c r="H320" i="30"/>
  <c r="H252" i="30"/>
  <c r="H182" i="30"/>
  <c r="H80" i="30"/>
  <c r="H440" i="30"/>
  <c r="H318" i="30"/>
  <c r="H250" i="30"/>
  <c r="H180" i="30"/>
  <c r="H66" i="30"/>
  <c r="H325" i="30"/>
  <c r="H194" i="30"/>
  <c r="H54" i="30"/>
  <c r="H97" i="30"/>
  <c r="H70" i="30"/>
  <c r="H29" i="30"/>
  <c r="H83" i="30"/>
  <c r="H370" i="30"/>
  <c r="H421" i="30"/>
  <c r="H382" i="30"/>
  <c r="H282" i="30"/>
  <c r="H306" i="30"/>
  <c r="H427" i="30"/>
  <c r="H71" i="30"/>
  <c r="H358" i="30"/>
  <c r="H288" i="30"/>
  <c r="H218" i="30"/>
  <c r="H149" i="30"/>
  <c r="H372" i="30"/>
  <c r="H278" i="30"/>
  <c r="H206" i="30"/>
  <c r="H135" i="30"/>
  <c r="H405" i="30"/>
  <c r="H309" i="30"/>
  <c r="H241" i="30"/>
  <c r="H172" i="30"/>
  <c r="H48" i="30"/>
  <c r="H290" i="30"/>
  <c r="H160" i="30"/>
  <c r="H16" i="30"/>
  <c r="H38" i="30"/>
  <c r="H128" i="30"/>
  <c r="H8" i="30"/>
  <c r="H441" i="30"/>
  <c r="H22" i="30"/>
  <c r="H123" i="30"/>
  <c r="H422" i="30"/>
  <c r="H129" i="30"/>
  <c r="H20" i="30"/>
  <c r="H110" i="30"/>
  <c r="H158" i="30"/>
  <c r="H212" i="30"/>
  <c r="H77" i="30"/>
  <c r="H146" i="30"/>
  <c r="H215" i="30"/>
  <c r="H285" i="30"/>
  <c r="H224" i="30"/>
  <c r="H293" i="30"/>
  <c r="H349" i="30"/>
  <c r="H420" i="30"/>
  <c r="H53" i="30"/>
  <c r="H127" i="30"/>
  <c r="H166" i="30"/>
  <c r="H199" i="30"/>
  <c r="H235" i="30"/>
  <c r="H270" i="30"/>
  <c r="H303" i="30"/>
  <c r="H339" i="30"/>
  <c r="H408" i="30"/>
  <c r="H98" i="30"/>
  <c r="H368" i="30"/>
  <c r="H24" i="30"/>
  <c r="H59" i="30"/>
  <c r="H94" i="30"/>
  <c r="H133" i="30"/>
  <c r="H168" i="30"/>
  <c r="H201" i="30"/>
  <c r="H238" i="30"/>
  <c r="H273" i="30"/>
  <c r="H305" i="30"/>
  <c r="H341" i="30"/>
  <c r="H412" i="30"/>
  <c r="H25" i="30"/>
  <c r="H60" i="30"/>
  <c r="H95" i="30"/>
  <c r="H134" i="30"/>
  <c r="H170" i="30"/>
  <c r="H203" i="30"/>
  <c r="H240" i="30"/>
  <c r="H275" i="30"/>
  <c r="H308" i="30"/>
  <c r="H343" i="30"/>
  <c r="H400" i="30"/>
  <c r="H407" i="30"/>
  <c r="H424" i="30"/>
  <c r="H443" i="30"/>
  <c r="H347" i="30"/>
  <c r="H364" i="30"/>
  <c r="H383" i="30"/>
  <c r="H402" i="30"/>
  <c r="H418" i="30"/>
  <c r="H437" i="30"/>
  <c r="H457" i="30"/>
  <c r="H442" i="27"/>
  <c r="H318" i="27"/>
  <c r="H220" i="27"/>
  <c r="H143" i="27"/>
  <c r="H87" i="27"/>
  <c r="H35" i="27"/>
  <c r="H227" i="27"/>
  <c r="H55" i="27"/>
  <c r="H241" i="27"/>
  <c r="H206" i="27"/>
  <c r="H436" i="27"/>
  <c r="H277" i="27"/>
  <c r="H189" i="27"/>
  <c r="H174" i="27"/>
  <c r="H212" i="27"/>
  <c r="H440" i="27"/>
  <c r="H305" i="27"/>
  <c r="H246" i="27"/>
  <c r="H250" i="27"/>
  <c r="H106" i="27"/>
  <c r="H43" i="27"/>
  <c r="H216" i="27"/>
  <c r="H48" i="27"/>
  <c r="H284" i="27"/>
  <c r="H232" i="27"/>
  <c r="H107" i="27"/>
  <c r="H126" i="27"/>
  <c r="H449" i="27"/>
  <c r="H215" i="27"/>
  <c r="H288" i="27"/>
  <c r="H225" i="27"/>
  <c r="H9" i="27"/>
  <c r="H459" i="27"/>
  <c r="H315" i="27"/>
  <c r="H150" i="27"/>
  <c r="H128" i="27"/>
  <c r="H200" i="27"/>
  <c r="H395" i="27"/>
  <c r="H151" i="27"/>
  <c r="H28" i="27"/>
  <c r="H20" i="27"/>
  <c r="H310" i="27"/>
  <c r="H251" i="27"/>
  <c r="H247" i="27"/>
  <c r="H157" i="27"/>
  <c r="H158" i="27"/>
  <c r="H457" i="27"/>
  <c r="H361" i="27"/>
  <c r="H255" i="27"/>
  <c r="H142" i="27"/>
  <c r="H137" i="27"/>
  <c r="H64" i="27"/>
  <c r="H26" i="27"/>
  <c r="H190" i="27"/>
  <c r="H376" i="27"/>
  <c r="H124" i="27"/>
  <c r="H155" i="27"/>
  <c r="H390" i="27"/>
  <c r="H163" i="27"/>
  <c r="H147" i="27"/>
  <c r="H327" i="27"/>
  <c r="H14" i="27"/>
  <c r="H78" i="27"/>
  <c r="H123" i="27"/>
  <c r="H321" i="27"/>
  <c r="H170" i="27"/>
  <c r="H203" i="27"/>
  <c r="H240" i="27"/>
  <c r="H275" i="27"/>
  <c r="H271" i="27"/>
  <c r="H24" i="27"/>
  <c r="H94" i="27"/>
  <c r="H18" i="27"/>
  <c r="H108" i="27"/>
  <c r="H228" i="27"/>
  <c r="H41" i="27"/>
  <c r="H59" i="27"/>
  <c r="H114" i="27"/>
  <c r="H12" i="27"/>
  <c r="H27" i="27"/>
  <c r="H73" i="27"/>
  <c r="H10" i="27"/>
  <c r="H140" i="27"/>
  <c r="H175" i="27"/>
  <c r="H208" i="27"/>
  <c r="H244" i="27"/>
  <c r="H279" i="27"/>
  <c r="H328" i="27"/>
  <c r="H344" i="27"/>
  <c r="H360" i="27"/>
  <c r="H380" i="27"/>
  <c r="H399" i="27"/>
  <c r="H415" i="27"/>
  <c r="H433" i="27"/>
  <c r="H453" i="27"/>
  <c r="H303" i="27"/>
  <c r="H322" i="27"/>
  <c r="H339" i="27"/>
  <c r="H355" i="27"/>
  <c r="H374" i="27"/>
  <c r="H393" i="27"/>
  <c r="H410" i="27"/>
  <c r="H234" i="27"/>
  <c r="H252" i="27"/>
  <c r="H269" i="27"/>
  <c r="H286" i="27"/>
  <c r="H302" i="27"/>
  <c r="H320" i="27"/>
  <c r="H338" i="27"/>
  <c r="H354" i="27"/>
  <c r="H372" i="27"/>
  <c r="H391" i="27"/>
  <c r="H409" i="27"/>
  <c r="H426" i="27"/>
  <c r="H448" i="27"/>
  <c r="H456" i="28"/>
  <c r="H292" i="28"/>
  <c r="H149" i="28"/>
  <c r="H370" i="28"/>
  <c r="H72" i="28"/>
  <c r="H327" i="28"/>
  <c r="H358" i="28"/>
  <c r="H325" i="28"/>
  <c r="H290" i="28"/>
  <c r="H256" i="28"/>
  <c r="H220" i="28"/>
  <c r="H178" i="28"/>
  <c r="H143" i="28"/>
  <c r="H107" i="28"/>
  <c r="H14" i="28"/>
  <c r="H431" i="28"/>
  <c r="H15" i="28"/>
  <c r="H452" i="28"/>
  <c r="H442" i="28"/>
  <c r="H323" i="28"/>
  <c r="H254" i="28"/>
  <c r="H184" i="28"/>
  <c r="H109" i="28"/>
  <c r="H228" i="28"/>
  <c r="H9" i="28"/>
  <c r="H356" i="28"/>
  <c r="H76" i="28"/>
  <c r="H40" i="28"/>
  <c r="H79" i="28"/>
  <c r="H443" i="28"/>
  <c r="H438" i="28"/>
  <c r="H318" i="28"/>
  <c r="H250" i="28"/>
  <c r="H180" i="28"/>
  <c r="H104" i="28"/>
  <c r="H366" i="28"/>
  <c r="H333" i="28"/>
  <c r="H297" i="28"/>
  <c r="H264" i="28"/>
  <c r="H229" i="28"/>
  <c r="H193" i="28"/>
  <c r="H159" i="28"/>
  <c r="H124" i="28"/>
  <c r="H87" i="28"/>
  <c r="H54" i="28"/>
  <c r="H19" i="28"/>
  <c r="H385" i="28"/>
  <c r="H30" i="28"/>
  <c r="H368" i="28"/>
  <c r="H71" i="28"/>
  <c r="H158" i="28"/>
  <c r="H276" i="28"/>
  <c r="H133" i="28"/>
  <c r="H328" i="28"/>
  <c r="H28" i="28"/>
  <c r="H47" i="28"/>
  <c r="H447" i="28"/>
  <c r="H415" i="28"/>
  <c r="H296" i="28"/>
  <c r="H227" i="28"/>
  <c r="H153" i="28"/>
  <c r="H417" i="28"/>
  <c r="H354" i="28"/>
  <c r="H320" i="28"/>
  <c r="H286" i="28"/>
  <c r="H252" i="28"/>
  <c r="H216" i="28"/>
  <c r="H182" i="28"/>
  <c r="H147" i="28"/>
  <c r="H111" i="28"/>
  <c r="H396" i="28"/>
  <c r="H381" i="28"/>
  <c r="H345" i="28"/>
  <c r="H310" i="28"/>
  <c r="H277" i="28"/>
  <c r="H242" i="28"/>
  <c r="H205" i="28"/>
  <c r="H173" i="28"/>
  <c r="H138" i="28"/>
  <c r="H101" i="28"/>
  <c r="H66" i="28"/>
  <c r="H412" i="28"/>
  <c r="H263" i="28"/>
  <c r="H22" i="28"/>
  <c r="H58" i="28"/>
  <c r="H4" i="28"/>
  <c r="H105" i="28"/>
  <c r="H398" i="28"/>
  <c r="H36" i="28"/>
  <c r="H73" i="28"/>
  <c r="H17" i="28"/>
  <c r="H424" i="28"/>
  <c r="H85" i="28"/>
  <c r="H103" i="28"/>
  <c r="H122" i="28"/>
  <c r="H140" i="28"/>
  <c r="H156" i="28"/>
  <c r="H175" i="28"/>
  <c r="H191" i="28"/>
  <c r="H208" i="28"/>
  <c r="H226" i="28"/>
  <c r="H244" i="28"/>
  <c r="H261" i="28"/>
  <c r="H279" i="28"/>
  <c r="H295" i="28"/>
  <c r="H313" i="28"/>
  <c r="H331" i="28"/>
  <c r="H347" i="28"/>
  <c r="H364" i="28"/>
  <c r="H383" i="28"/>
  <c r="H402" i="28"/>
  <c r="H418" i="28"/>
  <c r="H126" i="28"/>
  <c r="H416" i="28"/>
  <c r="H457" i="28"/>
  <c r="H367" i="32"/>
  <c r="H42" i="32"/>
  <c r="H219" i="32"/>
  <c r="H4" i="32"/>
  <c r="H448" i="32"/>
  <c r="H217" i="32"/>
  <c r="H13" i="32"/>
  <c r="H341" i="32"/>
  <c r="H393" i="32"/>
  <c r="H134" i="32"/>
  <c r="H143" i="32"/>
  <c r="H380" i="32"/>
  <c r="H224" i="32"/>
  <c r="H118" i="32"/>
  <c r="H32" i="32"/>
  <c r="H440" i="32"/>
  <c r="H6" i="32"/>
  <c r="H444" i="32"/>
  <c r="H429" i="32"/>
  <c r="H374" i="32"/>
  <c r="H420" i="32"/>
  <c r="H285" i="32"/>
  <c r="H209" i="32"/>
  <c r="H47" i="32"/>
  <c r="H133" i="32"/>
  <c r="H449" i="32"/>
  <c r="H352" i="32"/>
  <c r="H229" i="32"/>
  <c r="H101" i="32"/>
  <c r="H425" i="32"/>
  <c r="H141" i="32"/>
  <c r="H25" i="32"/>
  <c r="H330" i="32"/>
  <c r="H55" i="32"/>
  <c r="H447" i="32"/>
  <c r="H414" i="32"/>
  <c r="H348" i="32"/>
  <c r="H316" i="32"/>
  <c r="H246" i="32"/>
  <c r="H179" i="32"/>
  <c r="H235" i="32"/>
  <c r="H196" i="32"/>
  <c r="H398" i="32"/>
  <c r="H105" i="32"/>
  <c r="H451" i="32"/>
  <c r="H346" i="32"/>
  <c r="H281" i="32"/>
  <c r="H104" i="32"/>
  <c r="H43" i="32"/>
  <c r="H412" i="32"/>
  <c r="H310" i="32"/>
  <c r="H156" i="32"/>
  <c r="H195" i="32"/>
  <c r="H115" i="32"/>
  <c r="H152" i="32"/>
  <c r="H110" i="32"/>
  <c r="H114" i="32"/>
  <c r="H70" i="32"/>
  <c r="H439" i="32"/>
  <c r="H423" i="32"/>
  <c r="H395" i="32"/>
  <c r="H354" i="32"/>
  <c r="H324" i="32"/>
  <c r="H333" i="32"/>
  <c r="H153" i="32"/>
  <c r="H187" i="32"/>
  <c r="H149" i="32"/>
  <c r="H109" i="32"/>
  <c r="H184" i="32"/>
  <c r="H120" i="32"/>
  <c r="H74" i="32"/>
  <c r="H373" i="32"/>
  <c r="H17" i="32"/>
  <c r="H62" i="32"/>
  <c r="H458" i="32"/>
  <c r="H77" i="32"/>
  <c r="H30" i="32"/>
  <c r="H41" i="32"/>
  <c r="H436" i="32"/>
  <c r="H26" i="32"/>
  <c r="H78" i="32"/>
  <c r="H99" i="32"/>
  <c r="H136" i="32"/>
  <c r="H68" i="32"/>
  <c r="H171" i="32"/>
  <c r="H327" i="32"/>
  <c r="H8" i="32"/>
  <c r="H28" i="32"/>
  <c r="H53" i="32"/>
  <c r="H35" i="32"/>
  <c r="H103" i="32"/>
  <c r="H139" i="32"/>
  <c r="H56" i="32"/>
  <c r="H76" i="32"/>
  <c r="H92" i="32"/>
  <c r="H111" i="32"/>
  <c r="H130" i="32"/>
  <c r="H165" i="32"/>
  <c r="H261" i="32"/>
  <c r="H198" i="32"/>
  <c r="H245" i="32"/>
  <c r="H190" i="32"/>
  <c r="H292" i="32"/>
  <c r="H159" i="32"/>
  <c r="H177" i="32"/>
  <c r="H193" i="32"/>
  <c r="H211" i="32"/>
  <c r="H280" i="32"/>
  <c r="H357" i="32"/>
  <c r="H257" i="32"/>
  <c r="H387" i="32"/>
  <c r="H288" i="32"/>
  <c r="H266" i="32"/>
  <c r="H283" i="32"/>
  <c r="H299" i="32"/>
  <c r="H319" i="32"/>
  <c r="H336" i="32"/>
  <c r="H350" i="32"/>
  <c r="H377" i="32"/>
  <c r="H260" i="32"/>
  <c r="H278" i="32"/>
  <c r="H294" i="32"/>
  <c r="H311" i="32"/>
  <c r="H421" i="32"/>
  <c r="H369" i="32"/>
  <c r="H331" i="32"/>
  <c r="H347" i="32"/>
  <c r="H361" i="32"/>
  <c r="H376" i="32"/>
  <c r="H426" i="32"/>
  <c r="H409" i="32"/>
  <c r="H435" i="32"/>
  <c r="H352" i="30"/>
  <c r="H307" i="30"/>
  <c r="H34" i="30"/>
  <c r="H248" i="30"/>
  <c r="H459" i="30"/>
  <c r="H239" i="30"/>
  <c r="H316" i="30"/>
  <c r="H23" i="30"/>
  <c r="H377" i="30"/>
  <c r="H280" i="30"/>
  <c r="H209" i="30"/>
  <c r="H130" i="30"/>
  <c r="H391" i="30"/>
  <c r="H302" i="30"/>
  <c r="H234" i="30"/>
  <c r="H165" i="30"/>
  <c r="H44" i="30"/>
  <c r="H399" i="30"/>
  <c r="H300" i="30"/>
  <c r="H232" i="30"/>
  <c r="H162" i="30"/>
  <c r="H30" i="30"/>
  <c r="H256" i="30"/>
  <c r="H169" i="30"/>
  <c r="H398" i="30"/>
  <c r="H100" i="30"/>
  <c r="H118" i="30"/>
  <c r="H19" i="30"/>
  <c r="H74" i="30"/>
  <c r="H384" i="30"/>
  <c r="H387" i="30"/>
  <c r="H356" i="30"/>
  <c r="H211" i="30"/>
  <c r="H37" i="30"/>
  <c r="H87" i="30"/>
  <c r="H455" i="30"/>
  <c r="H340" i="30"/>
  <c r="H272" i="30"/>
  <c r="H200" i="30"/>
  <c r="H111" i="30"/>
  <c r="H330" i="30"/>
  <c r="H260" i="30"/>
  <c r="H190" i="30"/>
  <c r="H96" i="30"/>
  <c r="H380" i="30"/>
  <c r="H292" i="30"/>
  <c r="H223" i="30"/>
  <c r="H153" i="30"/>
  <c r="H11" i="30"/>
  <c r="H220" i="30"/>
  <c r="H138" i="30"/>
  <c r="H31" i="30"/>
  <c r="H373" i="30"/>
  <c r="H109" i="30"/>
  <c r="H132" i="30"/>
  <c r="H221" i="30"/>
  <c r="H55" i="30"/>
  <c r="H154" i="30"/>
  <c r="H33" i="30"/>
  <c r="H112" i="30"/>
  <c r="H50" i="30"/>
  <c r="H141" i="30"/>
  <c r="H164" i="30"/>
  <c r="H327" i="30"/>
  <c r="H131" i="30"/>
  <c r="H163" i="30"/>
  <c r="H233" i="30"/>
  <c r="H301" i="30"/>
  <c r="H242" i="30"/>
  <c r="H310" i="30"/>
  <c r="H366" i="30"/>
  <c r="H439" i="30"/>
  <c r="H73" i="30"/>
  <c r="H144" i="30"/>
  <c r="H175" i="30"/>
  <c r="H208" i="30"/>
  <c r="H244" i="30"/>
  <c r="H279" i="30"/>
  <c r="H313" i="30"/>
  <c r="H353" i="30"/>
  <c r="H425" i="30"/>
  <c r="H126" i="30"/>
  <c r="H392" i="30"/>
  <c r="H32" i="30"/>
  <c r="H67" i="30"/>
  <c r="H103" i="30"/>
  <c r="H140" i="30"/>
  <c r="H177" i="30"/>
  <c r="H210" i="30"/>
  <c r="H246" i="30"/>
  <c r="H281" i="30"/>
  <c r="H315" i="30"/>
  <c r="H357" i="30"/>
  <c r="H430" i="30"/>
  <c r="H27" i="30"/>
  <c r="H63" i="30"/>
  <c r="H99" i="30"/>
  <c r="H136" i="30"/>
  <c r="H179" i="30"/>
  <c r="H213" i="30"/>
  <c r="H249" i="30"/>
  <c r="H283" i="30"/>
  <c r="H317" i="30"/>
  <c r="H345" i="30"/>
  <c r="H416" i="30"/>
  <c r="H411" i="30"/>
  <c r="H429" i="30"/>
  <c r="H448" i="30"/>
  <c r="H351" i="30"/>
  <c r="H369" i="30"/>
  <c r="H388" i="30"/>
  <c r="H406" i="30"/>
  <c r="H423" i="30"/>
  <c r="H442" i="30"/>
  <c r="H456" i="30"/>
  <c r="H425" i="27"/>
  <c r="H297" i="27"/>
  <c r="H211" i="27"/>
  <c r="H135" i="27"/>
  <c r="H61" i="27"/>
  <c r="H25" i="27"/>
  <c r="H176" i="27"/>
  <c r="H39" i="27"/>
  <c r="H74" i="27"/>
  <c r="H138" i="27"/>
  <c r="H371" i="27"/>
  <c r="H259" i="27"/>
  <c r="H154" i="27"/>
  <c r="H167" i="27"/>
  <c r="H68" i="27"/>
  <c r="H420" i="27"/>
  <c r="H292" i="27"/>
  <c r="H229" i="27"/>
  <c r="H188" i="27"/>
  <c r="H71" i="27"/>
  <c r="H34" i="27"/>
  <c r="H165" i="27"/>
  <c r="H30" i="27"/>
  <c r="H276" i="27"/>
  <c r="H214" i="27"/>
  <c r="H90" i="27"/>
  <c r="H192" i="27"/>
  <c r="H428" i="27"/>
  <c r="H181" i="27"/>
  <c r="H280" i="27"/>
  <c r="H209" i="27"/>
  <c r="H171" i="27"/>
  <c r="H450" i="27"/>
  <c r="H300" i="27"/>
  <c r="H98" i="27"/>
  <c r="H115" i="27"/>
  <c r="H149" i="27"/>
  <c r="H324" i="27"/>
  <c r="H134" i="27"/>
  <c r="H392" i="27"/>
  <c r="H439" i="27"/>
  <c r="H296" i="27"/>
  <c r="H233" i="27"/>
  <c r="H404" i="27"/>
  <c r="H102" i="27"/>
  <c r="H221" i="27"/>
  <c r="H447" i="27"/>
  <c r="H309" i="27"/>
  <c r="H238" i="27"/>
  <c r="H368" i="27"/>
  <c r="H125" i="27"/>
  <c r="H54" i="27"/>
  <c r="H16" i="27"/>
  <c r="H129" i="27"/>
  <c r="H223" i="27"/>
  <c r="H96" i="27"/>
  <c r="H139" i="27"/>
  <c r="H319" i="27"/>
  <c r="H101" i="27"/>
  <c r="H164" i="27"/>
  <c r="H32" i="27"/>
  <c r="H103" i="27"/>
  <c r="H97" i="27"/>
  <c r="H144" i="27"/>
  <c r="H179" i="27"/>
  <c r="H213" i="27"/>
  <c r="H249" i="27"/>
  <c r="H283" i="27"/>
  <c r="H441" i="27"/>
  <c r="H67" i="27"/>
  <c r="H37" i="27"/>
  <c r="H36" i="27"/>
  <c r="H127" i="27"/>
  <c r="H373" i="27"/>
  <c r="H42" i="27"/>
  <c r="H85" i="27"/>
  <c r="H131" i="27"/>
  <c r="H207" i="27"/>
  <c r="H45" i="27"/>
  <c r="H81" i="27"/>
  <c r="H31" i="27"/>
  <c r="H148" i="27"/>
  <c r="H183" i="27"/>
  <c r="H217" i="27"/>
  <c r="H253" i="27"/>
  <c r="H287" i="27"/>
  <c r="H332" i="27"/>
  <c r="H348" i="27"/>
  <c r="H365" i="27"/>
  <c r="H384" i="27"/>
  <c r="H403" i="27"/>
  <c r="H419" i="27"/>
  <c r="H443" i="27"/>
  <c r="H291" i="27"/>
  <c r="H308" i="27"/>
  <c r="H326" i="27"/>
  <c r="H343" i="27"/>
  <c r="H359" i="27"/>
  <c r="H378" i="27"/>
  <c r="H397" i="27"/>
  <c r="H414" i="27"/>
  <c r="H239" i="27"/>
  <c r="H256" i="27"/>
  <c r="H274" i="27"/>
  <c r="H290" i="27"/>
  <c r="H307" i="27"/>
  <c r="H325" i="27"/>
  <c r="H342" i="27"/>
  <c r="H358" i="27"/>
  <c r="H377" i="27"/>
  <c r="H396" i="27"/>
  <c r="H413" i="27"/>
  <c r="H431" i="27"/>
  <c r="H456" i="27"/>
  <c r="H429" i="28"/>
  <c r="H258" i="28"/>
  <c r="H114" i="28"/>
  <c r="H352" i="28"/>
  <c r="H46" i="28"/>
  <c r="H391" i="28"/>
  <c r="H350" i="28"/>
  <c r="H316" i="28"/>
  <c r="H282" i="28"/>
  <c r="H248" i="28"/>
  <c r="H202" i="28"/>
  <c r="H169" i="28"/>
  <c r="H135" i="28"/>
  <c r="H96" i="28"/>
  <c r="H436" i="28"/>
  <c r="H421" i="28"/>
  <c r="H306" i="28"/>
  <c r="H432" i="28"/>
  <c r="H428" i="28"/>
  <c r="H304" i="28"/>
  <c r="H237" i="28"/>
  <c r="H167" i="28"/>
  <c r="H90" i="28"/>
  <c r="H413" i="28"/>
  <c r="H435" i="28"/>
  <c r="H348" i="28"/>
  <c r="H69" i="28"/>
  <c r="H33" i="28"/>
  <c r="H43" i="28"/>
  <c r="H458" i="28"/>
  <c r="H419" i="28"/>
  <c r="H300" i="28"/>
  <c r="H232" i="28"/>
  <c r="H157" i="28"/>
  <c r="H86" i="28"/>
  <c r="H357" i="28"/>
  <c r="H324" i="28"/>
  <c r="H289" i="28"/>
  <c r="H255" i="28"/>
  <c r="H219" i="28"/>
  <c r="H185" i="28"/>
  <c r="H150" i="28"/>
  <c r="H115" i="28"/>
  <c r="H80" i="28"/>
  <c r="H44" i="28"/>
  <c r="H6" i="28"/>
  <c r="H65" i="28"/>
  <c r="H24" i="28"/>
  <c r="H271" i="28"/>
  <c r="H34" i="28"/>
  <c r="H433" i="28"/>
  <c r="H241" i="28"/>
  <c r="H94" i="28"/>
  <c r="H162" i="28"/>
  <c r="H16" i="28"/>
  <c r="H20" i="28"/>
  <c r="H459" i="28"/>
  <c r="H399" i="28"/>
  <c r="H280" i="28"/>
  <c r="H209" i="28"/>
  <c r="H137" i="28"/>
  <c r="H382" i="28"/>
  <c r="H346" i="28"/>
  <c r="H311" i="28"/>
  <c r="H278" i="28"/>
  <c r="H243" i="28"/>
  <c r="H206" i="28"/>
  <c r="H174" i="28"/>
  <c r="H139" i="28"/>
  <c r="H102" i="28"/>
  <c r="H55" i="28"/>
  <c r="H371" i="28"/>
  <c r="H337" i="28"/>
  <c r="H301" i="28"/>
  <c r="H268" i="28"/>
  <c r="H233" i="28"/>
  <c r="H197" i="28"/>
  <c r="H163" i="28"/>
  <c r="H129" i="28"/>
  <c r="H91" i="28"/>
  <c r="H59" i="28"/>
  <c r="H60" i="28"/>
  <c r="H373" i="28"/>
  <c r="H32" i="28"/>
  <c r="H67" i="28"/>
  <c r="H12" i="28"/>
  <c r="H112" i="28"/>
  <c r="H7" i="28"/>
  <c r="H45" i="28"/>
  <c r="H81" i="28"/>
  <c r="H31" i="28"/>
  <c r="H430" i="28"/>
  <c r="H89" i="28"/>
  <c r="H108" i="28"/>
  <c r="H127" i="28"/>
  <c r="H144" i="28"/>
  <c r="H161" i="28"/>
  <c r="H179" i="28"/>
  <c r="H195" i="28"/>
  <c r="H213" i="28"/>
  <c r="H231" i="28"/>
  <c r="H249" i="28"/>
  <c r="H266" i="28"/>
  <c r="H283" i="28"/>
  <c r="H299" i="28"/>
  <c r="H317" i="28"/>
  <c r="H335" i="28"/>
  <c r="H351" i="28"/>
  <c r="H369" i="28"/>
  <c r="H388" i="28"/>
  <c r="H406" i="28"/>
  <c r="H423" i="28"/>
  <c r="H425" i="28"/>
  <c r="H420" i="28"/>
  <c r="H364" i="32"/>
  <c r="H124" i="32"/>
  <c r="H384" i="32"/>
  <c r="H87" i="32"/>
  <c r="H457" i="32"/>
  <c r="H297" i="32"/>
  <c r="H231" i="32"/>
  <c r="H403" i="32"/>
  <c r="H342" i="32"/>
  <c r="H129" i="32"/>
  <c r="H445" i="32"/>
  <c r="H215" i="32"/>
  <c r="H175" i="32"/>
  <c r="H148" i="32"/>
  <c r="H58" i="32"/>
  <c r="H89" i="32"/>
  <c r="H182" i="32"/>
  <c r="H383" i="32"/>
  <c r="H255" i="32"/>
  <c r="H400" i="32"/>
  <c r="H315" i="32"/>
  <c r="H188" i="32"/>
  <c r="H83" i="32"/>
  <c r="H427" i="32"/>
  <c r="H360" i="32"/>
  <c r="H325" i="32"/>
  <c r="H237" i="32"/>
  <c r="H31" i="32"/>
  <c r="H218" i="32"/>
  <c r="H60" i="32"/>
  <c r="H306" i="32"/>
  <c r="H301" i="32"/>
  <c r="H9" i="32"/>
  <c r="H433" i="32"/>
  <c r="H443" i="32"/>
  <c r="H415" i="32"/>
  <c r="H370" i="32"/>
  <c r="H242" i="32"/>
  <c r="H170" i="32"/>
  <c r="H200" i="32"/>
  <c r="H210" i="32"/>
  <c r="H132" i="32"/>
  <c r="H12" i="32"/>
  <c r="H434" i="32"/>
  <c r="H424" i="32"/>
  <c r="H238" i="32"/>
  <c r="H362" i="32"/>
  <c r="H419" i="32"/>
  <c r="H394" i="32"/>
  <c r="H162" i="32"/>
  <c r="H259" i="32"/>
  <c r="H157" i="32"/>
  <c r="H95" i="32"/>
  <c r="H71" i="32"/>
  <c r="H91" i="32"/>
  <c r="H263" i="32"/>
  <c r="H320" i="32"/>
  <c r="H411" i="32"/>
  <c r="H406" i="32"/>
  <c r="H375" i="32"/>
  <c r="H402" i="32"/>
  <c r="H264" i="32"/>
  <c r="H223" i="32"/>
  <c r="H289" i="32"/>
  <c r="H172" i="32"/>
  <c r="H137" i="32"/>
  <c r="H100" i="32"/>
  <c r="H140" i="32"/>
  <c r="H45" i="32"/>
  <c r="H54" i="32"/>
  <c r="H37" i="32"/>
  <c r="H7" i="32"/>
  <c r="H221" i="32"/>
  <c r="H67" i="32"/>
  <c r="H126" i="32"/>
  <c r="H48" i="32"/>
  <c r="H21" i="32"/>
  <c r="H46" i="32"/>
  <c r="H44" i="32"/>
  <c r="H108" i="32"/>
  <c r="H144" i="32"/>
  <c r="H112" i="32"/>
  <c r="H207" i="32"/>
  <c r="H379" i="32"/>
  <c r="H14" i="32"/>
  <c r="H33" i="32"/>
  <c r="H63" i="32"/>
  <c r="H50" i="32"/>
  <c r="H113" i="32"/>
  <c r="H174" i="32"/>
  <c r="H61" i="32"/>
  <c r="H80" i="32"/>
  <c r="H96" i="32"/>
  <c r="H116" i="32"/>
  <c r="H135" i="32"/>
  <c r="H186" i="32"/>
  <c r="H147" i="32"/>
  <c r="H206" i="32"/>
  <c r="H253" i="32"/>
  <c r="H214" i="32"/>
  <c r="H309" i="32"/>
  <c r="H163" i="32"/>
  <c r="H181" i="32"/>
  <c r="H197" i="32"/>
  <c r="H222" i="32"/>
  <c r="H296" i="32"/>
  <c r="H225" i="32"/>
  <c r="H267" i="32"/>
  <c r="H220" i="32"/>
  <c r="H304" i="32"/>
  <c r="H270" i="32"/>
  <c r="H287" i="32"/>
  <c r="H303" i="32"/>
  <c r="H322" i="32"/>
  <c r="H337" i="32"/>
  <c r="H351" i="32"/>
  <c r="H248" i="32"/>
  <c r="H265" i="32"/>
  <c r="H282" i="32"/>
  <c r="H298" i="32"/>
  <c r="H317" i="32"/>
  <c r="H323" i="32"/>
  <c r="H371" i="32"/>
  <c r="H335" i="32"/>
  <c r="H349" i="32"/>
  <c r="H372" i="32"/>
  <c r="H381" i="32"/>
  <c r="H446" i="32"/>
  <c r="H417" i="32"/>
  <c r="H454" i="32"/>
  <c r="H446" i="30"/>
  <c r="H5" i="30"/>
  <c r="H362" i="30"/>
  <c r="H236" i="30"/>
  <c r="H431" i="30"/>
  <c r="H202" i="30"/>
  <c r="H178" i="30"/>
  <c r="H151" i="30"/>
  <c r="H332" i="30"/>
  <c r="H262" i="30"/>
  <c r="H192" i="30"/>
  <c r="H92" i="30"/>
  <c r="H354" i="30"/>
  <c r="H286" i="30"/>
  <c r="H216" i="30"/>
  <c r="H147" i="30"/>
  <c r="H6" i="30"/>
  <c r="H360" i="30"/>
  <c r="H284" i="30"/>
  <c r="H214" i="30"/>
  <c r="H139" i="30"/>
  <c r="H435" i="30"/>
  <c r="H334" i="30"/>
  <c r="H145" i="30"/>
  <c r="H62" i="30"/>
  <c r="H72" i="30"/>
  <c r="H101" i="30"/>
  <c r="H321" i="30"/>
  <c r="H9" i="30"/>
  <c r="H348" i="30"/>
  <c r="H350" i="30"/>
  <c r="H342" i="30"/>
  <c r="H142" i="30"/>
  <c r="H12" i="30"/>
  <c r="H15" i="30"/>
  <c r="H453" i="30"/>
  <c r="H323" i="30"/>
  <c r="H254" i="30"/>
  <c r="H184" i="30"/>
  <c r="H76" i="30"/>
  <c r="H311" i="30"/>
  <c r="H243" i="30"/>
  <c r="H174" i="30"/>
  <c r="H61" i="30"/>
  <c r="H344" i="30"/>
  <c r="H276" i="30"/>
  <c r="H204" i="30"/>
  <c r="H121" i="30"/>
  <c r="H401" i="30"/>
  <c r="H298" i="30"/>
  <c r="H88" i="30"/>
  <c r="H10" i="30"/>
  <c r="H186" i="30"/>
  <c r="H82" i="30"/>
  <c r="H64" i="30"/>
  <c r="H379" i="30"/>
  <c r="H86" i="30"/>
  <c r="H189" i="30"/>
  <c r="H41" i="30"/>
  <c r="H271" i="30"/>
  <c r="H58" i="30"/>
  <c r="H173" i="30"/>
  <c r="H171" i="30"/>
  <c r="H39" i="30"/>
  <c r="H104" i="30"/>
  <c r="H181" i="30"/>
  <c r="H251" i="30"/>
  <c r="H319" i="30"/>
  <c r="H259" i="30"/>
  <c r="H329" i="30"/>
  <c r="H385" i="30"/>
  <c r="H18" i="30"/>
  <c r="H89" i="30"/>
  <c r="H148" i="30"/>
  <c r="H183" i="30"/>
  <c r="H217" i="30"/>
  <c r="H253" i="30"/>
  <c r="H287" i="30"/>
  <c r="H322" i="30"/>
  <c r="H371" i="30"/>
  <c r="H445" i="30"/>
  <c r="H247" i="30"/>
  <c r="H436" i="30"/>
  <c r="H42" i="30"/>
  <c r="H78" i="30"/>
  <c r="H114" i="30"/>
  <c r="H150" i="30"/>
  <c r="H185" i="30"/>
  <c r="H219" i="30"/>
  <c r="H255" i="30"/>
  <c r="H289" i="30"/>
  <c r="H324" i="30"/>
  <c r="H376" i="30"/>
  <c r="H449" i="30"/>
  <c r="H43" i="30"/>
  <c r="H79" i="30"/>
  <c r="H115" i="30"/>
  <c r="H152" i="30"/>
  <c r="H187" i="30"/>
  <c r="H222" i="30"/>
  <c r="H257" i="30"/>
  <c r="H291" i="30"/>
  <c r="H326" i="30"/>
  <c r="H361" i="30"/>
  <c r="H434" i="30"/>
  <c r="H415" i="30"/>
  <c r="H433" i="30"/>
  <c r="H450" i="30"/>
  <c r="H355" i="30"/>
  <c r="H374" i="30"/>
  <c r="H393" i="30"/>
  <c r="H410" i="30"/>
  <c r="H428" i="30"/>
  <c r="H447" i="30"/>
  <c r="H416" i="27"/>
  <c r="H201" i="27"/>
  <c r="H202" i="27"/>
  <c r="H118" i="27"/>
  <c r="H52" i="27"/>
  <c r="H15" i="27"/>
  <c r="H141" i="27"/>
  <c r="H432" i="27"/>
  <c r="H8" i="27"/>
  <c r="H91" i="27"/>
  <c r="H314" i="27"/>
  <c r="H242" i="27"/>
  <c r="H423" i="27"/>
  <c r="H121" i="27"/>
  <c r="H454" i="27"/>
  <c r="H400" i="27"/>
  <c r="H281" i="27"/>
  <c r="H193" i="27"/>
  <c r="H153" i="27"/>
  <c r="H60" i="27"/>
  <c r="H5" i="27"/>
  <c r="H111" i="27"/>
  <c r="H412" i="27"/>
  <c r="H267" i="27"/>
  <c r="H196" i="27"/>
  <c r="H72" i="27"/>
  <c r="H119" i="27"/>
  <c r="H353" i="27"/>
  <c r="H146" i="27"/>
  <c r="H272" i="27"/>
  <c r="H76" i="27"/>
  <c r="H236" i="27"/>
  <c r="H434" i="27"/>
  <c r="H219" i="27"/>
  <c r="H178" i="27"/>
  <c r="H82" i="27"/>
  <c r="H130" i="27"/>
  <c r="H186" i="27"/>
  <c r="H100" i="27"/>
  <c r="H182" i="27"/>
  <c r="H408" i="27"/>
  <c r="H285" i="27"/>
  <c r="H205" i="27"/>
  <c r="H333" i="27"/>
  <c r="H75" i="27"/>
  <c r="H455" i="27"/>
  <c r="H458" i="27"/>
  <c r="H289" i="27"/>
  <c r="H210" i="27"/>
  <c r="H162" i="27"/>
  <c r="H95" i="27"/>
  <c r="H46" i="27"/>
  <c r="H422" i="27"/>
  <c r="H56" i="27"/>
  <c r="H204" i="27"/>
  <c r="H80" i="27"/>
  <c r="H92" i="27"/>
  <c r="H304" i="27"/>
  <c r="H385" i="27"/>
  <c r="H312" i="27"/>
  <c r="H362" i="27"/>
  <c r="H50" i="27"/>
  <c r="H104" i="27"/>
  <c r="H17" i="27"/>
  <c r="H152" i="27"/>
  <c r="H187" i="27"/>
  <c r="H222" i="27"/>
  <c r="H257" i="27"/>
  <c r="H23" i="27"/>
  <c r="H444" i="27"/>
  <c r="H69" i="27"/>
  <c r="H112" i="27"/>
  <c r="H89" i="27"/>
  <c r="H4" i="27"/>
  <c r="H379" i="27"/>
  <c r="H49" i="27"/>
  <c r="H86" i="27"/>
  <c r="H133" i="27"/>
  <c r="H263" i="27"/>
  <c r="H53" i="27"/>
  <c r="H117" i="27"/>
  <c r="H120" i="27"/>
  <c r="H156" i="27"/>
  <c r="H191" i="27"/>
  <c r="H226" i="27"/>
  <c r="H261" i="27"/>
  <c r="H336" i="27"/>
  <c r="H352" i="27"/>
  <c r="H370" i="27"/>
  <c r="H389" i="27"/>
  <c r="H407" i="27"/>
  <c r="H424" i="27"/>
  <c r="H445" i="27"/>
  <c r="H295" i="27"/>
  <c r="H313" i="27"/>
  <c r="H331" i="27"/>
  <c r="H347" i="27"/>
  <c r="H364" i="27"/>
  <c r="H383" i="27"/>
  <c r="H402" i="27"/>
  <c r="H418" i="27"/>
  <c r="H243" i="27"/>
  <c r="H260" i="27"/>
  <c r="H278" i="27"/>
  <c r="H294" i="27"/>
  <c r="H311" i="27"/>
  <c r="H330" i="27"/>
  <c r="H346" i="27"/>
  <c r="H363" i="27"/>
  <c r="H382" i="27"/>
  <c r="H401" i="27"/>
  <c r="H417" i="27"/>
  <c r="H435" i="27"/>
  <c r="H411" i="28"/>
  <c r="H223" i="28"/>
  <c r="H426" i="28"/>
  <c r="H336" i="28"/>
  <c r="H35" i="28"/>
  <c r="H377" i="28"/>
  <c r="H342" i="28"/>
  <c r="H307" i="28"/>
  <c r="H274" i="28"/>
  <c r="H239" i="28"/>
  <c r="H194" i="28"/>
  <c r="H160" i="28"/>
  <c r="H125" i="28"/>
  <c r="H88" i="28"/>
  <c r="H379" i="28"/>
  <c r="H387" i="28"/>
  <c r="H207" i="28"/>
  <c r="H450" i="28"/>
  <c r="H407" i="28"/>
  <c r="H288" i="28"/>
  <c r="H218" i="28"/>
  <c r="H145" i="28"/>
  <c r="H401" i="28"/>
  <c r="H75" i="28"/>
  <c r="H400" i="28"/>
  <c r="H340" i="28"/>
  <c r="H56" i="28"/>
  <c r="H70" i="28"/>
  <c r="H5" i="28"/>
  <c r="H448" i="28"/>
  <c r="H403" i="28"/>
  <c r="H284" i="28"/>
  <c r="H214" i="28"/>
  <c r="H141" i="28"/>
  <c r="H408" i="28"/>
  <c r="H349" i="28"/>
  <c r="H315" i="28"/>
  <c r="H281" i="28"/>
  <c r="H246" i="28"/>
  <c r="H210" i="28"/>
  <c r="H177" i="28"/>
  <c r="H142" i="28"/>
  <c r="H106" i="28"/>
  <c r="H74" i="28"/>
  <c r="H38" i="28"/>
  <c r="H422" i="28"/>
  <c r="H427" i="28"/>
  <c r="H11" i="28"/>
  <c r="H212" i="28"/>
  <c r="H386" i="28"/>
  <c r="H394" i="28"/>
  <c r="H204" i="28"/>
  <c r="H360" i="28"/>
  <c r="H64" i="28"/>
  <c r="H392" i="28"/>
  <c r="H236" i="28"/>
  <c r="H451" i="28"/>
  <c r="H380" i="28"/>
  <c r="H262" i="28"/>
  <c r="H192" i="28"/>
  <c r="H118" i="28"/>
  <c r="H372" i="28"/>
  <c r="H338" i="28"/>
  <c r="H302" i="28"/>
  <c r="H269" i="28"/>
  <c r="H234" i="28"/>
  <c r="H198" i="28"/>
  <c r="H165" i="28"/>
  <c r="H130" i="28"/>
  <c r="H92" i="28"/>
  <c r="H29" i="28"/>
  <c r="H361" i="28"/>
  <c r="H329" i="28"/>
  <c r="H293" i="28"/>
  <c r="H259" i="28"/>
  <c r="H224" i="28"/>
  <c r="H189" i="28"/>
  <c r="H154" i="28"/>
  <c r="H119" i="28"/>
  <c r="H83" i="28"/>
  <c r="H48" i="28"/>
  <c r="H25" i="28"/>
  <c r="H441" i="28"/>
  <c r="H41" i="28"/>
  <c r="H77" i="28"/>
  <c r="H23" i="28"/>
  <c r="H171" i="28"/>
  <c r="H18" i="28"/>
  <c r="H53" i="28"/>
  <c r="H97" i="28"/>
  <c r="H62" i="28"/>
  <c r="H439" i="28"/>
  <c r="H93" i="28"/>
  <c r="H113" i="28"/>
  <c r="H131" i="28"/>
  <c r="H148" i="28"/>
  <c r="H166" i="28"/>
  <c r="H183" i="28"/>
  <c r="H199" i="28"/>
  <c r="H217" i="28"/>
  <c r="H235" i="28"/>
  <c r="H253" i="28"/>
  <c r="H270" i="28"/>
  <c r="H287" i="28"/>
  <c r="H303" i="28"/>
  <c r="H322" i="28"/>
  <c r="H339" i="28"/>
  <c r="H355" i="28"/>
  <c r="H374" i="28"/>
  <c r="H393" i="28"/>
  <c r="H410" i="28"/>
  <c r="H434" i="28"/>
  <c r="H34" i="32"/>
  <c r="H442" i="32"/>
  <c r="H228" i="32"/>
  <c r="H432" i="32"/>
  <c r="H388" i="32"/>
  <c r="H251" i="32"/>
  <c r="H123" i="32"/>
  <c r="H5" i="32"/>
  <c r="H166" i="32"/>
  <c r="H204" i="32"/>
  <c r="H29" i="32"/>
  <c r="H410" i="32"/>
  <c r="H213" i="32"/>
  <c r="H82" i="32"/>
  <c r="H86" i="32"/>
  <c r="H11" i="32"/>
  <c r="H69" i="32"/>
  <c r="H49" i="32"/>
  <c r="H430" i="32"/>
  <c r="H407" i="32"/>
  <c r="H277" i="32"/>
  <c r="H356" i="32"/>
  <c r="H192" i="32"/>
  <c r="H161" i="32"/>
  <c r="H441" i="32"/>
  <c r="H428" i="32"/>
  <c r="H418" i="32"/>
  <c r="H268" i="32"/>
  <c r="H176" i="32"/>
  <c r="H94" i="32"/>
  <c r="H167" i="32"/>
  <c r="H119" i="32"/>
  <c r="H27" i="32"/>
  <c r="H106" i="32"/>
  <c r="H438" i="32"/>
  <c r="H459" i="32"/>
  <c r="H416" i="32"/>
  <c r="H359" i="32"/>
  <c r="H233" i="32"/>
  <c r="H258" i="32"/>
  <c r="H145" i="32"/>
  <c r="H180" i="32"/>
  <c r="H386" i="32"/>
  <c r="H64" i="32"/>
  <c r="H20" i="32"/>
  <c r="H437" i="32"/>
  <c r="H397" i="32"/>
  <c r="H75" i="32"/>
  <c r="H10" i="32"/>
  <c r="H399" i="32"/>
  <c r="H408" i="32"/>
  <c r="H305" i="32"/>
  <c r="H227" i="32"/>
  <c r="H191" i="32"/>
  <c r="H250" i="32"/>
  <c r="H51" i="32"/>
  <c r="H39" i="32"/>
  <c r="H23" i="32"/>
  <c r="H321" i="32"/>
  <c r="H390" i="32"/>
  <c r="H455" i="32"/>
  <c r="H338" i="32"/>
  <c r="H334" i="32"/>
  <c r="H293" i="32"/>
  <c r="H208" i="32"/>
  <c r="H241" i="32"/>
  <c r="H183" i="32"/>
  <c r="H128" i="32"/>
  <c r="H90" i="32"/>
  <c r="H65" i="32"/>
  <c r="H18" i="32"/>
  <c r="H38" i="32"/>
  <c r="H57" i="32"/>
  <c r="H236" i="32"/>
  <c r="H194" i="32"/>
  <c r="H98" i="32"/>
  <c r="H368" i="32"/>
  <c r="H392" i="32"/>
  <c r="H146" i="32"/>
  <c r="H312" i="32"/>
  <c r="H59" i="32"/>
  <c r="H81" i="32"/>
  <c r="H117" i="32"/>
  <c r="H226" i="32"/>
  <c r="H158" i="32"/>
  <c r="H212" i="32"/>
  <c r="H422" i="32"/>
  <c r="H19" i="32"/>
  <c r="H40" i="32"/>
  <c r="H73" i="32"/>
  <c r="H85" i="32"/>
  <c r="H122" i="32"/>
  <c r="H202" i="32"/>
  <c r="H66" i="32"/>
  <c r="H84" i="32"/>
  <c r="H102" i="32"/>
  <c r="H121" i="32"/>
  <c r="H142" i="32"/>
  <c r="H234" i="32"/>
  <c r="H169" i="32"/>
  <c r="H216" i="32"/>
  <c r="H151" i="32"/>
  <c r="H244" i="32"/>
  <c r="H150" i="32"/>
  <c r="H168" i="32"/>
  <c r="H185" i="32"/>
  <c r="H201" i="32"/>
  <c r="H230" i="32"/>
  <c r="H314" i="32"/>
  <c r="H243" i="32"/>
  <c r="H284" i="32"/>
  <c r="H239" i="32"/>
  <c r="H355" i="32"/>
  <c r="H275" i="32"/>
  <c r="H291" i="32"/>
  <c r="H308" i="32"/>
  <c r="H328" i="32"/>
  <c r="H344" i="32"/>
  <c r="H353" i="32"/>
  <c r="H252" i="32"/>
  <c r="H269" i="32"/>
  <c r="H286" i="32"/>
  <c r="H302" i="32"/>
  <c r="H405" i="32"/>
  <c r="H332" i="32"/>
  <c r="H389" i="32"/>
  <c r="H339" i="32"/>
  <c r="H358" i="32"/>
  <c r="H382" i="32"/>
  <c r="H385" i="32"/>
  <c r="H431" i="32"/>
  <c r="H452" i="32"/>
  <c r="H394" i="30"/>
  <c r="H228" i="30"/>
  <c r="H426" i="30"/>
  <c r="H106" i="30"/>
  <c r="H409" i="30"/>
  <c r="H120" i="30"/>
  <c r="H125" i="30"/>
  <c r="H124" i="30"/>
  <c r="H314" i="30"/>
  <c r="H245" i="30"/>
  <c r="H176" i="30"/>
  <c r="H56" i="30"/>
  <c r="H338" i="30"/>
  <c r="H269" i="30"/>
  <c r="H198" i="30"/>
  <c r="H116" i="30"/>
  <c r="H458" i="30"/>
  <c r="H336" i="30"/>
  <c r="H267" i="30"/>
  <c r="H196" i="30"/>
  <c r="H102" i="30"/>
  <c r="H363" i="30"/>
  <c r="H265" i="30"/>
  <c r="H65" i="30"/>
  <c r="H17" i="30"/>
  <c r="H28" i="30"/>
  <c r="H90" i="30"/>
  <c r="H119" i="30"/>
  <c r="H263" i="30"/>
  <c r="H451" i="30"/>
  <c r="H417" i="30"/>
  <c r="H274" i="30"/>
  <c r="H51" i="30"/>
  <c r="H57" i="30"/>
  <c r="H137" i="30"/>
  <c r="H396" i="30"/>
  <c r="H304" i="30"/>
  <c r="H237" i="30"/>
  <c r="H167" i="30"/>
  <c r="H40" i="30"/>
  <c r="H294" i="30"/>
  <c r="H225" i="30"/>
  <c r="H155" i="30"/>
  <c r="H26" i="30"/>
  <c r="H328" i="30"/>
  <c r="H258" i="30"/>
  <c r="H188" i="30"/>
  <c r="H84" i="30"/>
  <c r="H375" i="30"/>
  <c r="H230" i="30"/>
  <c r="H46" i="30"/>
  <c r="H47" i="30"/>
  <c r="H143" i="30"/>
  <c r="H52" i="30"/>
  <c r="H35" i="30"/>
  <c r="H14" i="30"/>
  <c r="H93" i="30"/>
  <c r="H68" i="30"/>
  <c r="H75" i="30"/>
  <c r="H444" i="30"/>
  <c r="H91" i="30"/>
  <c r="H205" i="30"/>
  <c r="H207" i="30"/>
  <c r="H69" i="30"/>
  <c r="H113" i="30"/>
  <c r="H197" i="30"/>
  <c r="H268" i="30"/>
  <c r="H337" i="30"/>
  <c r="H277" i="30"/>
  <c r="H454" i="30"/>
  <c r="H404" i="30"/>
  <c r="H36" i="30"/>
  <c r="H108" i="30"/>
  <c r="H156" i="30"/>
  <c r="H191" i="30"/>
  <c r="H226" i="30"/>
  <c r="H261" i="30"/>
  <c r="H295" i="30"/>
  <c r="H331" i="30"/>
  <c r="H390" i="30"/>
  <c r="H312" i="30"/>
  <c r="H13" i="30"/>
  <c r="H49" i="30"/>
  <c r="H85" i="30"/>
  <c r="H122" i="30"/>
  <c r="H159" i="30"/>
  <c r="H193" i="30"/>
  <c r="H229" i="30"/>
  <c r="H264" i="30"/>
  <c r="H297" i="30"/>
  <c r="H333" i="30"/>
  <c r="H395" i="30"/>
  <c r="H7" i="30"/>
  <c r="H45" i="30"/>
  <c r="H81" i="30"/>
  <c r="H117" i="30"/>
  <c r="H161" i="30"/>
  <c r="H195" i="30"/>
  <c r="H231" i="30"/>
  <c r="H266" i="30"/>
  <c r="H299" i="30"/>
  <c r="H335" i="30"/>
  <c r="H381" i="30"/>
  <c r="H403" i="30"/>
  <c r="H419" i="30"/>
  <c r="H438" i="30"/>
  <c r="H452" i="30"/>
  <c r="H359" i="30"/>
  <c r="H378" i="30"/>
  <c r="H397" i="30"/>
  <c r="H414" i="30"/>
  <c r="H432" i="30"/>
  <c r="H345" i="27"/>
  <c r="H168" i="27"/>
  <c r="H194" i="27"/>
  <c r="H109" i="27"/>
  <c r="H44" i="27"/>
  <c r="H386" i="27"/>
  <c r="H84" i="27"/>
  <c r="H357" i="27"/>
  <c r="H245" i="27"/>
  <c r="H47" i="27"/>
  <c r="H293" i="27"/>
  <c r="H224" i="27"/>
  <c r="H366" i="27"/>
  <c r="H11" i="27"/>
  <c r="H451" i="27"/>
  <c r="H329" i="27"/>
  <c r="H264" i="27"/>
  <c r="H159" i="27"/>
  <c r="H116" i="27"/>
  <c r="H51" i="27"/>
  <c r="H254" i="27"/>
  <c r="H83" i="27"/>
  <c r="H341" i="27"/>
  <c r="H258" i="27"/>
  <c r="H172" i="27"/>
  <c r="H6" i="27"/>
  <c r="H427" i="27"/>
  <c r="H301" i="27"/>
  <c r="H349" i="27"/>
  <c r="H262" i="27"/>
  <c r="H29" i="27"/>
  <c r="H437" i="27"/>
  <c r="H381" i="27"/>
  <c r="H185" i="27"/>
  <c r="H169" i="27"/>
  <c r="H19" i="27"/>
  <c r="H110" i="27"/>
  <c r="H160" i="27"/>
  <c r="H88" i="27"/>
  <c r="H66" i="27"/>
  <c r="H337" i="27"/>
  <c r="H268" i="27"/>
  <c r="H173" i="27"/>
  <c r="H198" i="27"/>
  <c r="H21" i="27"/>
  <c r="H446" i="27"/>
  <c r="H430" i="27"/>
  <c r="H273" i="27"/>
  <c r="H177" i="27"/>
  <c r="H145" i="27"/>
  <c r="H79" i="27"/>
  <c r="H38" i="27"/>
  <c r="H237" i="27"/>
  <c r="H40" i="27"/>
  <c r="H180" i="27"/>
  <c r="H218" i="27"/>
  <c r="H65" i="27"/>
  <c r="H197" i="27"/>
  <c r="H184" i="27"/>
  <c r="H306" i="27"/>
  <c r="H13" i="27"/>
  <c r="H77" i="27"/>
  <c r="H122" i="27"/>
  <c r="H62" i="27"/>
  <c r="H161" i="27"/>
  <c r="H195" i="27"/>
  <c r="H231" i="27"/>
  <c r="H266" i="27"/>
  <c r="H70" i="27"/>
  <c r="H22" i="27"/>
  <c r="H93" i="27"/>
  <c r="H7" i="27"/>
  <c r="H99" i="27"/>
  <c r="H105" i="27"/>
  <c r="H33" i="27"/>
  <c r="H58" i="27"/>
  <c r="H113" i="27"/>
  <c r="H57" i="27"/>
  <c r="H398" i="27"/>
  <c r="H63" i="27"/>
  <c r="H136" i="27"/>
  <c r="H132" i="27"/>
  <c r="H166" i="27"/>
  <c r="H199" i="27"/>
  <c r="H235" i="27"/>
  <c r="H270" i="27"/>
  <c r="H323" i="27"/>
  <c r="H340" i="27"/>
  <c r="H356" i="27"/>
  <c r="H375" i="27"/>
  <c r="H394" i="27"/>
  <c r="H411" i="27"/>
  <c r="H429" i="27"/>
  <c r="H452" i="27"/>
  <c r="H299" i="27"/>
  <c r="H317" i="27"/>
  <c r="H335" i="27"/>
  <c r="H351" i="27"/>
  <c r="H369" i="27"/>
  <c r="H388" i="27"/>
  <c r="H406" i="27"/>
  <c r="H230" i="27"/>
  <c r="H248" i="27"/>
  <c r="H265" i="27"/>
  <c r="H282" i="27"/>
  <c r="H298" i="27"/>
  <c r="H316" i="27"/>
  <c r="H334" i="27"/>
  <c r="H350" i="27"/>
  <c r="H367" i="27"/>
  <c r="H387" i="27"/>
  <c r="H405" i="27"/>
  <c r="H421" i="27"/>
  <c r="H438" i="27"/>
  <c r="H455" i="28"/>
  <c r="H375" i="28"/>
  <c r="H188" i="28"/>
  <c r="H390" i="28"/>
  <c r="H82" i="28"/>
  <c r="H8" i="28"/>
  <c r="H367" i="28"/>
  <c r="H334" i="28"/>
  <c r="H298" i="28"/>
  <c r="H265" i="28"/>
  <c r="H230" i="28"/>
  <c r="H186" i="28"/>
  <c r="H116" i="28"/>
  <c r="H21" i="28"/>
  <c r="H247" i="28"/>
  <c r="H51" i="28"/>
  <c r="H446" i="28"/>
  <c r="H454" i="28"/>
  <c r="H389" i="28"/>
  <c r="H272" i="28"/>
  <c r="H200" i="28"/>
  <c r="H128" i="28"/>
  <c r="H312" i="28"/>
  <c r="H39" i="28"/>
  <c r="H365" i="28"/>
  <c r="H332" i="28"/>
  <c r="H50" i="28"/>
  <c r="H395" i="28"/>
  <c r="H164" i="28"/>
  <c r="H440" i="28"/>
  <c r="H384" i="28"/>
  <c r="H267" i="28"/>
  <c r="H196" i="28"/>
  <c r="H123" i="28"/>
  <c r="H376" i="28"/>
  <c r="H341" i="28"/>
  <c r="H305" i="28"/>
  <c r="H273" i="28"/>
  <c r="H238" i="28"/>
  <c r="H201" i="28"/>
  <c r="H168" i="28"/>
  <c r="H134" i="28"/>
  <c r="H95" i="28"/>
  <c r="H61" i="28"/>
  <c r="H26" i="28"/>
  <c r="H120" i="28"/>
  <c r="H409" i="28"/>
  <c r="H444" i="28"/>
  <c r="H405" i="28"/>
  <c r="H221" i="28"/>
  <c r="H309" i="28"/>
  <c r="H172" i="28"/>
  <c r="H344" i="28"/>
  <c r="H52" i="28"/>
  <c r="H404" i="28"/>
  <c r="H211" i="28"/>
  <c r="H437" i="28"/>
  <c r="H314" i="28"/>
  <c r="H245" i="28"/>
  <c r="H176" i="28"/>
  <c r="H100" i="28"/>
  <c r="H363" i="28"/>
  <c r="H330" i="28"/>
  <c r="H294" i="28"/>
  <c r="H260" i="28"/>
  <c r="H225" i="28"/>
  <c r="H190" i="28"/>
  <c r="H155" i="28"/>
  <c r="H121" i="28"/>
  <c r="H84" i="28"/>
  <c r="H362" i="28"/>
  <c r="H353" i="28"/>
  <c r="H319" i="28"/>
  <c r="H285" i="28"/>
  <c r="H251" i="28"/>
  <c r="H215" i="28"/>
  <c r="H181" i="28"/>
  <c r="H146" i="28"/>
  <c r="H110" i="28"/>
  <c r="H78" i="28"/>
  <c r="H42" i="28"/>
  <c r="H68" i="28"/>
  <c r="H13" i="28"/>
  <c r="H49" i="28"/>
  <c r="H57" i="28"/>
  <c r="H37" i="28"/>
  <c r="H321" i="28"/>
  <c r="H27" i="28"/>
  <c r="H63" i="28"/>
  <c r="H10" i="28"/>
  <c r="H132" i="28"/>
  <c r="H449" i="28"/>
  <c r="H99" i="28"/>
  <c r="H117" i="28"/>
  <c r="H136" i="28"/>
  <c r="H152" i="28"/>
  <c r="H170" i="28"/>
  <c r="H187" i="28"/>
  <c r="H203" i="28"/>
  <c r="H222" i="28"/>
  <c r="H240" i="28"/>
  <c r="H257" i="28"/>
  <c r="H275" i="28"/>
  <c r="H291" i="28"/>
  <c r="H308" i="28"/>
  <c r="H326" i="28"/>
  <c r="H343" i="28"/>
  <c r="H359" i="28"/>
  <c r="H378" i="28"/>
  <c r="H397" i="28"/>
  <c r="H414" i="28"/>
  <c r="H98" i="28"/>
  <c r="H445" i="28"/>
  <c r="H453" i="28"/>
  <c r="H151" i="28" l="1"/>
  <c r="H462" i="33"/>
  <c r="J467" i="37"/>
  <c r="J3" i="37"/>
  <c r="J462" i="37" s="1"/>
  <c r="O10" i="37" s="1"/>
  <c r="O21" i="37" s="1"/>
  <c r="H466" i="33"/>
  <c r="H468" i="33" s="1"/>
  <c r="H469" i="33" s="1"/>
  <c r="H3" i="28"/>
  <c r="H462" i="28" s="1"/>
  <c r="M10" i="28" s="1"/>
  <c r="H3" i="32"/>
  <c r="H462" i="32" s="1"/>
  <c r="H3" i="30"/>
  <c r="H462" i="30" s="1"/>
  <c r="M10" i="30" s="1"/>
  <c r="H3" i="27"/>
  <c r="H462" i="27" s="1"/>
  <c r="C466" i="27" l="1"/>
  <c r="M11" i="27" s="1"/>
  <c r="D13" i="25" s="1"/>
  <c r="M10" i="27"/>
  <c r="M21" i="30"/>
  <c r="M20" i="30"/>
  <c r="C466" i="32"/>
  <c r="M11" i="32" s="1"/>
  <c r="D18" i="25" s="1"/>
  <c r="M10" i="32"/>
  <c r="M21" i="28"/>
  <c r="M20" i="28"/>
  <c r="M23" i="28" s="1"/>
  <c r="G14" i="25" s="1"/>
  <c r="O20" i="37"/>
  <c r="O23" i="37" s="1"/>
  <c r="G15" i="25" s="1"/>
  <c r="M12" i="33"/>
  <c r="E12" i="25" s="1"/>
  <c r="C466" i="33"/>
  <c r="M11" i="33" s="1"/>
  <c r="M10" i="33"/>
  <c r="M21" i="33" s="1"/>
  <c r="J466" i="37"/>
  <c r="J468" i="37" s="1"/>
  <c r="J469" i="37" s="1"/>
  <c r="O12" i="37" s="1"/>
  <c r="E15" i="25" s="1"/>
  <c r="D466" i="37"/>
  <c r="O11" i="37" s="1"/>
  <c r="D15" i="25" s="1"/>
  <c r="H466" i="30"/>
  <c r="H468" i="30" s="1"/>
  <c r="H469" i="30" s="1"/>
  <c r="M12" i="30" s="1"/>
  <c r="E16" i="25" s="1"/>
  <c r="H466" i="27"/>
  <c r="H468" i="27" s="1"/>
  <c r="H469" i="27" s="1"/>
  <c r="M12" i="27" s="1"/>
  <c r="E13" i="25" s="1"/>
  <c r="H466" i="32"/>
  <c r="H468" i="32" s="1"/>
  <c r="H469" i="32" s="1"/>
  <c r="M12" i="32" s="1"/>
  <c r="E18" i="25" s="1"/>
  <c r="H466" i="28"/>
  <c r="H468" i="28" s="1"/>
  <c r="H469" i="28" s="1"/>
  <c r="M12" i="28" s="1"/>
  <c r="E14" i="25" s="1"/>
  <c r="C466" i="30"/>
  <c r="M11" i="30" s="1"/>
  <c r="D16" i="25" s="1"/>
  <c r="C466" i="28"/>
  <c r="M11" i="28" s="1"/>
  <c r="D14" i="25" s="1"/>
  <c r="M23" i="30" l="1"/>
  <c r="G16" i="25" s="1"/>
  <c r="M22" i="28"/>
  <c r="M21" i="32"/>
  <c r="M20" i="32"/>
  <c r="M22" i="30"/>
  <c r="M21" i="27"/>
  <c r="M20" i="27"/>
  <c r="O22" i="37"/>
  <c r="D12" i="25"/>
  <c r="M20" i="33"/>
  <c r="M23" i="33" s="1"/>
  <c r="G12" i="25" s="1"/>
  <c r="M22" i="32" l="1"/>
  <c r="M23" i="27"/>
  <c r="G13" i="25" s="1"/>
  <c r="M22" i="27"/>
  <c r="M22" i="33"/>
  <c r="M23" i="32"/>
  <c r="G18" i="25" s="1"/>
  <c r="C207" i="24"/>
  <c r="D207" i="24"/>
  <c r="C207" i="23"/>
  <c r="D207" i="23"/>
  <c r="C207" i="22"/>
  <c r="D207" i="22"/>
  <c r="C207" i="21"/>
  <c r="D207" i="21"/>
  <c r="C207" i="20"/>
  <c r="D207" i="20"/>
  <c r="C207" i="19"/>
  <c r="D207" i="19"/>
  <c r="C207" i="16"/>
  <c r="D207" i="16"/>
  <c r="C207" i="17"/>
  <c r="D207" i="17"/>
  <c r="E207" i="17" l="1"/>
  <c r="E207" i="20"/>
  <c r="E207" i="21"/>
  <c r="E207" i="18"/>
  <c r="E207" i="16"/>
  <c r="E207" i="19"/>
  <c r="E207" i="23"/>
  <c r="E207" i="24"/>
  <c r="E207" i="22"/>
  <c r="C207" i="15"/>
  <c r="D207" i="15"/>
  <c r="C207" i="14" l="1"/>
  <c r="D207" i="14"/>
  <c r="E207" i="15"/>
  <c r="C207" i="12"/>
  <c r="D207" i="12"/>
  <c r="C207" i="11"/>
  <c r="D207" i="11"/>
  <c r="E207" i="12" l="1"/>
  <c r="E207" i="14"/>
  <c r="E207" i="11" l="1"/>
  <c r="C207" i="9"/>
  <c r="D207" i="9"/>
  <c r="C207" i="10"/>
  <c r="D207" i="10"/>
  <c r="E207" i="10" l="1"/>
  <c r="E207" i="9"/>
  <c r="E102" i="8"/>
  <c r="E189" i="8"/>
  <c r="E135" i="8"/>
  <c r="E199" i="8" l="1"/>
  <c r="E180" i="8"/>
  <c r="E155" i="8"/>
  <c r="E248" i="8"/>
  <c r="E224" i="8"/>
  <c r="E192" i="8"/>
  <c r="E107" i="8"/>
  <c r="E123" i="8"/>
  <c r="E176" i="8"/>
  <c r="E120" i="8"/>
  <c r="E112" i="8"/>
  <c r="E229" i="8"/>
  <c r="E159" i="8"/>
  <c r="E234" i="8"/>
  <c r="E166" i="8"/>
  <c r="E118" i="8"/>
  <c r="E209" i="8"/>
  <c r="E134" i="8"/>
  <c r="E205" i="8"/>
  <c r="E237" i="8"/>
  <c r="E225" i="8"/>
  <c r="E218" i="8"/>
  <c r="E128" i="8"/>
  <c r="E246" i="8"/>
  <c r="E233" i="8"/>
  <c r="E121" i="8"/>
  <c r="E141" i="8"/>
  <c r="E231" i="8"/>
  <c r="E204" i="8"/>
  <c r="E202" i="8"/>
  <c r="E110" i="8"/>
  <c r="E220" i="8"/>
  <c r="E213" i="8"/>
  <c r="E238" i="8"/>
  <c r="E153" i="8"/>
  <c r="E178" i="8"/>
  <c r="E119" i="8"/>
  <c r="E250" i="8"/>
  <c r="E169" i="8"/>
  <c r="E255" i="8"/>
  <c r="E136" i="8"/>
  <c r="E236" i="8"/>
  <c r="E208" i="8"/>
  <c r="E183" i="8"/>
  <c r="E172" i="8"/>
  <c r="E160" i="8"/>
  <c r="E179" i="8"/>
  <c r="E173" i="8"/>
  <c r="E158" i="8"/>
  <c r="E221" i="8"/>
  <c r="E194" i="8"/>
  <c r="E138" i="8"/>
  <c r="E103" i="8"/>
  <c r="E253" i="8"/>
  <c r="E117" i="8"/>
  <c r="E196" i="8"/>
  <c r="E251" i="8"/>
  <c r="E191" i="8"/>
  <c r="E214" i="8"/>
  <c r="E252" i="8"/>
  <c r="E182" i="8"/>
  <c r="E145" i="8"/>
  <c r="E124" i="8"/>
  <c r="E184" i="8"/>
  <c r="E109" i="8"/>
  <c r="E165" i="8"/>
  <c r="E149" i="8"/>
  <c r="E198" i="8"/>
  <c r="E232" i="8"/>
  <c r="E226" i="8"/>
  <c r="E156" i="8"/>
  <c r="E161" i="8"/>
  <c r="E125" i="8"/>
  <c r="E113" i="8"/>
  <c r="E222" i="8"/>
  <c r="E163" i="8"/>
  <c r="E143" i="8"/>
  <c r="E193" i="8"/>
  <c r="E148" i="8"/>
  <c r="E190" i="8"/>
  <c r="E211" i="8"/>
  <c r="E210" i="8"/>
  <c r="E187" i="8"/>
  <c r="E243" i="8"/>
  <c r="E216" i="8"/>
  <c r="E133" i="8"/>
  <c r="E177" i="8"/>
  <c r="E144" i="8"/>
  <c r="E228" i="8"/>
  <c r="E171" i="8"/>
  <c r="E106" i="8"/>
  <c r="E146" i="8"/>
  <c r="E175" i="8"/>
  <c r="E150" i="8"/>
  <c r="E247" i="8"/>
  <c r="E164" i="8"/>
  <c r="E249" i="8"/>
  <c r="E201" i="8"/>
  <c r="E122" i="8"/>
  <c r="E147" i="8"/>
  <c r="E137" i="8"/>
  <c r="E126" i="8"/>
  <c r="E256" i="8"/>
  <c r="E181" i="8"/>
  <c r="E223" i="8"/>
  <c r="E207" i="8"/>
  <c r="E217" i="8"/>
  <c r="E132" i="8"/>
  <c r="E244" i="8"/>
  <c r="E195" i="8"/>
  <c r="E139" i="8"/>
  <c r="E174" i="8"/>
  <c r="E203" i="8"/>
  <c r="E230" i="8"/>
  <c r="E254" i="8"/>
  <c r="E127" i="8"/>
  <c r="E151" i="8"/>
  <c r="E235" i="8"/>
  <c r="E142" i="8"/>
  <c r="E170" i="8"/>
  <c r="E105" i="8"/>
  <c r="E227" i="8"/>
  <c r="E162" i="8"/>
  <c r="E188" i="8"/>
  <c r="E197" i="8"/>
  <c r="E168" i="8"/>
  <c r="E185" i="8"/>
  <c r="E186" i="8"/>
  <c r="E140" i="8"/>
  <c r="E131" i="8"/>
  <c r="E245" i="8"/>
  <c r="E240" i="8"/>
  <c r="E115" i="8"/>
  <c r="E200" i="8"/>
  <c r="E116" i="8"/>
  <c r="E130" i="8"/>
  <c r="E215" i="8"/>
  <c r="E152" i="8"/>
  <c r="E114" i="8"/>
  <c r="E108" i="8"/>
  <c r="E157" i="8"/>
  <c r="E129" i="8"/>
  <c r="E111" i="8"/>
  <c r="E154" i="8"/>
  <c r="E219" i="8"/>
  <c r="E241" i="8"/>
  <c r="E206" i="8"/>
  <c r="E239" i="8"/>
  <c r="E242" i="8"/>
  <c r="E104" i="8"/>
  <c r="E167" i="8"/>
  <c r="E212" i="8"/>
  <c r="D135" i="18" l="1"/>
  <c r="C135" i="10"/>
  <c r="D145" i="18"/>
  <c r="C145" i="10"/>
  <c r="D119" i="18"/>
  <c r="C119" i="10"/>
  <c r="D109" i="18"/>
  <c r="C109" i="10"/>
  <c r="D102" i="18"/>
  <c r="D101" i="18"/>
  <c r="D101" i="11"/>
  <c r="D254" i="18"/>
  <c r="C254" i="17"/>
  <c r="D251" i="18"/>
  <c r="C251" i="17"/>
  <c r="D203" i="18"/>
  <c r="D203" i="11"/>
  <c r="D199" i="18"/>
  <c r="C199" i="17"/>
  <c r="D150" i="18"/>
  <c r="C150" i="17"/>
  <c r="D125" i="18"/>
  <c r="C125" i="17"/>
  <c r="D108" i="18"/>
  <c r="C108" i="17"/>
  <c r="D67" i="18"/>
  <c r="C67" i="10"/>
  <c r="D57" i="18"/>
  <c r="D36" i="18"/>
  <c r="D205" i="18"/>
  <c r="D256" i="18"/>
  <c r="D234" i="18"/>
  <c r="C234" i="17"/>
  <c r="D224" i="18"/>
  <c r="C224" i="10"/>
  <c r="D216" i="18"/>
  <c r="C216" i="10"/>
  <c r="D193" i="18"/>
  <c r="D180" i="18"/>
  <c r="D163" i="18"/>
  <c r="D116" i="18"/>
  <c r="C116" i="17"/>
  <c r="D107" i="18"/>
  <c r="C107" i="17"/>
  <c r="D80" i="18"/>
  <c r="C80" i="17"/>
  <c r="D64" i="18"/>
  <c r="C64" i="17"/>
  <c r="D49" i="18"/>
  <c r="C49" i="10"/>
  <c r="D42" i="18"/>
  <c r="C42" i="10"/>
  <c r="D26" i="18"/>
  <c r="C26" i="10"/>
  <c r="D20" i="18"/>
  <c r="C20" i="10"/>
  <c r="D19" i="18"/>
  <c r="C19" i="10"/>
  <c r="D16" i="18"/>
  <c r="D16" i="9"/>
  <c r="D14" i="18"/>
  <c r="D12" i="18"/>
  <c r="D12" i="11"/>
  <c r="D10" i="18"/>
  <c r="D10" i="9"/>
  <c r="D159" i="18"/>
  <c r="C159" i="17"/>
  <c r="D159" i="9"/>
  <c r="D250" i="18"/>
  <c r="D250" i="11"/>
  <c r="D250" i="9"/>
  <c r="D247" i="18"/>
  <c r="C247" i="17"/>
  <c r="D247" i="9"/>
  <c r="D232" i="18"/>
  <c r="D232" i="11"/>
  <c r="D232" i="9"/>
  <c r="D226" i="18"/>
  <c r="C226" i="17"/>
  <c r="D226" i="9"/>
  <c r="D215" i="18"/>
  <c r="D215" i="11"/>
  <c r="D215" i="9"/>
  <c r="D204" i="18"/>
  <c r="C204" i="17"/>
  <c r="D204" i="9"/>
  <c r="D197" i="18"/>
  <c r="D197" i="11"/>
  <c r="D197" i="9"/>
  <c r="D191" i="18"/>
  <c r="C191" i="17"/>
  <c r="D191" i="9"/>
  <c r="D187" i="11"/>
  <c r="D187" i="9"/>
  <c r="D182" i="18"/>
  <c r="C182" i="17"/>
  <c r="D182" i="9"/>
  <c r="D168" i="18"/>
  <c r="D168" i="11"/>
  <c r="D168" i="9"/>
  <c r="D162" i="18"/>
  <c r="C162" i="17"/>
  <c r="D162" i="9"/>
  <c r="D158" i="18"/>
  <c r="D158" i="11"/>
  <c r="D158" i="9"/>
  <c r="D156" i="18"/>
  <c r="C156" i="10"/>
  <c r="D154" i="18"/>
  <c r="D154" i="11"/>
  <c r="D154" i="9"/>
  <c r="D144" i="9"/>
  <c r="D141" i="18"/>
  <c r="D141" i="11"/>
  <c r="C134" i="10"/>
  <c r="D128" i="18"/>
  <c r="D128" i="11"/>
  <c r="D123" i="18"/>
  <c r="D123" i="11"/>
  <c r="C123" i="10"/>
  <c r="D117" i="18"/>
  <c r="D117" i="11"/>
  <c r="C117" i="10"/>
  <c r="D111" i="18"/>
  <c r="D111" i="11"/>
  <c r="C111" i="10"/>
  <c r="D96" i="18"/>
  <c r="D96" i="11"/>
  <c r="D96" i="9"/>
  <c r="D84" i="18"/>
  <c r="D84" i="11"/>
  <c r="C84" i="10"/>
  <c r="D69" i="18"/>
  <c r="D69" i="11"/>
  <c r="D69" i="9"/>
  <c r="D55" i="18"/>
  <c r="D55" i="11"/>
  <c r="C55" i="10"/>
  <c r="D52" i="18"/>
  <c r="D52" i="11"/>
  <c r="D43" i="18"/>
  <c r="D43" i="11"/>
  <c r="C43" i="10"/>
  <c r="D39" i="18"/>
  <c r="D39" i="11"/>
  <c r="D39" i="9"/>
  <c r="D217" i="18"/>
  <c r="D217" i="11"/>
  <c r="C217" i="10"/>
  <c r="D211" i="18"/>
  <c r="D211" i="11"/>
  <c r="C211" i="10"/>
  <c r="D131" i="18"/>
  <c r="D131" i="11"/>
  <c r="C131" i="10"/>
  <c r="D74" i="18"/>
  <c r="D74" i="11"/>
  <c r="C74" i="10"/>
  <c r="D5" i="18"/>
  <c r="D5" i="11"/>
  <c r="C5" i="10"/>
  <c r="D246" i="18"/>
  <c r="D246" i="11"/>
  <c r="C246" i="10"/>
  <c r="D243" i="18"/>
  <c r="D243" i="11"/>
  <c r="C243" i="10"/>
  <c r="D229" i="18"/>
  <c r="D229" i="11"/>
  <c r="C229" i="10"/>
  <c r="D176" i="18"/>
  <c r="D176" i="11"/>
  <c r="C176" i="10"/>
  <c r="D147" i="18"/>
  <c r="D147" i="11"/>
  <c r="C147" i="10"/>
  <c r="D78" i="18"/>
  <c r="D78" i="9"/>
  <c r="D54" i="18"/>
  <c r="C54" i="10"/>
  <c r="D35" i="18"/>
  <c r="D35" i="9"/>
  <c r="D28" i="18"/>
  <c r="C28" i="17"/>
  <c r="C28" i="10"/>
  <c r="D6" i="18"/>
  <c r="C6" i="17"/>
  <c r="D6" i="9"/>
  <c r="D209" i="18"/>
  <c r="C209" i="17"/>
  <c r="C209" i="10"/>
  <c r="D179" i="18"/>
  <c r="C179" i="17"/>
  <c r="D179" i="9"/>
  <c r="D177" i="18"/>
  <c r="C177" i="17"/>
  <c r="C177" i="10"/>
  <c r="D129" i="18"/>
  <c r="C129" i="17"/>
  <c r="D129" i="9"/>
  <c r="D70" i="18"/>
  <c r="C70" i="17"/>
  <c r="C70" i="10"/>
  <c r="D51" i="18"/>
  <c r="C51" i="17"/>
  <c r="D51" i="9"/>
  <c r="D104" i="18"/>
  <c r="C104" i="17"/>
  <c r="C104" i="10"/>
  <c r="D206" i="18"/>
  <c r="C206" i="17"/>
  <c r="D206" i="9"/>
  <c r="D245" i="18"/>
  <c r="C245" i="17"/>
  <c r="C241" i="10"/>
  <c r="D237" i="18"/>
  <c r="D237" i="11"/>
  <c r="D237" i="9"/>
  <c r="D225" i="18"/>
  <c r="D225" i="11"/>
  <c r="C225" i="10"/>
  <c r="D228" i="18"/>
  <c r="D228" i="9"/>
  <c r="D82" i="18"/>
  <c r="C82" i="10"/>
  <c r="D213" i="18"/>
  <c r="D213" i="11"/>
  <c r="C213" i="10"/>
  <c r="D210" i="18"/>
  <c r="C210" i="17"/>
  <c r="C210" i="10"/>
  <c r="D192" i="18"/>
  <c r="C192" i="17"/>
  <c r="C189" i="10"/>
  <c r="D183" i="18"/>
  <c r="D183" i="11"/>
  <c r="C195" i="10"/>
  <c r="D120" i="18"/>
  <c r="C7" i="10"/>
  <c r="D174" i="18"/>
  <c r="D174" i="11"/>
  <c r="C139" i="10"/>
  <c r="D115" i="18"/>
  <c r="C115" i="17"/>
  <c r="D100" i="9"/>
  <c r="D87" i="18"/>
  <c r="C94" i="10"/>
  <c r="D92" i="18"/>
  <c r="D92" i="11"/>
  <c r="C92" i="10"/>
  <c r="D90" i="18"/>
  <c r="C90" i="17"/>
  <c r="C90" i="10"/>
  <c r="D88" i="18"/>
  <c r="C88" i="10"/>
  <c r="D79" i="18"/>
  <c r="C79" i="17"/>
  <c r="D79" i="9"/>
  <c r="D76" i="18"/>
  <c r="C76" i="17"/>
  <c r="C76" i="10"/>
  <c r="D71" i="18"/>
  <c r="D71" i="9"/>
  <c r="D62" i="18"/>
  <c r="C62" i="10"/>
  <c r="D32" i="18"/>
  <c r="D32" i="11"/>
  <c r="C32" i="10"/>
  <c r="D22" i="18"/>
  <c r="C22" i="17"/>
  <c r="C22" i="10"/>
  <c r="D8" i="18"/>
  <c r="C8" i="17"/>
  <c r="C8" i="10"/>
  <c r="D57" i="9"/>
  <c r="D46" i="18"/>
  <c r="D46" i="11"/>
  <c r="C36" i="10"/>
  <c r="D29" i="18"/>
  <c r="C29" i="17"/>
  <c r="C205" i="10"/>
  <c r="D126" i="18"/>
  <c r="C126" i="17"/>
  <c r="C256" i="10"/>
  <c r="D249" i="18"/>
  <c r="D249" i="11"/>
  <c r="C193" i="17"/>
  <c r="C180" i="10"/>
  <c r="D170" i="18"/>
  <c r="C170" i="17"/>
  <c r="C163" i="10"/>
  <c r="D137" i="18"/>
  <c r="C137" i="17"/>
  <c r="D144" i="18"/>
  <c r="C144" i="17"/>
  <c r="D141" i="9"/>
  <c r="D134" i="18"/>
  <c r="D128" i="9"/>
  <c r="C52" i="10"/>
  <c r="D245" i="9"/>
  <c r="D241" i="18"/>
  <c r="D241" i="11"/>
  <c r="D192" i="9"/>
  <c r="D189" i="18"/>
  <c r="D183" i="9"/>
  <c r="D195" i="18"/>
  <c r="D120" i="9"/>
  <c r="D7" i="18"/>
  <c r="D174" i="9"/>
  <c r="D139" i="18"/>
  <c r="C139" i="17"/>
  <c r="D115" i="9"/>
  <c r="D100" i="18"/>
  <c r="D100" i="11"/>
  <c r="D87" i="9"/>
  <c r="D94" i="18"/>
  <c r="D94" i="11"/>
  <c r="C71" i="17"/>
  <c r="C145" i="17"/>
  <c r="D145" i="11"/>
  <c r="C102" i="17"/>
  <c r="D102" i="11"/>
  <c r="C254" i="10"/>
  <c r="D254" i="9"/>
  <c r="C199" i="10"/>
  <c r="D199" i="9"/>
  <c r="C150" i="10"/>
  <c r="D150" i="9"/>
  <c r="C57" i="17"/>
  <c r="D57" i="11"/>
  <c r="C126" i="10"/>
  <c r="D126" i="9"/>
  <c r="C256" i="17"/>
  <c r="D256" i="11"/>
  <c r="C170" i="10"/>
  <c r="D170" i="9"/>
  <c r="C163" i="17"/>
  <c r="D163" i="11"/>
  <c r="C137" i="10"/>
  <c r="D137" i="9"/>
  <c r="D116" i="11"/>
  <c r="C116" i="10"/>
  <c r="D116" i="9"/>
  <c r="D107" i="11"/>
  <c r="C107" i="10"/>
  <c r="D107" i="9"/>
  <c r="D80" i="11"/>
  <c r="C80" i="10"/>
  <c r="D80" i="9"/>
  <c r="D64" i="11"/>
  <c r="C64" i="10"/>
  <c r="D64" i="9"/>
  <c r="D49" i="9"/>
  <c r="C42" i="17"/>
  <c r="D42" i="11"/>
  <c r="D42" i="9"/>
  <c r="C26" i="17"/>
  <c r="D26" i="11"/>
  <c r="D26" i="9"/>
  <c r="C20" i="17"/>
  <c r="D20" i="11"/>
  <c r="D20" i="9"/>
  <c r="C19" i="17"/>
  <c r="D19" i="11"/>
  <c r="D19" i="9"/>
  <c r="C16" i="17"/>
  <c r="D16" i="11"/>
  <c r="C16" i="10"/>
  <c r="C14" i="10"/>
  <c r="D14" i="9"/>
  <c r="C12" i="10"/>
  <c r="D12" i="9"/>
  <c r="D159" i="11"/>
  <c r="C232" i="17"/>
  <c r="D226" i="11"/>
  <c r="C197" i="17"/>
  <c r="D191" i="11"/>
  <c r="C187" i="10"/>
  <c r="C182" i="10"/>
  <c r="C168" i="17"/>
  <c r="C168" i="10"/>
  <c r="D162" i="11"/>
  <c r="C162" i="10"/>
  <c r="C158" i="10"/>
  <c r="C154" i="17"/>
  <c r="C154" i="10"/>
  <c r="C128" i="17"/>
  <c r="D123" i="9"/>
  <c r="C96" i="10"/>
  <c r="D84" i="9"/>
  <c r="C55" i="17"/>
  <c r="C211" i="17"/>
  <c r="C74" i="17"/>
  <c r="C147" i="17"/>
  <c r="C35" i="10"/>
  <c r="C51" i="10"/>
  <c r="C237" i="10"/>
  <c r="C225" i="17"/>
  <c r="D225" i="9"/>
  <c r="D139" i="9"/>
  <c r="C79" i="10"/>
  <c r="D22" i="9"/>
  <c r="C119" i="17"/>
  <c r="D119" i="11"/>
  <c r="D102" i="9"/>
  <c r="C102" i="10"/>
  <c r="C251" i="10"/>
  <c r="D251" i="9"/>
  <c r="C108" i="10"/>
  <c r="D108" i="9"/>
  <c r="C46" i="10"/>
  <c r="D46" i="9"/>
  <c r="C36" i="17"/>
  <c r="D36" i="11"/>
  <c r="D205" i="9"/>
  <c r="C249" i="10"/>
  <c r="D249" i="9"/>
  <c r="C234" i="10"/>
  <c r="D234" i="9"/>
  <c r="C193" i="10"/>
  <c r="D193" i="9"/>
  <c r="C135" i="17"/>
  <c r="D135" i="11"/>
  <c r="C109" i="17"/>
  <c r="D109" i="11"/>
  <c r="C101" i="10"/>
  <c r="D101" i="9"/>
  <c r="C203" i="10"/>
  <c r="D203" i="9"/>
  <c r="D150" i="11"/>
  <c r="C125" i="10"/>
  <c r="D125" i="9"/>
  <c r="C29" i="10"/>
  <c r="D29" i="9"/>
  <c r="C205" i="17"/>
  <c r="D205" i="11"/>
  <c r="C216" i="17"/>
  <c r="D216" i="11"/>
  <c r="C180" i="17"/>
  <c r="D180" i="11"/>
  <c r="C117" i="18"/>
  <c r="C111" i="18"/>
  <c r="C96" i="18"/>
  <c r="C84" i="18"/>
  <c r="C69" i="18"/>
  <c r="C55" i="18"/>
  <c r="C52" i="18"/>
  <c r="C43" i="18"/>
  <c r="C39" i="18"/>
  <c r="C217" i="18"/>
  <c r="C211" i="18"/>
  <c r="C131" i="18"/>
  <c r="C74" i="18"/>
  <c r="C5" i="18"/>
  <c r="C246" i="18"/>
  <c r="C243" i="18"/>
  <c r="C229" i="18"/>
  <c r="C176" i="18"/>
  <c r="C78" i="18"/>
  <c r="C54" i="18"/>
  <c r="C35" i="18"/>
  <c r="C28" i="18"/>
  <c r="C6" i="18"/>
  <c r="C209" i="18"/>
  <c r="C179" i="18"/>
  <c r="C177" i="18"/>
  <c r="C129" i="18"/>
  <c r="C70" i="18"/>
  <c r="C51" i="18"/>
  <c r="C104" i="18"/>
  <c r="C206" i="18"/>
  <c r="C245" i="18"/>
  <c r="C241" i="18"/>
  <c r="C237" i="18"/>
  <c r="C225" i="18"/>
  <c r="C228" i="18"/>
  <c r="C82" i="18"/>
  <c r="C213" i="18"/>
  <c r="C210" i="18"/>
  <c r="C192" i="18"/>
  <c r="C189" i="18"/>
  <c r="C183" i="18"/>
  <c r="C195" i="18"/>
  <c r="C147" i="18"/>
  <c r="C120" i="18"/>
  <c r="C7" i="18"/>
  <c r="C174" i="18"/>
  <c r="C139" i="18"/>
  <c r="C115" i="18"/>
  <c r="C100" i="18"/>
  <c r="C87" i="18"/>
  <c r="C94" i="18"/>
  <c r="C92" i="18"/>
  <c r="C90" i="18"/>
  <c r="C88" i="18"/>
  <c r="C79" i="18"/>
  <c r="C76" i="18"/>
  <c r="C71" i="18"/>
  <c r="C62" i="18"/>
  <c r="C32" i="18"/>
  <c r="C22" i="18"/>
  <c r="C8" i="18"/>
  <c r="C145" i="22"/>
  <c r="D119" i="21"/>
  <c r="C102" i="22"/>
  <c r="D101" i="21"/>
  <c r="C251" i="22"/>
  <c r="D203" i="21"/>
  <c r="D125" i="21"/>
  <c r="C108" i="22"/>
  <c r="D57" i="21"/>
  <c r="C46" i="22"/>
  <c r="D29" i="21"/>
  <c r="D256" i="21"/>
  <c r="C249" i="22"/>
  <c r="D224" i="21"/>
  <c r="C193" i="22"/>
  <c r="C133" i="24"/>
  <c r="C130" i="24"/>
  <c r="C111" i="24"/>
  <c r="C98" i="24"/>
  <c r="C63" i="24"/>
  <c r="C52" i="24"/>
  <c r="C44" i="24"/>
  <c r="C34" i="24"/>
  <c r="C211" i="24"/>
  <c r="C127" i="24"/>
  <c r="C74" i="24"/>
  <c r="C31" i="24"/>
  <c r="C60" i="24"/>
  <c r="C244" i="24"/>
  <c r="C230" i="24"/>
  <c r="C173" i="24"/>
  <c r="D97" i="24"/>
  <c r="D87" i="24"/>
  <c r="D92" i="24"/>
  <c r="D89" i="24"/>
  <c r="D88" i="24"/>
  <c r="D77" i="24"/>
  <c r="D76" i="24"/>
  <c r="D238" i="18"/>
  <c r="D143" i="18"/>
  <c r="D118" i="18"/>
  <c r="D105" i="18"/>
  <c r="D103" i="18"/>
  <c r="D219" i="18"/>
  <c r="D253" i="18"/>
  <c r="D220" i="18"/>
  <c r="D200" i="18"/>
  <c r="D161" i="18"/>
  <c r="D132" i="18"/>
  <c r="D122" i="18"/>
  <c r="D86" i="18"/>
  <c r="D66" i="18"/>
  <c r="D41" i="18"/>
  <c r="D37" i="18"/>
  <c r="D30" i="18"/>
  <c r="D27" i="18"/>
  <c r="D136" i="18"/>
  <c r="D181" i="18"/>
  <c r="D255" i="18"/>
  <c r="D236" i="18"/>
  <c r="D227" i="18"/>
  <c r="D218" i="18"/>
  <c r="D202" i="18"/>
  <c r="D186" i="18"/>
  <c r="D171" i="18"/>
  <c r="D165" i="18"/>
  <c r="D152" i="18"/>
  <c r="D124" i="18"/>
  <c r="D114" i="18"/>
  <c r="D81" i="18"/>
  <c r="D73" i="18"/>
  <c r="D56" i="18"/>
  <c r="D47" i="18"/>
  <c r="D40" i="18"/>
  <c r="D23" i="18"/>
  <c r="D18" i="18"/>
  <c r="D17" i="18"/>
  <c r="D15" i="18"/>
  <c r="D13" i="18"/>
  <c r="D11" i="18"/>
  <c r="D9" i="18"/>
  <c r="D68" i="18"/>
  <c r="D248" i="18"/>
  <c r="D235" i="18"/>
  <c r="D231" i="18"/>
  <c r="D222" i="18"/>
  <c r="D214" i="18"/>
  <c r="D198" i="18"/>
  <c r="D196" i="18"/>
  <c r="D188" i="18"/>
  <c r="D185" i="18"/>
  <c r="D169" i="18"/>
  <c r="D164" i="18"/>
  <c r="D153" i="18"/>
  <c r="D157" i="18"/>
  <c r="D155" i="18"/>
  <c r="D146" i="18"/>
  <c r="D142" i="18"/>
  <c r="D140" i="18"/>
  <c r="D133" i="18"/>
  <c r="D130" i="18"/>
  <c r="D121" i="18"/>
  <c r="C119" i="18"/>
  <c r="C102" i="21"/>
  <c r="C101" i="18"/>
  <c r="C254" i="18"/>
  <c r="C251" i="18"/>
  <c r="C203" i="18"/>
  <c r="C150" i="18"/>
  <c r="C125" i="18"/>
  <c r="C67" i="18"/>
  <c r="C57" i="18"/>
  <c r="C46" i="18"/>
  <c r="C36" i="18"/>
  <c r="C29" i="18"/>
  <c r="C205" i="18"/>
  <c r="C249" i="18"/>
  <c r="C224" i="18"/>
  <c r="C216" i="18"/>
  <c r="C193" i="18"/>
  <c r="C180" i="18"/>
  <c r="C170" i="18"/>
  <c r="C163" i="18"/>
  <c r="C137" i="18"/>
  <c r="C116" i="18"/>
  <c r="C107" i="18"/>
  <c r="C80" i="18"/>
  <c r="C64" i="18"/>
  <c r="C3" i="18"/>
  <c r="D3" i="18"/>
  <c r="C238" i="18"/>
  <c r="C143" i="18"/>
  <c r="C118" i="18"/>
  <c r="I118" i="18" s="1"/>
  <c r="C103" i="18"/>
  <c r="C219" i="18"/>
  <c r="C200" i="18"/>
  <c r="C161" i="18"/>
  <c r="C132" i="18"/>
  <c r="C122" i="18"/>
  <c r="C86" i="18"/>
  <c r="C66" i="18"/>
  <c r="C30" i="18"/>
  <c r="C27" i="18"/>
  <c r="C136" i="18"/>
  <c r="C181" i="18"/>
  <c r="C255" i="18"/>
  <c r="C202" i="18"/>
  <c r="C186" i="18"/>
  <c r="C49" i="18"/>
  <c r="C42" i="18"/>
  <c r="C26" i="18"/>
  <c r="C20" i="18"/>
  <c r="C19" i="18"/>
  <c r="C16" i="18"/>
  <c r="C14" i="18"/>
  <c r="C12" i="18"/>
  <c r="C10" i="18"/>
  <c r="C159" i="18"/>
  <c r="C250" i="18"/>
  <c r="C247" i="18"/>
  <c r="C232" i="18"/>
  <c r="C226" i="18"/>
  <c r="C215" i="18"/>
  <c r="C204" i="18"/>
  <c r="C197" i="18"/>
  <c r="C191" i="18"/>
  <c r="C182" i="18"/>
  <c r="C168" i="18"/>
  <c r="C162" i="18"/>
  <c r="C158" i="18"/>
  <c r="C156" i="18"/>
  <c r="C154" i="18"/>
  <c r="C144" i="18"/>
  <c r="C141" i="18"/>
  <c r="C134" i="18"/>
  <c r="C128" i="18"/>
  <c r="C123" i="18"/>
  <c r="C15" i="18"/>
  <c r="C11" i="18"/>
  <c r="C231" i="18"/>
  <c r="C222" i="18"/>
  <c r="C214" i="18"/>
  <c r="C196" i="18"/>
  <c r="C164" i="18"/>
  <c r="C153" i="18"/>
  <c r="C157" i="18"/>
  <c r="C113" i="18"/>
  <c r="C98" i="18"/>
  <c r="C85" i="18"/>
  <c r="C72" i="18"/>
  <c r="C63" i="18"/>
  <c r="C53" i="18"/>
  <c r="C48" i="18"/>
  <c r="C44" i="18"/>
  <c r="C34" i="18"/>
  <c r="C230" i="18"/>
  <c r="C173" i="18"/>
  <c r="C127" i="18"/>
  <c r="C31" i="18"/>
  <c r="C60" i="18"/>
  <c r="C244" i="18"/>
  <c r="C242" i="18"/>
  <c r="C221" i="18"/>
  <c r="C160" i="18"/>
  <c r="C99" i="18"/>
  <c r="C61" i="18"/>
  <c r="C45" i="18"/>
  <c r="C33" i="18"/>
  <c r="C25" i="18"/>
  <c r="C149" i="18"/>
  <c r="C201" i="18"/>
  <c r="C178" i="18"/>
  <c r="C148" i="18"/>
  <c r="C110" i="18"/>
  <c r="C65" i="18"/>
  <c r="C106" i="18"/>
  <c r="C252" i="18"/>
  <c r="C239" i="18"/>
  <c r="C240" i="18"/>
  <c r="C233" i="18"/>
  <c r="C167" i="18"/>
  <c r="C208" i="18"/>
  <c r="C223" i="18"/>
  <c r="C212" i="18"/>
  <c r="C194" i="18"/>
  <c r="C190" i="18"/>
  <c r="C184" i="18"/>
  <c r="C166" i="18"/>
  <c r="C151" i="18"/>
  <c r="C38" i="18"/>
  <c r="C172" i="18"/>
  <c r="C138" i="18"/>
  <c r="C112" i="18"/>
  <c r="C97" i="18"/>
  <c r="C95" i="18"/>
  <c r="C93" i="18"/>
  <c r="C91" i="18"/>
  <c r="C89" i="18"/>
  <c r="C83" i="18"/>
  <c r="C77" i="18"/>
  <c r="C75" i="18"/>
  <c r="C59" i="18"/>
  <c r="C58" i="18"/>
  <c r="C24" i="18"/>
  <c r="C21" i="18"/>
  <c r="C4" i="18"/>
  <c r="D113" i="18"/>
  <c r="D98" i="18"/>
  <c r="D85" i="18"/>
  <c r="D72" i="18"/>
  <c r="D63" i="18"/>
  <c r="D53" i="18"/>
  <c r="D48" i="18"/>
  <c r="D44" i="18"/>
  <c r="D34" i="18"/>
  <c r="D230" i="18"/>
  <c r="D173" i="18"/>
  <c r="D127" i="18"/>
  <c r="D31" i="18"/>
  <c r="D60" i="18"/>
  <c r="D244" i="18"/>
  <c r="D242" i="18"/>
  <c r="D221" i="18"/>
  <c r="D160" i="18"/>
  <c r="D99" i="18"/>
  <c r="D61" i="18"/>
  <c r="D45" i="18"/>
  <c r="D33" i="18"/>
  <c r="D25" i="18"/>
  <c r="D149" i="18"/>
  <c r="D201" i="18"/>
  <c r="D178" i="18"/>
  <c r="D148" i="18"/>
  <c r="D110" i="18"/>
  <c r="D65" i="18"/>
  <c r="D50" i="18"/>
  <c r="D106" i="18"/>
  <c r="D252" i="18"/>
  <c r="D239" i="18"/>
  <c r="D240" i="18"/>
  <c r="D233" i="18"/>
  <c r="D167" i="18"/>
  <c r="D208" i="18"/>
  <c r="D223" i="18"/>
  <c r="D212" i="18"/>
  <c r="D194" i="18"/>
  <c r="D190" i="18"/>
  <c r="D184" i="18"/>
  <c r="D166" i="18"/>
  <c r="D151" i="18"/>
  <c r="D38" i="18"/>
  <c r="D172" i="18"/>
  <c r="D138" i="18"/>
  <c r="D112" i="18"/>
  <c r="D97" i="18"/>
  <c r="D95" i="18"/>
  <c r="D93" i="18"/>
  <c r="D91" i="18"/>
  <c r="D89" i="18"/>
  <c r="D83" i="18"/>
  <c r="D77" i="18"/>
  <c r="D75" i="18"/>
  <c r="D59" i="18"/>
  <c r="D58" i="18"/>
  <c r="D24" i="18"/>
  <c r="D21" i="18"/>
  <c r="C4" i="20"/>
  <c r="C21" i="20"/>
  <c r="C24" i="20"/>
  <c r="C58" i="20"/>
  <c r="C59" i="20"/>
  <c r="C75" i="20"/>
  <c r="C77" i="20"/>
  <c r="C83" i="20"/>
  <c r="C89" i="20"/>
  <c r="C91" i="20"/>
  <c r="C93" i="20"/>
  <c r="C95" i="20"/>
  <c r="C97" i="20"/>
  <c r="C112" i="20"/>
  <c r="C138" i="20"/>
  <c r="C172" i="20"/>
  <c r="C38" i="20"/>
  <c r="C151" i="20"/>
  <c r="C166" i="20"/>
  <c r="C184" i="20"/>
  <c r="C190" i="20"/>
  <c r="C194" i="20"/>
  <c r="C212" i="20"/>
  <c r="C223" i="20"/>
  <c r="C208" i="20"/>
  <c r="C167" i="20"/>
  <c r="C233" i="20"/>
  <c r="C240" i="20"/>
  <c r="C239" i="20"/>
  <c r="C252" i="20"/>
  <c r="C106" i="20"/>
  <c r="C50" i="20"/>
  <c r="C65" i="20"/>
  <c r="C110" i="20"/>
  <c r="C148" i="20"/>
  <c r="C178" i="20"/>
  <c r="C201" i="20"/>
  <c r="C149" i="20"/>
  <c r="C25" i="20"/>
  <c r="C33" i="20"/>
  <c r="C45" i="20"/>
  <c r="C61" i="20"/>
  <c r="C99" i="20"/>
  <c r="C160" i="20"/>
  <c r="C221" i="20"/>
  <c r="C242" i="20"/>
  <c r="C244" i="20"/>
  <c r="C60" i="20"/>
  <c r="C31" i="20"/>
  <c r="C127" i="20"/>
  <c r="C173" i="20"/>
  <c r="C230" i="20"/>
  <c r="C34" i="20"/>
  <c r="C44" i="20"/>
  <c r="C48" i="20"/>
  <c r="C53" i="20"/>
  <c r="C63" i="20"/>
  <c r="C72" i="20"/>
  <c r="C85" i="20"/>
  <c r="C98" i="20"/>
  <c r="C113" i="20"/>
  <c r="C121" i="20"/>
  <c r="C130" i="20"/>
  <c r="C133" i="20"/>
  <c r="C140" i="20"/>
  <c r="C142" i="20"/>
  <c r="C146" i="20"/>
  <c r="C155" i="20"/>
  <c r="C157" i="20"/>
  <c r="C153" i="20"/>
  <c r="C164" i="20"/>
  <c r="C169" i="20"/>
  <c r="C185" i="20"/>
  <c r="C188" i="20"/>
  <c r="C196" i="20"/>
  <c r="C198" i="20"/>
  <c r="C214" i="20"/>
  <c r="C222" i="20"/>
  <c r="C231" i="20"/>
  <c r="C235" i="20"/>
  <c r="C248" i="20"/>
  <c r="C68" i="20"/>
  <c r="C9" i="20"/>
  <c r="C11" i="20"/>
  <c r="C13" i="20"/>
  <c r="E13" i="20" s="1"/>
  <c r="C15" i="20"/>
  <c r="E15" i="20" s="1"/>
  <c r="C17" i="20"/>
  <c r="C18" i="20"/>
  <c r="C23" i="20"/>
  <c r="C47" i="20"/>
  <c r="C56" i="20"/>
  <c r="C73" i="20"/>
  <c r="C81" i="20"/>
  <c r="C114" i="20"/>
  <c r="C124" i="20"/>
  <c r="C152" i="20"/>
  <c r="C165" i="20"/>
  <c r="C171" i="20"/>
  <c r="C186" i="20"/>
  <c r="C202" i="20"/>
  <c r="C218" i="20"/>
  <c r="C227" i="20"/>
  <c r="C236" i="20"/>
  <c r="C255" i="20"/>
  <c r="C181" i="20"/>
  <c r="C136" i="20"/>
  <c r="C27" i="20"/>
  <c r="C30" i="20"/>
  <c r="C37" i="20"/>
  <c r="C41" i="20"/>
  <c r="C66" i="20"/>
  <c r="C86" i="20"/>
  <c r="C122" i="20"/>
  <c r="C132" i="20"/>
  <c r="C161" i="20"/>
  <c r="C200" i="20"/>
  <c r="C220" i="20"/>
  <c r="C253" i="20"/>
  <c r="C219" i="20"/>
  <c r="C103" i="20"/>
  <c r="C105" i="20"/>
  <c r="C118" i="20"/>
  <c r="C143" i="20"/>
  <c r="C238" i="20"/>
  <c r="C57" i="10" l="1"/>
  <c r="D90" i="11"/>
  <c r="C174" i="17"/>
  <c r="C129" i="10"/>
  <c r="C69" i="17"/>
  <c r="C96" i="17"/>
  <c r="C123" i="17"/>
  <c r="D22" i="11"/>
  <c r="C92" i="17"/>
  <c r="C228" i="10"/>
  <c r="C237" i="17"/>
  <c r="C179" i="10"/>
  <c r="C111" i="17"/>
  <c r="D39" i="24"/>
  <c r="D69" i="24"/>
  <c r="D96" i="24"/>
  <c r="D117" i="24"/>
  <c r="D128" i="24"/>
  <c r="D141" i="24"/>
  <c r="C32" i="17"/>
  <c r="D115" i="11"/>
  <c r="C206" i="10"/>
  <c r="C6" i="10"/>
  <c r="C84" i="17"/>
  <c r="C117" i="17"/>
  <c r="C203" i="17"/>
  <c r="C100" i="10"/>
  <c r="C229" i="17"/>
  <c r="C39" i="17"/>
  <c r="D254" i="11"/>
  <c r="C101" i="17"/>
  <c r="C246" i="17"/>
  <c r="D32" i="9"/>
  <c r="C183" i="17"/>
  <c r="D241" i="9"/>
  <c r="D54" i="9"/>
  <c r="D55" i="9"/>
  <c r="C69" i="10"/>
  <c r="D111" i="9"/>
  <c r="D117" i="9"/>
  <c r="C141" i="17"/>
  <c r="D156" i="9"/>
  <c r="C158" i="17"/>
  <c r="D182" i="11"/>
  <c r="C187" i="17"/>
  <c r="D8" i="9"/>
  <c r="D92" i="9"/>
  <c r="D90" i="9"/>
  <c r="D94" i="9"/>
  <c r="D8" i="11"/>
  <c r="D76" i="9"/>
  <c r="D88" i="9"/>
  <c r="C183" i="10"/>
  <c r="D104" i="9"/>
  <c r="D70" i="9"/>
  <c r="D177" i="9"/>
  <c r="D209" i="9"/>
  <c r="D28" i="9"/>
  <c r="D256" i="9"/>
  <c r="C94" i="17"/>
  <c r="D224" i="9"/>
  <c r="D199" i="11"/>
  <c r="D145" i="9"/>
  <c r="C232" i="10"/>
  <c r="D234" i="11"/>
  <c r="D67" i="9"/>
  <c r="D135" i="9"/>
  <c r="D119" i="9"/>
  <c r="C197" i="10"/>
  <c r="D125" i="11"/>
  <c r="C159" i="10"/>
  <c r="C226" i="10"/>
  <c r="C247" i="10"/>
  <c r="C10" i="10"/>
  <c r="D109" i="9"/>
  <c r="C250" i="10"/>
  <c r="D216" i="9"/>
  <c r="D246" i="24"/>
  <c r="D52" i="9"/>
  <c r="C100" i="17"/>
  <c r="D139" i="11"/>
  <c r="D195" i="9"/>
  <c r="D210" i="9"/>
  <c r="D76" i="11"/>
  <c r="C71" i="10"/>
  <c r="D213" i="9"/>
  <c r="D82" i="9"/>
  <c r="D134" i="9"/>
  <c r="C191" i="10"/>
  <c r="C204" i="10"/>
  <c r="D108" i="11"/>
  <c r="D251" i="11"/>
  <c r="D79" i="11"/>
  <c r="C52" i="17"/>
  <c r="C215" i="10"/>
  <c r="C12" i="17"/>
  <c r="C192" i="10"/>
  <c r="C245" i="10"/>
  <c r="D71" i="11"/>
  <c r="D163" i="9"/>
  <c r="D144" i="11"/>
  <c r="D62" i="9"/>
  <c r="D7" i="9"/>
  <c r="D210" i="11"/>
  <c r="C213" i="17"/>
  <c r="C78" i="10"/>
  <c r="C176" i="17"/>
  <c r="C243" i="17"/>
  <c r="C5" i="17"/>
  <c r="C131" i="17"/>
  <c r="C217" i="17"/>
  <c r="C43" i="17"/>
  <c r="C128" i="10"/>
  <c r="D204" i="11"/>
  <c r="C215" i="17"/>
  <c r="D247" i="11"/>
  <c r="C250" i="17"/>
  <c r="D48" i="24"/>
  <c r="D53" i="24"/>
  <c r="D72" i="24"/>
  <c r="D85" i="24"/>
  <c r="D113" i="24"/>
  <c r="D121" i="24"/>
  <c r="D170" i="11"/>
  <c r="C120" i="10"/>
  <c r="C241" i="17"/>
  <c r="C141" i="10"/>
  <c r="C144" i="10"/>
  <c r="D189" i="9"/>
  <c r="D245" i="11"/>
  <c r="D206" i="11"/>
  <c r="D104" i="11"/>
  <c r="D51" i="11"/>
  <c r="D70" i="11"/>
  <c r="D129" i="11"/>
  <c r="D177" i="11"/>
  <c r="D179" i="11"/>
  <c r="D209" i="11"/>
  <c r="D6" i="11"/>
  <c r="D28" i="11"/>
  <c r="D147" i="9"/>
  <c r="D176" i="9"/>
  <c r="D229" i="9"/>
  <c r="D243" i="9"/>
  <c r="D246" i="9"/>
  <c r="D5" i="9"/>
  <c r="D74" i="9"/>
  <c r="D131" i="9"/>
  <c r="D211" i="9"/>
  <c r="D217" i="9"/>
  <c r="C39" i="10"/>
  <c r="D43" i="9"/>
  <c r="D22" i="24"/>
  <c r="D192" i="11"/>
  <c r="D180" i="9"/>
  <c r="D115" i="24"/>
  <c r="D174" i="24"/>
  <c r="D120" i="24"/>
  <c r="D183" i="24"/>
  <c r="D192" i="24"/>
  <c r="D213" i="24"/>
  <c r="D228" i="24"/>
  <c r="D237" i="24"/>
  <c r="D245" i="24"/>
  <c r="D104" i="24"/>
  <c r="D70" i="24"/>
  <c r="D177" i="24"/>
  <c r="D209" i="24"/>
  <c r="D28" i="24"/>
  <c r="D54" i="24"/>
  <c r="D147" i="24"/>
  <c r="D229" i="24"/>
  <c r="D21" i="24"/>
  <c r="D58" i="24"/>
  <c r="D36" i="9"/>
  <c r="C120" i="17"/>
  <c r="D224" i="11"/>
  <c r="C35" i="17"/>
  <c r="C140" i="21"/>
  <c r="C140" i="18"/>
  <c r="C185" i="21"/>
  <c r="C185" i="18"/>
  <c r="C248" i="21"/>
  <c r="C248" i="18"/>
  <c r="C220" i="21"/>
  <c r="C220" i="18"/>
  <c r="C105" i="21"/>
  <c r="C105" i="18"/>
  <c r="D234" i="16"/>
  <c r="C234" i="18"/>
  <c r="C50" i="18"/>
  <c r="D50" i="16"/>
  <c r="C133" i="21"/>
  <c r="C133" i="18"/>
  <c r="C155" i="21"/>
  <c r="C155" i="18"/>
  <c r="C169" i="21"/>
  <c r="C169" i="18"/>
  <c r="C198" i="21"/>
  <c r="C198" i="18"/>
  <c r="C235" i="21"/>
  <c r="C235" i="18"/>
  <c r="C18" i="21"/>
  <c r="C18" i="18"/>
  <c r="C56" i="21"/>
  <c r="C56" i="18"/>
  <c r="C73" i="21"/>
  <c r="C73" i="18"/>
  <c r="C152" i="21"/>
  <c r="C152" i="18"/>
  <c r="C126" i="21"/>
  <c r="C126" i="18"/>
  <c r="C145" i="21"/>
  <c r="C145" i="18"/>
  <c r="C46" i="17"/>
  <c r="D175" i="18"/>
  <c r="C13" i="21"/>
  <c r="C13" i="18"/>
  <c r="C175" i="18"/>
  <c r="C130" i="21"/>
  <c r="C130" i="18"/>
  <c r="C146" i="21"/>
  <c r="C146" i="18"/>
  <c r="C9" i="21"/>
  <c r="C9" i="18"/>
  <c r="C17" i="21"/>
  <c r="C17" i="18"/>
  <c r="C47" i="21"/>
  <c r="C47" i="18"/>
  <c r="C124" i="21"/>
  <c r="C124" i="18"/>
  <c r="C236" i="21"/>
  <c r="C236" i="18"/>
  <c r="E236" i="18" s="1"/>
  <c r="D256" i="16"/>
  <c r="C256" i="18"/>
  <c r="D108" i="16"/>
  <c r="C108" i="18"/>
  <c r="C174" i="10"/>
  <c r="C23" i="21"/>
  <c r="C23" i="18"/>
  <c r="C81" i="21"/>
  <c r="C81" i="18"/>
  <c r="C165" i="21"/>
  <c r="C165" i="18"/>
  <c r="C218" i="21"/>
  <c r="C218" i="18"/>
  <c r="C37" i="21"/>
  <c r="C37" i="18"/>
  <c r="C135" i="21"/>
  <c r="C135" i="18"/>
  <c r="C121" i="21"/>
  <c r="C121" i="18"/>
  <c r="C142" i="21"/>
  <c r="C142" i="18"/>
  <c r="C188" i="21"/>
  <c r="C188" i="18"/>
  <c r="C68" i="21"/>
  <c r="C68" i="18"/>
  <c r="C40" i="21"/>
  <c r="C40" i="18"/>
  <c r="C114" i="21"/>
  <c r="C114" i="18"/>
  <c r="C171" i="21"/>
  <c r="C171" i="18"/>
  <c r="C227" i="21"/>
  <c r="C227" i="18"/>
  <c r="C41" i="21"/>
  <c r="C41" i="18"/>
  <c r="C253" i="21"/>
  <c r="C253" i="18"/>
  <c r="C199" i="21"/>
  <c r="C199" i="18"/>
  <c r="C109" i="21"/>
  <c r="C109" i="18"/>
  <c r="C249" i="17"/>
  <c r="C87" i="10"/>
  <c r="C115" i="10"/>
  <c r="C38" i="17"/>
  <c r="D8" i="24"/>
  <c r="D32" i="24"/>
  <c r="D62" i="24"/>
  <c r="C212" i="17"/>
  <c r="C11" i="21"/>
  <c r="C167" i="17"/>
  <c r="C164" i="21"/>
  <c r="C231" i="21"/>
  <c r="C186" i="21"/>
  <c r="C27" i="21"/>
  <c r="C161" i="21"/>
  <c r="C143" i="21"/>
  <c r="D137" i="11"/>
  <c r="D113" i="11"/>
  <c r="C157" i="17"/>
  <c r="D105" i="11"/>
  <c r="C112" i="17"/>
  <c r="C157" i="21"/>
  <c r="C214" i="21"/>
  <c r="C181" i="21"/>
  <c r="C122" i="21"/>
  <c r="D139" i="24"/>
  <c r="D7" i="24"/>
  <c r="D195" i="24"/>
  <c r="D189" i="24"/>
  <c r="D210" i="24"/>
  <c r="D82" i="24"/>
  <c r="D225" i="24"/>
  <c r="D241" i="24"/>
  <c r="D206" i="24"/>
  <c r="D51" i="24"/>
  <c r="D129" i="24"/>
  <c r="D179" i="24"/>
  <c r="D6" i="24"/>
  <c r="D35" i="24"/>
  <c r="D78" i="24"/>
  <c r="D176" i="24"/>
  <c r="D5" i="24"/>
  <c r="D131" i="24"/>
  <c r="D193" i="11"/>
  <c r="D71" i="24"/>
  <c r="D90" i="24"/>
  <c r="D100" i="24"/>
  <c r="C44" i="17"/>
  <c r="C196" i="21"/>
  <c r="C66" i="21"/>
  <c r="C219" i="21"/>
  <c r="D126" i="11"/>
  <c r="D29" i="11"/>
  <c r="D79" i="24"/>
  <c r="D94" i="24"/>
  <c r="D4" i="24"/>
  <c r="D24" i="24"/>
  <c r="D59" i="24"/>
  <c r="C208" i="17"/>
  <c r="C153" i="21"/>
  <c r="C222" i="21"/>
  <c r="C15" i="21"/>
  <c r="C136" i="21"/>
  <c r="C132" i="21"/>
  <c r="C118" i="21"/>
  <c r="D75" i="24"/>
  <c r="D91" i="24"/>
  <c r="D95" i="24"/>
  <c r="D217" i="24"/>
  <c r="D43" i="24"/>
  <c r="D55" i="24"/>
  <c r="D84" i="24"/>
  <c r="D123" i="24"/>
  <c r="D134" i="24"/>
  <c r="D144" i="24"/>
  <c r="C3" i="21"/>
  <c r="C202" i="21"/>
  <c r="C255" i="21"/>
  <c r="C30" i="21"/>
  <c r="C86" i="21"/>
  <c r="C200" i="21"/>
  <c r="C103" i="21"/>
  <c r="C238" i="21"/>
  <c r="C8" i="22"/>
  <c r="D8" i="21"/>
  <c r="C22" i="22"/>
  <c r="D22" i="21"/>
  <c r="C32" i="22"/>
  <c r="D32" i="21"/>
  <c r="C62" i="22"/>
  <c r="D62" i="21"/>
  <c r="D21" i="17"/>
  <c r="C21" i="12"/>
  <c r="C24" i="21"/>
  <c r="D75" i="17"/>
  <c r="C75" i="12"/>
  <c r="C77" i="21"/>
  <c r="D91" i="17"/>
  <c r="C91" i="12"/>
  <c r="C93" i="21"/>
  <c r="D112" i="17"/>
  <c r="C112" i="12"/>
  <c r="C138" i="21"/>
  <c r="D38" i="17"/>
  <c r="C38" i="12"/>
  <c r="C151" i="21"/>
  <c r="D190" i="17"/>
  <c r="C190" i="12"/>
  <c r="C194" i="21"/>
  <c r="D208" i="17"/>
  <c r="C208" i="12"/>
  <c r="C167" i="21"/>
  <c r="D239" i="17"/>
  <c r="C239" i="12"/>
  <c r="C252" i="21"/>
  <c r="D65" i="17"/>
  <c r="C65" i="12"/>
  <c r="C110" i="21"/>
  <c r="D201" i="17"/>
  <c r="C201" i="12"/>
  <c r="C149" i="21"/>
  <c r="D45" i="17"/>
  <c r="C45" i="12"/>
  <c r="C61" i="21"/>
  <c r="D221" i="17"/>
  <c r="C221" i="12"/>
  <c r="C242" i="21"/>
  <c r="D31" i="17"/>
  <c r="C31" i="12"/>
  <c r="C127" i="21"/>
  <c r="D34" i="17"/>
  <c r="C34" i="12"/>
  <c r="C44" i="21"/>
  <c r="D63" i="17"/>
  <c r="C63" i="12"/>
  <c r="C72" i="21"/>
  <c r="D113" i="17"/>
  <c r="C113" i="12"/>
  <c r="D140" i="17"/>
  <c r="C140" i="12"/>
  <c r="D157" i="17"/>
  <c r="C157" i="12"/>
  <c r="D185" i="17"/>
  <c r="C185" i="12"/>
  <c r="D214" i="17"/>
  <c r="C214" i="12"/>
  <c r="D248" i="17"/>
  <c r="C248" i="12"/>
  <c r="D13" i="17"/>
  <c r="C13" i="12"/>
  <c r="D23" i="17"/>
  <c r="C23" i="12"/>
  <c r="D73" i="17"/>
  <c r="C73" i="12"/>
  <c r="D134" i="17"/>
  <c r="C134" i="12"/>
  <c r="D141" i="16"/>
  <c r="D156" i="17"/>
  <c r="C156" i="12"/>
  <c r="D158" i="16"/>
  <c r="D182" i="17"/>
  <c r="E182" i="17" s="1"/>
  <c r="C182" i="12"/>
  <c r="D204" i="17"/>
  <c r="E204" i="17" s="1"/>
  <c r="C204" i="12"/>
  <c r="D215" i="16"/>
  <c r="D247" i="17"/>
  <c r="E247" i="17" s="1"/>
  <c r="C247" i="12"/>
  <c r="D250" i="16"/>
  <c r="D12" i="17"/>
  <c r="C12" i="12"/>
  <c r="D14" i="16"/>
  <c r="D20" i="17"/>
  <c r="E20" i="17" s="1"/>
  <c r="C20" i="12"/>
  <c r="C26" i="21"/>
  <c r="D26" i="16"/>
  <c r="D114" i="17"/>
  <c r="C114" i="12"/>
  <c r="D171" i="17"/>
  <c r="C171" i="12"/>
  <c r="D227" i="17"/>
  <c r="C227" i="12"/>
  <c r="D136" i="17"/>
  <c r="C136" i="12"/>
  <c r="D41" i="17"/>
  <c r="C41" i="12"/>
  <c r="D132" i="17"/>
  <c r="C132" i="12"/>
  <c r="D253" i="17"/>
  <c r="C253" i="12"/>
  <c r="D118" i="17"/>
  <c r="C118" i="12"/>
  <c r="D80" i="17"/>
  <c r="E80" i="17" s="1"/>
  <c r="C80" i="12"/>
  <c r="C107" i="21"/>
  <c r="D107" i="16"/>
  <c r="D163" i="17"/>
  <c r="E163" i="17" s="1"/>
  <c r="C163" i="12"/>
  <c r="C170" i="21"/>
  <c r="D170" i="16"/>
  <c r="D216" i="17"/>
  <c r="E216" i="17" s="1"/>
  <c r="C216" i="12"/>
  <c r="C224" i="21"/>
  <c r="E224" i="21" s="1"/>
  <c r="D224" i="16"/>
  <c r="D256" i="17"/>
  <c r="E256" i="17" s="1"/>
  <c r="C256" i="12"/>
  <c r="D36" i="17"/>
  <c r="E36" i="17" s="1"/>
  <c r="C36" i="12"/>
  <c r="C46" i="21"/>
  <c r="D46" i="16"/>
  <c r="D108" i="17"/>
  <c r="E108" i="17" s="1"/>
  <c r="C108" i="12"/>
  <c r="D203" i="17"/>
  <c r="E203" i="17" s="1"/>
  <c r="C203" i="12"/>
  <c r="D102" i="17"/>
  <c r="E102" i="17" s="1"/>
  <c r="C102" i="12"/>
  <c r="D135" i="17"/>
  <c r="E135" i="17" s="1"/>
  <c r="C135" i="12"/>
  <c r="D3" i="17"/>
  <c r="C3" i="12"/>
  <c r="D11" i="24"/>
  <c r="C11" i="24"/>
  <c r="D11" i="23"/>
  <c r="C19" i="22"/>
  <c r="D19" i="21"/>
  <c r="C20" i="22"/>
  <c r="D20" i="21"/>
  <c r="C26" i="22"/>
  <c r="D26" i="21"/>
  <c r="C42" i="22"/>
  <c r="D42" i="21"/>
  <c r="C49" i="22"/>
  <c r="D49" i="21"/>
  <c r="C64" i="22"/>
  <c r="D64" i="21"/>
  <c r="C80" i="22"/>
  <c r="D80" i="21"/>
  <c r="C107" i="22"/>
  <c r="D107" i="21"/>
  <c r="E107" i="21" s="1"/>
  <c r="C116" i="22"/>
  <c r="D116" i="21"/>
  <c r="C115" i="22"/>
  <c r="D115" i="21"/>
  <c r="C139" i="22"/>
  <c r="D139" i="21"/>
  <c r="C174" i="22"/>
  <c r="D174" i="21"/>
  <c r="C7" i="22"/>
  <c r="D7" i="21"/>
  <c r="C120" i="22"/>
  <c r="D120" i="21"/>
  <c r="C195" i="22"/>
  <c r="D195" i="21"/>
  <c r="C183" i="22"/>
  <c r="D183" i="21"/>
  <c r="C189" i="22"/>
  <c r="D189" i="21"/>
  <c r="C192" i="22"/>
  <c r="D192" i="21"/>
  <c r="C210" i="22"/>
  <c r="D210" i="21"/>
  <c r="C213" i="22"/>
  <c r="D213" i="21"/>
  <c r="C82" i="22"/>
  <c r="D82" i="21"/>
  <c r="C228" i="22"/>
  <c r="D228" i="21"/>
  <c r="C225" i="22"/>
  <c r="D225" i="21"/>
  <c r="C237" i="22"/>
  <c r="D237" i="21"/>
  <c r="D241" i="21"/>
  <c r="C241" i="22"/>
  <c r="C245" i="22"/>
  <c r="D245" i="21"/>
  <c r="D206" i="21"/>
  <c r="C206" i="22"/>
  <c r="C104" i="22"/>
  <c r="D104" i="21"/>
  <c r="C51" i="22"/>
  <c r="D51" i="21"/>
  <c r="C70" i="22"/>
  <c r="D70" i="21"/>
  <c r="C129" i="22"/>
  <c r="D129" i="21"/>
  <c r="C177" i="22"/>
  <c r="D177" i="21"/>
  <c r="C179" i="22"/>
  <c r="D179" i="21"/>
  <c r="C209" i="22"/>
  <c r="D209" i="21"/>
  <c r="C6" i="22"/>
  <c r="D6" i="21"/>
  <c r="C28" i="22"/>
  <c r="D28" i="21"/>
  <c r="C35" i="22"/>
  <c r="D35" i="21"/>
  <c r="C54" i="22"/>
  <c r="D54" i="21"/>
  <c r="C78" i="22"/>
  <c r="D78" i="21"/>
  <c r="C147" i="22"/>
  <c r="D147" i="21"/>
  <c r="C176" i="22"/>
  <c r="D176" i="21"/>
  <c r="C229" i="22"/>
  <c r="D229" i="21"/>
  <c r="C243" i="22"/>
  <c r="D243" i="21"/>
  <c r="C246" i="22"/>
  <c r="D246" i="21"/>
  <c r="C5" i="22"/>
  <c r="D5" i="21"/>
  <c r="C74" i="22"/>
  <c r="D74" i="21"/>
  <c r="C131" i="22"/>
  <c r="D131" i="21"/>
  <c r="D154" i="24"/>
  <c r="C154" i="24"/>
  <c r="D154" i="23"/>
  <c r="D156" i="24"/>
  <c r="C156" i="24"/>
  <c r="D156" i="23"/>
  <c r="D158" i="24"/>
  <c r="C158" i="24"/>
  <c r="D158" i="23"/>
  <c r="D162" i="24"/>
  <c r="C162" i="24"/>
  <c r="D162" i="23"/>
  <c r="D168" i="24"/>
  <c r="D168" i="23"/>
  <c r="C168" i="24"/>
  <c r="D182" i="24"/>
  <c r="C182" i="24"/>
  <c r="D182" i="23"/>
  <c r="C187" i="24"/>
  <c r="D187" i="23"/>
  <c r="D191" i="24"/>
  <c r="C191" i="24"/>
  <c r="D191" i="23"/>
  <c r="D197" i="24"/>
  <c r="C197" i="24"/>
  <c r="D197" i="23"/>
  <c r="D204" i="24"/>
  <c r="C204" i="24"/>
  <c r="D204" i="23"/>
  <c r="D215" i="24"/>
  <c r="C215" i="24"/>
  <c r="D215" i="23"/>
  <c r="D226" i="24"/>
  <c r="C226" i="24"/>
  <c r="D226" i="23"/>
  <c r="D232" i="24"/>
  <c r="C232" i="24"/>
  <c r="D232" i="23"/>
  <c r="D247" i="24"/>
  <c r="C247" i="24"/>
  <c r="D247" i="23"/>
  <c r="D250" i="24"/>
  <c r="C250" i="24"/>
  <c r="D250" i="23"/>
  <c r="D159" i="24"/>
  <c r="C159" i="24"/>
  <c r="D159" i="23"/>
  <c r="D17" i="24"/>
  <c r="C17" i="24"/>
  <c r="D17" i="23"/>
  <c r="D152" i="24"/>
  <c r="C152" i="24"/>
  <c r="D152" i="23"/>
  <c r="C165" i="24"/>
  <c r="D165" i="23"/>
  <c r="D171" i="24"/>
  <c r="C171" i="24"/>
  <c r="D171" i="23"/>
  <c r="C186" i="24"/>
  <c r="D186" i="23"/>
  <c r="D202" i="24"/>
  <c r="D202" i="23"/>
  <c r="C202" i="24"/>
  <c r="D218" i="24"/>
  <c r="D218" i="23"/>
  <c r="C218" i="24"/>
  <c r="D227" i="24"/>
  <c r="C227" i="24"/>
  <c r="D227" i="23"/>
  <c r="C236" i="24"/>
  <c r="D236" i="23"/>
  <c r="D255" i="24"/>
  <c r="C255" i="24"/>
  <c r="D255" i="23"/>
  <c r="D181" i="24"/>
  <c r="C181" i="24"/>
  <c r="D181" i="23"/>
  <c r="C136" i="24"/>
  <c r="D136" i="23"/>
  <c r="D27" i="24"/>
  <c r="C27" i="24"/>
  <c r="D27" i="23"/>
  <c r="D30" i="24"/>
  <c r="C30" i="24"/>
  <c r="D30" i="23"/>
  <c r="D37" i="24"/>
  <c r="C37" i="24"/>
  <c r="D37" i="23"/>
  <c r="D41" i="24"/>
  <c r="C41" i="24"/>
  <c r="D41" i="23"/>
  <c r="D66" i="24"/>
  <c r="C66" i="24"/>
  <c r="D66" i="23"/>
  <c r="D86" i="24"/>
  <c r="C86" i="24"/>
  <c r="D86" i="23"/>
  <c r="D122" i="24"/>
  <c r="C122" i="24"/>
  <c r="D122" i="23"/>
  <c r="D132" i="24"/>
  <c r="C132" i="24"/>
  <c r="D132" i="23"/>
  <c r="D161" i="24"/>
  <c r="C161" i="24"/>
  <c r="D161" i="23"/>
  <c r="D200" i="24"/>
  <c r="D200" i="23"/>
  <c r="C200" i="24"/>
  <c r="D220" i="24"/>
  <c r="C220" i="24"/>
  <c r="D220" i="23"/>
  <c r="D253" i="24"/>
  <c r="C253" i="24"/>
  <c r="D253" i="23"/>
  <c r="D219" i="24"/>
  <c r="C219" i="24"/>
  <c r="D219" i="23"/>
  <c r="D103" i="24"/>
  <c r="C103" i="24"/>
  <c r="D103" i="23"/>
  <c r="D105" i="24"/>
  <c r="C105" i="24"/>
  <c r="D105" i="23"/>
  <c r="D118" i="24"/>
  <c r="C118" i="24"/>
  <c r="D118" i="23"/>
  <c r="D143" i="23"/>
  <c r="C143" i="24"/>
  <c r="D238" i="24"/>
  <c r="C238" i="24"/>
  <c r="D238" i="23"/>
  <c r="D8" i="17"/>
  <c r="E8" i="17" s="1"/>
  <c r="C8" i="12"/>
  <c r="C22" i="21"/>
  <c r="D22" i="16"/>
  <c r="D62" i="17"/>
  <c r="C62" i="12"/>
  <c r="C71" i="21"/>
  <c r="D71" i="16"/>
  <c r="D88" i="17"/>
  <c r="C88" i="12"/>
  <c r="C90" i="21"/>
  <c r="D90" i="16"/>
  <c r="D87" i="17"/>
  <c r="C87" i="12"/>
  <c r="C100" i="21"/>
  <c r="D100" i="16"/>
  <c r="D174" i="17"/>
  <c r="E174" i="17" s="1"/>
  <c r="C174" i="12"/>
  <c r="C7" i="21"/>
  <c r="D7" i="16"/>
  <c r="D28" i="17"/>
  <c r="E28" i="17" s="1"/>
  <c r="C28" i="12"/>
  <c r="D111" i="17"/>
  <c r="E111" i="17" s="1"/>
  <c r="C111" i="12"/>
  <c r="D189" i="17"/>
  <c r="C189" i="12"/>
  <c r="C192" i="21"/>
  <c r="D192" i="16"/>
  <c r="C82" i="21"/>
  <c r="D82" i="16"/>
  <c r="C225" i="21"/>
  <c r="D225" i="16"/>
  <c r="D245" i="17"/>
  <c r="E245" i="17" s="1"/>
  <c r="C245" i="12"/>
  <c r="D206" i="16"/>
  <c r="D70" i="17"/>
  <c r="E70" i="17" s="1"/>
  <c r="C70" i="12"/>
  <c r="C129" i="21"/>
  <c r="D129" i="16"/>
  <c r="C209" i="21"/>
  <c r="D209" i="16"/>
  <c r="D78" i="17"/>
  <c r="C78" i="12"/>
  <c r="D229" i="17"/>
  <c r="C229" i="12"/>
  <c r="C243" i="21"/>
  <c r="D243" i="16"/>
  <c r="D74" i="17"/>
  <c r="E74" i="17" s="1"/>
  <c r="C74" i="12"/>
  <c r="C131" i="21"/>
  <c r="D131" i="16"/>
  <c r="D39" i="17"/>
  <c r="E39" i="17" s="1"/>
  <c r="C39" i="12"/>
  <c r="C43" i="21"/>
  <c r="D43" i="16"/>
  <c r="D69" i="17"/>
  <c r="E69" i="17" s="1"/>
  <c r="C69" i="12"/>
  <c r="C84" i="21"/>
  <c r="D84" i="16"/>
  <c r="C111" i="21"/>
  <c r="D111" i="16"/>
  <c r="D3" i="24"/>
  <c r="C224" i="22"/>
  <c r="C256" i="22"/>
  <c r="C29" i="22"/>
  <c r="C57" i="22"/>
  <c r="C125" i="22"/>
  <c r="C203" i="22"/>
  <c r="C101" i="22"/>
  <c r="C119" i="22"/>
  <c r="D216" i="16"/>
  <c r="D249" i="21"/>
  <c r="D205" i="21"/>
  <c r="D46" i="21"/>
  <c r="D108" i="21"/>
  <c r="D150" i="16"/>
  <c r="D251" i="21"/>
  <c r="D102" i="21"/>
  <c r="E102" i="21" s="1"/>
  <c r="D145" i="21"/>
  <c r="D244" i="23"/>
  <c r="D60" i="23"/>
  <c r="D31" i="23"/>
  <c r="D127" i="23"/>
  <c r="D173" i="23"/>
  <c r="D230" i="23"/>
  <c r="D34" i="23"/>
  <c r="D44" i="23"/>
  <c r="D48" i="23"/>
  <c r="D53" i="23"/>
  <c r="D63" i="23"/>
  <c r="D72" i="23"/>
  <c r="D85" i="23"/>
  <c r="D98" i="23"/>
  <c r="D113" i="23"/>
  <c r="D121" i="23"/>
  <c r="D130" i="23"/>
  <c r="C141" i="24"/>
  <c r="E141" i="24" s="1"/>
  <c r="D4" i="17"/>
  <c r="C4" i="12"/>
  <c r="C21" i="21"/>
  <c r="D59" i="17"/>
  <c r="C59" i="12"/>
  <c r="C75" i="21"/>
  <c r="D89" i="17"/>
  <c r="C89" i="12"/>
  <c r="C91" i="21"/>
  <c r="D97" i="17"/>
  <c r="C97" i="12"/>
  <c r="C112" i="21"/>
  <c r="D175" i="17"/>
  <c r="C175" i="12"/>
  <c r="C38" i="21"/>
  <c r="D184" i="17"/>
  <c r="C184" i="12"/>
  <c r="C190" i="21"/>
  <c r="D223" i="17"/>
  <c r="C223" i="12"/>
  <c r="C208" i="21"/>
  <c r="D240" i="17"/>
  <c r="C240" i="12"/>
  <c r="C239" i="21"/>
  <c r="D50" i="17"/>
  <c r="C50" i="12"/>
  <c r="C65" i="21"/>
  <c r="D178" i="17"/>
  <c r="C178" i="12"/>
  <c r="C201" i="21"/>
  <c r="D33" i="17"/>
  <c r="C33" i="12"/>
  <c r="C45" i="21"/>
  <c r="D160" i="17"/>
  <c r="C160" i="12"/>
  <c r="C221" i="21"/>
  <c r="D60" i="17"/>
  <c r="C60" i="12"/>
  <c r="C31" i="21"/>
  <c r="D230" i="17"/>
  <c r="C230" i="12"/>
  <c r="C34" i="21"/>
  <c r="D53" i="17"/>
  <c r="C53" i="12"/>
  <c r="C63" i="21"/>
  <c r="D98" i="17"/>
  <c r="C98" i="12"/>
  <c r="C113" i="21"/>
  <c r="D133" i="17"/>
  <c r="C133" i="12"/>
  <c r="D155" i="17"/>
  <c r="C155" i="12"/>
  <c r="D169" i="17"/>
  <c r="C169" i="12"/>
  <c r="D198" i="17"/>
  <c r="C198" i="12"/>
  <c r="D235" i="17"/>
  <c r="C235" i="12"/>
  <c r="D11" i="17"/>
  <c r="C11" i="12"/>
  <c r="D18" i="17"/>
  <c r="C18" i="12"/>
  <c r="D56" i="17"/>
  <c r="C56" i="12"/>
  <c r="D128" i="17"/>
  <c r="E128" i="17" s="1"/>
  <c r="C128" i="12"/>
  <c r="C134" i="21"/>
  <c r="D134" i="16"/>
  <c r="D154" i="17"/>
  <c r="E154" i="17" s="1"/>
  <c r="C154" i="12"/>
  <c r="D156" i="16"/>
  <c r="D168" i="17"/>
  <c r="E168" i="17" s="1"/>
  <c r="C168" i="12"/>
  <c r="D182" i="16"/>
  <c r="D197" i="17"/>
  <c r="E197" i="17" s="1"/>
  <c r="C197" i="12"/>
  <c r="C204" i="21"/>
  <c r="D204" i="16"/>
  <c r="D232" i="17"/>
  <c r="E232" i="17" s="1"/>
  <c r="C232" i="12"/>
  <c r="C247" i="21"/>
  <c r="D247" i="16"/>
  <c r="D10" i="17"/>
  <c r="C10" i="12"/>
  <c r="C12" i="21"/>
  <c r="D12" i="16"/>
  <c r="D19" i="17"/>
  <c r="E19" i="17" s="1"/>
  <c r="C19" i="12"/>
  <c r="C20" i="21"/>
  <c r="D20" i="16"/>
  <c r="D49" i="17"/>
  <c r="C49" i="12"/>
  <c r="D81" i="17"/>
  <c r="C81" i="12"/>
  <c r="D165" i="17"/>
  <c r="C165" i="12"/>
  <c r="D218" i="17"/>
  <c r="C218" i="12"/>
  <c r="D181" i="17"/>
  <c r="C181" i="12"/>
  <c r="D37" i="17"/>
  <c r="C37" i="12"/>
  <c r="D122" i="17"/>
  <c r="C122" i="12"/>
  <c r="D220" i="17"/>
  <c r="C220" i="12"/>
  <c r="D105" i="17"/>
  <c r="C105" i="12"/>
  <c r="D64" i="17"/>
  <c r="E64" i="17" s="1"/>
  <c r="C64" i="12"/>
  <c r="C80" i="21"/>
  <c r="D80" i="16"/>
  <c r="D137" i="17"/>
  <c r="E137" i="17" s="1"/>
  <c r="C137" i="12"/>
  <c r="C163" i="21"/>
  <c r="D163" i="16"/>
  <c r="D193" i="17"/>
  <c r="E193" i="17" s="1"/>
  <c r="C193" i="12"/>
  <c r="D249" i="17"/>
  <c r="C249" i="12"/>
  <c r="D29" i="17"/>
  <c r="E29" i="17" s="1"/>
  <c r="C29" i="12"/>
  <c r="D67" i="17"/>
  <c r="C67" i="12"/>
  <c r="D199" i="17"/>
  <c r="E199" i="17" s="1"/>
  <c r="C199" i="12"/>
  <c r="C203" i="21"/>
  <c r="E203" i="21" s="1"/>
  <c r="D203" i="16"/>
  <c r="D101" i="17"/>
  <c r="C101" i="12"/>
  <c r="D145" i="17"/>
  <c r="E145" i="17" s="1"/>
  <c r="C145" i="12"/>
  <c r="C71" i="22"/>
  <c r="D71" i="21"/>
  <c r="C76" i="22"/>
  <c r="D76" i="21"/>
  <c r="C79" i="22"/>
  <c r="D79" i="21"/>
  <c r="C88" i="22"/>
  <c r="D88" i="21"/>
  <c r="C90" i="22"/>
  <c r="D90" i="21"/>
  <c r="E90" i="21" s="1"/>
  <c r="C92" i="22"/>
  <c r="D92" i="21"/>
  <c r="C94" i="22"/>
  <c r="D94" i="21"/>
  <c r="C87" i="22"/>
  <c r="D87" i="21"/>
  <c r="C100" i="22"/>
  <c r="D100" i="21"/>
  <c r="D12" i="21"/>
  <c r="C19" i="24"/>
  <c r="D19" i="23"/>
  <c r="C20" i="24"/>
  <c r="D20" i="23"/>
  <c r="C26" i="24"/>
  <c r="D26" i="23"/>
  <c r="C42" i="24"/>
  <c r="D42" i="23"/>
  <c r="C49" i="24"/>
  <c r="D49" i="23"/>
  <c r="C64" i="24"/>
  <c r="D64" i="23"/>
  <c r="C80" i="24"/>
  <c r="D80" i="23"/>
  <c r="C107" i="24"/>
  <c r="D107" i="23"/>
  <c r="C116" i="24"/>
  <c r="D116" i="23"/>
  <c r="D13" i="24"/>
  <c r="C13" i="24"/>
  <c r="D13" i="23"/>
  <c r="D15" i="24"/>
  <c r="C15" i="24"/>
  <c r="D15" i="23"/>
  <c r="C137" i="22"/>
  <c r="D137" i="21"/>
  <c r="C163" i="22"/>
  <c r="D163" i="21"/>
  <c r="C170" i="22"/>
  <c r="D170" i="21"/>
  <c r="C180" i="22"/>
  <c r="D180" i="21"/>
  <c r="C216" i="22"/>
  <c r="D216" i="21"/>
  <c r="D234" i="21"/>
  <c r="D126" i="21"/>
  <c r="C36" i="22"/>
  <c r="D36" i="21"/>
  <c r="C67" i="22"/>
  <c r="D67" i="21"/>
  <c r="C150" i="22"/>
  <c r="D150" i="21"/>
  <c r="C199" i="22"/>
  <c r="D199" i="21"/>
  <c r="E199" i="21" s="1"/>
  <c r="C254" i="22"/>
  <c r="D254" i="21"/>
  <c r="C109" i="22"/>
  <c r="D109" i="21"/>
  <c r="E109" i="21" s="1"/>
  <c r="C135" i="22"/>
  <c r="D135" i="21"/>
  <c r="E135" i="21" s="1"/>
  <c r="D8" i="16"/>
  <c r="D62" i="16"/>
  <c r="D79" i="17"/>
  <c r="E79" i="17" s="1"/>
  <c r="C79" i="12"/>
  <c r="D88" i="16"/>
  <c r="D94" i="17"/>
  <c r="C94" i="12"/>
  <c r="D87" i="16"/>
  <c r="D139" i="17"/>
  <c r="E139" i="17" s="1"/>
  <c r="C139" i="12"/>
  <c r="C174" i="21"/>
  <c r="D174" i="16"/>
  <c r="D183" i="17"/>
  <c r="E183" i="17" s="1"/>
  <c r="C183" i="12"/>
  <c r="D189" i="16"/>
  <c r="D213" i="17"/>
  <c r="E213" i="17" s="1"/>
  <c r="C213" i="12"/>
  <c r="D228" i="17"/>
  <c r="C228" i="12"/>
  <c r="D241" i="17"/>
  <c r="C241" i="12"/>
  <c r="D245" i="16"/>
  <c r="D51" i="17"/>
  <c r="E51" i="17" s="1"/>
  <c r="C51" i="12"/>
  <c r="D70" i="16"/>
  <c r="D179" i="17"/>
  <c r="E179" i="17" s="1"/>
  <c r="C179" i="12"/>
  <c r="D28" i="16"/>
  <c r="D54" i="17"/>
  <c r="C54" i="12"/>
  <c r="D78" i="16"/>
  <c r="D176" i="17"/>
  <c r="E176" i="17" s="1"/>
  <c r="C176" i="12"/>
  <c r="D229" i="16"/>
  <c r="D5" i="17"/>
  <c r="E5" i="17" s="1"/>
  <c r="C5" i="12"/>
  <c r="C74" i="21"/>
  <c r="D74" i="16"/>
  <c r="D217" i="17"/>
  <c r="E217" i="17" s="1"/>
  <c r="C217" i="12"/>
  <c r="D39" i="16"/>
  <c r="D55" i="17"/>
  <c r="E55" i="17" s="1"/>
  <c r="C55" i="12"/>
  <c r="D69" i="16"/>
  <c r="D96" i="17"/>
  <c r="E96" i="17" s="1"/>
  <c r="C96" i="12"/>
  <c r="D193" i="16"/>
  <c r="D126" i="16"/>
  <c r="D36" i="16"/>
  <c r="D67" i="16"/>
  <c r="D251" i="16"/>
  <c r="D102" i="16"/>
  <c r="D145" i="16"/>
  <c r="C48" i="24"/>
  <c r="C53" i="24"/>
  <c r="E53" i="24" s="1"/>
  <c r="C72" i="24"/>
  <c r="C85" i="24"/>
  <c r="E85" i="24" s="1"/>
  <c r="C113" i="24"/>
  <c r="C121" i="24"/>
  <c r="E121" i="24" s="1"/>
  <c r="D134" i="23"/>
  <c r="D141" i="23"/>
  <c r="D58" i="17"/>
  <c r="C58" i="12"/>
  <c r="C59" i="21"/>
  <c r="D83" i="17"/>
  <c r="C83" i="12"/>
  <c r="C89" i="21"/>
  <c r="D95" i="17"/>
  <c r="C95" i="12"/>
  <c r="C97" i="21"/>
  <c r="D172" i="17"/>
  <c r="C172" i="12"/>
  <c r="D166" i="17"/>
  <c r="C166" i="12"/>
  <c r="C184" i="21"/>
  <c r="D212" i="17"/>
  <c r="C212" i="12"/>
  <c r="C223" i="21"/>
  <c r="D233" i="17"/>
  <c r="C233" i="12"/>
  <c r="C240" i="21"/>
  <c r="D106" i="17"/>
  <c r="C106" i="12"/>
  <c r="C50" i="21"/>
  <c r="D148" i="17"/>
  <c r="C148" i="12"/>
  <c r="C178" i="21"/>
  <c r="D25" i="17"/>
  <c r="C25" i="12"/>
  <c r="C33" i="21"/>
  <c r="D99" i="17"/>
  <c r="C99" i="12"/>
  <c r="C160" i="21"/>
  <c r="D244" i="17"/>
  <c r="C244" i="12"/>
  <c r="C60" i="21"/>
  <c r="D173" i="17"/>
  <c r="C173" i="12"/>
  <c r="C230" i="21"/>
  <c r="D48" i="17"/>
  <c r="C48" i="12"/>
  <c r="C53" i="21"/>
  <c r="D85" i="17"/>
  <c r="C85" i="12"/>
  <c r="C98" i="21"/>
  <c r="D130" i="17"/>
  <c r="C130" i="12"/>
  <c r="D146" i="17"/>
  <c r="C146" i="12"/>
  <c r="D164" i="17"/>
  <c r="C164" i="12"/>
  <c r="D196" i="17"/>
  <c r="C196" i="12"/>
  <c r="D231" i="17"/>
  <c r="C231" i="12"/>
  <c r="D9" i="17"/>
  <c r="C9" i="12"/>
  <c r="D17" i="17"/>
  <c r="C17" i="12"/>
  <c r="D47" i="17"/>
  <c r="C47" i="12"/>
  <c r="D123" i="17"/>
  <c r="E123" i="17" s="1"/>
  <c r="C123" i="12"/>
  <c r="D128" i="16"/>
  <c r="D144" i="17"/>
  <c r="E144" i="17" s="1"/>
  <c r="C144" i="12"/>
  <c r="C154" i="21"/>
  <c r="D154" i="16"/>
  <c r="D162" i="17"/>
  <c r="E162" i="17" s="1"/>
  <c r="C162" i="12"/>
  <c r="D168" i="16"/>
  <c r="D191" i="17"/>
  <c r="E191" i="17" s="1"/>
  <c r="C191" i="12"/>
  <c r="C197" i="21"/>
  <c r="D197" i="16"/>
  <c r="D226" i="17"/>
  <c r="E226" i="17" s="1"/>
  <c r="C226" i="12"/>
  <c r="C232" i="21"/>
  <c r="D232" i="16"/>
  <c r="D159" i="17"/>
  <c r="E159" i="17" s="1"/>
  <c r="C159" i="12"/>
  <c r="C10" i="21"/>
  <c r="D10" i="16"/>
  <c r="D16" i="17"/>
  <c r="E16" i="17" s="1"/>
  <c r="C16" i="12"/>
  <c r="C19" i="21"/>
  <c r="E19" i="21" s="1"/>
  <c r="D19" i="16"/>
  <c r="D42" i="17"/>
  <c r="E42" i="17" s="1"/>
  <c r="C42" i="12"/>
  <c r="C49" i="21"/>
  <c r="D49" i="16"/>
  <c r="D152" i="17"/>
  <c r="C152" i="12"/>
  <c r="D202" i="17"/>
  <c r="C202" i="12"/>
  <c r="D255" i="17"/>
  <c r="C255" i="12"/>
  <c r="D30" i="17"/>
  <c r="C30" i="12"/>
  <c r="D86" i="17"/>
  <c r="C86" i="12"/>
  <c r="D200" i="17"/>
  <c r="C200" i="12"/>
  <c r="D103" i="17"/>
  <c r="C103" i="12"/>
  <c r="D238" i="17"/>
  <c r="C238" i="12"/>
  <c r="C64" i="21"/>
  <c r="D64" i="16"/>
  <c r="D116" i="17"/>
  <c r="E116" i="17" s="1"/>
  <c r="C116" i="12"/>
  <c r="C137" i="21"/>
  <c r="D137" i="16"/>
  <c r="D180" i="17"/>
  <c r="E180" i="17" s="1"/>
  <c r="C180" i="12"/>
  <c r="D234" i="17"/>
  <c r="E234" i="17" s="1"/>
  <c r="C234" i="12"/>
  <c r="D249" i="16"/>
  <c r="D205" i="17"/>
  <c r="E205" i="17" s="1"/>
  <c r="C205" i="12"/>
  <c r="D57" i="17"/>
  <c r="E57" i="17" s="1"/>
  <c r="C57" i="12"/>
  <c r="D150" i="17"/>
  <c r="E150" i="17" s="1"/>
  <c r="C150" i="12"/>
  <c r="D254" i="17"/>
  <c r="E254" i="17" s="1"/>
  <c r="C254" i="12"/>
  <c r="C101" i="21"/>
  <c r="E101" i="21" s="1"/>
  <c r="D101" i="16"/>
  <c r="D119" i="17"/>
  <c r="E119" i="17" s="1"/>
  <c r="C119" i="12"/>
  <c r="C10" i="24"/>
  <c r="D10" i="23"/>
  <c r="D12" i="24"/>
  <c r="D12" i="23"/>
  <c r="C12" i="24"/>
  <c r="D133" i="24"/>
  <c r="E133" i="24" s="1"/>
  <c r="D133" i="23"/>
  <c r="D140" i="24"/>
  <c r="D140" i="23"/>
  <c r="C142" i="24"/>
  <c r="D142" i="23"/>
  <c r="D146" i="24"/>
  <c r="C146" i="24"/>
  <c r="D146" i="23"/>
  <c r="D155" i="24"/>
  <c r="C155" i="24"/>
  <c r="D155" i="23"/>
  <c r="C157" i="24"/>
  <c r="D157" i="23"/>
  <c r="D153" i="24"/>
  <c r="C153" i="24"/>
  <c r="D153" i="23"/>
  <c r="D164" i="24"/>
  <c r="C164" i="24"/>
  <c r="D164" i="23"/>
  <c r="C169" i="24"/>
  <c r="D169" i="23"/>
  <c r="D185" i="24"/>
  <c r="C185" i="24"/>
  <c r="D185" i="23"/>
  <c r="D188" i="24"/>
  <c r="C188" i="24"/>
  <c r="D188" i="23"/>
  <c r="C196" i="24"/>
  <c r="D196" i="23"/>
  <c r="D198" i="24"/>
  <c r="C198" i="24"/>
  <c r="D198" i="23"/>
  <c r="D214" i="24"/>
  <c r="C214" i="24"/>
  <c r="D214" i="23"/>
  <c r="C222" i="24"/>
  <c r="D222" i="23"/>
  <c r="D231" i="24"/>
  <c r="C231" i="24"/>
  <c r="D231" i="23"/>
  <c r="D235" i="24"/>
  <c r="C235" i="24"/>
  <c r="D235" i="23"/>
  <c r="C248" i="24"/>
  <c r="D248" i="23"/>
  <c r="D68" i="24"/>
  <c r="C68" i="24"/>
  <c r="D68" i="23"/>
  <c r="D9" i="24"/>
  <c r="C9" i="24"/>
  <c r="D9" i="23"/>
  <c r="C14" i="22"/>
  <c r="D14" i="21"/>
  <c r="D16" i="24"/>
  <c r="C16" i="24"/>
  <c r="D16" i="23"/>
  <c r="C137" i="24"/>
  <c r="D137" i="23"/>
  <c r="C163" i="24"/>
  <c r="D163" i="23"/>
  <c r="C170" i="24"/>
  <c r="D170" i="23"/>
  <c r="D180" i="23"/>
  <c r="C180" i="24"/>
  <c r="C193" i="24"/>
  <c r="D193" i="23"/>
  <c r="C216" i="24"/>
  <c r="D216" i="23"/>
  <c r="C224" i="24"/>
  <c r="D224" i="23"/>
  <c r="C234" i="24"/>
  <c r="D234" i="23"/>
  <c r="C249" i="24"/>
  <c r="D249" i="23"/>
  <c r="C256" i="24"/>
  <c r="D256" i="23"/>
  <c r="C126" i="24"/>
  <c r="D126" i="23"/>
  <c r="C205" i="24"/>
  <c r="D205" i="23"/>
  <c r="C29" i="24"/>
  <c r="D29" i="23"/>
  <c r="D36" i="24"/>
  <c r="C36" i="24"/>
  <c r="D36" i="23"/>
  <c r="D46" i="24"/>
  <c r="C46" i="24"/>
  <c r="D46" i="23"/>
  <c r="C57" i="24"/>
  <c r="D57" i="23"/>
  <c r="D67" i="24"/>
  <c r="C67" i="24"/>
  <c r="D67" i="23"/>
  <c r="D108" i="24"/>
  <c r="C108" i="24"/>
  <c r="D108" i="23"/>
  <c r="C125" i="24"/>
  <c r="D125" i="23"/>
  <c r="D150" i="24"/>
  <c r="C150" i="24"/>
  <c r="D150" i="23"/>
  <c r="D199" i="24"/>
  <c r="C199" i="24"/>
  <c r="D199" i="23"/>
  <c r="C203" i="24"/>
  <c r="D203" i="23"/>
  <c r="C251" i="24"/>
  <c r="D251" i="23"/>
  <c r="C254" i="24"/>
  <c r="D254" i="23"/>
  <c r="C101" i="24"/>
  <c r="D101" i="23"/>
  <c r="C102" i="24"/>
  <c r="D102" i="23"/>
  <c r="C109" i="24"/>
  <c r="D109" i="23"/>
  <c r="C119" i="24"/>
  <c r="D119" i="23"/>
  <c r="C145" i="24"/>
  <c r="D145" i="23"/>
  <c r="D135" i="24"/>
  <c r="D135" i="23"/>
  <c r="C135" i="24"/>
  <c r="D32" i="17"/>
  <c r="C32" i="12"/>
  <c r="D76" i="17"/>
  <c r="E76" i="17" s="1"/>
  <c r="C76" i="12"/>
  <c r="C79" i="21"/>
  <c r="D79" i="16"/>
  <c r="D92" i="17"/>
  <c r="E92" i="17" s="1"/>
  <c r="C92" i="12"/>
  <c r="D94" i="16"/>
  <c r="D115" i="17"/>
  <c r="E115" i="17" s="1"/>
  <c r="C115" i="12"/>
  <c r="D139" i="16"/>
  <c r="D120" i="17"/>
  <c r="C120" i="12"/>
  <c r="D147" i="16"/>
  <c r="D195" i="17"/>
  <c r="C195" i="12"/>
  <c r="D183" i="16"/>
  <c r="D210" i="17"/>
  <c r="E210" i="17" s="1"/>
  <c r="C210" i="12"/>
  <c r="C213" i="21"/>
  <c r="D213" i="16"/>
  <c r="D228" i="16"/>
  <c r="D237" i="17"/>
  <c r="E237" i="17" s="1"/>
  <c r="C237" i="12"/>
  <c r="C241" i="21"/>
  <c r="D241" i="16"/>
  <c r="D104" i="17"/>
  <c r="E104" i="17" s="1"/>
  <c r="C104" i="12"/>
  <c r="D51" i="16"/>
  <c r="D177" i="17"/>
  <c r="E177" i="17" s="1"/>
  <c r="C177" i="12"/>
  <c r="D179" i="16"/>
  <c r="D6" i="17"/>
  <c r="E6" i="17" s="1"/>
  <c r="C6" i="12"/>
  <c r="D35" i="17"/>
  <c r="C35" i="12"/>
  <c r="C54" i="21"/>
  <c r="D54" i="16"/>
  <c r="C176" i="21"/>
  <c r="D176" i="16"/>
  <c r="D246" i="17"/>
  <c r="C246" i="12"/>
  <c r="C5" i="21"/>
  <c r="D5" i="16"/>
  <c r="D211" i="17"/>
  <c r="E211" i="17" s="1"/>
  <c r="C211" i="12"/>
  <c r="D217" i="16"/>
  <c r="D52" i="17"/>
  <c r="C52" i="12"/>
  <c r="D55" i="16"/>
  <c r="D96" i="16"/>
  <c r="D117" i="17"/>
  <c r="E117" i="17" s="1"/>
  <c r="C117" i="12"/>
  <c r="D193" i="21"/>
  <c r="D29" i="16"/>
  <c r="D57" i="16"/>
  <c r="D125" i="16"/>
  <c r="D254" i="16"/>
  <c r="D109" i="16"/>
  <c r="D135" i="16"/>
  <c r="D246" i="23"/>
  <c r="D5" i="23"/>
  <c r="D74" i="23"/>
  <c r="D131" i="23"/>
  <c r="D211" i="23"/>
  <c r="D217" i="23"/>
  <c r="D39" i="23"/>
  <c r="D43" i="23"/>
  <c r="D52" i="23"/>
  <c r="D55" i="23"/>
  <c r="D69" i="23"/>
  <c r="C84" i="24"/>
  <c r="C96" i="24"/>
  <c r="D111" i="23"/>
  <c r="D117" i="23"/>
  <c r="C123" i="24"/>
  <c r="C128" i="24"/>
  <c r="E128" i="24" s="1"/>
  <c r="C134" i="24"/>
  <c r="D144" i="23"/>
  <c r="D24" i="17"/>
  <c r="C24" i="12"/>
  <c r="C58" i="21"/>
  <c r="D77" i="17"/>
  <c r="C77" i="12"/>
  <c r="C83" i="21"/>
  <c r="D93" i="17"/>
  <c r="C93" i="12"/>
  <c r="C95" i="21"/>
  <c r="D138" i="17"/>
  <c r="C138" i="12"/>
  <c r="C172" i="21"/>
  <c r="D151" i="17"/>
  <c r="C151" i="12"/>
  <c r="C166" i="21"/>
  <c r="D194" i="17"/>
  <c r="C194" i="12"/>
  <c r="D167" i="17"/>
  <c r="C167" i="12"/>
  <c r="C233" i="21"/>
  <c r="D252" i="17"/>
  <c r="C252" i="12"/>
  <c r="C106" i="21"/>
  <c r="D110" i="17"/>
  <c r="C110" i="12"/>
  <c r="C148" i="21"/>
  <c r="D149" i="17"/>
  <c r="C149" i="12"/>
  <c r="C25" i="21"/>
  <c r="D61" i="17"/>
  <c r="C61" i="12"/>
  <c r="C99" i="21"/>
  <c r="D242" i="17"/>
  <c r="C242" i="12"/>
  <c r="C244" i="21"/>
  <c r="D127" i="17"/>
  <c r="C127" i="12"/>
  <c r="C173" i="21"/>
  <c r="D44" i="17"/>
  <c r="C44" i="12"/>
  <c r="C48" i="21"/>
  <c r="D72" i="17"/>
  <c r="C72" i="12"/>
  <c r="C85" i="21"/>
  <c r="D121" i="17"/>
  <c r="C121" i="12"/>
  <c r="D142" i="17"/>
  <c r="C142" i="12"/>
  <c r="D153" i="17"/>
  <c r="C153" i="12"/>
  <c r="D188" i="17"/>
  <c r="C188" i="12"/>
  <c r="D222" i="17"/>
  <c r="C222" i="12"/>
  <c r="D68" i="17"/>
  <c r="C68" i="12"/>
  <c r="D15" i="17"/>
  <c r="C15" i="12"/>
  <c r="D40" i="17"/>
  <c r="C40" i="12"/>
  <c r="D123" i="16"/>
  <c r="D141" i="17"/>
  <c r="E141" i="17" s="1"/>
  <c r="C141" i="12"/>
  <c r="D144" i="16"/>
  <c r="D158" i="17"/>
  <c r="C158" i="12"/>
  <c r="D162" i="16"/>
  <c r="D187" i="17"/>
  <c r="E187" i="17" s="1"/>
  <c r="C187" i="12"/>
  <c r="D191" i="16"/>
  <c r="D215" i="17"/>
  <c r="E215" i="17" s="1"/>
  <c r="C215" i="12"/>
  <c r="D226" i="16"/>
  <c r="D250" i="17"/>
  <c r="E250" i="17" s="1"/>
  <c r="C250" i="12"/>
  <c r="D159" i="16"/>
  <c r="D14" i="17"/>
  <c r="C14" i="12"/>
  <c r="D16" i="16"/>
  <c r="D26" i="17"/>
  <c r="C26" i="12"/>
  <c r="D42" i="16"/>
  <c r="D124" i="17"/>
  <c r="C124" i="12"/>
  <c r="D186" i="17"/>
  <c r="C186" i="12"/>
  <c r="D236" i="17"/>
  <c r="C236" i="12"/>
  <c r="D27" i="17"/>
  <c r="C27" i="12"/>
  <c r="D66" i="17"/>
  <c r="C66" i="12"/>
  <c r="D161" i="17"/>
  <c r="C161" i="12"/>
  <c r="D219" i="17"/>
  <c r="C219" i="12"/>
  <c r="D143" i="17"/>
  <c r="C143" i="12"/>
  <c r="D107" i="17"/>
  <c r="E107" i="17" s="1"/>
  <c r="C107" i="12"/>
  <c r="D116" i="16"/>
  <c r="D170" i="17"/>
  <c r="E170" i="17" s="1"/>
  <c r="C170" i="12"/>
  <c r="D180" i="16"/>
  <c r="D224" i="17"/>
  <c r="C224" i="12"/>
  <c r="D126" i="17"/>
  <c r="E126" i="17" s="1"/>
  <c r="C126" i="12"/>
  <c r="D205" i="16"/>
  <c r="D46" i="17"/>
  <c r="C46" i="12"/>
  <c r="D125" i="17"/>
  <c r="E125" i="17" s="1"/>
  <c r="C125" i="12"/>
  <c r="D251" i="17"/>
  <c r="E251" i="17" s="1"/>
  <c r="C251" i="12"/>
  <c r="D109" i="17"/>
  <c r="E109" i="17" s="1"/>
  <c r="C109" i="12"/>
  <c r="D119" i="16"/>
  <c r="C211" i="22"/>
  <c r="D211" i="21"/>
  <c r="C16" i="22"/>
  <c r="D16" i="21"/>
  <c r="C18" i="24"/>
  <c r="D18" i="23"/>
  <c r="C23" i="24"/>
  <c r="D23" i="23"/>
  <c r="C40" i="24"/>
  <c r="D40" i="23"/>
  <c r="C47" i="24"/>
  <c r="D47" i="23"/>
  <c r="C56" i="24"/>
  <c r="D56" i="23"/>
  <c r="C73" i="24"/>
  <c r="D73" i="23"/>
  <c r="C81" i="24"/>
  <c r="D81" i="23"/>
  <c r="C114" i="24"/>
  <c r="D114" i="23"/>
  <c r="C124" i="24"/>
  <c r="D124" i="23"/>
  <c r="C217" i="22"/>
  <c r="D217" i="21"/>
  <c r="C39" i="22"/>
  <c r="D39" i="21"/>
  <c r="C43" i="22"/>
  <c r="D43" i="21"/>
  <c r="C52" i="22"/>
  <c r="D52" i="21"/>
  <c r="C55" i="22"/>
  <c r="D55" i="21"/>
  <c r="C69" i="22"/>
  <c r="D69" i="21"/>
  <c r="C84" i="22"/>
  <c r="D84" i="21"/>
  <c r="C96" i="22"/>
  <c r="D96" i="21"/>
  <c r="C111" i="22"/>
  <c r="D111" i="21"/>
  <c r="D117" i="21"/>
  <c r="C123" i="22"/>
  <c r="D123" i="21"/>
  <c r="C128" i="22"/>
  <c r="D128" i="21"/>
  <c r="D134" i="21"/>
  <c r="C141" i="22"/>
  <c r="D141" i="21"/>
  <c r="C144" i="22"/>
  <c r="D144" i="21"/>
  <c r="C154" i="22"/>
  <c r="D154" i="21"/>
  <c r="C156" i="22"/>
  <c r="D156" i="21"/>
  <c r="C158" i="22"/>
  <c r="D158" i="21"/>
  <c r="C162" i="22"/>
  <c r="D162" i="21"/>
  <c r="D168" i="21"/>
  <c r="C182" i="22"/>
  <c r="D182" i="21"/>
  <c r="D191" i="21"/>
  <c r="C197" i="22"/>
  <c r="D197" i="21"/>
  <c r="C204" i="22"/>
  <c r="D204" i="21"/>
  <c r="C215" i="22"/>
  <c r="D215" i="21"/>
  <c r="C226" i="22"/>
  <c r="D226" i="21"/>
  <c r="C232" i="22"/>
  <c r="D232" i="21"/>
  <c r="C247" i="22"/>
  <c r="D247" i="21"/>
  <c r="C250" i="22"/>
  <c r="D250" i="21"/>
  <c r="C159" i="22"/>
  <c r="D159" i="21"/>
  <c r="D10" i="21"/>
  <c r="C14" i="24"/>
  <c r="D14" i="23"/>
  <c r="D22" i="17"/>
  <c r="E22" i="17" s="1"/>
  <c r="C22" i="12"/>
  <c r="D32" i="16"/>
  <c r="D71" i="17"/>
  <c r="E71" i="17" s="1"/>
  <c r="C71" i="12"/>
  <c r="D76" i="16"/>
  <c r="D90" i="17"/>
  <c r="E90" i="17" s="1"/>
  <c r="C90" i="12"/>
  <c r="D92" i="16"/>
  <c r="D100" i="17"/>
  <c r="C100" i="12"/>
  <c r="D115" i="16"/>
  <c r="D7" i="17"/>
  <c r="C7" i="12"/>
  <c r="D120" i="16"/>
  <c r="D209" i="17"/>
  <c r="E209" i="17" s="1"/>
  <c r="C209" i="12"/>
  <c r="D195" i="16"/>
  <c r="D192" i="17"/>
  <c r="E192" i="17" s="1"/>
  <c r="C192" i="12"/>
  <c r="D210" i="16"/>
  <c r="D82" i="17"/>
  <c r="C82" i="12"/>
  <c r="D225" i="17"/>
  <c r="E225" i="17" s="1"/>
  <c r="C225" i="12"/>
  <c r="D237" i="16"/>
  <c r="D206" i="17"/>
  <c r="E206" i="17" s="1"/>
  <c r="C206" i="12"/>
  <c r="D104" i="16"/>
  <c r="D129" i="17"/>
  <c r="E129" i="17" s="1"/>
  <c r="C129" i="12"/>
  <c r="D177" i="16"/>
  <c r="D6" i="16"/>
  <c r="D35" i="16"/>
  <c r="D147" i="17"/>
  <c r="E147" i="17" s="1"/>
  <c r="C147" i="12"/>
  <c r="D243" i="17"/>
  <c r="C243" i="12"/>
  <c r="D246" i="16"/>
  <c r="D131" i="17"/>
  <c r="C131" i="12"/>
  <c r="D211" i="16"/>
  <c r="D43" i="17"/>
  <c r="C43" i="12"/>
  <c r="D52" i="16"/>
  <c r="D84" i="17"/>
  <c r="C84" i="12"/>
  <c r="D117" i="16"/>
  <c r="D199" i="16"/>
  <c r="C246" i="24"/>
  <c r="C5" i="24"/>
  <c r="C131" i="24"/>
  <c r="E131" i="24" s="1"/>
  <c r="C217" i="24"/>
  <c r="C39" i="24"/>
  <c r="E39" i="24" s="1"/>
  <c r="C43" i="24"/>
  <c r="C55" i="24"/>
  <c r="C69" i="24"/>
  <c r="E69" i="24" s="1"/>
  <c r="D84" i="23"/>
  <c r="D96" i="23"/>
  <c r="C117" i="24"/>
  <c r="E117" i="24" s="1"/>
  <c r="D123" i="23"/>
  <c r="D128" i="23"/>
  <c r="C140" i="24"/>
  <c r="C144" i="24"/>
  <c r="C175" i="20"/>
  <c r="C21" i="22"/>
  <c r="D21" i="21"/>
  <c r="C24" i="22"/>
  <c r="D24" i="21"/>
  <c r="C58" i="22"/>
  <c r="D58" i="21"/>
  <c r="C59" i="22"/>
  <c r="D59" i="21"/>
  <c r="C75" i="22"/>
  <c r="D75" i="21"/>
  <c r="C77" i="22"/>
  <c r="D77" i="21"/>
  <c r="C83" i="22"/>
  <c r="D83" i="21"/>
  <c r="C89" i="22"/>
  <c r="D89" i="21"/>
  <c r="C91" i="22"/>
  <c r="D91" i="21"/>
  <c r="C93" i="22"/>
  <c r="D93" i="21"/>
  <c r="C95" i="22"/>
  <c r="D95" i="21"/>
  <c r="C97" i="22"/>
  <c r="D97" i="21"/>
  <c r="C112" i="22"/>
  <c r="D112" i="21"/>
  <c r="C138" i="22"/>
  <c r="D138" i="21"/>
  <c r="C172" i="22"/>
  <c r="D172" i="21"/>
  <c r="C175" i="22"/>
  <c r="D175" i="21"/>
  <c r="C38" i="22"/>
  <c r="D38" i="21"/>
  <c r="C151" i="22"/>
  <c r="D151" i="21"/>
  <c r="C166" i="22"/>
  <c r="D166" i="21"/>
  <c r="C184" i="22"/>
  <c r="D184" i="21"/>
  <c r="C190" i="22"/>
  <c r="D190" i="21"/>
  <c r="C194" i="22"/>
  <c r="D194" i="21"/>
  <c r="C212" i="22"/>
  <c r="D212" i="21"/>
  <c r="C223" i="22"/>
  <c r="D223" i="21"/>
  <c r="C208" i="22"/>
  <c r="D208" i="21"/>
  <c r="C167" i="22"/>
  <c r="D167" i="21"/>
  <c r="C233" i="22"/>
  <c r="D233" i="21"/>
  <c r="C240" i="22"/>
  <c r="D240" i="21"/>
  <c r="D239" i="21"/>
  <c r="E239" i="21" s="1"/>
  <c r="C239" i="22"/>
  <c r="C252" i="22"/>
  <c r="D252" i="21"/>
  <c r="C106" i="22"/>
  <c r="D106" i="21"/>
  <c r="C50" i="22"/>
  <c r="D50" i="21"/>
  <c r="C65" i="22"/>
  <c r="D65" i="21"/>
  <c r="C110" i="22"/>
  <c r="D110" i="21"/>
  <c r="C148" i="22"/>
  <c r="D148" i="21"/>
  <c r="C178" i="22"/>
  <c r="D178" i="21"/>
  <c r="C201" i="22"/>
  <c r="D201" i="21"/>
  <c r="C149" i="22"/>
  <c r="D149" i="21"/>
  <c r="D25" i="21"/>
  <c r="C25" i="22"/>
  <c r="C33" i="22"/>
  <c r="D33" i="21"/>
  <c r="C45" i="22"/>
  <c r="D45" i="21"/>
  <c r="C61" i="22"/>
  <c r="D61" i="21"/>
  <c r="C99" i="22"/>
  <c r="D99" i="21"/>
  <c r="C160" i="22"/>
  <c r="D160" i="21"/>
  <c r="C221" i="22"/>
  <c r="D221" i="21"/>
  <c r="C242" i="22"/>
  <c r="D242" i="21"/>
  <c r="C244" i="22"/>
  <c r="D244" i="21"/>
  <c r="C60" i="22"/>
  <c r="D60" i="21"/>
  <c r="D31" i="21"/>
  <c r="D127" i="21"/>
  <c r="D173" i="21"/>
  <c r="C173" i="22"/>
  <c r="C230" i="22"/>
  <c r="D230" i="21"/>
  <c r="C34" i="22"/>
  <c r="D34" i="21"/>
  <c r="C44" i="22"/>
  <c r="D44" i="21"/>
  <c r="C48" i="22"/>
  <c r="D48" i="21"/>
  <c r="C53" i="22"/>
  <c r="D53" i="21"/>
  <c r="C63" i="22"/>
  <c r="D63" i="21"/>
  <c r="C72" i="22"/>
  <c r="D72" i="21"/>
  <c r="C85" i="22"/>
  <c r="D85" i="21"/>
  <c r="C98" i="22"/>
  <c r="D98" i="21"/>
  <c r="C113" i="22"/>
  <c r="D113" i="21"/>
  <c r="C4" i="16"/>
  <c r="D4" i="12"/>
  <c r="C58" i="11"/>
  <c r="D58" i="10"/>
  <c r="C59" i="16"/>
  <c r="D59" i="12"/>
  <c r="C83" i="11"/>
  <c r="D83" i="10"/>
  <c r="C89" i="16"/>
  <c r="D89" i="12"/>
  <c r="C95" i="11"/>
  <c r="D95" i="10"/>
  <c r="C97" i="16"/>
  <c r="D97" i="12"/>
  <c r="C172" i="11"/>
  <c r="D172" i="10"/>
  <c r="C175" i="16"/>
  <c r="D175" i="12"/>
  <c r="C166" i="11"/>
  <c r="D166" i="10"/>
  <c r="C184" i="16"/>
  <c r="D184" i="12"/>
  <c r="C212" i="11"/>
  <c r="D212" i="10"/>
  <c r="C223" i="16"/>
  <c r="D223" i="12"/>
  <c r="C233" i="11"/>
  <c r="D233" i="10"/>
  <c r="C240" i="16"/>
  <c r="D240" i="12"/>
  <c r="C106" i="11"/>
  <c r="D106" i="10"/>
  <c r="C50" i="16"/>
  <c r="D50" i="12"/>
  <c r="C148" i="11"/>
  <c r="D148" i="10"/>
  <c r="C178" i="16"/>
  <c r="D178" i="12"/>
  <c r="C25" i="11"/>
  <c r="D25" i="10"/>
  <c r="C33" i="16"/>
  <c r="D33" i="12"/>
  <c r="C99" i="11"/>
  <c r="D99" i="10"/>
  <c r="C160" i="16"/>
  <c r="D160" i="12"/>
  <c r="C244" i="11"/>
  <c r="D244" i="10"/>
  <c r="C60" i="16"/>
  <c r="D60" i="12"/>
  <c r="C173" i="11"/>
  <c r="D173" i="10"/>
  <c r="C230" i="16"/>
  <c r="D230" i="12"/>
  <c r="C48" i="11"/>
  <c r="D48" i="10"/>
  <c r="C53" i="16"/>
  <c r="D53" i="12"/>
  <c r="C85" i="11"/>
  <c r="D85" i="10"/>
  <c r="C98" i="16"/>
  <c r="D98" i="12"/>
  <c r="C130" i="11"/>
  <c r="D130" i="10"/>
  <c r="C133" i="16"/>
  <c r="D133" i="12"/>
  <c r="C146" i="11"/>
  <c r="D146" i="10"/>
  <c r="C155" i="16"/>
  <c r="D155" i="12"/>
  <c r="C164" i="11"/>
  <c r="D164" i="10"/>
  <c r="C169" i="16"/>
  <c r="D169" i="12"/>
  <c r="C196" i="11"/>
  <c r="D196" i="10"/>
  <c r="C198" i="16"/>
  <c r="D198" i="12"/>
  <c r="C231" i="11"/>
  <c r="D231" i="10"/>
  <c r="C235" i="16"/>
  <c r="D235" i="12"/>
  <c r="C9" i="11"/>
  <c r="D9" i="10"/>
  <c r="C11" i="16"/>
  <c r="D11" i="12"/>
  <c r="C17" i="11"/>
  <c r="D17" i="10"/>
  <c r="C18" i="16"/>
  <c r="D18" i="12"/>
  <c r="C47" i="11"/>
  <c r="D47" i="10"/>
  <c r="C56" i="16"/>
  <c r="D56" i="12"/>
  <c r="C123" i="11"/>
  <c r="E123" i="11" s="1"/>
  <c r="D123" i="10"/>
  <c r="E123" i="10" s="1"/>
  <c r="C128" i="16"/>
  <c r="D128" i="12"/>
  <c r="C144" i="11"/>
  <c r="E144" i="11" s="1"/>
  <c r="D144" i="10"/>
  <c r="C154" i="16"/>
  <c r="D154" i="12"/>
  <c r="C156" i="21"/>
  <c r="C162" i="11"/>
  <c r="E162" i="11" s="1"/>
  <c r="D162" i="10"/>
  <c r="E162" i="10" s="1"/>
  <c r="C168" i="16"/>
  <c r="D168" i="12"/>
  <c r="C182" i="21"/>
  <c r="C191" i="11"/>
  <c r="D191" i="10"/>
  <c r="E191" i="10" s="1"/>
  <c r="C197" i="16"/>
  <c r="D197" i="12"/>
  <c r="C226" i="11"/>
  <c r="E226" i="11" s="1"/>
  <c r="D226" i="10"/>
  <c r="E226" i="10" s="1"/>
  <c r="C232" i="16"/>
  <c r="D232" i="12"/>
  <c r="C159" i="11"/>
  <c r="D159" i="10"/>
  <c r="E159" i="10" s="1"/>
  <c r="C10" i="16"/>
  <c r="D10" i="12"/>
  <c r="C16" i="11"/>
  <c r="E16" i="11" s="1"/>
  <c r="D16" i="10"/>
  <c r="E16" i="10" s="1"/>
  <c r="C19" i="16"/>
  <c r="D19" i="12"/>
  <c r="C42" i="11"/>
  <c r="D42" i="10"/>
  <c r="E42" i="10" s="1"/>
  <c r="C49" i="16"/>
  <c r="D49" i="12"/>
  <c r="E49" i="12" s="1"/>
  <c r="C81" i="16"/>
  <c r="D81" i="12"/>
  <c r="C152" i="11"/>
  <c r="D152" i="10"/>
  <c r="C165" i="16"/>
  <c r="D165" i="12"/>
  <c r="C202" i="11"/>
  <c r="D202" i="10"/>
  <c r="C218" i="16"/>
  <c r="D218" i="12"/>
  <c r="C255" i="11"/>
  <c r="D255" i="10"/>
  <c r="C181" i="16"/>
  <c r="D181" i="12"/>
  <c r="C30" i="11"/>
  <c r="D30" i="10"/>
  <c r="C37" i="16"/>
  <c r="D37" i="12"/>
  <c r="C86" i="11"/>
  <c r="D86" i="10"/>
  <c r="C122" i="16"/>
  <c r="D122" i="12"/>
  <c r="C200" i="11"/>
  <c r="D200" i="10"/>
  <c r="C220" i="16"/>
  <c r="D220" i="12"/>
  <c r="C103" i="11"/>
  <c r="D103" i="10"/>
  <c r="C105" i="16"/>
  <c r="D105" i="12"/>
  <c r="C238" i="11"/>
  <c r="D238" i="10"/>
  <c r="D3" i="11"/>
  <c r="C64" i="16"/>
  <c r="D64" i="12"/>
  <c r="C116" i="11"/>
  <c r="E116" i="11" s="1"/>
  <c r="D116" i="10"/>
  <c r="E116" i="10" s="1"/>
  <c r="C137" i="16"/>
  <c r="D137" i="12"/>
  <c r="C180" i="11"/>
  <c r="E180" i="11" s="1"/>
  <c r="D180" i="10"/>
  <c r="E180" i="10" s="1"/>
  <c r="E193" i="18"/>
  <c r="C193" i="16"/>
  <c r="D193" i="12"/>
  <c r="C216" i="21"/>
  <c r="C234" i="11"/>
  <c r="E234" i="11" s="1"/>
  <c r="D234" i="10"/>
  <c r="E234" i="10" s="1"/>
  <c r="C249" i="16"/>
  <c r="E249" i="18"/>
  <c r="D249" i="12"/>
  <c r="C256" i="21"/>
  <c r="E256" i="21" s="1"/>
  <c r="C205" i="11"/>
  <c r="E205" i="11" s="1"/>
  <c r="D205" i="10"/>
  <c r="E205" i="10" s="1"/>
  <c r="E29" i="18"/>
  <c r="C29" i="16"/>
  <c r="D29" i="12"/>
  <c r="C36" i="21"/>
  <c r="C57" i="11"/>
  <c r="E57" i="11" s="1"/>
  <c r="D57" i="10"/>
  <c r="E57" i="10" s="1"/>
  <c r="C67" i="16"/>
  <c r="D67" i="12"/>
  <c r="C108" i="21"/>
  <c r="C150" i="11"/>
  <c r="E150" i="11" s="1"/>
  <c r="D150" i="10"/>
  <c r="E150" i="10" s="1"/>
  <c r="C199" i="16"/>
  <c r="D199" i="12"/>
  <c r="C254" i="11"/>
  <c r="E254" i="11" s="1"/>
  <c r="D254" i="10"/>
  <c r="E254" i="10" s="1"/>
  <c r="C101" i="16"/>
  <c r="D101" i="12"/>
  <c r="C119" i="11"/>
  <c r="E119" i="11" s="1"/>
  <c r="D119" i="10"/>
  <c r="E119" i="10" s="1"/>
  <c r="C145" i="16"/>
  <c r="D145" i="12"/>
  <c r="C4" i="24"/>
  <c r="D4" i="23"/>
  <c r="C21" i="24"/>
  <c r="E21" i="24" s="1"/>
  <c r="D21" i="23"/>
  <c r="C24" i="24"/>
  <c r="D24" i="23"/>
  <c r="C58" i="24"/>
  <c r="D58" i="23"/>
  <c r="C59" i="24"/>
  <c r="D59" i="23"/>
  <c r="C121" i="17"/>
  <c r="D121" i="11"/>
  <c r="C130" i="17"/>
  <c r="D130" i="11"/>
  <c r="C133" i="17"/>
  <c r="D133" i="11"/>
  <c r="C140" i="17"/>
  <c r="D140" i="11"/>
  <c r="C142" i="17"/>
  <c r="D142" i="11"/>
  <c r="C146" i="17"/>
  <c r="D146" i="11"/>
  <c r="C155" i="17"/>
  <c r="D155" i="11"/>
  <c r="C153" i="17"/>
  <c r="D153" i="11"/>
  <c r="C164" i="17"/>
  <c r="D164" i="11"/>
  <c r="C169" i="17"/>
  <c r="D169" i="11"/>
  <c r="C185" i="17"/>
  <c r="D185" i="11"/>
  <c r="C188" i="17"/>
  <c r="D188" i="11"/>
  <c r="C196" i="17"/>
  <c r="D196" i="11"/>
  <c r="C198" i="17"/>
  <c r="D198" i="11"/>
  <c r="C214" i="17"/>
  <c r="D214" i="11"/>
  <c r="C222" i="17"/>
  <c r="D222" i="11"/>
  <c r="C231" i="17"/>
  <c r="D231" i="11"/>
  <c r="C235" i="17"/>
  <c r="D235" i="11"/>
  <c r="C248" i="17"/>
  <c r="D248" i="11"/>
  <c r="C9" i="17"/>
  <c r="D9" i="11"/>
  <c r="C11" i="17"/>
  <c r="D11" i="11"/>
  <c r="C13" i="17"/>
  <c r="D13" i="11"/>
  <c r="C15" i="17"/>
  <c r="D15" i="11"/>
  <c r="C18" i="17"/>
  <c r="D18" i="11"/>
  <c r="C23" i="17"/>
  <c r="D23" i="11"/>
  <c r="C40" i="17"/>
  <c r="D40" i="11"/>
  <c r="C47" i="17"/>
  <c r="D47" i="11"/>
  <c r="C56" i="17"/>
  <c r="D56" i="11"/>
  <c r="C73" i="17"/>
  <c r="D73" i="11"/>
  <c r="C81" i="17"/>
  <c r="D81" i="11"/>
  <c r="C114" i="17"/>
  <c r="D114" i="11"/>
  <c r="C124" i="17"/>
  <c r="D124" i="11"/>
  <c r="C152" i="17"/>
  <c r="D152" i="11"/>
  <c r="C165" i="17"/>
  <c r="D165" i="11"/>
  <c r="C171" i="17"/>
  <c r="D171" i="11"/>
  <c r="C186" i="10"/>
  <c r="D186" i="9"/>
  <c r="C202" i="10"/>
  <c r="D202" i="9"/>
  <c r="C218" i="10"/>
  <c r="D218" i="9"/>
  <c r="C227" i="10"/>
  <c r="D227" i="9"/>
  <c r="C236" i="10"/>
  <c r="D236" i="9"/>
  <c r="C255" i="10"/>
  <c r="D255" i="9"/>
  <c r="C181" i="10"/>
  <c r="D181" i="9"/>
  <c r="C136" i="10"/>
  <c r="D136" i="9"/>
  <c r="C27" i="10"/>
  <c r="D27" i="9"/>
  <c r="C30" i="10"/>
  <c r="D30" i="9"/>
  <c r="C37" i="10"/>
  <c r="D37" i="9"/>
  <c r="C41" i="10"/>
  <c r="D41" i="9"/>
  <c r="C66" i="10"/>
  <c r="D66" i="9"/>
  <c r="C86" i="10"/>
  <c r="D86" i="9"/>
  <c r="C122" i="10"/>
  <c r="D122" i="9"/>
  <c r="C132" i="10"/>
  <c r="D132" i="9"/>
  <c r="C161" i="10"/>
  <c r="D161" i="9"/>
  <c r="C200" i="10"/>
  <c r="D200" i="9"/>
  <c r="C220" i="10"/>
  <c r="D220" i="9"/>
  <c r="C253" i="10"/>
  <c r="D253" i="9"/>
  <c r="C219" i="10"/>
  <c r="D219" i="9"/>
  <c r="C103" i="10"/>
  <c r="D103" i="9"/>
  <c r="D105" i="9"/>
  <c r="C105" i="10"/>
  <c r="C118" i="10"/>
  <c r="D118" i="9"/>
  <c r="C143" i="10"/>
  <c r="D143" i="9"/>
  <c r="C238" i="10"/>
  <c r="D238" i="9"/>
  <c r="D71" i="22"/>
  <c r="C71" i="23"/>
  <c r="C76" i="23"/>
  <c r="D76" i="22"/>
  <c r="C79" i="23"/>
  <c r="D79" i="22"/>
  <c r="C88" i="23"/>
  <c r="D88" i="22"/>
  <c r="C90" i="23"/>
  <c r="D90" i="22"/>
  <c r="C92" i="23"/>
  <c r="D92" i="22"/>
  <c r="C94" i="23"/>
  <c r="D94" i="22"/>
  <c r="C87" i="23"/>
  <c r="D87" i="22"/>
  <c r="C100" i="23"/>
  <c r="D100" i="22"/>
  <c r="D173" i="22"/>
  <c r="C173" i="23"/>
  <c r="D230" i="24"/>
  <c r="E230" i="24" s="1"/>
  <c r="C12" i="23"/>
  <c r="D12" i="22"/>
  <c r="E12" i="22" s="1"/>
  <c r="D19" i="24"/>
  <c r="D20" i="24"/>
  <c r="D26" i="24"/>
  <c r="D42" i="24"/>
  <c r="D49" i="24"/>
  <c r="D64" i="24"/>
  <c r="D80" i="24"/>
  <c r="D107" i="24"/>
  <c r="D116" i="24"/>
  <c r="D243" i="24"/>
  <c r="D74" i="24"/>
  <c r="E74" i="24" s="1"/>
  <c r="C34" i="23"/>
  <c r="D34" i="22"/>
  <c r="D44" i="22"/>
  <c r="C44" i="23"/>
  <c r="C48" i="23"/>
  <c r="D48" i="22"/>
  <c r="C53" i="23"/>
  <c r="D53" i="22"/>
  <c r="C63" i="23"/>
  <c r="D63" i="22"/>
  <c r="C72" i="23"/>
  <c r="D72" i="22"/>
  <c r="C85" i="23"/>
  <c r="D85" i="22"/>
  <c r="C98" i="23"/>
  <c r="D98" i="22"/>
  <c r="C113" i="23"/>
  <c r="D113" i="22"/>
  <c r="C121" i="23"/>
  <c r="D121" i="22"/>
  <c r="D130" i="22"/>
  <c r="C130" i="23"/>
  <c r="C133" i="23"/>
  <c r="D133" i="22"/>
  <c r="C140" i="23"/>
  <c r="D140" i="22"/>
  <c r="C142" i="23"/>
  <c r="D142" i="22"/>
  <c r="C146" i="23"/>
  <c r="D146" i="22"/>
  <c r="C155" i="23"/>
  <c r="D155" i="22"/>
  <c r="D157" i="22"/>
  <c r="C157" i="23"/>
  <c r="D153" i="22"/>
  <c r="C153" i="23"/>
  <c r="C164" i="23"/>
  <c r="D164" i="22"/>
  <c r="C169" i="23"/>
  <c r="D169" i="22"/>
  <c r="D185" i="22"/>
  <c r="C185" i="23"/>
  <c r="C188" i="23"/>
  <c r="D188" i="22"/>
  <c r="C196" i="23"/>
  <c r="D196" i="22"/>
  <c r="C198" i="23"/>
  <c r="D198" i="22"/>
  <c r="C214" i="23"/>
  <c r="D214" i="22"/>
  <c r="C222" i="23"/>
  <c r="D222" i="22"/>
  <c r="C231" i="23"/>
  <c r="D231" i="22"/>
  <c r="C235" i="23"/>
  <c r="D235" i="22"/>
  <c r="C248" i="23"/>
  <c r="D248" i="22"/>
  <c r="C68" i="23"/>
  <c r="D68" i="22"/>
  <c r="C9" i="23"/>
  <c r="D9" i="22"/>
  <c r="C137" i="23"/>
  <c r="D137" i="22"/>
  <c r="C163" i="23"/>
  <c r="D163" i="22"/>
  <c r="C170" i="23"/>
  <c r="D170" i="22"/>
  <c r="D180" i="22"/>
  <c r="C180" i="23"/>
  <c r="C193" i="23"/>
  <c r="D193" i="22"/>
  <c r="E193" i="22" s="1"/>
  <c r="C216" i="23"/>
  <c r="D216" i="22"/>
  <c r="C224" i="23"/>
  <c r="D224" i="22"/>
  <c r="C234" i="23"/>
  <c r="D234" i="22"/>
  <c r="C249" i="23"/>
  <c r="D249" i="22"/>
  <c r="E249" i="22" s="1"/>
  <c r="C256" i="23"/>
  <c r="D256" i="22"/>
  <c r="C126" i="23"/>
  <c r="D126" i="22"/>
  <c r="C205" i="23"/>
  <c r="D205" i="22"/>
  <c r="E205" i="22" s="1"/>
  <c r="C29" i="23"/>
  <c r="D29" i="22"/>
  <c r="C36" i="23"/>
  <c r="D36" i="22"/>
  <c r="C46" i="23"/>
  <c r="D46" i="22"/>
  <c r="E46" i="22" s="1"/>
  <c r="C57" i="23"/>
  <c r="D57" i="22"/>
  <c r="C67" i="23"/>
  <c r="D67" i="22"/>
  <c r="D108" i="22"/>
  <c r="E108" i="22" s="1"/>
  <c r="C108" i="23"/>
  <c r="D125" i="22"/>
  <c r="C125" i="23"/>
  <c r="C150" i="23"/>
  <c r="D150" i="22"/>
  <c r="D199" i="22"/>
  <c r="C199" i="23"/>
  <c r="C203" i="23"/>
  <c r="D203" i="22"/>
  <c r="C251" i="23"/>
  <c r="D251" i="22"/>
  <c r="E251" i="22" s="1"/>
  <c r="C254" i="23"/>
  <c r="D254" i="22"/>
  <c r="C101" i="23"/>
  <c r="D101" i="22"/>
  <c r="C102" i="23"/>
  <c r="D102" i="22"/>
  <c r="E102" i="22" s="1"/>
  <c r="C109" i="23"/>
  <c r="D109" i="22"/>
  <c r="D119" i="22"/>
  <c r="C119" i="23"/>
  <c r="C145" i="23"/>
  <c r="D145" i="22"/>
  <c r="E145" i="22" s="1"/>
  <c r="C135" i="23"/>
  <c r="D135" i="22"/>
  <c r="C8" i="21"/>
  <c r="C32" i="11"/>
  <c r="E32" i="11" s="1"/>
  <c r="D32" i="10"/>
  <c r="E32" i="10" s="1"/>
  <c r="C62" i="21"/>
  <c r="C76" i="11"/>
  <c r="D76" i="10"/>
  <c r="E76" i="10" s="1"/>
  <c r="C79" i="16"/>
  <c r="D79" i="12"/>
  <c r="C88" i="21"/>
  <c r="C92" i="11"/>
  <c r="E92" i="11" s="1"/>
  <c r="D92" i="10"/>
  <c r="E92" i="10" s="1"/>
  <c r="C94" i="16"/>
  <c r="D94" i="12"/>
  <c r="C87" i="21"/>
  <c r="C115" i="11"/>
  <c r="E115" i="11" s="1"/>
  <c r="D115" i="10"/>
  <c r="E115" i="10" s="1"/>
  <c r="C139" i="16"/>
  <c r="D139" i="12"/>
  <c r="C120" i="11"/>
  <c r="D120" i="10"/>
  <c r="E120" i="10" s="1"/>
  <c r="C228" i="11"/>
  <c r="D228" i="10"/>
  <c r="E228" i="10" s="1"/>
  <c r="C35" i="11"/>
  <c r="D35" i="10"/>
  <c r="E35" i="10" s="1"/>
  <c r="C195" i="11"/>
  <c r="D195" i="10"/>
  <c r="E195" i="10" s="1"/>
  <c r="C183" i="16"/>
  <c r="D183" i="12"/>
  <c r="C189" i="21"/>
  <c r="C210" i="11"/>
  <c r="D210" i="10"/>
  <c r="E210" i="10" s="1"/>
  <c r="C213" i="16"/>
  <c r="D213" i="12"/>
  <c r="C228" i="16"/>
  <c r="D228" i="12"/>
  <c r="C237" i="11"/>
  <c r="D237" i="10"/>
  <c r="E237" i="10" s="1"/>
  <c r="C241" i="16"/>
  <c r="E241" i="18"/>
  <c r="D241" i="12"/>
  <c r="C245" i="21"/>
  <c r="C104" i="11"/>
  <c r="D104" i="10"/>
  <c r="E104" i="10" s="1"/>
  <c r="C51" i="16"/>
  <c r="D51" i="12"/>
  <c r="C70" i="21"/>
  <c r="C177" i="11"/>
  <c r="D177" i="10"/>
  <c r="E177" i="10" s="1"/>
  <c r="C179" i="16"/>
  <c r="D179" i="12"/>
  <c r="C6" i="11"/>
  <c r="E6" i="11" s="1"/>
  <c r="D6" i="10"/>
  <c r="E6" i="10" s="1"/>
  <c r="C28" i="21"/>
  <c r="C54" i="16"/>
  <c r="D54" i="12"/>
  <c r="C78" i="21"/>
  <c r="C176" i="16"/>
  <c r="D176" i="12"/>
  <c r="C229" i="21"/>
  <c r="C246" i="11"/>
  <c r="E246" i="11" s="1"/>
  <c r="D246" i="10"/>
  <c r="E246" i="10" s="1"/>
  <c r="C5" i="16"/>
  <c r="D5" i="12"/>
  <c r="C211" i="11"/>
  <c r="E211" i="11" s="1"/>
  <c r="D211" i="10"/>
  <c r="E211" i="10" s="1"/>
  <c r="C217" i="16"/>
  <c r="D217" i="12"/>
  <c r="C39" i="21"/>
  <c r="C52" i="11"/>
  <c r="E52" i="11" s="1"/>
  <c r="D52" i="10"/>
  <c r="E52" i="10" s="1"/>
  <c r="C55" i="16"/>
  <c r="D55" i="12"/>
  <c r="C69" i="21"/>
  <c r="C96" i="16"/>
  <c r="D96" i="12"/>
  <c r="C117" i="11"/>
  <c r="E117" i="11" s="1"/>
  <c r="D117" i="10"/>
  <c r="E117" i="10" s="1"/>
  <c r="C4" i="23"/>
  <c r="D4" i="22"/>
  <c r="C21" i="23"/>
  <c r="D21" i="22"/>
  <c r="C24" i="23"/>
  <c r="D24" i="22"/>
  <c r="C58" i="23"/>
  <c r="D58" i="22"/>
  <c r="C59" i="23"/>
  <c r="D59" i="22"/>
  <c r="C4" i="10"/>
  <c r="D4" i="9"/>
  <c r="C21" i="10"/>
  <c r="D21" i="9"/>
  <c r="C24" i="10"/>
  <c r="D24" i="9"/>
  <c r="C58" i="10"/>
  <c r="D58" i="9"/>
  <c r="C59" i="10"/>
  <c r="D59" i="9"/>
  <c r="C75" i="10"/>
  <c r="D75" i="9"/>
  <c r="C77" i="10"/>
  <c r="D77" i="9"/>
  <c r="C83" i="10"/>
  <c r="D83" i="9"/>
  <c r="C89" i="10"/>
  <c r="D89" i="9"/>
  <c r="C91" i="10"/>
  <c r="D91" i="9"/>
  <c r="C93" i="10"/>
  <c r="D93" i="9"/>
  <c r="C95" i="10"/>
  <c r="D95" i="9"/>
  <c r="C97" i="10"/>
  <c r="D97" i="9"/>
  <c r="C112" i="10"/>
  <c r="D112" i="9"/>
  <c r="C138" i="10"/>
  <c r="D138" i="9"/>
  <c r="C172" i="10"/>
  <c r="D172" i="9"/>
  <c r="C175" i="10"/>
  <c r="D175" i="9"/>
  <c r="C38" i="10"/>
  <c r="D38" i="9"/>
  <c r="C166" i="10"/>
  <c r="D166" i="9"/>
  <c r="D184" i="9"/>
  <c r="C184" i="10"/>
  <c r="C190" i="10"/>
  <c r="D190" i="9"/>
  <c r="C194" i="10"/>
  <c r="D194" i="9"/>
  <c r="C212" i="10"/>
  <c r="D212" i="9"/>
  <c r="C223" i="10"/>
  <c r="D223" i="9"/>
  <c r="C208" i="10"/>
  <c r="D208" i="9"/>
  <c r="C167" i="10"/>
  <c r="D167" i="9"/>
  <c r="C233" i="10"/>
  <c r="D233" i="9"/>
  <c r="C240" i="10"/>
  <c r="D240" i="9"/>
  <c r="C239" i="10"/>
  <c r="D239" i="9"/>
  <c r="C252" i="10"/>
  <c r="D252" i="9"/>
  <c r="C106" i="10"/>
  <c r="D106" i="9"/>
  <c r="C50" i="10"/>
  <c r="D50" i="9"/>
  <c r="C65" i="10"/>
  <c r="D65" i="9"/>
  <c r="C110" i="10"/>
  <c r="D110" i="9"/>
  <c r="C148" i="10"/>
  <c r="D148" i="9"/>
  <c r="C178" i="10"/>
  <c r="D178" i="9"/>
  <c r="C201" i="10"/>
  <c r="D201" i="9"/>
  <c r="C149" i="10"/>
  <c r="D149" i="9"/>
  <c r="C25" i="10"/>
  <c r="D25" i="9"/>
  <c r="C33" i="10"/>
  <c r="D33" i="9"/>
  <c r="C45" i="10"/>
  <c r="D45" i="9"/>
  <c r="C61" i="10"/>
  <c r="D61" i="9"/>
  <c r="C99" i="10"/>
  <c r="D99" i="9"/>
  <c r="C160" i="10"/>
  <c r="D160" i="9"/>
  <c r="C221" i="10"/>
  <c r="D221" i="9"/>
  <c r="C242" i="10"/>
  <c r="D242" i="9"/>
  <c r="C244" i="10"/>
  <c r="D244" i="9"/>
  <c r="C60" i="10"/>
  <c r="D60" i="9"/>
  <c r="C31" i="10"/>
  <c r="D31" i="9"/>
  <c r="C127" i="10"/>
  <c r="D127" i="9"/>
  <c r="C173" i="10"/>
  <c r="D173" i="9"/>
  <c r="C230" i="10"/>
  <c r="D230" i="9"/>
  <c r="C34" i="10"/>
  <c r="D34" i="9"/>
  <c r="C44" i="10"/>
  <c r="D44" i="9"/>
  <c r="C48" i="10"/>
  <c r="D48" i="9"/>
  <c r="C53" i="10"/>
  <c r="D53" i="9"/>
  <c r="C63" i="10"/>
  <c r="D63" i="9"/>
  <c r="C72" i="10"/>
  <c r="D72" i="9"/>
  <c r="C85" i="10"/>
  <c r="D85" i="9"/>
  <c r="C98" i="10"/>
  <c r="D98" i="9"/>
  <c r="C113" i="10"/>
  <c r="D113" i="9"/>
  <c r="C121" i="10"/>
  <c r="D121" i="9"/>
  <c r="C24" i="11"/>
  <c r="D24" i="10"/>
  <c r="C58" i="16"/>
  <c r="D58" i="12"/>
  <c r="C77" i="11"/>
  <c r="D77" i="10"/>
  <c r="C83" i="16"/>
  <c r="D83" i="12"/>
  <c r="C93" i="11"/>
  <c r="D93" i="10"/>
  <c r="C95" i="16"/>
  <c r="D95" i="12"/>
  <c r="C138" i="11"/>
  <c r="D138" i="10"/>
  <c r="C172" i="16"/>
  <c r="D172" i="12"/>
  <c r="C175" i="21"/>
  <c r="C166" i="16"/>
  <c r="D166" i="12"/>
  <c r="C194" i="11"/>
  <c r="D194" i="10"/>
  <c r="C212" i="16"/>
  <c r="D212" i="12"/>
  <c r="C167" i="11"/>
  <c r="D167" i="10"/>
  <c r="C233" i="16"/>
  <c r="D233" i="12"/>
  <c r="C252" i="11"/>
  <c r="D252" i="10"/>
  <c r="C106" i="16"/>
  <c r="D106" i="12"/>
  <c r="C110" i="11"/>
  <c r="D110" i="10"/>
  <c r="C148" i="16"/>
  <c r="D148" i="12"/>
  <c r="C149" i="11"/>
  <c r="D149" i="10"/>
  <c r="C25" i="16"/>
  <c r="D25" i="12"/>
  <c r="C61" i="11"/>
  <c r="D61" i="10"/>
  <c r="C99" i="16"/>
  <c r="D99" i="12"/>
  <c r="C242" i="11"/>
  <c r="D242" i="10"/>
  <c r="C244" i="16"/>
  <c r="D244" i="12"/>
  <c r="C127" i="11"/>
  <c r="D127" i="10"/>
  <c r="C173" i="16"/>
  <c r="D173" i="12"/>
  <c r="C44" i="11"/>
  <c r="D44" i="10"/>
  <c r="C48" i="16"/>
  <c r="D48" i="12"/>
  <c r="C72" i="11"/>
  <c r="D72" i="10"/>
  <c r="C85" i="16"/>
  <c r="D85" i="12"/>
  <c r="C121" i="11"/>
  <c r="D121" i="10"/>
  <c r="C130" i="16"/>
  <c r="D130" i="12"/>
  <c r="C142" i="11"/>
  <c r="D142" i="10"/>
  <c r="C146" i="16"/>
  <c r="D146" i="12"/>
  <c r="C153" i="11"/>
  <c r="D153" i="10"/>
  <c r="C164" i="16"/>
  <c r="D164" i="12"/>
  <c r="C188" i="11"/>
  <c r="D188" i="10"/>
  <c r="C196" i="16"/>
  <c r="D196" i="12"/>
  <c r="C222" i="11"/>
  <c r="D222" i="10"/>
  <c r="C231" i="16"/>
  <c r="D231" i="12"/>
  <c r="C68" i="11"/>
  <c r="D68" i="10"/>
  <c r="C9" i="16"/>
  <c r="D9" i="12"/>
  <c r="C15" i="11"/>
  <c r="D15" i="10"/>
  <c r="C17" i="16"/>
  <c r="D17" i="12"/>
  <c r="C40" i="11"/>
  <c r="D40" i="10"/>
  <c r="C47" i="16"/>
  <c r="D47" i="12"/>
  <c r="C123" i="16"/>
  <c r="E123" i="18"/>
  <c r="D123" i="12"/>
  <c r="C128" i="21"/>
  <c r="C141" i="11"/>
  <c r="E141" i="11" s="1"/>
  <c r="D141" i="10"/>
  <c r="E141" i="10" s="1"/>
  <c r="C144" i="16"/>
  <c r="D144" i="12"/>
  <c r="C158" i="11"/>
  <c r="E158" i="11" s="1"/>
  <c r="D158" i="10"/>
  <c r="E158" i="10" s="1"/>
  <c r="C162" i="16"/>
  <c r="D162" i="12"/>
  <c r="C168" i="21"/>
  <c r="C187" i="11"/>
  <c r="E187" i="11" s="1"/>
  <c r="D187" i="10"/>
  <c r="E187" i="10" s="1"/>
  <c r="C191" i="16"/>
  <c r="D191" i="12"/>
  <c r="C215" i="11"/>
  <c r="D215" i="10"/>
  <c r="E215" i="10" s="1"/>
  <c r="C226" i="16"/>
  <c r="D226" i="12"/>
  <c r="C250" i="11"/>
  <c r="E250" i="11" s="1"/>
  <c r="D250" i="10"/>
  <c r="C159" i="16"/>
  <c r="D159" i="12"/>
  <c r="C14" i="11"/>
  <c r="D14" i="10"/>
  <c r="E14" i="10" s="1"/>
  <c r="C16" i="16"/>
  <c r="D16" i="12"/>
  <c r="C26" i="11"/>
  <c r="E26" i="11" s="1"/>
  <c r="D26" i="10"/>
  <c r="E26" i="10" s="1"/>
  <c r="C42" i="16"/>
  <c r="D42" i="12"/>
  <c r="C124" i="11"/>
  <c r="D124" i="10"/>
  <c r="C152" i="16"/>
  <c r="D152" i="12"/>
  <c r="C186" i="11"/>
  <c r="D186" i="10"/>
  <c r="C202" i="16"/>
  <c r="D202" i="12"/>
  <c r="C236" i="11"/>
  <c r="D236" i="10"/>
  <c r="C255" i="16"/>
  <c r="D255" i="12"/>
  <c r="C27" i="11"/>
  <c r="D27" i="10"/>
  <c r="C30" i="16"/>
  <c r="D30" i="12"/>
  <c r="C66" i="11"/>
  <c r="D66" i="10"/>
  <c r="C86" i="16"/>
  <c r="D86" i="12"/>
  <c r="C161" i="11"/>
  <c r="D161" i="10"/>
  <c r="C200" i="16"/>
  <c r="D200" i="12"/>
  <c r="C219" i="11"/>
  <c r="D219" i="10"/>
  <c r="C103" i="16"/>
  <c r="D103" i="12"/>
  <c r="C143" i="11"/>
  <c r="D143" i="10"/>
  <c r="C238" i="16"/>
  <c r="D238" i="12"/>
  <c r="C107" i="11"/>
  <c r="E107" i="11" s="1"/>
  <c r="D107" i="10"/>
  <c r="E107" i="10" s="1"/>
  <c r="C116" i="16"/>
  <c r="D116" i="12"/>
  <c r="C170" i="11"/>
  <c r="D170" i="10"/>
  <c r="E170" i="10" s="1"/>
  <c r="C180" i="16"/>
  <c r="D180" i="12"/>
  <c r="C193" i="21"/>
  <c r="C224" i="11"/>
  <c r="D224" i="10"/>
  <c r="E224" i="10" s="1"/>
  <c r="C234" i="16"/>
  <c r="E234" i="16" s="1"/>
  <c r="D234" i="12"/>
  <c r="C249" i="21"/>
  <c r="C126" i="11"/>
  <c r="D126" i="10"/>
  <c r="E126" i="10" s="1"/>
  <c r="C205" i="16"/>
  <c r="D205" i="12"/>
  <c r="C29" i="21"/>
  <c r="E29" i="21" s="1"/>
  <c r="C46" i="11"/>
  <c r="E46" i="11" s="1"/>
  <c r="D46" i="10"/>
  <c r="E46" i="10" s="1"/>
  <c r="E57" i="18"/>
  <c r="C57" i="16"/>
  <c r="D57" i="12"/>
  <c r="C67" i="21"/>
  <c r="C125" i="11"/>
  <c r="D125" i="10"/>
  <c r="E125" i="10" s="1"/>
  <c r="C150" i="16"/>
  <c r="D150" i="12"/>
  <c r="C251" i="11"/>
  <c r="D251" i="10"/>
  <c r="E251" i="10" s="1"/>
  <c r="C254" i="16"/>
  <c r="E254" i="18"/>
  <c r="D254" i="12"/>
  <c r="C109" i="11"/>
  <c r="E109" i="11" s="1"/>
  <c r="D109" i="10"/>
  <c r="E109" i="10" s="1"/>
  <c r="C119" i="16"/>
  <c r="D119" i="12"/>
  <c r="D3" i="16"/>
  <c r="D121" i="16"/>
  <c r="D130" i="16"/>
  <c r="D133" i="16"/>
  <c r="D140" i="16"/>
  <c r="D142" i="16"/>
  <c r="D146" i="16"/>
  <c r="D155" i="16"/>
  <c r="D157" i="16"/>
  <c r="D153" i="16"/>
  <c r="D164" i="16"/>
  <c r="D169" i="16"/>
  <c r="D185" i="16"/>
  <c r="D188" i="16"/>
  <c r="E196" i="18"/>
  <c r="D196" i="16"/>
  <c r="D198" i="16"/>
  <c r="D214" i="16"/>
  <c r="D222" i="16"/>
  <c r="D231" i="16"/>
  <c r="D235" i="16"/>
  <c r="D248" i="16"/>
  <c r="D68" i="16"/>
  <c r="D9" i="16"/>
  <c r="D11" i="16"/>
  <c r="D13" i="16"/>
  <c r="D15" i="16"/>
  <c r="D17" i="16"/>
  <c r="D18" i="16"/>
  <c r="D23" i="16"/>
  <c r="D40" i="16"/>
  <c r="D47" i="16"/>
  <c r="D56" i="16"/>
  <c r="D73" i="16"/>
  <c r="D81" i="16"/>
  <c r="D114" i="16"/>
  <c r="D124" i="16"/>
  <c r="E152" i="18"/>
  <c r="D152" i="16"/>
  <c r="D165" i="16"/>
  <c r="C186" i="17"/>
  <c r="D186" i="11"/>
  <c r="C202" i="17"/>
  <c r="D202" i="11"/>
  <c r="C218" i="17"/>
  <c r="D218" i="11"/>
  <c r="C227" i="17"/>
  <c r="D227" i="11"/>
  <c r="C236" i="17"/>
  <c r="D236" i="11"/>
  <c r="C255" i="17"/>
  <c r="D255" i="11"/>
  <c r="C181" i="17"/>
  <c r="D181" i="11"/>
  <c r="C136" i="17"/>
  <c r="D136" i="11"/>
  <c r="C27" i="17"/>
  <c r="D27" i="11"/>
  <c r="C30" i="17"/>
  <c r="D30" i="11"/>
  <c r="C37" i="17"/>
  <c r="D37" i="11"/>
  <c r="C41" i="17"/>
  <c r="D41" i="11"/>
  <c r="C66" i="17"/>
  <c r="D66" i="11"/>
  <c r="C86" i="17"/>
  <c r="D86" i="11"/>
  <c r="C122" i="17"/>
  <c r="D122" i="11"/>
  <c r="C132" i="17"/>
  <c r="D132" i="11"/>
  <c r="C200" i="17"/>
  <c r="D200" i="11"/>
  <c r="C220" i="17"/>
  <c r="D220" i="11"/>
  <c r="C253" i="17"/>
  <c r="D253" i="11"/>
  <c r="C219" i="17"/>
  <c r="D219" i="11"/>
  <c r="C103" i="17"/>
  <c r="D103" i="11"/>
  <c r="C118" i="17"/>
  <c r="D118" i="11"/>
  <c r="C143" i="17"/>
  <c r="D143" i="11"/>
  <c r="C238" i="17"/>
  <c r="D238" i="11"/>
  <c r="D173" i="24"/>
  <c r="E173" i="24" s="1"/>
  <c r="D10" i="24"/>
  <c r="C18" i="23"/>
  <c r="D18" i="22"/>
  <c r="D23" i="22"/>
  <c r="C23" i="23"/>
  <c r="C40" i="23"/>
  <c r="D40" i="22"/>
  <c r="C47" i="23"/>
  <c r="D47" i="22"/>
  <c r="C56" i="23"/>
  <c r="D56" i="22"/>
  <c r="C73" i="23"/>
  <c r="D73" i="22"/>
  <c r="C81" i="23"/>
  <c r="D81" i="22"/>
  <c r="D114" i="22"/>
  <c r="C114" i="23"/>
  <c r="C124" i="23"/>
  <c r="D124" i="22"/>
  <c r="C138" i="23"/>
  <c r="D138" i="22"/>
  <c r="C172" i="23"/>
  <c r="D172" i="22"/>
  <c r="C175" i="23"/>
  <c r="D175" i="22"/>
  <c r="C38" i="23"/>
  <c r="D38" i="22"/>
  <c r="D151" i="22"/>
  <c r="C166" i="23"/>
  <c r="D166" i="22"/>
  <c r="C184" i="23"/>
  <c r="D184" i="22"/>
  <c r="C190" i="23"/>
  <c r="D190" i="22"/>
  <c r="C194" i="23"/>
  <c r="D194" i="22"/>
  <c r="C212" i="23"/>
  <c r="D212" i="22"/>
  <c r="C223" i="23"/>
  <c r="D223" i="22"/>
  <c r="D208" i="22"/>
  <c r="C208" i="23"/>
  <c r="C167" i="23"/>
  <c r="D167" i="22"/>
  <c r="C233" i="23"/>
  <c r="D233" i="22"/>
  <c r="C240" i="23"/>
  <c r="D240" i="22"/>
  <c r="C239" i="23"/>
  <c r="D239" i="22"/>
  <c r="C252" i="23"/>
  <c r="D252" i="22"/>
  <c r="C106" i="23"/>
  <c r="D106" i="22"/>
  <c r="C50" i="23"/>
  <c r="D50" i="22"/>
  <c r="C65" i="23"/>
  <c r="D65" i="22"/>
  <c r="C110" i="23"/>
  <c r="D110" i="22"/>
  <c r="C148" i="23"/>
  <c r="D148" i="22"/>
  <c r="D178" i="22"/>
  <c r="C178" i="23"/>
  <c r="D201" i="22"/>
  <c r="C149" i="23"/>
  <c r="D149" i="22"/>
  <c r="D25" i="22"/>
  <c r="C25" i="23"/>
  <c r="C33" i="23"/>
  <c r="D33" i="22"/>
  <c r="C45" i="23"/>
  <c r="D45" i="22"/>
  <c r="C61" i="23"/>
  <c r="D61" i="22"/>
  <c r="C99" i="23"/>
  <c r="D99" i="22"/>
  <c r="C160" i="23"/>
  <c r="D160" i="22"/>
  <c r="C221" i="23"/>
  <c r="D221" i="22"/>
  <c r="C242" i="23"/>
  <c r="D242" i="22"/>
  <c r="C244" i="23"/>
  <c r="D244" i="22"/>
  <c r="D60" i="22"/>
  <c r="C60" i="23"/>
  <c r="C31" i="23"/>
  <c r="D31" i="22"/>
  <c r="C127" i="23"/>
  <c r="D127" i="22"/>
  <c r="D211" i="24"/>
  <c r="E211" i="24" s="1"/>
  <c r="D34" i="24"/>
  <c r="E34" i="24" s="1"/>
  <c r="D44" i="24"/>
  <c r="E44" i="24" s="1"/>
  <c r="D63" i="24"/>
  <c r="E63" i="24" s="1"/>
  <c r="D98" i="24"/>
  <c r="E98" i="24" s="1"/>
  <c r="D130" i="24"/>
  <c r="E130" i="24" s="1"/>
  <c r="D142" i="24"/>
  <c r="D157" i="24"/>
  <c r="D169" i="24"/>
  <c r="D196" i="24"/>
  <c r="D222" i="24"/>
  <c r="D248" i="24"/>
  <c r="C14" i="23"/>
  <c r="D14" i="22"/>
  <c r="D137" i="24"/>
  <c r="D163" i="24"/>
  <c r="D170" i="24"/>
  <c r="D180" i="24"/>
  <c r="D193" i="24"/>
  <c r="D216" i="24"/>
  <c r="D224" i="24"/>
  <c r="D234" i="24"/>
  <c r="D249" i="24"/>
  <c r="D256" i="24"/>
  <c r="D126" i="24"/>
  <c r="D205" i="24"/>
  <c r="D29" i="24"/>
  <c r="D57" i="24"/>
  <c r="D125" i="24"/>
  <c r="D203" i="24"/>
  <c r="D251" i="24"/>
  <c r="D254" i="24"/>
  <c r="D101" i="24"/>
  <c r="D102" i="24"/>
  <c r="D109" i="24"/>
  <c r="D119" i="24"/>
  <c r="D145" i="24"/>
  <c r="C22" i="11"/>
  <c r="D22" i="10"/>
  <c r="E22" i="10" s="1"/>
  <c r="C32" i="16"/>
  <c r="D32" i="12"/>
  <c r="C71" i="11"/>
  <c r="E71" i="11" s="1"/>
  <c r="D71" i="10"/>
  <c r="E71" i="10" s="1"/>
  <c r="C76" i="16"/>
  <c r="D76" i="12"/>
  <c r="C90" i="11"/>
  <c r="D90" i="10"/>
  <c r="E90" i="10" s="1"/>
  <c r="C92" i="16"/>
  <c r="D92" i="12"/>
  <c r="C94" i="21"/>
  <c r="C100" i="11"/>
  <c r="D100" i="10"/>
  <c r="C115" i="16"/>
  <c r="D115" i="12"/>
  <c r="C139" i="21"/>
  <c r="C7" i="11"/>
  <c r="D7" i="10"/>
  <c r="E7" i="10" s="1"/>
  <c r="C120" i="16"/>
  <c r="D120" i="12"/>
  <c r="C225" i="11"/>
  <c r="D225" i="10"/>
  <c r="E225" i="10" s="1"/>
  <c r="C147" i="21"/>
  <c r="C195" i="16"/>
  <c r="D195" i="12"/>
  <c r="C183" i="21"/>
  <c r="C192" i="11"/>
  <c r="E192" i="11" s="1"/>
  <c r="D192" i="10"/>
  <c r="E192" i="10" s="1"/>
  <c r="C210" i="16"/>
  <c r="D210" i="12"/>
  <c r="C228" i="21"/>
  <c r="C237" i="16"/>
  <c r="D237" i="12"/>
  <c r="C206" i="11"/>
  <c r="E206" i="11" s="1"/>
  <c r="D206" i="10"/>
  <c r="C104" i="16"/>
  <c r="D104" i="12"/>
  <c r="C51" i="21"/>
  <c r="C129" i="11"/>
  <c r="E129" i="11" s="1"/>
  <c r="D129" i="10"/>
  <c r="E129" i="10" s="1"/>
  <c r="C177" i="16"/>
  <c r="D177" i="12"/>
  <c r="C179" i="21"/>
  <c r="C6" i="16"/>
  <c r="D6" i="12"/>
  <c r="C35" i="16"/>
  <c r="D35" i="12"/>
  <c r="C147" i="11"/>
  <c r="D147" i="10"/>
  <c r="E147" i="10" s="1"/>
  <c r="C243" i="11"/>
  <c r="D243" i="10"/>
  <c r="E243" i="10" s="1"/>
  <c r="C246" i="16"/>
  <c r="D246" i="12"/>
  <c r="C131" i="11"/>
  <c r="E131" i="11" s="1"/>
  <c r="D131" i="10"/>
  <c r="E131" i="10" s="1"/>
  <c r="C211" i="16"/>
  <c r="D211" i="12"/>
  <c r="C217" i="21"/>
  <c r="C43" i="11"/>
  <c r="E43" i="11" s="1"/>
  <c r="D43" i="10"/>
  <c r="E43" i="10" s="1"/>
  <c r="C52" i="16"/>
  <c r="D52" i="12"/>
  <c r="C55" i="21"/>
  <c r="C84" i="11"/>
  <c r="E84" i="11" s="1"/>
  <c r="D84" i="10"/>
  <c r="E84" i="10" s="1"/>
  <c r="C96" i="21"/>
  <c r="C117" i="16"/>
  <c r="D117" i="12"/>
  <c r="C71" i="24"/>
  <c r="D71" i="23"/>
  <c r="C76" i="24"/>
  <c r="D76" i="23"/>
  <c r="C79" i="24"/>
  <c r="D79" i="23"/>
  <c r="C88" i="24"/>
  <c r="E88" i="24" s="1"/>
  <c r="D88" i="23"/>
  <c r="C90" i="24"/>
  <c r="D90" i="23"/>
  <c r="C92" i="24"/>
  <c r="D92" i="23"/>
  <c r="C94" i="24"/>
  <c r="D94" i="23"/>
  <c r="C87" i="24"/>
  <c r="E87" i="24" s="1"/>
  <c r="D87" i="23"/>
  <c r="C100" i="24"/>
  <c r="D100" i="23"/>
  <c r="D115" i="23"/>
  <c r="C115" i="24"/>
  <c r="C139" i="24"/>
  <c r="D139" i="23"/>
  <c r="C174" i="24"/>
  <c r="E174" i="24" s="1"/>
  <c r="D174" i="23"/>
  <c r="C7" i="24"/>
  <c r="D7" i="23"/>
  <c r="C120" i="24"/>
  <c r="D120" i="23"/>
  <c r="C195" i="24"/>
  <c r="D195" i="23"/>
  <c r="C183" i="24"/>
  <c r="E183" i="24" s="1"/>
  <c r="D183" i="23"/>
  <c r="C189" i="24"/>
  <c r="D189" i="23"/>
  <c r="D192" i="23"/>
  <c r="C192" i="24"/>
  <c r="C210" i="24"/>
  <c r="D210" i="23"/>
  <c r="C213" i="24"/>
  <c r="E213" i="24" s="1"/>
  <c r="D213" i="23"/>
  <c r="C82" i="24"/>
  <c r="D82" i="23"/>
  <c r="C228" i="24"/>
  <c r="D228" i="23"/>
  <c r="C225" i="24"/>
  <c r="D225" i="23"/>
  <c r="C237" i="24"/>
  <c r="E237" i="24" s="1"/>
  <c r="D237" i="23"/>
  <c r="C241" i="24"/>
  <c r="D241" i="23"/>
  <c r="C245" i="24"/>
  <c r="D245" i="23"/>
  <c r="C206" i="24"/>
  <c r="D206" i="23"/>
  <c r="C104" i="24"/>
  <c r="E104" i="24" s="1"/>
  <c r="D104" i="23"/>
  <c r="C51" i="24"/>
  <c r="D51" i="23"/>
  <c r="C70" i="24"/>
  <c r="D70" i="23"/>
  <c r="C129" i="24"/>
  <c r="D129" i="23"/>
  <c r="C177" i="24"/>
  <c r="E177" i="24" s="1"/>
  <c r="D177" i="23"/>
  <c r="C179" i="24"/>
  <c r="D179" i="23"/>
  <c r="C209" i="24"/>
  <c r="D209" i="23"/>
  <c r="C6" i="24"/>
  <c r="D6" i="23"/>
  <c r="C28" i="24"/>
  <c r="E28" i="24" s="1"/>
  <c r="D28" i="23"/>
  <c r="C35" i="24"/>
  <c r="D35" i="23"/>
  <c r="C54" i="24"/>
  <c r="D54" i="23"/>
  <c r="C78" i="24"/>
  <c r="D78" i="23"/>
  <c r="C147" i="24"/>
  <c r="E147" i="24" s="1"/>
  <c r="D147" i="23"/>
  <c r="C176" i="24"/>
  <c r="D176" i="23"/>
  <c r="C229" i="24"/>
  <c r="D229" i="23"/>
  <c r="C243" i="24"/>
  <c r="D243" i="23"/>
  <c r="E67" i="18"/>
  <c r="C4" i="17"/>
  <c r="D4" i="11"/>
  <c r="C21" i="17"/>
  <c r="D21" i="11"/>
  <c r="C24" i="17"/>
  <c r="D24" i="11"/>
  <c r="C58" i="17"/>
  <c r="D58" i="11"/>
  <c r="C59" i="17"/>
  <c r="D59" i="11"/>
  <c r="C75" i="17"/>
  <c r="D75" i="11"/>
  <c r="C77" i="17"/>
  <c r="D77" i="11"/>
  <c r="C83" i="17"/>
  <c r="D83" i="11"/>
  <c r="C89" i="17"/>
  <c r="D89" i="11"/>
  <c r="C91" i="17"/>
  <c r="D91" i="11"/>
  <c r="C93" i="17"/>
  <c r="D93" i="11"/>
  <c r="D95" i="11"/>
  <c r="C97" i="17"/>
  <c r="D97" i="11"/>
  <c r="C138" i="17"/>
  <c r="D138" i="11"/>
  <c r="C172" i="17"/>
  <c r="D172" i="11"/>
  <c r="D175" i="11"/>
  <c r="C166" i="17"/>
  <c r="D166" i="11"/>
  <c r="C184" i="17"/>
  <c r="D184" i="11"/>
  <c r="C190" i="17"/>
  <c r="D190" i="11"/>
  <c r="C194" i="17"/>
  <c r="D194" i="11"/>
  <c r="C223" i="17"/>
  <c r="D223" i="11"/>
  <c r="C233" i="17"/>
  <c r="D233" i="11"/>
  <c r="C240" i="17"/>
  <c r="D240" i="11"/>
  <c r="C239" i="17"/>
  <c r="D239" i="11"/>
  <c r="C252" i="17"/>
  <c r="D252" i="11"/>
  <c r="C106" i="17"/>
  <c r="D106" i="11"/>
  <c r="C50" i="17"/>
  <c r="D50" i="11"/>
  <c r="C65" i="17"/>
  <c r="D65" i="11"/>
  <c r="C110" i="17"/>
  <c r="D110" i="11"/>
  <c r="C148" i="17"/>
  <c r="D148" i="11"/>
  <c r="C178" i="17"/>
  <c r="D178" i="11"/>
  <c r="C201" i="17"/>
  <c r="D201" i="11"/>
  <c r="C149" i="17"/>
  <c r="D149" i="11"/>
  <c r="C25" i="17"/>
  <c r="D25" i="11"/>
  <c r="C33" i="17"/>
  <c r="D33" i="11"/>
  <c r="C45" i="17"/>
  <c r="D45" i="11"/>
  <c r="C61" i="17"/>
  <c r="D61" i="11"/>
  <c r="C99" i="17"/>
  <c r="D99" i="11"/>
  <c r="C160" i="17"/>
  <c r="D160" i="11"/>
  <c r="C221" i="17"/>
  <c r="D221" i="11"/>
  <c r="C242" i="17"/>
  <c r="D242" i="11"/>
  <c r="C244" i="17"/>
  <c r="D244" i="11"/>
  <c r="C60" i="17"/>
  <c r="D60" i="11"/>
  <c r="C31" i="17"/>
  <c r="D31" i="11"/>
  <c r="C127" i="17"/>
  <c r="D127" i="11"/>
  <c r="C173" i="17"/>
  <c r="D173" i="11"/>
  <c r="C230" i="17"/>
  <c r="D230" i="11"/>
  <c r="C34" i="17"/>
  <c r="D34" i="11"/>
  <c r="C48" i="17"/>
  <c r="D48" i="11"/>
  <c r="C53" i="17"/>
  <c r="D53" i="11"/>
  <c r="C63" i="17"/>
  <c r="D63" i="11"/>
  <c r="C72" i="17"/>
  <c r="D72" i="11"/>
  <c r="C85" i="17"/>
  <c r="D85" i="11"/>
  <c r="D98" i="11"/>
  <c r="C3" i="24"/>
  <c r="D3" i="23"/>
  <c r="C21" i="11"/>
  <c r="D21" i="10"/>
  <c r="D24" i="12"/>
  <c r="C75" i="11"/>
  <c r="D75" i="10"/>
  <c r="E75" i="10" s="1"/>
  <c r="C77" i="16"/>
  <c r="D77" i="12"/>
  <c r="C91" i="11"/>
  <c r="D91" i="10"/>
  <c r="C93" i="16"/>
  <c r="D93" i="12"/>
  <c r="C112" i="11"/>
  <c r="D112" i="10"/>
  <c r="C138" i="16"/>
  <c r="D138" i="12"/>
  <c r="C38" i="11"/>
  <c r="D38" i="10"/>
  <c r="C151" i="16"/>
  <c r="D151" i="12"/>
  <c r="C190" i="11"/>
  <c r="D190" i="10"/>
  <c r="C194" i="16"/>
  <c r="D194" i="12"/>
  <c r="C212" i="21"/>
  <c r="C208" i="11"/>
  <c r="D208" i="10"/>
  <c r="C167" i="16"/>
  <c r="D167" i="12"/>
  <c r="C239" i="11"/>
  <c r="D239" i="10"/>
  <c r="C252" i="16"/>
  <c r="D252" i="12"/>
  <c r="C65" i="11"/>
  <c r="D65" i="10"/>
  <c r="C110" i="16"/>
  <c r="D110" i="12"/>
  <c r="C201" i="11"/>
  <c r="D201" i="10"/>
  <c r="C149" i="16"/>
  <c r="D149" i="12"/>
  <c r="C45" i="11"/>
  <c r="D45" i="10"/>
  <c r="C61" i="16"/>
  <c r="D61" i="12"/>
  <c r="C221" i="11"/>
  <c r="D221" i="10"/>
  <c r="C242" i="16"/>
  <c r="D242" i="12"/>
  <c r="C31" i="11"/>
  <c r="D31" i="10"/>
  <c r="C127" i="16"/>
  <c r="D127" i="12"/>
  <c r="C34" i="11"/>
  <c r="D34" i="10"/>
  <c r="C44" i="16"/>
  <c r="D44" i="12"/>
  <c r="C63" i="11"/>
  <c r="D63" i="10"/>
  <c r="C72" i="16"/>
  <c r="D72" i="12"/>
  <c r="C113" i="11"/>
  <c r="D113" i="10"/>
  <c r="C121" i="16"/>
  <c r="D121" i="12"/>
  <c r="C140" i="11"/>
  <c r="D140" i="10"/>
  <c r="C142" i="16"/>
  <c r="D142" i="12"/>
  <c r="C157" i="11"/>
  <c r="D157" i="10"/>
  <c r="C153" i="16"/>
  <c r="D153" i="12"/>
  <c r="C185" i="11"/>
  <c r="D185" i="10"/>
  <c r="C188" i="16"/>
  <c r="D188" i="12"/>
  <c r="C214" i="11"/>
  <c r="D214" i="10"/>
  <c r="C222" i="16"/>
  <c r="D222" i="12"/>
  <c r="C248" i="11"/>
  <c r="D248" i="10"/>
  <c r="C68" i="16"/>
  <c r="D68" i="12"/>
  <c r="C13" i="11"/>
  <c r="D13" i="10"/>
  <c r="C15" i="16"/>
  <c r="D15" i="12"/>
  <c r="C23" i="11"/>
  <c r="D23" i="10"/>
  <c r="C40" i="16"/>
  <c r="D40" i="12"/>
  <c r="C73" i="11"/>
  <c r="D73" i="10"/>
  <c r="C123" i="21"/>
  <c r="C134" i="11"/>
  <c r="D134" i="10"/>
  <c r="E134" i="10" s="1"/>
  <c r="C141" i="16"/>
  <c r="D141" i="12"/>
  <c r="C144" i="21"/>
  <c r="C156" i="11"/>
  <c r="D156" i="10"/>
  <c r="E156" i="10" s="1"/>
  <c r="C158" i="16"/>
  <c r="D158" i="12"/>
  <c r="C162" i="21"/>
  <c r="C182" i="11"/>
  <c r="D182" i="10"/>
  <c r="E182" i="10" s="1"/>
  <c r="C187" i="16"/>
  <c r="D187" i="12"/>
  <c r="C191" i="21"/>
  <c r="C204" i="11"/>
  <c r="D204" i="10"/>
  <c r="C215" i="16"/>
  <c r="D215" i="12"/>
  <c r="C226" i="21"/>
  <c r="C247" i="11"/>
  <c r="D247" i="10"/>
  <c r="E247" i="10" s="1"/>
  <c r="C250" i="16"/>
  <c r="D250" i="12"/>
  <c r="C159" i="21"/>
  <c r="C12" i="11"/>
  <c r="D12" i="10"/>
  <c r="E12" i="10" s="1"/>
  <c r="C14" i="16"/>
  <c r="D14" i="12"/>
  <c r="C16" i="21"/>
  <c r="C20" i="11"/>
  <c r="D20" i="10"/>
  <c r="E20" i="10" s="1"/>
  <c r="C26" i="16"/>
  <c r="D26" i="12"/>
  <c r="C42" i="21"/>
  <c r="C114" i="11"/>
  <c r="D114" i="10"/>
  <c r="C124" i="16"/>
  <c r="D124" i="12"/>
  <c r="C171" i="11"/>
  <c r="D171" i="10"/>
  <c r="C186" i="16"/>
  <c r="D186" i="12"/>
  <c r="C227" i="11"/>
  <c r="D227" i="10"/>
  <c r="C236" i="16"/>
  <c r="D236" i="12"/>
  <c r="C136" i="11"/>
  <c r="D136" i="10"/>
  <c r="C27" i="16"/>
  <c r="D27" i="12"/>
  <c r="C41" i="11"/>
  <c r="D41" i="10"/>
  <c r="C66" i="16"/>
  <c r="D66" i="12"/>
  <c r="C132" i="11"/>
  <c r="D132" i="10"/>
  <c r="C161" i="16"/>
  <c r="D161" i="12"/>
  <c r="C253" i="11"/>
  <c r="D253" i="10"/>
  <c r="C219" i="16"/>
  <c r="D219" i="12"/>
  <c r="C118" i="11"/>
  <c r="D118" i="10"/>
  <c r="C143" i="16"/>
  <c r="D143" i="12"/>
  <c r="C3" i="11"/>
  <c r="D3" i="10"/>
  <c r="C80" i="11"/>
  <c r="D80" i="10"/>
  <c r="E80" i="10" s="1"/>
  <c r="C107" i="16"/>
  <c r="D107" i="12"/>
  <c r="C116" i="21"/>
  <c r="C163" i="11"/>
  <c r="D163" i="10"/>
  <c r="E163" i="10" s="1"/>
  <c r="C170" i="16"/>
  <c r="D170" i="12"/>
  <c r="C180" i="21"/>
  <c r="C216" i="11"/>
  <c r="E216" i="11" s="1"/>
  <c r="D216" i="10"/>
  <c r="E216" i="10" s="1"/>
  <c r="C224" i="16"/>
  <c r="D224" i="12"/>
  <c r="C234" i="21"/>
  <c r="C256" i="11"/>
  <c r="D256" i="10"/>
  <c r="E256" i="10" s="1"/>
  <c r="C126" i="16"/>
  <c r="D126" i="12"/>
  <c r="C205" i="21"/>
  <c r="C36" i="11"/>
  <c r="E36" i="11" s="1"/>
  <c r="D36" i="10"/>
  <c r="E36" i="10" s="1"/>
  <c r="C46" i="16"/>
  <c r="D46" i="12"/>
  <c r="C57" i="21"/>
  <c r="E57" i="21" s="1"/>
  <c r="C108" i="11"/>
  <c r="E108" i="11" s="1"/>
  <c r="D108" i="10"/>
  <c r="E108" i="10" s="1"/>
  <c r="E125" i="18"/>
  <c r="C125" i="16"/>
  <c r="D125" i="12"/>
  <c r="C150" i="21"/>
  <c r="C203" i="11"/>
  <c r="E203" i="11" s="1"/>
  <c r="D203" i="10"/>
  <c r="E203" i="10" s="1"/>
  <c r="E251" i="18"/>
  <c r="C251" i="16"/>
  <c r="D251" i="12"/>
  <c r="C254" i="21"/>
  <c r="C102" i="11"/>
  <c r="D102" i="10"/>
  <c r="E102" i="10" s="1"/>
  <c r="C109" i="16"/>
  <c r="D109" i="12"/>
  <c r="C119" i="21"/>
  <c r="E119" i="21" s="1"/>
  <c r="C135" i="11"/>
  <c r="E135" i="11" s="1"/>
  <c r="D135" i="10"/>
  <c r="E135" i="10" s="1"/>
  <c r="C3" i="10"/>
  <c r="D3" i="9"/>
  <c r="C8" i="24"/>
  <c r="D8" i="23"/>
  <c r="C22" i="24"/>
  <c r="D22" i="23"/>
  <c r="C32" i="24"/>
  <c r="D32" i="23"/>
  <c r="C62" i="24"/>
  <c r="D62" i="23"/>
  <c r="C121" i="22"/>
  <c r="D121" i="21"/>
  <c r="E121" i="21" s="1"/>
  <c r="C130" i="22"/>
  <c r="D130" i="21"/>
  <c r="C133" i="22"/>
  <c r="D133" i="21"/>
  <c r="C140" i="22"/>
  <c r="D140" i="21"/>
  <c r="E140" i="21" s="1"/>
  <c r="C142" i="22"/>
  <c r="D142" i="21"/>
  <c r="E142" i="21" s="1"/>
  <c r="C146" i="22"/>
  <c r="D146" i="21"/>
  <c r="C155" i="22"/>
  <c r="D155" i="21"/>
  <c r="E155" i="21" s="1"/>
  <c r="C157" i="22"/>
  <c r="D157" i="21"/>
  <c r="E157" i="21" s="1"/>
  <c r="C153" i="22"/>
  <c r="D153" i="21"/>
  <c r="C164" i="22"/>
  <c r="D164" i="21"/>
  <c r="C169" i="22"/>
  <c r="D169" i="21"/>
  <c r="C185" i="22"/>
  <c r="D185" i="21"/>
  <c r="E185" i="21" s="1"/>
  <c r="C188" i="22"/>
  <c r="D188" i="21"/>
  <c r="C196" i="22"/>
  <c r="D196" i="21"/>
  <c r="C198" i="22"/>
  <c r="D198" i="21"/>
  <c r="E198" i="21" s="1"/>
  <c r="C214" i="22"/>
  <c r="D214" i="21"/>
  <c r="C222" i="22"/>
  <c r="D222" i="21"/>
  <c r="C231" i="22"/>
  <c r="D231" i="21"/>
  <c r="D235" i="21"/>
  <c r="C248" i="22"/>
  <c r="D248" i="21"/>
  <c r="E248" i="21" s="1"/>
  <c r="C68" i="22"/>
  <c r="D68" i="21"/>
  <c r="E68" i="21" s="1"/>
  <c r="D9" i="21"/>
  <c r="D11" i="21"/>
  <c r="D13" i="21"/>
  <c r="D15" i="21"/>
  <c r="D17" i="21"/>
  <c r="D18" i="21"/>
  <c r="E18" i="21" s="1"/>
  <c r="C23" i="22"/>
  <c r="D23" i="21"/>
  <c r="E23" i="21" s="1"/>
  <c r="C40" i="22"/>
  <c r="D40" i="21"/>
  <c r="C47" i="22"/>
  <c r="D47" i="21"/>
  <c r="D56" i="21"/>
  <c r="E56" i="21" s="1"/>
  <c r="C73" i="22"/>
  <c r="D73" i="21"/>
  <c r="E73" i="21" s="1"/>
  <c r="C81" i="22"/>
  <c r="D81" i="21"/>
  <c r="E81" i="21" s="1"/>
  <c r="C114" i="22"/>
  <c r="D114" i="21"/>
  <c r="E114" i="21" s="1"/>
  <c r="C124" i="22"/>
  <c r="D124" i="21"/>
  <c r="C152" i="22"/>
  <c r="D152" i="21"/>
  <c r="E152" i="21" s="1"/>
  <c r="C165" i="22"/>
  <c r="D165" i="21"/>
  <c r="E165" i="21" s="1"/>
  <c r="D171" i="16"/>
  <c r="D186" i="16"/>
  <c r="D202" i="16"/>
  <c r="D218" i="16"/>
  <c r="D227" i="16"/>
  <c r="D236" i="16"/>
  <c r="D255" i="16"/>
  <c r="D181" i="16"/>
  <c r="D136" i="16"/>
  <c r="D27" i="16"/>
  <c r="D30" i="16"/>
  <c r="D37" i="16"/>
  <c r="D41" i="16"/>
  <c r="D66" i="16"/>
  <c r="D86" i="16"/>
  <c r="D122" i="16"/>
  <c r="E122" i="18"/>
  <c r="D132" i="16"/>
  <c r="E161" i="18"/>
  <c r="D161" i="16"/>
  <c r="D200" i="16"/>
  <c r="D220" i="16"/>
  <c r="D253" i="16"/>
  <c r="D219" i="16"/>
  <c r="D103" i="16"/>
  <c r="D105" i="16"/>
  <c r="D118" i="16"/>
  <c r="D143" i="16"/>
  <c r="D238" i="16"/>
  <c r="C75" i="23"/>
  <c r="D75" i="22"/>
  <c r="C77" i="23"/>
  <c r="D77" i="22"/>
  <c r="C83" i="23"/>
  <c r="D83" i="22"/>
  <c r="D89" i="22"/>
  <c r="C89" i="23"/>
  <c r="C91" i="23"/>
  <c r="D91" i="22"/>
  <c r="C93" i="23"/>
  <c r="D93" i="22"/>
  <c r="C95" i="23"/>
  <c r="D95" i="22"/>
  <c r="C97" i="23"/>
  <c r="D97" i="22"/>
  <c r="C112" i="23"/>
  <c r="D112" i="22"/>
  <c r="D211" i="22"/>
  <c r="C211" i="23"/>
  <c r="C11" i="23"/>
  <c r="D11" i="22"/>
  <c r="C16" i="23"/>
  <c r="D16" i="22"/>
  <c r="D18" i="24"/>
  <c r="D23" i="24"/>
  <c r="D40" i="24"/>
  <c r="D47" i="24"/>
  <c r="D56" i="24"/>
  <c r="D73" i="24"/>
  <c r="D81" i="24"/>
  <c r="D114" i="24"/>
  <c r="D124" i="24"/>
  <c r="D138" i="24"/>
  <c r="D172" i="24"/>
  <c r="D175" i="24"/>
  <c r="D38" i="24"/>
  <c r="D151" i="24"/>
  <c r="D166" i="24"/>
  <c r="D184" i="24"/>
  <c r="D190" i="24"/>
  <c r="D194" i="24"/>
  <c r="D212" i="24"/>
  <c r="D223" i="24"/>
  <c r="D208" i="24"/>
  <c r="D167" i="24"/>
  <c r="D233" i="24"/>
  <c r="D240" i="24"/>
  <c r="D239" i="24"/>
  <c r="D252" i="24"/>
  <c r="D106" i="24"/>
  <c r="D50" i="24"/>
  <c r="D65" i="24"/>
  <c r="D110" i="24"/>
  <c r="D148" i="24"/>
  <c r="D178" i="24"/>
  <c r="D201" i="24"/>
  <c r="D149" i="24"/>
  <c r="D25" i="24"/>
  <c r="D33" i="24"/>
  <c r="D45" i="24"/>
  <c r="D61" i="24"/>
  <c r="D99" i="24"/>
  <c r="D160" i="24"/>
  <c r="D221" i="24"/>
  <c r="D242" i="24"/>
  <c r="D244" i="24"/>
  <c r="E244" i="24" s="1"/>
  <c r="D60" i="24"/>
  <c r="E60" i="24" s="1"/>
  <c r="D31" i="24"/>
  <c r="E31" i="24" s="1"/>
  <c r="D127" i="24"/>
  <c r="E127" i="24" s="1"/>
  <c r="C217" i="23"/>
  <c r="D217" i="22"/>
  <c r="C39" i="23"/>
  <c r="D39" i="22"/>
  <c r="C43" i="23"/>
  <c r="D43" i="22"/>
  <c r="C52" i="23"/>
  <c r="D52" i="22"/>
  <c r="C55" i="23"/>
  <c r="D55" i="22"/>
  <c r="C69" i="23"/>
  <c r="D69" i="22"/>
  <c r="C84" i="23"/>
  <c r="D84" i="22"/>
  <c r="C96" i="23"/>
  <c r="D96" i="22"/>
  <c r="D111" i="22"/>
  <c r="C111" i="23"/>
  <c r="C117" i="23"/>
  <c r="D117" i="22"/>
  <c r="C123" i="23"/>
  <c r="D123" i="22"/>
  <c r="C128" i="23"/>
  <c r="D128" i="22"/>
  <c r="C134" i="23"/>
  <c r="D134" i="22"/>
  <c r="C141" i="23"/>
  <c r="D141" i="22"/>
  <c r="C144" i="23"/>
  <c r="D144" i="22"/>
  <c r="C154" i="23"/>
  <c r="D154" i="22"/>
  <c r="D156" i="22"/>
  <c r="C156" i="23"/>
  <c r="C158" i="23"/>
  <c r="D158" i="22"/>
  <c r="D162" i="22"/>
  <c r="C162" i="23"/>
  <c r="D168" i="22"/>
  <c r="C168" i="23"/>
  <c r="C182" i="23"/>
  <c r="D182" i="22"/>
  <c r="C187" i="23"/>
  <c r="D187" i="22"/>
  <c r="C191" i="23"/>
  <c r="D191" i="22"/>
  <c r="C197" i="23"/>
  <c r="D197" i="22"/>
  <c r="C204" i="23"/>
  <c r="D204" i="22"/>
  <c r="D215" i="22"/>
  <c r="C215" i="23"/>
  <c r="C226" i="23"/>
  <c r="D226" i="22"/>
  <c r="C232" i="23"/>
  <c r="D232" i="22"/>
  <c r="C247" i="23"/>
  <c r="D247" i="22"/>
  <c r="C250" i="23"/>
  <c r="D250" i="22"/>
  <c r="C159" i="23"/>
  <c r="D159" i="22"/>
  <c r="C10" i="23"/>
  <c r="D10" i="22"/>
  <c r="D14" i="24"/>
  <c r="C17" i="23"/>
  <c r="D17" i="22"/>
  <c r="D152" i="22"/>
  <c r="C152" i="23"/>
  <c r="C165" i="23"/>
  <c r="D165" i="22"/>
  <c r="C171" i="23"/>
  <c r="D171" i="22"/>
  <c r="C186" i="23"/>
  <c r="D186" i="22"/>
  <c r="C202" i="23"/>
  <c r="D202" i="22"/>
  <c r="C218" i="23"/>
  <c r="D218" i="22"/>
  <c r="D227" i="22"/>
  <c r="C227" i="23"/>
  <c r="C236" i="23"/>
  <c r="D236" i="22"/>
  <c r="C255" i="23"/>
  <c r="D255" i="22"/>
  <c r="C181" i="23"/>
  <c r="D181" i="22"/>
  <c r="C136" i="23"/>
  <c r="D136" i="22"/>
  <c r="C27" i="23"/>
  <c r="D27" i="22"/>
  <c r="C30" i="23"/>
  <c r="D30" i="22"/>
  <c r="C37" i="23"/>
  <c r="D37" i="22"/>
  <c r="C41" i="23"/>
  <c r="D41" i="22"/>
  <c r="C66" i="23"/>
  <c r="D66" i="22"/>
  <c r="C86" i="23"/>
  <c r="D86" i="22"/>
  <c r="C122" i="23"/>
  <c r="D122" i="22"/>
  <c r="C132" i="23"/>
  <c r="D132" i="22"/>
  <c r="D161" i="22"/>
  <c r="C161" i="23"/>
  <c r="D200" i="22"/>
  <c r="C200" i="23"/>
  <c r="C220" i="23"/>
  <c r="D220" i="22"/>
  <c r="D253" i="22"/>
  <c r="C253" i="23"/>
  <c r="C219" i="23"/>
  <c r="D219" i="22"/>
  <c r="C103" i="23"/>
  <c r="D103" i="22"/>
  <c r="C105" i="23"/>
  <c r="D105" i="22"/>
  <c r="C118" i="23"/>
  <c r="D118" i="22"/>
  <c r="C143" i="23"/>
  <c r="D143" i="22"/>
  <c r="C238" i="23"/>
  <c r="D238" i="22"/>
  <c r="C8" i="11"/>
  <c r="D8" i="10"/>
  <c r="E8" i="10" s="1"/>
  <c r="C22" i="16"/>
  <c r="D22" i="12"/>
  <c r="C32" i="21"/>
  <c r="C62" i="11"/>
  <c r="D62" i="10"/>
  <c r="E62" i="10" s="1"/>
  <c r="C71" i="16"/>
  <c r="D71" i="12"/>
  <c r="C76" i="21"/>
  <c r="C88" i="11"/>
  <c r="D88" i="10"/>
  <c r="E88" i="10" s="1"/>
  <c r="C90" i="16"/>
  <c r="D90" i="12"/>
  <c r="C92" i="21"/>
  <c r="C87" i="11"/>
  <c r="D87" i="10"/>
  <c r="C100" i="16"/>
  <c r="D100" i="12"/>
  <c r="C115" i="21"/>
  <c r="C174" i="11"/>
  <c r="D174" i="10"/>
  <c r="C7" i="16"/>
  <c r="D7" i="12"/>
  <c r="C120" i="21"/>
  <c r="C209" i="16"/>
  <c r="D209" i="12"/>
  <c r="C96" i="11"/>
  <c r="E96" i="11" s="1"/>
  <c r="D96" i="10"/>
  <c r="E96" i="10" s="1"/>
  <c r="C195" i="21"/>
  <c r="C189" i="11"/>
  <c r="D189" i="10"/>
  <c r="E189" i="10" s="1"/>
  <c r="C192" i="16"/>
  <c r="D192" i="12"/>
  <c r="C210" i="21"/>
  <c r="C82" i="16"/>
  <c r="D82" i="12"/>
  <c r="C225" i="16"/>
  <c r="D225" i="12"/>
  <c r="C237" i="21"/>
  <c r="C245" i="11"/>
  <c r="E245" i="11" s="1"/>
  <c r="D245" i="10"/>
  <c r="C206" i="16"/>
  <c r="D206" i="12"/>
  <c r="C104" i="21"/>
  <c r="C70" i="11"/>
  <c r="E70" i="11" s="1"/>
  <c r="D70" i="10"/>
  <c r="E70" i="10" s="1"/>
  <c r="C129" i="16"/>
  <c r="D129" i="12"/>
  <c r="C177" i="21"/>
  <c r="C209" i="11"/>
  <c r="E209" i="11" s="1"/>
  <c r="D209" i="10"/>
  <c r="E209" i="10" s="1"/>
  <c r="C6" i="21"/>
  <c r="C35" i="21"/>
  <c r="C78" i="11"/>
  <c r="D78" i="10"/>
  <c r="C147" i="16"/>
  <c r="D147" i="12"/>
  <c r="C229" i="11"/>
  <c r="D229" i="10"/>
  <c r="E229" i="10" s="1"/>
  <c r="C243" i="16"/>
  <c r="D243" i="12"/>
  <c r="C246" i="21"/>
  <c r="C74" i="11"/>
  <c r="D74" i="10"/>
  <c r="E74" i="10" s="1"/>
  <c r="C131" i="16"/>
  <c r="D131" i="12"/>
  <c r="C211" i="21"/>
  <c r="C39" i="11"/>
  <c r="D39" i="10"/>
  <c r="E39" i="10" s="1"/>
  <c r="C43" i="16"/>
  <c r="D43" i="12"/>
  <c r="C52" i="21"/>
  <c r="C69" i="11"/>
  <c r="D69" i="10"/>
  <c r="C84" i="16"/>
  <c r="D84" i="12"/>
  <c r="C111" i="11"/>
  <c r="D111" i="10"/>
  <c r="E111" i="10" s="1"/>
  <c r="C117" i="21"/>
  <c r="C3" i="23"/>
  <c r="D3" i="22"/>
  <c r="E26" i="17"/>
  <c r="C8" i="23"/>
  <c r="D8" i="22"/>
  <c r="C22" i="23"/>
  <c r="D22" i="22"/>
  <c r="D32" i="22"/>
  <c r="C32" i="23"/>
  <c r="C62" i="23"/>
  <c r="D62" i="22"/>
  <c r="D4" i="16"/>
  <c r="D21" i="16"/>
  <c r="D58" i="16"/>
  <c r="D59" i="16"/>
  <c r="D75" i="16"/>
  <c r="D77" i="16"/>
  <c r="D83" i="16"/>
  <c r="D89" i="16"/>
  <c r="D91" i="16"/>
  <c r="D93" i="16"/>
  <c r="D95" i="16"/>
  <c r="D97" i="16"/>
  <c r="D112" i="16"/>
  <c r="D138" i="16"/>
  <c r="D172" i="16"/>
  <c r="D175" i="16"/>
  <c r="D38" i="16"/>
  <c r="D151" i="16"/>
  <c r="D166" i="16"/>
  <c r="D184" i="16"/>
  <c r="D190" i="16"/>
  <c r="D194" i="16"/>
  <c r="D212" i="16"/>
  <c r="D223" i="16"/>
  <c r="D208" i="16"/>
  <c r="D167" i="16"/>
  <c r="D233" i="16"/>
  <c r="D240" i="16"/>
  <c r="D239" i="16"/>
  <c r="D252" i="16"/>
  <c r="D106" i="16"/>
  <c r="D65" i="16"/>
  <c r="D110" i="16"/>
  <c r="D148" i="16"/>
  <c r="E178" i="18"/>
  <c r="D178" i="16"/>
  <c r="D201" i="16"/>
  <c r="D149" i="16"/>
  <c r="D25" i="16"/>
  <c r="D33" i="16"/>
  <c r="D45" i="16"/>
  <c r="D61" i="16"/>
  <c r="D99" i="16"/>
  <c r="D160" i="16"/>
  <c r="D221" i="16"/>
  <c r="D242" i="16"/>
  <c r="D244" i="16"/>
  <c r="D60" i="16"/>
  <c r="D31" i="16"/>
  <c r="D127" i="16"/>
  <c r="D173" i="16"/>
  <c r="D230" i="16"/>
  <c r="D34" i="16"/>
  <c r="D44" i="16"/>
  <c r="D48" i="16"/>
  <c r="D53" i="16"/>
  <c r="E53" i="18"/>
  <c r="D63" i="16"/>
  <c r="D72" i="16"/>
  <c r="D85" i="16"/>
  <c r="D98" i="16"/>
  <c r="D113" i="16"/>
  <c r="C4" i="11"/>
  <c r="D4" i="10"/>
  <c r="C21" i="16"/>
  <c r="D21" i="12"/>
  <c r="C59" i="11"/>
  <c r="D59" i="10"/>
  <c r="C75" i="16"/>
  <c r="D75" i="12"/>
  <c r="C89" i="11"/>
  <c r="D89" i="10"/>
  <c r="C91" i="16"/>
  <c r="D91" i="12"/>
  <c r="C97" i="11"/>
  <c r="D97" i="10"/>
  <c r="C112" i="16"/>
  <c r="D112" i="12"/>
  <c r="C175" i="11"/>
  <c r="D175" i="10"/>
  <c r="C38" i="16"/>
  <c r="D38" i="12"/>
  <c r="C184" i="11"/>
  <c r="D184" i="10"/>
  <c r="C190" i="16"/>
  <c r="D190" i="12"/>
  <c r="C223" i="11"/>
  <c r="D223" i="10"/>
  <c r="C208" i="16"/>
  <c r="D208" i="12"/>
  <c r="C240" i="11"/>
  <c r="D240" i="10"/>
  <c r="C239" i="16"/>
  <c r="D239" i="12"/>
  <c r="C50" i="11"/>
  <c r="D50" i="10"/>
  <c r="C65" i="16"/>
  <c r="D65" i="12"/>
  <c r="C178" i="11"/>
  <c r="D178" i="10"/>
  <c r="C201" i="16"/>
  <c r="D201" i="12"/>
  <c r="C33" i="11"/>
  <c r="D33" i="10"/>
  <c r="C45" i="16"/>
  <c r="D45" i="12"/>
  <c r="C160" i="11"/>
  <c r="D160" i="10"/>
  <c r="C221" i="16"/>
  <c r="D221" i="12"/>
  <c r="C60" i="11"/>
  <c r="D60" i="10"/>
  <c r="C31" i="16"/>
  <c r="D31" i="12"/>
  <c r="C230" i="11"/>
  <c r="D230" i="10"/>
  <c r="C34" i="16"/>
  <c r="D34" i="12"/>
  <c r="C53" i="11"/>
  <c r="D53" i="10"/>
  <c r="C63" i="16"/>
  <c r="D63" i="12"/>
  <c r="C98" i="11"/>
  <c r="D98" i="10"/>
  <c r="C113" i="16"/>
  <c r="D113" i="12"/>
  <c r="C133" i="11"/>
  <c r="D133" i="10"/>
  <c r="C140" i="16"/>
  <c r="D140" i="12"/>
  <c r="C155" i="11"/>
  <c r="D155" i="10"/>
  <c r="C157" i="16"/>
  <c r="D157" i="12"/>
  <c r="C169" i="11"/>
  <c r="D169" i="10"/>
  <c r="C185" i="16"/>
  <c r="D185" i="12"/>
  <c r="C198" i="11"/>
  <c r="D198" i="10"/>
  <c r="C214" i="16"/>
  <c r="D214" i="12"/>
  <c r="C235" i="11"/>
  <c r="D235" i="10"/>
  <c r="C248" i="16"/>
  <c r="D248" i="12"/>
  <c r="C11" i="11"/>
  <c r="D11" i="10"/>
  <c r="C13" i="16"/>
  <c r="D13" i="12"/>
  <c r="C18" i="11"/>
  <c r="D18" i="10"/>
  <c r="C23" i="16"/>
  <c r="D23" i="12"/>
  <c r="C56" i="11"/>
  <c r="D56" i="10"/>
  <c r="C73" i="16"/>
  <c r="D73" i="12"/>
  <c r="C128" i="11"/>
  <c r="D128" i="10"/>
  <c r="E128" i="10" s="1"/>
  <c r="C134" i="16"/>
  <c r="D134" i="12"/>
  <c r="C141" i="21"/>
  <c r="C154" i="11"/>
  <c r="D154" i="10"/>
  <c r="E154" i="10" s="1"/>
  <c r="C156" i="16"/>
  <c r="D156" i="12"/>
  <c r="C158" i="21"/>
  <c r="C168" i="11"/>
  <c r="D168" i="10"/>
  <c r="E168" i="10" s="1"/>
  <c r="C182" i="16"/>
  <c r="D182" i="12"/>
  <c r="C197" i="11"/>
  <c r="D197" i="10"/>
  <c r="E197" i="10" s="1"/>
  <c r="C204" i="16"/>
  <c r="D204" i="12"/>
  <c r="C215" i="21"/>
  <c r="C232" i="11"/>
  <c r="D232" i="10"/>
  <c r="C247" i="16"/>
  <c r="D247" i="12"/>
  <c r="C250" i="21"/>
  <c r="C10" i="11"/>
  <c r="D10" i="10"/>
  <c r="C12" i="16"/>
  <c r="D12" i="12"/>
  <c r="C14" i="21"/>
  <c r="C19" i="11"/>
  <c r="D19" i="10"/>
  <c r="E19" i="10" s="1"/>
  <c r="C20" i="16"/>
  <c r="D20" i="12"/>
  <c r="C49" i="11"/>
  <c r="D49" i="10"/>
  <c r="E49" i="10" s="1"/>
  <c r="C81" i="11"/>
  <c r="D81" i="10"/>
  <c r="C114" i="16"/>
  <c r="D114" i="12"/>
  <c r="C165" i="11"/>
  <c r="D165" i="10"/>
  <c r="C171" i="16"/>
  <c r="D171" i="12"/>
  <c r="C218" i="11"/>
  <c r="D218" i="10"/>
  <c r="C227" i="16"/>
  <c r="D227" i="12"/>
  <c r="C181" i="11"/>
  <c r="D181" i="10"/>
  <c r="C136" i="16"/>
  <c r="D136" i="12"/>
  <c r="C37" i="11"/>
  <c r="D37" i="10"/>
  <c r="C41" i="16"/>
  <c r="D41" i="12"/>
  <c r="C122" i="11"/>
  <c r="D122" i="10"/>
  <c r="C132" i="16"/>
  <c r="D132" i="12"/>
  <c r="C220" i="11"/>
  <c r="D220" i="10"/>
  <c r="C253" i="16"/>
  <c r="D253" i="12"/>
  <c r="C105" i="11"/>
  <c r="D105" i="10"/>
  <c r="C118" i="16"/>
  <c r="D118" i="12"/>
  <c r="C3" i="22"/>
  <c r="D3" i="21"/>
  <c r="C64" i="11"/>
  <c r="D64" i="10"/>
  <c r="E64" i="10" s="1"/>
  <c r="C80" i="16"/>
  <c r="D80" i="12"/>
  <c r="C137" i="11"/>
  <c r="D137" i="10"/>
  <c r="E137" i="10" s="1"/>
  <c r="C163" i="16"/>
  <c r="D163" i="12"/>
  <c r="C193" i="11"/>
  <c r="D193" i="10"/>
  <c r="E193" i="10" s="1"/>
  <c r="C216" i="16"/>
  <c r="D216" i="12"/>
  <c r="C249" i="11"/>
  <c r="D249" i="10"/>
  <c r="E249" i="10" s="1"/>
  <c r="C256" i="16"/>
  <c r="D256" i="12"/>
  <c r="C29" i="11"/>
  <c r="D29" i="10"/>
  <c r="E29" i="10" s="1"/>
  <c r="E36" i="18"/>
  <c r="C36" i="16"/>
  <c r="D36" i="12"/>
  <c r="C67" i="11"/>
  <c r="D67" i="10"/>
  <c r="E67" i="10" s="1"/>
  <c r="C108" i="16"/>
  <c r="D108" i="12"/>
  <c r="C125" i="21"/>
  <c r="C199" i="11"/>
  <c r="D199" i="10"/>
  <c r="E199" i="10" s="1"/>
  <c r="C203" i="16"/>
  <c r="D203" i="12"/>
  <c r="C251" i="21"/>
  <c r="C101" i="11"/>
  <c r="E101" i="11" s="1"/>
  <c r="D101" i="10"/>
  <c r="E101" i="10" s="1"/>
  <c r="C102" i="16"/>
  <c r="D102" i="12"/>
  <c r="C145" i="11"/>
  <c r="D145" i="10"/>
  <c r="E145" i="10" s="1"/>
  <c r="C135" i="16"/>
  <c r="D135" i="12"/>
  <c r="C3" i="16"/>
  <c r="D3" i="12"/>
  <c r="C130" i="10"/>
  <c r="D130" i="9"/>
  <c r="C133" i="10"/>
  <c r="D133" i="9"/>
  <c r="C140" i="10"/>
  <c r="D140" i="9"/>
  <c r="C142" i="10"/>
  <c r="D142" i="9"/>
  <c r="C146" i="10"/>
  <c r="D146" i="9"/>
  <c r="C155" i="10"/>
  <c r="D155" i="9"/>
  <c r="C157" i="10"/>
  <c r="D157" i="9"/>
  <c r="C153" i="10"/>
  <c r="D153" i="9"/>
  <c r="C164" i="10"/>
  <c r="D164" i="9"/>
  <c r="C169" i="10"/>
  <c r="D169" i="9"/>
  <c r="C185" i="10"/>
  <c r="D185" i="9"/>
  <c r="C188" i="10"/>
  <c r="D188" i="9"/>
  <c r="C196" i="10"/>
  <c r="D196" i="9"/>
  <c r="C198" i="10"/>
  <c r="D198" i="9"/>
  <c r="C214" i="10"/>
  <c r="D214" i="9"/>
  <c r="C222" i="10"/>
  <c r="D222" i="9"/>
  <c r="C231" i="10"/>
  <c r="D231" i="9"/>
  <c r="C235" i="10"/>
  <c r="D235" i="9"/>
  <c r="C248" i="10"/>
  <c r="D248" i="9"/>
  <c r="C68" i="10"/>
  <c r="D68" i="9"/>
  <c r="C9" i="10"/>
  <c r="D9" i="9"/>
  <c r="C11" i="10"/>
  <c r="D11" i="9"/>
  <c r="C13" i="10"/>
  <c r="D13" i="9"/>
  <c r="D15" i="9"/>
  <c r="C15" i="10"/>
  <c r="D17" i="9"/>
  <c r="C17" i="10"/>
  <c r="C18" i="10"/>
  <c r="D18" i="9"/>
  <c r="C23" i="10"/>
  <c r="D23" i="9"/>
  <c r="D40" i="9"/>
  <c r="C40" i="10"/>
  <c r="C47" i="10"/>
  <c r="D47" i="9"/>
  <c r="C56" i="10"/>
  <c r="D56" i="9"/>
  <c r="C73" i="10"/>
  <c r="D73" i="9"/>
  <c r="C81" i="10"/>
  <c r="D81" i="9"/>
  <c r="C114" i="10"/>
  <c r="D114" i="9"/>
  <c r="C124" i="10"/>
  <c r="D124" i="9"/>
  <c r="C152" i="10"/>
  <c r="D152" i="9"/>
  <c r="C165" i="10"/>
  <c r="D165" i="9"/>
  <c r="C171" i="10"/>
  <c r="D171" i="9"/>
  <c r="C171" i="22"/>
  <c r="D171" i="21"/>
  <c r="E171" i="21" s="1"/>
  <c r="C186" i="22"/>
  <c r="D186" i="21"/>
  <c r="E186" i="21" s="1"/>
  <c r="C202" i="22"/>
  <c r="D202" i="21"/>
  <c r="C218" i="22"/>
  <c r="D218" i="21"/>
  <c r="E218" i="21" s="1"/>
  <c r="C227" i="22"/>
  <c r="D227" i="21"/>
  <c r="E227" i="21" s="1"/>
  <c r="C236" i="22"/>
  <c r="D236" i="21"/>
  <c r="C255" i="22"/>
  <c r="D255" i="21"/>
  <c r="C181" i="22"/>
  <c r="D181" i="21"/>
  <c r="D136" i="21"/>
  <c r="C27" i="22"/>
  <c r="D27" i="21"/>
  <c r="C30" i="22"/>
  <c r="D30" i="21"/>
  <c r="C37" i="22"/>
  <c r="D37" i="21"/>
  <c r="E37" i="21" s="1"/>
  <c r="C41" i="22"/>
  <c r="D41" i="21"/>
  <c r="C66" i="22"/>
  <c r="D66" i="21"/>
  <c r="D86" i="21"/>
  <c r="C122" i="22"/>
  <c r="D122" i="21"/>
  <c r="C132" i="22"/>
  <c r="D132" i="21"/>
  <c r="C161" i="22"/>
  <c r="D161" i="21"/>
  <c r="C200" i="22"/>
  <c r="D200" i="21"/>
  <c r="C220" i="22"/>
  <c r="D220" i="21"/>
  <c r="E220" i="21" s="1"/>
  <c r="C253" i="22"/>
  <c r="D253" i="21"/>
  <c r="E253" i="21" s="1"/>
  <c r="C219" i="22"/>
  <c r="D219" i="21"/>
  <c r="C103" i="22"/>
  <c r="D103" i="21"/>
  <c r="C105" i="22"/>
  <c r="D105" i="21"/>
  <c r="E105" i="21" s="1"/>
  <c r="C118" i="22"/>
  <c r="D118" i="21"/>
  <c r="D143" i="21"/>
  <c r="C238" i="22"/>
  <c r="D238" i="21"/>
  <c r="D83" i="24"/>
  <c r="D93" i="24"/>
  <c r="D112" i="24"/>
  <c r="C230" i="23"/>
  <c r="D230" i="22"/>
  <c r="C19" i="23"/>
  <c r="D19" i="22"/>
  <c r="C20" i="23"/>
  <c r="D20" i="22"/>
  <c r="C26" i="23"/>
  <c r="D26" i="22"/>
  <c r="C42" i="23"/>
  <c r="D42" i="22"/>
  <c r="D49" i="22"/>
  <c r="C49" i="23"/>
  <c r="C64" i="23"/>
  <c r="D64" i="22"/>
  <c r="C80" i="23"/>
  <c r="D80" i="22"/>
  <c r="C107" i="23"/>
  <c r="D107" i="22"/>
  <c r="D116" i="22"/>
  <c r="C116" i="23"/>
  <c r="D115" i="22"/>
  <c r="C115" i="23"/>
  <c r="C139" i="23"/>
  <c r="D139" i="22"/>
  <c r="C174" i="23"/>
  <c r="D174" i="22"/>
  <c r="C7" i="23"/>
  <c r="D7" i="22"/>
  <c r="C120" i="23"/>
  <c r="D120" i="22"/>
  <c r="E120" i="22" s="1"/>
  <c r="C195" i="23"/>
  <c r="D195" i="22"/>
  <c r="C183" i="23"/>
  <c r="D183" i="22"/>
  <c r="C189" i="23"/>
  <c r="D189" i="22"/>
  <c r="C192" i="23"/>
  <c r="D192" i="22"/>
  <c r="E192" i="22" s="1"/>
  <c r="C210" i="23"/>
  <c r="D210" i="22"/>
  <c r="C213" i="23"/>
  <c r="D213" i="22"/>
  <c r="D82" i="22"/>
  <c r="C82" i="23"/>
  <c r="C228" i="23"/>
  <c r="D228" i="22"/>
  <c r="C225" i="23"/>
  <c r="D225" i="22"/>
  <c r="C237" i="23"/>
  <c r="D237" i="22"/>
  <c r="C241" i="23"/>
  <c r="D241" i="22"/>
  <c r="E241" i="22" s="1"/>
  <c r="C245" i="23"/>
  <c r="D245" i="22"/>
  <c r="C206" i="23"/>
  <c r="D206" i="22"/>
  <c r="C104" i="23"/>
  <c r="D104" i="22"/>
  <c r="C51" i="23"/>
  <c r="D51" i="22"/>
  <c r="C70" i="23"/>
  <c r="D70" i="22"/>
  <c r="D129" i="22"/>
  <c r="C129" i="23"/>
  <c r="C177" i="23"/>
  <c r="D177" i="22"/>
  <c r="C179" i="23"/>
  <c r="D179" i="22"/>
  <c r="C209" i="23"/>
  <c r="D209" i="22"/>
  <c r="D6" i="22"/>
  <c r="C6" i="23"/>
  <c r="C28" i="23"/>
  <c r="D28" i="22"/>
  <c r="C35" i="23"/>
  <c r="D35" i="22"/>
  <c r="C54" i="23"/>
  <c r="D54" i="22"/>
  <c r="C78" i="23"/>
  <c r="D78" i="22"/>
  <c r="C147" i="23"/>
  <c r="D147" i="22"/>
  <c r="C176" i="23"/>
  <c r="D176" i="22"/>
  <c r="C229" i="23"/>
  <c r="D229" i="22"/>
  <c r="C243" i="23"/>
  <c r="D243" i="22"/>
  <c r="C246" i="23"/>
  <c r="D246" i="22"/>
  <c r="C5" i="23"/>
  <c r="D5" i="22"/>
  <c r="C74" i="23"/>
  <c r="D74" i="22"/>
  <c r="C131" i="23"/>
  <c r="D131" i="22"/>
  <c r="D52" i="24"/>
  <c r="E52" i="24" s="1"/>
  <c r="D111" i="24"/>
  <c r="E111" i="24" s="1"/>
  <c r="D187" i="24"/>
  <c r="C13" i="23"/>
  <c r="D13" i="22"/>
  <c r="C15" i="23"/>
  <c r="D15" i="22"/>
  <c r="D165" i="24"/>
  <c r="D186" i="24"/>
  <c r="D236" i="24"/>
  <c r="D136" i="24"/>
  <c r="D143" i="24"/>
  <c r="C8" i="16"/>
  <c r="D8" i="12"/>
  <c r="C62" i="16"/>
  <c r="D62" i="12"/>
  <c r="C79" i="11"/>
  <c r="D79" i="10"/>
  <c r="E79" i="10" s="1"/>
  <c r="C88" i="16"/>
  <c r="D88" i="12"/>
  <c r="C94" i="11"/>
  <c r="D94" i="10"/>
  <c r="E94" i="10" s="1"/>
  <c r="C87" i="16"/>
  <c r="D87" i="12"/>
  <c r="C139" i="11"/>
  <c r="D139" i="10"/>
  <c r="E139" i="10" s="1"/>
  <c r="C174" i="16"/>
  <c r="D174" i="12"/>
  <c r="C82" i="11"/>
  <c r="D82" i="10"/>
  <c r="E82" i="10" s="1"/>
  <c r="E28" i="18"/>
  <c r="C28" i="16"/>
  <c r="D28" i="12"/>
  <c r="C111" i="16"/>
  <c r="D111" i="12"/>
  <c r="C183" i="11"/>
  <c r="D183" i="10"/>
  <c r="E183" i="10" s="1"/>
  <c r="C189" i="16"/>
  <c r="D189" i="12"/>
  <c r="C213" i="11"/>
  <c r="D213" i="10"/>
  <c r="E213" i="10" s="1"/>
  <c r="C241" i="11"/>
  <c r="D241" i="10"/>
  <c r="E241" i="10" s="1"/>
  <c r="C245" i="16"/>
  <c r="D245" i="12"/>
  <c r="C206" i="21"/>
  <c r="C51" i="11"/>
  <c r="D51" i="10"/>
  <c r="E51" i="10" s="1"/>
  <c r="C70" i="16"/>
  <c r="D70" i="12"/>
  <c r="C179" i="11"/>
  <c r="D179" i="10"/>
  <c r="C28" i="11"/>
  <c r="D28" i="10"/>
  <c r="E28" i="10" s="1"/>
  <c r="C54" i="11"/>
  <c r="D54" i="10"/>
  <c r="E54" i="10" s="1"/>
  <c r="C78" i="16"/>
  <c r="D78" i="12"/>
  <c r="C176" i="11"/>
  <c r="D176" i="10"/>
  <c r="E176" i="10" s="1"/>
  <c r="C229" i="16"/>
  <c r="D229" i="12"/>
  <c r="C5" i="11"/>
  <c r="D5" i="10"/>
  <c r="E5" i="10" s="1"/>
  <c r="C74" i="16"/>
  <c r="D74" i="12"/>
  <c r="C217" i="11"/>
  <c r="D217" i="10"/>
  <c r="E217" i="10" s="1"/>
  <c r="C39" i="16"/>
  <c r="D39" i="12"/>
  <c r="C55" i="11"/>
  <c r="D55" i="10"/>
  <c r="E55" i="10" s="1"/>
  <c r="C69" i="16"/>
  <c r="D69" i="12"/>
  <c r="C75" i="24"/>
  <c r="D75" i="23"/>
  <c r="C77" i="24"/>
  <c r="E77" i="24" s="1"/>
  <c r="D77" i="23"/>
  <c r="C83" i="24"/>
  <c r="D83" i="23"/>
  <c r="C89" i="24"/>
  <c r="D89" i="23"/>
  <c r="C91" i="24"/>
  <c r="E91" i="24" s="1"/>
  <c r="D91" i="23"/>
  <c r="C93" i="24"/>
  <c r="D93" i="23"/>
  <c r="C95" i="24"/>
  <c r="D95" i="23"/>
  <c r="C97" i="24"/>
  <c r="E97" i="24" s="1"/>
  <c r="D97" i="23"/>
  <c r="C112" i="24"/>
  <c r="D112" i="23"/>
  <c r="C138" i="24"/>
  <c r="D138" i="23"/>
  <c r="C172" i="24"/>
  <c r="D172" i="23"/>
  <c r="C175" i="24"/>
  <c r="D175" i="23"/>
  <c r="C38" i="24"/>
  <c r="D38" i="23"/>
  <c r="C151" i="24"/>
  <c r="D151" i="23"/>
  <c r="C166" i="24"/>
  <c r="D166" i="23"/>
  <c r="C184" i="24"/>
  <c r="D184" i="23"/>
  <c r="C190" i="24"/>
  <c r="D190" i="23"/>
  <c r="C194" i="24"/>
  <c r="D194" i="23"/>
  <c r="C212" i="24"/>
  <c r="D212" i="23"/>
  <c r="C223" i="24"/>
  <c r="D223" i="23"/>
  <c r="C208" i="24"/>
  <c r="D208" i="23"/>
  <c r="D167" i="23"/>
  <c r="C167" i="24"/>
  <c r="C233" i="24"/>
  <c r="D233" i="23"/>
  <c r="C240" i="24"/>
  <c r="D240" i="23"/>
  <c r="C239" i="24"/>
  <c r="D239" i="23"/>
  <c r="C252" i="24"/>
  <c r="D252" i="23"/>
  <c r="C106" i="24"/>
  <c r="D106" i="23"/>
  <c r="C50" i="24"/>
  <c r="D50" i="23"/>
  <c r="C65" i="24"/>
  <c r="D65" i="23"/>
  <c r="C110" i="24"/>
  <c r="D110" i="23"/>
  <c r="C148" i="24"/>
  <c r="D148" i="23"/>
  <c r="C178" i="24"/>
  <c r="D178" i="23"/>
  <c r="C201" i="24"/>
  <c r="D201" i="23"/>
  <c r="C149" i="24"/>
  <c r="D149" i="23"/>
  <c r="C25" i="24"/>
  <c r="D25" i="23"/>
  <c r="C33" i="24"/>
  <c r="D33" i="23"/>
  <c r="C45" i="24"/>
  <c r="D45" i="23"/>
  <c r="C61" i="24"/>
  <c r="D61" i="23"/>
  <c r="C99" i="24"/>
  <c r="D99" i="23"/>
  <c r="C160" i="24"/>
  <c r="D160" i="23"/>
  <c r="C221" i="24"/>
  <c r="D221" i="23"/>
  <c r="C242" i="24"/>
  <c r="D242" i="23"/>
  <c r="C240" i="9"/>
  <c r="C143" i="9"/>
  <c r="C220" i="9"/>
  <c r="C161" i="9"/>
  <c r="D66" i="8"/>
  <c r="C218" i="9"/>
  <c r="C186" i="9"/>
  <c r="C165" i="9"/>
  <c r="C133" i="9"/>
  <c r="D72" i="8"/>
  <c r="D53" i="8"/>
  <c r="D44" i="8"/>
  <c r="C230" i="9"/>
  <c r="D60" i="8"/>
  <c r="C160" i="9"/>
  <c r="D61" i="8"/>
  <c r="D33" i="8"/>
  <c r="C178" i="9"/>
  <c r="D50" i="8"/>
  <c r="C198" i="9"/>
  <c r="C188" i="9"/>
  <c r="C169" i="9"/>
  <c r="C153" i="9"/>
  <c r="D179" i="15"/>
  <c r="D129" i="15"/>
  <c r="D241" i="15"/>
  <c r="D225" i="15"/>
  <c r="C3" i="20"/>
  <c r="C145" i="20"/>
  <c r="C109" i="20"/>
  <c r="C101" i="20"/>
  <c r="C251" i="20"/>
  <c r="C199" i="20"/>
  <c r="C125" i="20"/>
  <c r="C67" i="20"/>
  <c r="C46" i="20"/>
  <c r="C29" i="20"/>
  <c r="C126" i="20"/>
  <c r="C249" i="20"/>
  <c r="C224" i="20"/>
  <c r="C193" i="20"/>
  <c r="C170" i="20"/>
  <c r="C137" i="20"/>
  <c r="C107" i="20"/>
  <c r="C64" i="20"/>
  <c r="C42" i="20"/>
  <c r="C20" i="20"/>
  <c r="C16" i="20"/>
  <c r="C12" i="20"/>
  <c r="C159" i="20"/>
  <c r="C247" i="20"/>
  <c r="C226" i="20"/>
  <c r="C204" i="20"/>
  <c r="C191" i="20"/>
  <c r="C182" i="20"/>
  <c r="C135" i="9"/>
  <c r="E135" i="9" s="1"/>
  <c r="C119" i="9"/>
  <c r="C254" i="9"/>
  <c r="E254" i="9" s="1"/>
  <c r="C203" i="9"/>
  <c r="C150" i="9"/>
  <c r="E150" i="9" s="1"/>
  <c r="C108" i="9"/>
  <c r="C205" i="9"/>
  <c r="C256" i="9"/>
  <c r="C234" i="9"/>
  <c r="E234" i="9" s="1"/>
  <c r="C216" i="9"/>
  <c r="E216" i="9" s="1"/>
  <c r="C162" i="20"/>
  <c r="C156" i="20"/>
  <c r="C144" i="20"/>
  <c r="C134" i="20"/>
  <c r="C123" i="20"/>
  <c r="C111" i="20"/>
  <c r="C84" i="20"/>
  <c r="C55" i="20"/>
  <c r="C43" i="20"/>
  <c r="C217" i="20"/>
  <c r="C131" i="20"/>
  <c r="C5" i="20"/>
  <c r="C243" i="20"/>
  <c r="C176" i="20"/>
  <c r="C78" i="20"/>
  <c r="C35" i="20"/>
  <c r="C6" i="20"/>
  <c r="C179" i="20"/>
  <c r="C129" i="20"/>
  <c r="C51" i="20"/>
  <c r="C206" i="20"/>
  <c r="C241" i="20"/>
  <c r="C225" i="20"/>
  <c r="C82" i="20"/>
  <c r="C210" i="20"/>
  <c r="C189" i="20"/>
  <c r="C195" i="20"/>
  <c r="C7" i="20"/>
  <c r="C139" i="20"/>
  <c r="C100" i="20"/>
  <c r="C94" i="20"/>
  <c r="C90" i="20"/>
  <c r="C79" i="20"/>
  <c r="C71" i="20"/>
  <c r="C62" i="20"/>
  <c r="C32" i="20"/>
  <c r="C8" i="20"/>
  <c r="D81" i="8"/>
  <c r="D56" i="8"/>
  <c r="D40" i="8"/>
  <c r="D15" i="8"/>
  <c r="D68" i="8"/>
  <c r="C145" i="9"/>
  <c r="E145" i="9" s="1"/>
  <c r="D143" i="15"/>
  <c r="C109" i="9"/>
  <c r="D105" i="15"/>
  <c r="D219" i="15"/>
  <c r="C251" i="9"/>
  <c r="C199" i="9"/>
  <c r="D161" i="15"/>
  <c r="C125" i="9"/>
  <c r="D122" i="15"/>
  <c r="C37" i="8"/>
  <c r="C27" i="8"/>
  <c r="C126" i="9"/>
  <c r="D181" i="15"/>
  <c r="C249" i="9"/>
  <c r="D236" i="15"/>
  <c r="C224" i="9"/>
  <c r="D218" i="15"/>
  <c r="C193" i="9"/>
  <c r="C108" i="20"/>
  <c r="C57" i="20"/>
  <c r="C36" i="20"/>
  <c r="C205" i="20"/>
  <c r="C256" i="20"/>
  <c r="C234" i="20"/>
  <c r="C216" i="20"/>
  <c r="C180" i="20"/>
  <c r="C163" i="20"/>
  <c r="C116" i="20"/>
  <c r="C80" i="20"/>
  <c r="C49" i="20"/>
  <c r="C26" i="20"/>
  <c r="C19" i="20"/>
  <c r="E19" i="20" s="1"/>
  <c r="C14" i="20"/>
  <c r="E14" i="20" s="1"/>
  <c r="C10" i="20"/>
  <c r="E10" i="20" s="1"/>
  <c r="C250" i="20"/>
  <c r="C232" i="20"/>
  <c r="C215" i="20"/>
  <c r="C197" i="20"/>
  <c r="C187" i="20"/>
  <c r="C168" i="20"/>
  <c r="C158" i="20"/>
  <c r="C154" i="20"/>
  <c r="C141" i="20"/>
  <c r="C128" i="20"/>
  <c r="C117" i="20"/>
  <c r="C96" i="20"/>
  <c r="C69" i="20"/>
  <c r="C52" i="20"/>
  <c r="C39" i="20"/>
  <c r="C211" i="20"/>
  <c r="C74" i="20"/>
  <c r="C246" i="20"/>
  <c r="C229" i="20"/>
  <c r="C147" i="20"/>
  <c r="C54" i="20"/>
  <c r="C28" i="20"/>
  <c r="C209" i="20"/>
  <c r="C177" i="20"/>
  <c r="C70" i="20"/>
  <c r="C104" i="20"/>
  <c r="C245" i="20"/>
  <c r="C237" i="20"/>
  <c r="C228" i="20"/>
  <c r="C213" i="20"/>
  <c r="C192" i="20"/>
  <c r="C183" i="20"/>
  <c r="C120" i="20"/>
  <c r="C174" i="20"/>
  <c r="C115" i="20"/>
  <c r="C87" i="20"/>
  <c r="C92" i="20"/>
  <c r="C88" i="20"/>
  <c r="C76" i="20"/>
  <c r="C22" i="20"/>
  <c r="D186" i="15"/>
  <c r="C170" i="9"/>
  <c r="D165" i="15"/>
  <c r="C137" i="9"/>
  <c r="D124" i="15"/>
  <c r="C107" i="9"/>
  <c r="E107" i="9" s="1"/>
  <c r="C159" i="9"/>
  <c r="C247" i="9"/>
  <c r="D235" i="15"/>
  <c r="C226" i="9"/>
  <c r="D222" i="15"/>
  <c r="C204" i="9"/>
  <c r="D198" i="15"/>
  <c r="C191" i="9"/>
  <c r="C182" i="9"/>
  <c r="D169" i="15"/>
  <c r="C162" i="9"/>
  <c r="C156" i="9"/>
  <c r="D155" i="15"/>
  <c r="C144" i="9"/>
  <c r="D142" i="15"/>
  <c r="C134" i="9"/>
  <c r="D133" i="15"/>
  <c r="C123" i="9"/>
  <c r="D121" i="15"/>
  <c r="C111" i="9"/>
  <c r="C72" i="8"/>
  <c r="C217" i="9"/>
  <c r="C131" i="9"/>
  <c r="D127" i="15"/>
  <c r="C243" i="9"/>
  <c r="D242" i="15"/>
  <c r="C176" i="9"/>
  <c r="D160" i="15"/>
  <c r="D149" i="15"/>
  <c r="C179" i="9"/>
  <c r="E179" i="9" s="1"/>
  <c r="C129" i="9"/>
  <c r="D110" i="15"/>
  <c r="C163" i="9"/>
  <c r="C250" i="9"/>
  <c r="C206" i="9"/>
  <c r="D252" i="15"/>
  <c r="C241" i="9"/>
  <c r="D240" i="15"/>
  <c r="C225" i="9"/>
  <c r="E225" i="9" s="1"/>
  <c r="D167" i="15"/>
  <c r="D223" i="15"/>
  <c r="C210" i="9"/>
  <c r="D194" i="15"/>
  <c r="C189" i="9"/>
  <c r="D184" i="15"/>
  <c r="C195" i="9"/>
  <c r="D151" i="15"/>
  <c r="C139" i="9"/>
  <c r="D138" i="15"/>
  <c r="D100" i="8"/>
  <c r="D206" i="15"/>
  <c r="D210" i="15"/>
  <c r="D189" i="15"/>
  <c r="D195" i="15"/>
  <c r="D139" i="15"/>
  <c r="C194" i="9"/>
  <c r="C184" i="9"/>
  <c r="C138" i="9"/>
  <c r="C180" i="9"/>
  <c r="C116" i="9"/>
  <c r="C232" i="9"/>
  <c r="E232" i="9" s="1"/>
  <c r="C215" i="9"/>
  <c r="E215" i="9" s="1"/>
  <c r="C197" i="9"/>
  <c r="E197" i="9" s="1"/>
  <c r="C187" i="9"/>
  <c r="E187" i="9" s="1"/>
  <c r="C168" i="9"/>
  <c r="E168" i="9" s="1"/>
  <c r="C158" i="9"/>
  <c r="E158" i="9" s="1"/>
  <c r="C154" i="9"/>
  <c r="E154" i="9" s="1"/>
  <c r="C141" i="9"/>
  <c r="E141" i="9" s="1"/>
  <c r="C128" i="9"/>
  <c r="E128" i="9" s="1"/>
  <c r="C117" i="9"/>
  <c r="C211" i="9"/>
  <c r="C246" i="9"/>
  <c r="C229" i="9"/>
  <c r="C147" i="9"/>
  <c r="C104" i="9"/>
  <c r="C135" i="20"/>
  <c r="C119" i="20"/>
  <c r="C102" i="20"/>
  <c r="C254" i="20"/>
  <c r="C203" i="20"/>
  <c r="C150" i="20"/>
  <c r="C238" i="9"/>
  <c r="D145" i="15"/>
  <c r="D109" i="15"/>
  <c r="C200" i="9"/>
  <c r="D199" i="15"/>
  <c r="D125" i="15"/>
  <c r="D86" i="8"/>
  <c r="D41" i="8"/>
  <c r="D126" i="15"/>
  <c r="D249" i="15"/>
  <c r="D224" i="15"/>
  <c r="C202" i="9"/>
  <c r="D193" i="15"/>
  <c r="C171" i="9"/>
  <c r="D170" i="15"/>
  <c r="D137" i="15"/>
  <c r="D107" i="15"/>
  <c r="D47" i="8"/>
  <c r="D23" i="8"/>
  <c r="D9" i="8"/>
  <c r="D159" i="15"/>
  <c r="D247" i="15"/>
  <c r="D226" i="15"/>
  <c r="D204" i="15"/>
  <c r="D191" i="15"/>
  <c r="C185" i="9"/>
  <c r="D182" i="15"/>
  <c r="C164" i="9"/>
  <c r="D162" i="15"/>
  <c r="C157" i="9"/>
  <c r="D156" i="15"/>
  <c r="C146" i="9"/>
  <c r="D144" i="15"/>
  <c r="D134" i="15"/>
  <c r="C130" i="9"/>
  <c r="D123" i="15"/>
  <c r="C113" i="9"/>
  <c r="D111" i="15"/>
  <c r="D63" i="8"/>
  <c r="D48" i="8"/>
  <c r="D217" i="15"/>
  <c r="D131" i="15"/>
  <c r="D31" i="8"/>
  <c r="D243" i="15"/>
  <c r="C221" i="9"/>
  <c r="D176" i="15"/>
  <c r="D99" i="8"/>
  <c r="D45" i="8"/>
  <c r="D25" i="8"/>
  <c r="D65" i="8"/>
  <c r="D38" i="8"/>
  <c r="D95" i="8"/>
  <c r="D91" i="8"/>
  <c r="D83" i="8"/>
  <c r="D75" i="8"/>
  <c r="D58" i="8"/>
  <c r="D21" i="8"/>
  <c r="D238" i="15"/>
  <c r="D118" i="15"/>
  <c r="D103" i="15"/>
  <c r="D253" i="15"/>
  <c r="D200" i="15"/>
  <c r="D132" i="15"/>
  <c r="D136" i="15"/>
  <c r="D255" i="15"/>
  <c r="D227" i="15"/>
  <c r="D202" i="15"/>
  <c r="D152" i="15"/>
  <c r="D114" i="15"/>
  <c r="D248" i="15"/>
  <c r="D231" i="15"/>
  <c r="D214" i="15"/>
  <c r="D196" i="15"/>
  <c r="D185" i="15"/>
  <c r="D164" i="15"/>
  <c r="D157" i="15"/>
  <c r="D146" i="15"/>
  <c r="D140" i="15"/>
  <c r="D130" i="15"/>
  <c r="D113" i="15"/>
  <c r="D173" i="15"/>
  <c r="D244" i="15"/>
  <c r="D221" i="15"/>
  <c r="C25" i="8"/>
  <c r="C209" i="9"/>
  <c r="D201" i="15"/>
  <c r="C177" i="9"/>
  <c r="D148" i="15"/>
  <c r="D106" i="15"/>
  <c r="C245" i="9"/>
  <c r="D239" i="15"/>
  <c r="C237" i="9"/>
  <c r="D233" i="15"/>
  <c r="C228" i="9"/>
  <c r="D208" i="15"/>
  <c r="C213" i="9"/>
  <c r="D212" i="15"/>
  <c r="C192" i="9"/>
  <c r="D190" i="15"/>
  <c r="C183" i="9"/>
  <c r="D166" i="15"/>
  <c r="C120" i="9"/>
  <c r="C174" i="9"/>
  <c r="D172" i="15"/>
  <c r="C115" i="9"/>
  <c r="D112" i="15"/>
  <c r="D135" i="15"/>
  <c r="D119" i="15"/>
  <c r="D102" i="15"/>
  <c r="D254" i="15"/>
  <c r="D203" i="15"/>
  <c r="D150" i="15"/>
  <c r="D108" i="15"/>
  <c r="D205" i="15"/>
  <c r="D256" i="15"/>
  <c r="D234" i="15"/>
  <c r="D216" i="15"/>
  <c r="D180" i="15"/>
  <c r="D163" i="15"/>
  <c r="D116" i="15"/>
  <c r="D250" i="15"/>
  <c r="D232" i="15"/>
  <c r="D215" i="15"/>
  <c r="D197" i="15"/>
  <c r="D187" i="15"/>
  <c r="D168" i="15"/>
  <c r="D158" i="15"/>
  <c r="D154" i="15"/>
  <c r="D141" i="15"/>
  <c r="D128" i="15"/>
  <c r="D117" i="15"/>
  <c r="D211" i="15"/>
  <c r="D246" i="15"/>
  <c r="D229" i="15"/>
  <c r="D147" i="15"/>
  <c r="D209" i="15"/>
  <c r="D177" i="15"/>
  <c r="D104" i="15"/>
  <c r="D245" i="15"/>
  <c r="D237" i="15"/>
  <c r="D228" i="15"/>
  <c r="D213" i="15"/>
  <c r="D192" i="15"/>
  <c r="D183" i="15"/>
  <c r="D120" i="15"/>
  <c r="D174" i="15"/>
  <c r="D115" i="15"/>
  <c r="E15" i="21" l="1"/>
  <c r="E43" i="17"/>
  <c r="E246" i="17"/>
  <c r="E69" i="10"/>
  <c r="E87" i="10"/>
  <c r="E206" i="10"/>
  <c r="E107" i="24"/>
  <c r="E42" i="24"/>
  <c r="E125" i="22"/>
  <c r="C259" i="16"/>
  <c r="M3" i="16" s="1"/>
  <c r="E252" i="12"/>
  <c r="E84" i="17"/>
  <c r="E100" i="17"/>
  <c r="E32" i="17"/>
  <c r="E243" i="17"/>
  <c r="E94" i="17"/>
  <c r="E229" i="17"/>
  <c r="E251" i="11"/>
  <c r="E76" i="11"/>
  <c r="E250" i="10"/>
  <c r="E232" i="10"/>
  <c r="E144" i="10"/>
  <c r="E117" i="9"/>
  <c r="E145" i="21"/>
  <c r="E246" i="9"/>
  <c r="E211" i="9"/>
  <c r="E195" i="9"/>
  <c r="E75" i="24"/>
  <c r="E179" i="10"/>
  <c r="E202" i="21"/>
  <c r="E227" i="12"/>
  <c r="E152" i="23"/>
  <c r="E9" i="21"/>
  <c r="E204" i="10"/>
  <c r="D17" i="11"/>
  <c r="E17" i="11" s="1"/>
  <c r="E131" i="17"/>
  <c r="E134" i="24"/>
  <c r="E113" i="24"/>
  <c r="E48" i="24"/>
  <c r="E241" i="9"/>
  <c r="E47" i="21"/>
  <c r="C17" i="17"/>
  <c r="E96" i="24"/>
  <c r="E229" i="12"/>
  <c r="E236" i="21"/>
  <c r="E220" i="10"/>
  <c r="E122" i="10"/>
  <c r="E37" i="10"/>
  <c r="E181" i="10"/>
  <c r="E218" i="10"/>
  <c r="E20" i="12"/>
  <c r="E10" i="10"/>
  <c r="E78" i="10"/>
  <c r="E245" i="10"/>
  <c r="E13" i="21"/>
  <c r="E164" i="21"/>
  <c r="E130" i="21"/>
  <c r="E100" i="10"/>
  <c r="E246" i="24"/>
  <c r="E158" i="17"/>
  <c r="E52" i="17"/>
  <c r="E241" i="17"/>
  <c r="E101" i="17"/>
  <c r="E84" i="24"/>
  <c r="E72" i="24"/>
  <c r="C187" i="21"/>
  <c r="E120" i="17"/>
  <c r="D187" i="16"/>
  <c r="D259" i="16" s="1"/>
  <c r="M4" i="16" s="1"/>
  <c r="E92" i="16"/>
  <c r="E19" i="16"/>
  <c r="E10" i="16"/>
  <c r="E144" i="24"/>
  <c r="D35" i="11"/>
  <c r="E35" i="11" s="1"/>
  <c r="C187" i="18"/>
  <c r="C259" i="18" s="1"/>
  <c r="M3" i="18" s="1"/>
  <c r="E216" i="22"/>
  <c r="E12" i="17"/>
  <c r="E53" i="12"/>
  <c r="E223" i="12"/>
  <c r="E249" i="17"/>
  <c r="E161" i="12"/>
  <c r="E121" i="12"/>
  <c r="C224" i="17"/>
  <c r="E224" i="17" s="1"/>
  <c r="E116" i="24"/>
  <c r="E49" i="24"/>
  <c r="E19" i="24"/>
  <c r="E99" i="21"/>
  <c r="E218" i="16"/>
  <c r="E53" i="16"/>
  <c r="E160" i="16"/>
  <c r="E223" i="16"/>
  <c r="D120" i="11"/>
  <c r="E120" i="11" s="1"/>
  <c r="E49" i="21"/>
  <c r="E166" i="11"/>
  <c r="E193" i="21"/>
  <c r="D68" i="11"/>
  <c r="E68" i="11" s="1"/>
  <c r="E46" i="17"/>
  <c r="E245" i="16"/>
  <c r="E41" i="21"/>
  <c r="E7" i="16"/>
  <c r="E40" i="21"/>
  <c r="E11" i="21"/>
  <c r="C175" i="17"/>
  <c r="E189" i="21"/>
  <c r="C68" i="17"/>
  <c r="E68" i="17" s="1"/>
  <c r="E225" i="16"/>
  <c r="E186" i="23"/>
  <c r="E222" i="21"/>
  <c r="E188" i="21"/>
  <c r="E173" i="11"/>
  <c r="E106" i="11"/>
  <c r="D38" i="11"/>
  <c r="D112" i="11"/>
  <c r="E112" i="11" s="1"/>
  <c r="E30" i="11"/>
  <c r="E92" i="22"/>
  <c r="E47" i="11"/>
  <c r="E129" i="21"/>
  <c r="E193" i="11"/>
  <c r="C105" i="17"/>
  <c r="E78" i="21"/>
  <c r="E161" i="16"/>
  <c r="E25" i="8"/>
  <c r="E246" i="16"/>
  <c r="E247" i="12"/>
  <c r="E230" i="10"/>
  <c r="E160" i="10"/>
  <c r="E33" i="10"/>
  <c r="E178" i="10"/>
  <c r="E174" i="10"/>
  <c r="E153" i="21"/>
  <c r="D212" i="11"/>
  <c r="E32" i="12"/>
  <c r="E126" i="24"/>
  <c r="E224" i="24"/>
  <c r="E170" i="24"/>
  <c r="E114" i="23"/>
  <c r="E67" i="22"/>
  <c r="C3" i="17"/>
  <c r="E8" i="22"/>
  <c r="E107" i="16"/>
  <c r="E176" i="12"/>
  <c r="E150" i="23"/>
  <c r="E67" i="23"/>
  <c r="E36" i="23"/>
  <c r="E157" i="23"/>
  <c r="E121" i="23"/>
  <c r="E137" i="12"/>
  <c r="E217" i="24"/>
  <c r="E35" i="17"/>
  <c r="E219" i="21"/>
  <c r="E161" i="21"/>
  <c r="E248" i="12"/>
  <c r="E129" i="16"/>
  <c r="E231" i="21"/>
  <c r="E146" i="21"/>
  <c r="E103" i="12"/>
  <c r="E9" i="12"/>
  <c r="E83" i="21"/>
  <c r="E115" i="16"/>
  <c r="D88" i="15"/>
  <c r="C88" i="8"/>
  <c r="D75" i="15"/>
  <c r="C75" i="8"/>
  <c r="D30" i="15"/>
  <c r="C30" i="8"/>
  <c r="C3" i="9"/>
  <c r="E3" i="9" s="1"/>
  <c r="D3" i="8"/>
  <c r="C54" i="9"/>
  <c r="E54" i="9" s="1"/>
  <c r="D54" i="8"/>
  <c r="D79" i="15"/>
  <c r="C79" i="8"/>
  <c r="C93" i="9"/>
  <c r="E93" i="9" s="1"/>
  <c r="D93" i="8"/>
  <c r="C5" i="9"/>
  <c r="D5" i="8"/>
  <c r="D44" i="15"/>
  <c r="C44" i="8"/>
  <c r="C55" i="9"/>
  <c r="E55" i="9" s="1"/>
  <c r="D55" i="8"/>
  <c r="C20" i="9"/>
  <c r="E20" i="9" s="1"/>
  <c r="D20" i="8"/>
  <c r="D81" i="15"/>
  <c r="C81" i="8"/>
  <c r="E81" i="8" s="1"/>
  <c r="C24" i="9"/>
  <c r="E24" i="9" s="1"/>
  <c r="D24" i="8"/>
  <c r="E137" i="21"/>
  <c r="C4" i="21"/>
  <c r="D4" i="18"/>
  <c r="E4" i="18" s="1"/>
  <c r="D21" i="15"/>
  <c r="C21" i="8"/>
  <c r="E21" i="8" s="1"/>
  <c r="D83" i="15"/>
  <c r="C83" i="8"/>
  <c r="E83" i="8" s="1"/>
  <c r="C92" i="9"/>
  <c r="E92" i="9" s="1"/>
  <c r="D92" i="8"/>
  <c r="D38" i="15"/>
  <c r="C38" i="8"/>
  <c r="E38" i="8" s="1"/>
  <c r="D65" i="15"/>
  <c r="C65" i="8"/>
  <c r="E65" i="8" s="1"/>
  <c r="D99" i="15"/>
  <c r="C99" i="8"/>
  <c r="D48" i="15"/>
  <c r="C48" i="8"/>
  <c r="E48" i="8" s="1"/>
  <c r="D17" i="15"/>
  <c r="C17" i="8"/>
  <c r="D41" i="15"/>
  <c r="C41" i="8"/>
  <c r="E41" i="8" s="1"/>
  <c r="D3" i="15"/>
  <c r="C3" i="8"/>
  <c r="D5" i="15"/>
  <c r="C5" i="8"/>
  <c r="D55" i="15"/>
  <c r="C55" i="8"/>
  <c r="C85" i="9"/>
  <c r="D85" i="8"/>
  <c r="D20" i="15"/>
  <c r="C20" i="8"/>
  <c r="C69" i="9"/>
  <c r="E69" i="9" s="1"/>
  <c r="D69" i="8"/>
  <c r="C96" i="9"/>
  <c r="E96" i="9" s="1"/>
  <c r="D96" i="8"/>
  <c r="D90" i="15"/>
  <c r="C90" i="8"/>
  <c r="D8" i="15"/>
  <c r="C8" i="8"/>
  <c r="D24" i="15"/>
  <c r="C24" i="8"/>
  <c r="C62" i="9"/>
  <c r="E62" i="9" s="1"/>
  <c r="D62" i="8"/>
  <c r="C79" i="9"/>
  <c r="D79" i="8"/>
  <c r="D97" i="15"/>
  <c r="C97" i="8"/>
  <c r="C7" i="9"/>
  <c r="E7" i="9" s="1"/>
  <c r="D7" i="8"/>
  <c r="C82" i="9"/>
  <c r="E82" i="9" s="1"/>
  <c r="D82" i="8"/>
  <c r="D33" i="15"/>
  <c r="C33" i="8"/>
  <c r="E33" i="8" s="1"/>
  <c r="C78" i="9"/>
  <c r="E78" i="9" s="1"/>
  <c r="D78" i="8"/>
  <c r="D60" i="15"/>
  <c r="C60" i="8"/>
  <c r="E60" i="8" s="1"/>
  <c r="D53" i="15"/>
  <c r="C53" i="8"/>
  <c r="E53" i="8" s="1"/>
  <c r="C84" i="9"/>
  <c r="D84" i="8"/>
  <c r="D18" i="15"/>
  <c r="C18" i="8"/>
  <c r="C42" i="9"/>
  <c r="E42" i="9" s="1"/>
  <c r="D42" i="8"/>
  <c r="D66" i="15"/>
  <c r="C66" i="8"/>
  <c r="E66" i="8" s="1"/>
  <c r="C27" i="9"/>
  <c r="E27" i="9" s="1"/>
  <c r="D27" i="8"/>
  <c r="E27" i="8" s="1"/>
  <c r="C37" i="9"/>
  <c r="E37" i="9" s="1"/>
  <c r="D37" i="8"/>
  <c r="E37" i="8" s="1"/>
  <c r="E118" i="21"/>
  <c r="E62" i="24"/>
  <c r="C98" i="17"/>
  <c r="C95" i="17"/>
  <c r="E95" i="17" s="1"/>
  <c r="E94" i="22"/>
  <c r="E45" i="21"/>
  <c r="E156" i="21"/>
  <c r="E168" i="16"/>
  <c r="E98" i="23"/>
  <c r="D28" i="15"/>
  <c r="C28" i="8"/>
  <c r="D52" i="15"/>
  <c r="C52" i="8"/>
  <c r="D19" i="15"/>
  <c r="C19" i="8"/>
  <c r="D57" i="15"/>
  <c r="C57" i="8"/>
  <c r="C28" i="9"/>
  <c r="E28" i="9" s="1"/>
  <c r="D28" i="8"/>
  <c r="E28" i="8" s="1"/>
  <c r="D34" i="15"/>
  <c r="C34" i="8"/>
  <c r="D13" i="15"/>
  <c r="C13" i="8"/>
  <c r="C35" i="9"/>
  <c r="E35" i="9" s="1"/>
  <c r="D35" i="8"/>
  <c r="D15" i="15"/>
  <c r="C15" i="8"/>
  <c r="C67" i="9"/>
  <c r="E67" i="9" s="1"/>
  <c r="D67" i="8"/>
  <c r="D82" i="11"/>
  <c r="E82" i="11" s="1"/>
  <c r="C82" i="17"/>
  <c r="E82" i="17" s="1"/>
  <c r="D22" i="15"/>
  <c r="C22" i="8"/>
  <c r="D92" i="15"/>
  <c r="C92" i="8"/>
  <c r="D70" i="15"/>
  <c r="C70" i="8"/>
  <c r="D74" i="15"/>
  <c r="C74" i="8"/>
  <c r="D96" i="15"/>
  <c r="C96" i="8"/>
  <c r="D10" i="15"/>
  <c r="C10" i="8"/>
  <c r="D49" i="15"/>
  <c r="C49" i="8"/>
  <c r="D58" i="15"/>
  <c r="C58" i="8"/>
  <c r="E58" i="8" s="1"/>
  <c r="D91" i="15"/>
  <c r="C91" i="8"/>
  <c r="E91" i="8" s="1"/>
  <c r="C87" i="9"/>
  <c r="E87" i="9" s="1"/>
  <c r="D87" i="8"/>
  <c r="D45" i="15"/>
  <c r="C45" i="8"/>
  <c r="E45" i="8" s="1"/>
  <c r="D31" i="15"/>
  <c r="C31" i="8"/>
  <c r="E31" i="8" s="1"/>
  <c r="D63" i="15"/>
  <c r="C63" i="8"/>
  <c r="E63" i="8" s="1"/>
  <c r="D23" i="15"/>
  <c r="C23" i="8"/>
  <c r="E23" i="8" s="1"/>
  <c r="D86" i="15"/>
  <c r="C86" i="8"/>
  <c r="E86" i="8" s="1"/>
  <c r="D51" i="15"/>
  <c r="C51" i="8"/>
  <c r="D78" i="15"/>
  <c r="C78" i="8"/>
  <c r="C34" i="9"/>
  <c r="E34" i="9" s="1"/>
  <c r="D34" i="8"/>
  <c r="D84" i="15"/>
  <c r="C84" i="8"/>
  <c r="C13" i="9"/>
  <c r="E13" i="9" s="1"/>
  <c r="D13" i="8"/>
  <c r="E13" i="8" s="1"/>
  <c r="D42" i="15"/>
  <c r="C42" i="8"/>
  <c r="C73" i="9"/>
  <c r="E73" i="9" s="1"/>
  <c r="D73" i="8"/>
  <c r="D29" i="15"/>
  <c r="C29" i="8"/>
  <c r="D46" i="15"/>
  <c r="C46" i="8"/>
  <c r="C74" i="9"/>
  <c r="E74" i="9" s="1"/>
  <c r="D74" i="8"/>
  <c r="C39" i="9"/>
  <c r="E39" i="9" s="1"/>
  <c r="D39" i="8"/>
  <c r="C52" i="9"/>
  <c r="E52" i="9" s="1"/>
  <c r="D52" i="8"/>
  <c r="C10" i="9"/>
  <c r="E10" i="9" s="1"/>
  <c r="D10" i="8"/>
  <c r="C14" i="9"/>
  <c r="E14" i="9" s="1"/>
  <c r="D14" i="8"/>
  <c r="C19" i="9"/>
  <c r="E19" i="9" s="1"/>
  <c r="D19" i="8"/>
  <c r="C26" i="9"/>
  <c r="E26" i="9" s="1"/>
  <c r="D26" i="8"/>
  <c r="C49" i="9"/>
  <c r="E49" i="9" s="1"/>
  <c r="D49" i="8"/>
  <c r="C80" i="9"/>
  <c r="E80" i="9" s="1"/>
  <c r="D80" i="8"/>
  <c r="D32" i="15"/>
  <c r="C32" i="8"/>
  <c r="D7" i="15"/>
  <c r="C7" i="8"/>
  <c r="D82" i="15"/>
  <c r="C82" i="8"/>
  <c r="D59" i="15"/>
  <c r="C59" i="8"/>
  <c r="D77" i="15"/>
  <c r="C77" i="8"/>
  <c r="C90" i="9"/>
  <c r="E90" i="9" s="1"/>
  <c r="D90" i="8"/>
  <c r="D50" i="15"/>
  <c r="C50" i="8"/>
  <c r="E50" i="8" s="1"/>
  <c r="D61" i="15"/>
  <c r="C61" i="8"/>
  <c r="D68" i="15"/>
  <c r="C68" i="8"/>
  <c r="E68" i="8" s="1"/>
  <c r="C12" i="9"/>
  <c r="E12" i="9" s="1"/>
  <c r="D12" i="8"/>
  <c r="D40" i="15"/>
  <c r="C40" i="8"/>
  <c r="E40" i="8" s="1"/>
  <c r="C64" i="9"/>
  <c r="E64" i="9" s="1"/>
  <c r="D64" i="8"/>
  <c r="C29" i="9"/>
  <c r="E29" i="9" s="1"/>
  <c r="D29" i="8"/>
  <c r="C36" i="9"/>
  <c r="E36" i="9" s="1"/>
  <c r="D36" i="8"/>
  <c r="C57" i="9"/>
  <c r="E57" i="9" s="1"/>
  <c r="D57" i="8"/>
  <c r="D6" i="15"/>
  <c r="C6" i="8"/>
  <c r="E66" i="21"/>
  <c r="E27" i="21"/>
  <c r="E124" i="21"/>
  <c r="E17" i="21"/>
  <c r="E169" i="21"/>
  <c r="E133" i="21"/>
  <c r="D208" i="11"/>
  <c r="E208" i="11" s="1"/>
  <c r="E241" i="16"/>
  <c r="E126" i="21"/>
  <c r="E12" i="21"/>
  <c r="E176" i="21"/>
  <c r="E46" i="21"/>
  <c r="D187" i="18"/>
  <c r="C22" i="9"/>
  <c r="E22" i="9" s="1"/>
  <c r="D22" i="8"/>
  <c r="C88" i="9"/>
  <c r="E88" i="9" s="1"/>
  <c r="D88" i="8"/>
  <c r="D73" i="15"/>
  <c r="C73" i="8"/>
  <c r="D43" i="15"/>
  <c r="C43" i="8"/>
  <c r="D16" i="15"/>
  <c r="C16" i="8"/>
  <c r="C30" i="9"/>
  <c r="E30" i="9" s="1"/>
  <c r="D30" i="8"/>
  <c r="C4" i="9"/>
  <c r="E4" i="9" s="1"/>
  <c r="D4" i="8"/>
  <c r="C77" i="9"/>
  <c r="D77" i="8"/>
  <c r="C89" i="9"/>
  <c r="E89" i="9" s="1"/>
  <c r="D89" i="8"/>
  <c r="C97" i="9"/>
  <c r="D97" i="8"/>
  <c r="D94" i="15"/>
  <c r="C94" i="8"/>
  <c r="D4" i="15"/>
  <c r="C4" i="8"/>
  <c r="C32" i="9"/>
  <c r="E32" i="9" s="1"/>
  <c r="D32" i="8"/>
  <c r="C71" i="9"/>
  <c r="E71" i="9" s="1"/>
  <c r="D71" i="8"/>
  <c r="D93" i="15"/>
  <c r="C93" i="8"/>
  <c r="C51" i="9"/>
  <c r="D51" i="8"/>
  <c r="C59" i="9"/>
  <c r="E59" i="9" s="1"/>
  <c r="D59" i="8"/>
  <c r="D54" i="15"/>
  <c r="C54" i="8"/>
  <c r="D69" i="15"/>
  <c r="C69" i="8"/>
  <c r="D26" i="15"/>
  <c r="C26" i="8"/>
  <c r="D87" i="15"/>
  <c r="C87" i="8"/>
  <c r="D76" i="15"/>
  <c r="C76" i="8"/>
  <c r="D39" i="15"/>
  <c r="C39" i="8"/>
  <c r="D14" i="15"/>
  <c r="C14" i="8"/>
  <c r="D80" i="15"/>
  <c r="C80" i="8"/>
  <c r="D36" i="15"/>
  <c r="C36" i="8"/>
  <c r="C76" i="9"/>
  <c r="E76" i="9" s="1"/>
  <c r="D76" i="8"/>
  <c r="D95" i="15"/>
  <c r="C95" i="8"/>
  <c r="D85" i="15"/>
  <c r="C85" i="8"/>
  <c r="D9" i="15"/>
  <c r="C9" i="8"/>
  <c r="D47" i="15"/>
  <c r="C47" i="8"/>
  <c r="E47" i="8" s="1"/>
  <c r="D12" i="15"/>
  <c r="C12" i="8"/>
  <c r="C17" i="9"/>
  <c r="E17" i="9" s="1"/>
  <c r="D17" i="8"/>
  <c r="D64" i="15"/>
  <c r="C64" i="8"/>
  <c r="D67" i="15"/>
  <c r="C67" i="8"/>
  <c r="D101" i="15"/>
  <c r="C101" i="8"/>
  <c r="C70" i="9"/>
  <c r="E70" i="9" s="1"/>
  <c r="D70" i="8"/>
  <c r="D71" i="15"/>
  <c r="C71" i="8"/>
  <c r="D62" i="15"/>
  <c r="C62" i="8"/>
  <c r="C8" i="9"/>
  <c r="E8" i="9" s="1"/>
  <c r="D8" i="8"/>
  <c r="D89" i="15"/>
  <c r="C89" i="8"/>
  <c r="C94" i="9"/>
  <c r="E94" i="9" s="1"/>
  <c r="D94" i="8"/>
  <c r="C6" i="9"/>
  <c r="E6" i="9" s="1"/>
  <c r="D6" i="8"/>
  <c r="C43" i="9"/>
  <c r="E43" i="9" s="1"/>
  <c r="D43" i="8"/>
  <c r="D55" i="19"/>
  <c r="D98" i="15"/>
  <c r="C98" i="8"/>
  <c r="D11" i="15"/>
  <c r="C11" i="8"/>
  <c r="C16" i="9"/>
  <c r="D16" i="8"/>
  <c r="D56" i="15"/>
  <c r="C56" i="8"/>
  <c r="E56" i="8" s="1"/>
  <c r="C46" i="9"/>
  <c r="E46" i="9" s="1"/>
  <c r="D46" i="8"/>
  <c r="C101" i="9"/>
  <c r="E101" i="9" s="1"/>
  <c r="D101" i="8"/>
  <c r="C11" i="9"/>
  <c r="E11" i="9" s="1"/>
  <c r="D11" i="8"/>
  <c r="C18" i="9"/>
  <c r="E18" i="9" s="1"/>
  <c r="D18" i="8"/>
  <c r="D35" i="15"/>
  <c r="C35" i="8"/>
  <c r="E72" i="8"/>
  <c r="C98" i="9"/>
  <c r="E98" i="9" s="1"/>
  <c r="D98" i="8"/>
  <c r="E95" i="24"/>
  <c r="E235" i="21"/>
  <c r="C113" i="17"/>
  <c r="E113" i="17" s="1"/>
  <c r="E226" i="16"/>
  <c r="E119" i="22"/>
  <c r="E91" i="21"/>
  <c r="C88" i="17"/>
  <c r="E88" i="17" s="1"/>
  <c r="D88" i="11"/>
  <c r="E88" i="11" s="1"/>
  <c r="C87" i="17"/>
  <c r="E87" i="17" s="1"/>
  <c r="D87" i="11"/>
  <c r="E87" i="11" s="1"/>
  <c r="D161" i="11"/>
  <c r="E161" i="11" s="1"/>
  <c r="E217" i="16"/>
  <c r="E213" i="12"/>
  <c r="E163" i="22"/>
  <c r="E88" i="22"/>
  <c r="C228" i="17"/>
  <c r="E228" i="17" s="1"/>
  <c r="D228" i="11"/>
  <c r="E228" i="11" s="1"/>
  <c r="C49" i="17"/>
  <c r="E49" i="17" s="1"/>
  <c r="D49" i="11"/>
  <c r="E49" i="11" s="1"/>
  <c r="D251" i="15"/>
  <c r="E132" i="21"/>
  <c r="E136" i="21"/>
  <c r="C259" i="23"/>
  <c r="M3" i="23" s="1"/>
  <c r="E131" i="16"/>
  <c r="E116" i="21"/>
  <c r="C161" i="17"/>
  <c r="E161" i="17" s="1"/>
  <c r="E44" i="23"/>
  <c r="E155" i="12"/>
  <c r="E61" i="21"/>
  <c r="E84" i="21"/>
  <c r="E54" i="18"/>
  <c r="E248" i="23"/>
  <c r="E222" i="23"/>
  <c r="E196" i="23"/>
  <c r="E169" i="23"/>
  <c r="E142" i="23"/>
  <c r="E85" i="23"/>
  <c r="D259" i="24"/>
  <c r="M4" i="24" s="1"/>
  <c r="C67" i="17"/>
  <c r="E67" i="17" s="1"/>
  <c r="D67" i="11"/>
  <c r="E67" i="11" s="1"/>
  <c r="C7" i="17"/>
  <c r="E7" i="17" s="1"/>
  <c r="D7" i="11"/>
  <c r="E7" i="11" s="1"/>
  <c r="C259" i="20"/>
  <c r="M3" i="20" s="1"/>
  <c r="D259" i="12"/>
  <c r="M4" i="12" s="1"/>
  <c r="E193" i="12"/>
  <c r="E143" i="21"/>
  <c r="E55" i="12"/>
  <c r="D259" i="22"/>
  <c r="M4" i="22" s="1"/>
  <c r="E196" i="21"/>
  <c r="E54" i="12"/>
  <c r="E135" i="22"/>
  <c r="E150" i="22"/>
  <c r="E256" i="22"/>
  <c r="E113" i="23"/>
  <c r="E24" i="24"/>
  <c r="E5" i="24"/>
  <c r="E7" i="21"/>
  <c r="C62" i="17"/>
  <c r="E62" i="17" s="1"/>
  <c r="D62" i="11"/>
  <c r="C14" i="17"/>
  <c r="E14" i="17" s="1"/>
  <c r="D14" i="11"/>
  <c r="E14" i="11" s="1"/>
  <c r="D171" i="15"/>
  <c r="D171" i="14"/>
  <c r="E134" i="12"/>
  <c r="E34" i="12"/>
  <c r="E190" i="12"/>
  <c r="E238" i="23"/>
  <c r="E30" i="23"/>
  <c r="D259" i="23"/>
  <c r="M4" i="23" s="1"/>
  <c r="D44" i="11"/>
  <c r="E44" i="11" s="1"/>
  <c r="D167" i="11"/>
  <c r="E167" i="11" s="1"/>
  <c r="E123" i="24"/>
  <c r="E128" i="18"/>
  <c r="E145" i="16"/>
  <c r="E36" i="21"/>
  <c r="C10" i="17"/>
  <c r="E10" i="17" s="1"/>
  <c r="D10" i="11"/>
  <c r="E10" i="11" s="1"/>
  <c r="D72" i="15"/>
  <c r="D72" i="14"/>
  <c r="E115" i="22"/>
  <c r="E217" i="18"/>
  <c r="C156" i="17"/>
  <c r="E156" i="17" s="1"/>
  <c r="D156" i="11"/>
  <c r="E156" i="11" s="1"/>
  <c r="E135" i="12"/>
  <c r="E140" i="12"/>
  <c r="E105" i="23"/>
  <c r="E122" i="23"/>
  <c r="C259" i="24"/>
  <c r="M3" i="24" s="1"/>
  <c r="E100" i="22"/>
  <c r="D157" i="11"/>
  <c r="E157" i="11" s="1"/>
  <c r="E101" i="12"/>
  <c r="E59" i="12"/>
  <c r="E93" i="21"/>
  <c r="E55" i="24"/>
  <c r="E5" i="21"/>
  <c r="C195" i="17"/>
  <c r="E195" i="17" s="1"/>
  <c r="D195" i="11"/>
  <c r="E195" i="11" s="1"/>
  <c r="D259" i="17"/>
  <c r="M4" i="17" s="1"/>
  <c r="C78" i="17"/>
  <c r="E78" i="17" s="1"/>
  <c r="D78" i="11"/>
  <c r="E78" i="11" s="1"/>
  <c r="E64" i="22"/>
  <c r="E20" i="22"/>
  <c r="E51" i="12"/>
  <c r="E133" i="23"/>
  <c r="E64" i="12"/>
  <c r="C151" i="9"/>
  <c r="C100" i="9"/>
  <c r="E100" i="9" s="1"/>
  <c r="E122" i="21"/>
  <c r="E181" i="21"/>
  <c r="E65" i="12"/>
  <c r="D25" i="15"/>
  <c r="C25" i="15"/>
  <c r="E209" i="22"/>
  <c r="E70" i="22"/>
  <c r="E245" i="22"/>
  <c r="E228" i="22"/>
  <c r="E216" i="16"/>
  <c r="E3" i="21"/>
  <c r="E182" i="12"/>
  <c r="E230" i="18"/>
  <c r="E33" i="18"/>
  <c r="E250" i="23"/>
  <c r="E187" i="23"/>
  <c r="E214" i="21"/>
  <c r="E46" i="16"/>
  <c r="E224" i="16"/>
  <c r="E126" i="11"/>
  <c r="E39" i="21"/>
  <c r="E139" i="12"/>
  <c r="E79" i="12"/>
  <c r="E34" i="23"/>
  <c r="E59" i="24"/>
  <c r="E4" i="24"/>
  <c r="E220" i="12"/>
  <c r="E232" i="12"/>
  <c r="E43" i="24"/>
  <c r="E71" i="21"/>
  <c r="E82" i="21"/>
  <c r="C259" i="12"/>
  <c r="M3" i="12" s="1"/>
  <c r="C54" i="17"/>
  <c r="E54" i="17" s="1"/>
  <c r="D54" i="11"/>
  <c r="E54" i="11" s="1"/>
  <c r="C134" i="17"/>
  <c r="E134" i="17" s="1"/>
  <c r="D134" i="11"/>
  <c r="E134" i="11" s="1"/>
  <c r="C189" i="17"/>
  <c r="E189" i="17" s="1"/>
  <c r="D189" i="11"/>
  <c r="E189" i="11" s="1"/>
  <c r="E203" i="23"/>
  <c r="E99" i="23"/>
  <c r="E119" i="24"/>
  <c r="E254" i="24"/>
  <c r="E9" i="23"/>
  <c r="E235" i="23"/>
  <c r="E214" i="23"/>
  <c r="E188" i="23"/>
  <c r="E164" i="23"/>
  <c r="E155" i="23"/>
  <c r="E140" i="23"/>
  <c r="E148" i="23"/>
  <c r="E106" i="23"/>
  <c r="E233" i="23"/>
  <c r="E166" i="23"/>
  <c r="E47" i="23"/>
  <c r="E84" i="23"/>
  <c r="E101" i="22"/>
  <c r="E79" i="22"/>
  <c r="E137" i="22"/>
  <c r="E232" i="22"/>
  <c r="E128" i="22"/>
  <c r="E52" i="22"/>
  <c r="E199" i="22"/>
  <c r="E126" i="22"/>
  <c r="E170" i="22"/>
  <c r="E168" i="22"/>
  <c r="E109" i="22"/>
  <c r="E213" i="21"/>
  <c r="E28" i="21"/>
  <c r="E113" i="21"/>
  <c r="E221" i="21"/>
  <c r="E65" i="21"/>
  <c r="E77" i="21"/>
  <c r="E134" i="21"/>
  <c r="E163" i="21"/>
  <c r="E67" i="21"/>
  <c r="E232" i="21"/>
  <c r="E213" i="18"/>
  <c r="E179" i="18"/>
  <c r="E168" i="18"/>
  <c r="E96" i="18"/>
  <c r="E199" i="18"/>
  <c r="E58" i="18"/>
  <c r="E256" i="18"/>
  <c r="E94" i="18"/>
  <c r="E189" i="18"/>
  <c r="E18" i="18"/>
  <c r="E210" i="16"/>
  <c r="E6" i="16"/>
  <c r="E120" i="16"/>
  <c r="E229" i="16"/>
  <c r="E32" i="16"/>
  <c r="E116" i="16"/>
  <c r="E162" i="16"/>
  <c r="E52" i="16"/>
  <c r="E5" i="16"/>
  <c r="E16" i="16"/>
  <c r="E12" i="16"/>
  <c r="E128" i="16"/>
  <c r="E256" i="12"/>
  <c r="E23" i="12"/>
  <c r="E251" i="12"/>
  <c r="E126" i="12"/>
  <c r="E151" i="12"/>
  <c r="E181" i="12"/>
  <c r="E56" i="12"/>
  <c r="E98" i="12"/>
  <c r="E240" i="12"/>
  <c r="E206" i="12"/>
  <c r="E254" i="12"/>
  <c r="E94" i="12"/>
  <c r="E33" i="12"/>
  <c r="E222" i="12"/>
  <c r="E95" i="12"/>
  <c r="E105" i="12"/>
  <c r="E89" i="12"/>
  <c r="E153" i="12"/>
  <c r="E48" i="12"/>
  <c r="E29" i="12"/>
  <c r="E168" i="12"/>
  <c r="E226" i="12"/>
  <c r="E160" i="12"/>
  <c r="E186" i="12"/>
  <c r="E255" i="12"/>
  <c r="E146" i="12"/>
  <c r="E145" i="18"/>
  <c r="E169" i="12"/>
  <c r="E101" i="23"/>
  <c r="E101" i="16"/>
  <c r="E201" i="21"/>
  <c r="E138" i="21"/>
  <c r="E64" i="16"/>
  <c r="E145" i="23"/>
  <c r="E243" i="16"/>
  <c r="E118" i="23"/>
  <c r="E132" i="23"/>
  <c r="E136" i="23"/>
  <c r="E68" i="23"/>
  <c r="E29" i="16"/>
  <c r="E213" i="16"/>
  <c r="E130" i="23"/>
  <c r="E192" i="21"/>
  <c r="E25" i="18"/>
  <c r="E43" i="16"/>
  <c r="E215" i="22"/>
  <c r="E158" i="23"/>
  <c r="E211" i="22"/>
  <c r="E138" i="12"/>
  <c r="E204" i="21"/>
  <c r="E23" i="23"/>
  <c r="E120" i="21"/>
  <c r="E219" i="23"/>
  <c r="E66" i="23"/>
  <c r="E168" i="23"/>
  <c r="E68" i="12"/>
  <c r="E154" i="16"/>
  <c r="E200" i="21"/>
  <c r="E203" i="12"/>
  <c r="E41" i="12"/>
  <c r="E33" i="16"/>
  <c r="E240" i="16"/>
  <c r="E170" i="16"/>
  <c r="E237" i="18"/>
  <c r="E174" i="18"/>
  <c r="E12" i="12"/>
  <c r="E247" i="18"/>
  <c r="E201" i="12"/>
  <c r="E50" i="10"/>
  <c r="E48" i="18"/>
  <c r="E173" i="16"/>
  <c r="E148" i="16"/>
  <c r="E59" i="16"/>
  <c r="E128" i="23"/>
  <c r="E244" i="11"/>
  <c r="E95" i="11"/>
  <c r="E221" i="23"/>
  <c r="E45" i="23"/>
  <c r="E201" i="23"/>
  <c r="E65" i="23"/>
  <c r="E239" i="23"/>
  <c r="E190" i="23"/>
  <c r="E38" i="23"/>
  <c r="E138" i="23"/>
  <c r="E88" i="12"/>
  <c r="E13" i="23"/>
  <c r="E53" i="10"/>
  <c r="E223" i="10"/>
  <c r="E75" i="12"/>
  <c r="E172" i="16"/>
  <c r="E117" i="12"/>
  <c r="E57" i="24"/>
  <c r="E57" i="12"/>
  <c r="E205" i="16"/>
  <c r="E48" i="23"/>
  <c r="E60" i="10"/>
  <c r="E175" i="10"/>
  <c r="E29" i="24"/>
  <c r="E249" i="24"/>
  <c r="E193" i="24"/>
  <c r="E137" i="24"/>
  <c r="E152" i="12"/>
  <c r="E47" i="12"/>
  <c r="E179" i="16"/>
  <c r="E243" i="21"/>
  <c r="E197" i="21"/>
  <c r="E209" i="21"/>
  <c r="E20" i="21"/>
  <c r="E175" i="23"/>
  <c r="E165" i="24"/>
  <c r="E98" i="10"/>
  <c r="E240" i="10"/>
  <c r="E220" i="23"/>
  <c r="E37" i="23"/>
  <c r="E215" i="23"/>
  <c r="E27" i="12"/>
  <c r="E24" i="12"/>
  <c r="E96" i="21"/>
  <c r="E30" i="12"/>
  <c r="E164" i="12"/>
  <c r="E44" i="12"/>
  <c r="E145" i="24"/>
  <c r="E236" i="24"/>
  <c r="E163" i="12"/>
  <c r="E197" i="22"/>
  <c r="E154" i="22"/>
  <c r="E41" i="10"/>
  <c r="E26" i="12"/>
  <c r="E35" i="16"/>
  <c r="E205" i="12"/>
  <c r="E238" i="12"/>
  <c r="E17" i="12"/>
  <c r="E58" i="12"/>
  <c r="E63" i="21"/>
  <c r="E81" i="23"/>
  <c r="E8" i="12"/>
  <c r="E163" i="16"/>
  <c r="E105" i="10"/>
  <c r="E192" i="18"/>
  <c r="E209" i="12"/>
  <c r="E96" i="23"/>
  <c r="E118" i="10"/>
  <c r="E250" i="16"/>
  <c r="E187" i="16"/>
  <c r="E141" i="16"/>
  <c r="E35" i="18"/>
  <c r="E244" i="23"/>
  <c r="E56" i="23"/>
  <c r="E18" i="23"/>
  <c r="E148" i="12"/>
  <c r="E119" i="23"/>
  <c r="E87" i="22"/>
  <c r="E137" i="16"/>
  <c r="E11" i="12"/>
  <c r="E100" i="21"/>
  <c r="E112" i="12"/>
  <c r="E89" i="16"/>
  <c r="E71" i="16"/>
  <c r="E228" i="21"/>
  <c r="E5" i="12"/>
  <c r="E10" i="22"/>
  <c r="E96" i="22"/>
  <c r="E89" i="22"/>
  <c r="E126" i="16"/>
  <c r="E187" i="12"/>
  <c r="E141" i="12"/>
  <c r="E104" i="16"/>
  <c r="E144" i="12"/>
  <c r="E96" i="16"/>
  <c r="E234" i="22"/>
  <c r="E12" i="23"/>
  <c r="E208" i="21"/>
  <c r="E54" i="21"/>
  <c r="E10" i="21"/>
  <c r="E173" i="23"/>
  <c r="E174" i="21"/>
  <c r="E39" i="12"/>
  <c r="E245" i="12"/>
  <c r="E88" i="16"/>
  <c r="E74" i="22"/>
  <c r="E229" i="22"/>
  <c r="E84" i="12"/>
  <c r="E131" i="12"/>
  <c r="E147" i="18"/>
  <c r="E82" i="12"/>
  <c r="E124" i="24"/>
  <c r="E56" i="24"/>
  <c r="E18" i="24"/>
  <c r="E227" i="10"/>
  <c r="E250" i="18"/>
  <c r="E25" i="22"/>
  <c r="E244" i="12"/>
  <c r="E70" i="21"/>
  <c r="E245" i="21"/>
  <c r="E94" i="16"/>
  <c r="E8" i="21"/>
  <c r="E37" i="12"/>
  <c r="E49" i="16"/>
  <c r="E75" i="21"/>
  <c r="E117" i="16"/>
  <c r="E195" i="18"/>
  <c r="E76" i="16"/>
  <c r="E247" i="21"/>
  <c r="E182" i="21"/>
  <c r="E42" i="16"/>
  <c r="E191" i="18"/>
  <c r="E144" i="16"/>
  <c r="E63" i="23"/>
  <c r="E26" i="21"/>
  <c r="E255" i="21"/>
  <c r="E182" i="16"/>
  <c r="E157" i="12"/>
  <c r="E69" i="23"/>
  <c r="E236" i="12"/>
  <c r="E71" i="23"/>
  <c r="E101" i="24"/>
  <c r="E89" i="18"/>
  <c r="E250" i="12"/>
  <c r="E142" i="12"/>
  <c r="E93" i="12"/>
  <c r="E124" i="23"/>
  <c r="E180" i="23"/>
  <c r="E216" i="21"/>
  <c r="E24" i="21"/>
  <c r="E40" i="23"/>
  <c r="E39" i="16"/>
  <c r="E87" i="12"/>
  <c r="E74" i="23"/>
  <c r="E54" i="22"/>
  <c r="E253" i="12"/>
  <c r="E13" i="12"/>
  <c r="E84" i="18"/>
  <c r="E219" i="12"/>
  <c r="E132" i="10"/>
  <c r="E211" i="12"/>
  <c r="E64" i="24"/>
  <c r="E20" i="24"/>
  <c r="E79" i="21"/>
  <c r="E231" i="23"/>
  <c r="E198" i="23"/>
  <c r="E185" i="23"/>
  <c r="E146" i="23"/>
  <c r="E64" i="21"/>
  <c r="E154" i="21"/>
  <c r="E74" i="21"/>
  <c r="E87" i="21"/>
  <c r="E60" i="23"/>
  <c r="E43" i="21"/>
  <c r="E134" i="16"/>
  <c r="E221" i="12"/>
  <c r="E22" i="22"/>
  <c r="E105" i="16"/>
  <c r="E136" i="10"/>
  <c r="E58" i="11"/>
  <c r="E76" i="12"/>
  <c r="E205" i="24"/>
  <c r="E234" i="24"/>
  <c r="E249" i="21"/>
  <c r="E16" i="12"/>
  <c r="E229" i="21"/>
  <c r="E67" i="12"/>
  <c r="E136" i="24"/>
  <c r="E21" i="12"/>
  <c r="E160" i="18"/>
  <c r="E50" i="18"/>
  <c r="E223" i="18"/>
  <c r="E100" i="12"/>
  <c r="E71" i="12"/>
  <c r="E181" i="23"/>
  <c r="E227" i="23"/>
  <c r="E37" i="18"/>
  <c r="E218" i="18"/>
  <c r="E109" i="12"/>
  <c r="E170" i="12"/>
  <c r="E253" i="10"/>
  <c r="E61" i="12"/>
  <c r="E94" i="21"/>
  <c r="E200" i="11"/>
  <c r="E133" i="16"/>
  <c r="E128" i="21"/>
  <c r="E57" i="22"/>
  <c r="E29" i="22"/>
  <c r="E81" i="12"/>
  <c r="E44" i="21"/>
  <c r="E110" i="21"/>
  <c r="E194" i="21"/>
  <c r="E31" i="21"/>
  <c r="E38" i="21"/>
  <c r="E177" i="16"/>
  <c r="E131" i="21"/>
  <c r="E225" i="21"/>
  <c r="E215" i="16"/>
  <c r="E175" i="16"/>
  <c r="E228" i="12"/>
  <c r="E139" i="16"/>
  <c r="E79" i="18"/>
  <c r="E199" i="23"/>
  <c r="E108" i="23"/>
  <c r="E234" i="23"/>
  <c r="E53" i="23"/>
  <c r="E80" i="24"/>
  <c r="E26" i="24"/>
  <c r="E90" i="22"/>
  <c r="E145" i="12"/>
  <c r="E165" i="12"/>
  <c r="E199" i="16"/>
  <c r="E51" i="16"/>
  <c r="E183" i="16"/>
  <c r="E139" i="18"/>
  <c r="E79" i="16"/>
  <c r="E135" i="23"/>
  <c r="E125" i="23"/>
  <c r="E170" i="21"/>
  <c r="E72" i="23"/>
  <c r="E108" i="21"/>
  <c r="E185" i="12"/>
  <c r="E220" i="18"/>
  <c r="E25" i="12"/>
  <c r="E46" i="23"/>
  <c r="E160" i="23"/>
  <c r="E33" i="23"/>
  <c r="E50" i="23"/>
  <c r="E240" i="23"/>
  <c r="E223" i="23"/>
  <c r="E184" i="23"/>
  <c r="E129" i="12"/>
  <c r="E225" i="12"/>
  <c r="E15" i="12"/>
  <c r="E102" i="24"/>
  <c r="E203" i="24"/>
  <c r="E154" i="12"/>
  <c r="E46" i="12"/>
  <c r="E228" i="18"/>
  <c r="E111" i="21"/>
  <c r="E70" i="16"/>
  <c r="E156" i="12"/>
  <c r="E59" i="10"/>
  <c r="E32" i="22"/>
  <c r="E147" i="12"/>
  <c r="E206" i="16"/>
  <c r="E100" i="16"/>
  <c r="E202" i="16"/>
  <c r="E139" i="21"/>
  <c r="E14" i="23"/>
  <c r="E238" i="11"/>
  <c r="E180" i="12"/>
  <c r="E183" i="18"/>
  <c r="E71" i="22"/>
  <c r="E199" i="12"/>
  <c r="E122" i="12"/>
  <c r="E197" i="12"/>
  <c r="E206" i="22"/>
  <c r="E143" i="12"/>
  <c r="E211" i="16"/>
  <c r="E31" i="23"/>
  <c r="E80" i="21"/>
  <c r="E165" i="23"/>
  <c r="E25" i="23"/>
  <c r="E80" i="22"/>
  <c r="E230" i="22"/>
  <c r="E103" i="21"/>
  <c r="E86" i="21"/>
  <c r="E30" i="21"/>
  <c r="E3" i="12"/>
  <c r="E204" i="12"/>
  <c r="E230" i="16"/>
  <c r="E50" i="16"/>
  <c r="E184" i="16"/>
  <c r="E242" i="12"/>
  <c r="E104" i="12"/>
  <c r="E76" i="18"/>
  <c r="E125" i="24"/>
  <c r="E160" i="22"/>
  <c r="E33" i="22"/>
  <c r="E50" i="22"/>
  <c r="E240" i="22"/>
  <c r="E223" i="22"/>
  <c r="E184" i="22"/>
  <c r="E73" i="23"/>
  <c r="E11" i="18"/>
  <c r="E169" i="18"/>
  <c r="E133" i="18"/>
  <c r="E119" i="16"/>
  <c r="E180" i="16"/>
  <c r="E86" i="12"/>
  <c r="E196" i="12"/>
  <c r="E51" i="18"/>
  <c r="E64" i="18"/>
  <c r="E154" i="18"/>
  <c r="E72" i="21"/>
  <c r="E167" i="21"/>
  <c r="E242" i="23"/>
  <c r="E61" i="23"/>
  <c r="E149" i="23"/>
  <c r="E110" i="23"/>
  <c r="E252" i="23"/>
  <c r="E194" i="23"/>
  <c r="E151" i="23"/>
  <c r="E172" i="23"/>
  <c r="E89" i="10"/>
  <c r="E85" i="16"/>
  <c r="E244" i="18"/>
  <c r="E25" i="16"/>
  <c r="E233" i="18"/>
  <c r="E150" i="16"/>
  <c r="E167" i="23"/>
  <c r="E233" i="16"/>
  <c r="E35" i="12"/>
  <c r="E198" i="12"/>
  <c r="E176" i="16"/>
  <c r="E208" i="23"/>
  <c r="E28" i="12"/>
  <c r="E78" i="22"/>
  <c r="E183" i="22"/>
  <c r="E114" i="12"/>
  <c r="E4" i="10"/>
  <c r="E83" i="16"/>
  <c r="E246" i="21"/>
  <c r="E90" i="18"/>
  <c r="E22" i="16"/>
  <c r="E27" i="23"/>
  <c r="E162" i="22"/>
  <c r="E123" i="23"/>
  <c r="E73" i="24"/>
  <c r="E23" i="24"/>
  <c r="E11" i="23"/>
  <c r="E103" i="18"/>
  <c r="E200" i="18"/>
  <c r="E255" i="18"/>
  <c r="E109" i="18"/>
  <c r="E14" i="12"/>
  <c r="E215" i="12"/>
  <c r="E158" i="12"/>
  <c r="E110" i="12"/>
  <c r="E3" i="24"/>
  <c r="E246" i="12"/>
  <c r="E115" i="12"/>
  <c r="E178" i="22"/>
  <c r="E180" i="18"/>
  <c r="E85" i="18"/>
  <c r="E232" i="16"/>
  <c r="E78" i="12"/>
  <c r="E186" i="24"/>
  <c r="E187" i="24"/>
  <c r="E6" i="22"/>
  <c r="E225" i="22"/>
  <c r="E210" i="22"/>
  <c r="E174" i="22"/>
  <c r="E107" i="22"/>
  <c r="E49" i="22"/>
  <c r="E19" i="22"/>
  <c r="E136" i="12"/>
  <c r="E20" i="18"/>
  <c r="E45" i="12"/>
  <c r="E97" i="10"/>
  <c r="E172" i="18"/>
  <c r="E95" i="18"/>
  <c r="E83" i="18"/>
  <c r="E206" i="18"/>
  <c r="E103" i="23"/>
  <c r="E86" i="23"/>
  <c r="E255" i="23"/>
  <c r="E247" i="22"/>
  <c r="E182" i="22"/>
  <c r="E134" i="22"/>
  <c r="E55" i="22"/>
  <c r="E124" i="12"/>
  <c r="E14" i="18"/>
  <c r="E215" i="18"/>
  <c r="E158" i="16"/>
  <c r="E194" i="12"/>
  <c r="E195" i="12"/>
  <c r="E115" i="18"/>
  <c r="E164" i="16"/>
  <c r="E172" i="12"/>
  <c r="E166" i="16"/>
  <c r="E153" i="23"/>
  <c r="E70" i="12"/>
  <c r="E88" i="18"/>
  <c r="E129" i="22"/>
  <c r="E195" i="22"/>
  <c r="E42" i="22"/>
  <c r="E138" i="16"/>
  <c r="E83" i="22"/>
  <c r="E100" i="23"/>
  <c r="E177" i="12"/>
  <c r="E234" i="12"/>
  <c r="E99" i="12"/>
  <c r="E180" i="22"/>
  <c r="E76" i="22"/>
  <c r="E128" i="12"/>
  <c r="E127" i="23"/>
  <c r="E216" i="12"/>
  <c r="E34" i="21"/>
  <c r="E197" i="18"/>
  <c r="E238" i="21"/>
  <c r="E98" i="16"/>
  <c r="E60" i="16"/>
  <c r="E178" i="16"/>
  <c r="E159" i="22"/>
  <c r="E84" i="22"/>
  <c r="E149" i="12"/>
  <c r="E92" i="12"/>
  <c r="E157" i="24"/>
  <c r="E42" i="12"/>
  <c r="E123" i="12"/>
  <c r="E120" i="12"/>
  <c r="E256" i="24"/>
  <c r="E196" i="11"/>
  <c r="E249" i="12"/>
  <c r="E10" i="12"/>
  <c r="E22" i="21"/>
  <c r="E241" i="21"/>
  <c r="E251" i="21"/>
  <c r="E95" i="22"/>
  <c r="E190" i="21"/>
  <c r="E69" i="12"/>
  <c r="E176" i="22"/>
  <c r="E214" i="12"/>
  <c r="E171" i="23"/>
  <c r="E144" i="22"/>
  <c r="E39" i="23"/>
  <c r="E210" i="12"/>
  <c r="E216" i="24"/>
  <c r="E183" i="12"/>
  <c r="E205" i="23"/>
  <c r="E79" i="23"/>
  <c r="E52" i="12"/>
  <c r="E109" i="24"/>
  <c r="E251" i="24"/>
  <c r="E242" i="22"/>
  <c r="E61" i="22"/>
  <c r="E149" i="22"/>
  <c r="E110" i="22"/>
  <c r="E252" i="22"/>
  <c r="E167" i="22"/>
  <c r="E194" i="22"/>
  <c r="E151" i="22"/>
  <c r="E172" i="22"/>
  <c r="E165" i="18"/>
  <c r="E116" i="12"/>
  <c r="E162" i="12"/>
  <c r="E85" i="12"/>
  <c r="E233" i="12"/>
  <c r="E83" i="12"/>
  <c r="E87" i="16"/>
  <c r="E35" i="22"/>
  <c r="E131" i="18"/>
  <c r="E191" i="22"/>
  <c r="E117" i="23"/>
  <c r="E248" i="24"/>
  <c r="E127" i="22"/>
  <c r="E163" i="24"/>
  <c r="E189" i="12"/>
  <c r="E116" i="22"/>
  <c r="E36" i="12"/>
  <c r="E20" i="16"/>
  <c r="E141" i="21"/>
  <c r="E73" i="12"/>
  <c r="E113" i="12"/>
  <c r="E239" i="12"/>
  <c r="E95" i="16"/>
  <c r="E58" i="16"/>
  <c r="E62" i="22"/>
  <c r="E192" i="12"/>
  <c r="E161" i="23"/>
  <c r="E41" i="23"/>
  <c r="E226" i="22"/>
  <c r="E141" i="23"/>
  <c r="E123" i="22"/>
  <c r="E43" i="22"/>
  <c r="E109" i="16"/>
  <c r="E251" i="16"/>
  <c r="E107" i="18"/>
  <c r="E143" i="24"/>
  <c r="E5" i="22"/>
  <c r="E139" i="22"/>
  <c r="E108" i="12"/>
  <c r="E171" i="12"/>
  <c r="E91" i="12"/>
  <c r="E43" i="12"/>
  <c r="E243" i="12"/>
  <c r="E158" i="22"/>
  <c r="E117" i="22"/>
  <c r="E39" i="22"/>
  <c r="E14" i="16"/>
  <c r="E40" i="12"/>
  <c r="E72" i="12"/>
  <c r="E34" i="10"/>
  <c r="E167" i="12"/>
  <c r="E6" i="12"/>
  <c r="E92" i="18"/>
  <c r="E222" i="24"/>
  <c r="E142" i="24"/>
  <c r="E10" i="24"/>
  <c r="E81" i="16"/>
  <c r="E150" i="12"/>
  <c r="E57" i="16"/>
  <c r="E200" i="12"/>
  <c r="E159" i="12"/>
  <c r="E231" i="12"/>
  <c r="E217" i="12"/>
  <c r="E228" i="16"/>
  <c r="E254" i="22"/>
  <c r="E224" i="22"/>
  <c r="E133" i="12"/>
  <c r="E50" i="12"/>
  <c r="E112" i="21"/>
  <c r="E21" i="21"/>
  <c r="E69" i="16"/>
  <c r="E111" i="12"/>
  <c r="E174" i="12"/>
  <c r="E62" i="12"/>
  <c r="E246" i="22"/>
  <c r="E179" i="22"/>
  <c r="E51" i="22"/>
  <c r="E26" i="22"/>
  <c r="E230" i="23"/>
  <c r="E102" i="12"/>
  <c r="E108" i="18"/>
  <c r="E80" i="12"/>
  <c r="E118" i="12"/>
  <c r="E156" i="16"/>
  <c r="E63" i="12"/>
  <c r="E208" i="12"/>
  <c r="E184" i="10"/>
  <c r="E98" i="18"/>
  <c r="E60" i="18"/>
  <c r="E240" i="18"/>
  <c r="E184" i="18"/>
  <c r="E82" i="16"/>
  <c r="E236" i="23"/>
  <c r="E17" i="23"/>
  <c r="E114" i="24"/>
  <c r="E47" i="24"/>
  <c r="E16" i="22"/>
  <c r="E150" i="21"/>
  <c r="E205" i="21"/>
  <c r="E234" i="21"/>
  <c r="E180" i="21"/>
  <c r="E127" i="12"/>
  <c r="E6" i="18"/>
  <c r="E237" i="12"/>
  <c r="E147" i="21"/>
  <c r="E196" i="24"/>
  <c r="E191" i="12"/>
  <c r="E166" i="12"/>
  <c r="E138" i="10"/>
  <c r="E179" i="12"/>
  <c r="E241" i="12"/>
  <c r="E109" i="23"/>
  <c r="E36" i="22"/>
  <c r="E218" i="12"/>
  <c r="E18" i="12"/>
  <c r="E85" i="21"/>
  <c r="E233" i="21"/>
  <c r="E59" i="21"/>
  <c r="E74" i="12"/>
  <c r="E111" i="16"/>
  <c r="E15" i="23"/>
  <c r="E147" i="22"/>
  <c r="E28" i="22"/>
  <c r="E82" i="22"/>
  <c r="E189" i="22"/>
  <c r="E203" i="18"/>
  <c r="E80" i="18"/>
  <c r="E204" i="16"/>
  <c r="E99" i="16"/>
  <c r="E106" i="16"/>
  <c r="E175" i="18"/>
  <c r="E97" i="16"/>
  <c r="E4" i="16"/>
  <c r="E117" i="21"/>
  <c r="E177" i="21"/>
  <c r="E204" i="22"/>
  <c r="E217" i="22"/>
  <c r="E112" i="22"/>
  <c r="E91" i="22"/>
  <c r="E75" i="22"/>
  <c r="E220" i="16"/>
  <c r="E37" i="16"/>
  <c r="E181" i="18"/>
  <c r="E66" i="12"/>
  <c r="E77" i="12"/>
  <c r="E85" i="11"/>
  <c r="E99" i="11"/>
  <c r="E148" i="11"/>
  <c r="E233" i="11"/>
  <c r="E180" i="24"/>
  <c r="E14" i="22"/>
  <c r="E239" i="22"/>
  <c r="E191" i="16"/>
  <c r="E162" i="18"/>
  <c r="E173" i="12"/>
  <c r="E62" i="21"/>
  <c r="E251" i="23"/>
  <c r="E256" i="23"/>
  <c r="E216" i="23"/>
  <c r="E163" i="23"/>
  <c r="E249" i="16"/>
  <c r="E10" i="18"/>
  <c r="E4" i="12"/>
  <c r="E74" i="16"/>
  <c r="E206" i="21"/>
  <c r="E62" i="16"/>
  <c r="E131" i="22"/>
  <c r="E243" i="22"/>
  <c r="E177" i="22"/>
  <c r="E104" i="22"/>
  <c r="E237" i="22"/>
  <c r="E213" i="22"/>
  <c r="E7" i="22"/>
  <c r="E132" i="12"/>
  <c r="E31" i="12"/>
  <c r="E38" i="12"/>
  <c r="E48" i="16"/>
  <c r="E244" i="16"/>
  <c r="E99" i="18"/>
  <c r="E106" i="18"/>
  <c r="E97" i="18"/>
  <c r="E59" i="18"/>
  <c r="E7" i="12"/>
  <c r="E90" i="12"/>
  <c r="E22" i="12"/>
  <c r="E253" i="23"/>
  <c r="E14" i="24"/>
  <c r="E250" i="22"/>
  <c r="E156" i="22"/>
  <c r="E141" i="22"/>
  <c r="E111" i="22"/>
  <c r="E69" i="22"/>
  <c r="E81" i="24"/>
  <c r="E40" i="24"/>
  <c r="E122" i="16"/>
  <c r="E181" i="16"/>
  <c r="E125" i="12"/>
  <c r="E224" i="12"/>
  <c r="E107" i="12"/>
  <c r="E188" i="12"/>
  <c r="E201" i="10"/>
  <c r="E169" i="24"/>
  <c r="E60" i="22"/>
  <c r="E208" i="22"/>
  <c r="E103" i="11"/>
  <c r="E255" i="11"/>
  <c r="E202" i="11"/>
  <c r="E235" i="16"/>
  <c r="E155" i="16"/>
  <c r="E119" i="12"/>
  <c r="E254" i="16"/>
  <c r="E202" i="12"/>
  <c r="E130" i="12"/>
  <c r="E106" i="12"/>
  <c r="E96" i="12"/>
  <c r="E88" i="21"/>
  <c r="E102" i="23"/>
  <c r="E203" i="22"/>
  <c r="E19" i="12"/>
  <c r="E235" i="12"/>
  <c r="E60" i="12"/>
  <c r="E175" i="12"/>
  <c r="E97" i="12"/>
  <c r="E127" i="21"/>
  <c r="E242" i="21"/>
  <c r="E149" i="21"/>
  <c r="E252" i="21"/>
  <c r="E151" i="21"/>
  <c r="E93" i="16"/>
  <c r="E200" i="16"/>
  <c r="E149" i="11"/>
  <c r="E168" i="21"/>
  <c r="E69" i="21"/>
  <c r="E176" i="18"/>
  <c r="E101" i="18"/>
  <c r="E230" i="12"/>
  <c r="E178" i="12"/>
  <c r="E184" i="12"/>
  <c r="E173" i="21"/>
  <c r="E113" i="10"/>
  <c r="E221" i="10"/>
  <c r="E239" i="10"/>
  <c r="E190" i="10"/>
  <c r="E94" i="23"/>
  <c r="E49" i="18"/>
  <c r="E137" i="18"/>
  <c r="E97" i="21"/>
  <c r="E86" i="11"/>
  <c r="E18" i="16"/>
  <c r="E169" i="16"/>
  <c r="E197" i="16"/>
  <c r="E53" i="21"/>
  <c r="E89" i="21"/>
  <c r="E230" i="21"/>
  <c r="E178" i="21"/>
  <c r="E184" i="21"/>
  <c r="E242" i="18"/>
  <c r="E61" i="18"/>
  <c r="E167" i="18"/>
  <c r="E194" i="18"/>
  <c r="E151" i="18"/>
  <c r="E238" i="18"/>
  <c r="E86" i="18"/>
  <c r="E30" i="16"/>
  <c r="E77" i="16"/>
  <c r="E161" i="10"/>
  <c r="E186" i="10"/>
  <c r="E60" i="21"/>
  <c r="E50" i="21"/>
  <c r="E238" i="16"/>
  <c r="E30" i="18"/>
  <c r="E91" i="10"/>
  <c r="E92" i="23"/>
  <c r="E44" i="18"/>
  <c r="E178" i="23"/>
  <c r="E149" i="18"/>
  <c r="E202" i="18"/>
  <c r="E72" i="11"/>
  <c r="E173" i="18"/>
  <c r="E61" i="11"/>
  <c r="E231" i="16"/>
  <c r="E130" i="16"/>
  <c r="E98" i="21"/>
  <c r="E160" i="21"/>
  <c r="E240" i="21"/>
  <c r="E9" i="18"/>
  <c r="E127" i="18"/>
  <c r="E242" i="16"/>
  <c r="E194" i="16"/>
  <c r="E58" i="22"/>
  <c r="E21" i="22"/>
  <c r="E98" i="22"/>
  <c r="E25" i="21"/>
  <c r="E110" i="18"/>
  <c r="E252" i="16"/>
  <c r="E66" i="16"/>
  <c r="E186" i="16"/>
  <c r="E44" i="22"/>
  <c r="E95" i="21"/>
  <c r="E77" i="18"/>
  <c r="E138" i="11"/>
  <c r="E48" i="21"/>
  <c r="E112" i="10"/>
  <c r="E127" i="10"/>
  <c r="E110" i="10"/>
  <c r="E103" i="24"/>
  <c r="E86" i="24"/>
  <c r="E30" i="24"/>
  <c r="E181" i="24"/>
  <c r="E227" i="24"/>
  <c r="E152" i="24"/>
  <c r="E247" i="24"/>
  <c r="E112" i="23"/>
  <c r="E95" i="23"/>
  <c r="E91" i="23"/>
  <c r="E83" i="23"/>
  <c r="E75" i="23"/>
  <c r="E15" i="22"/>
  <c r="E165" i="22"/>
  <c r="E31" i="16"/>
  <c r="E45" i="16"/>
  <c r="E208" i="16"/>
  <c r="E38" i="16"/>
  <c r="E204" i="24"/>
  <c r="E17" i="18"/>
  <c r="E146" i="18"/>
  <c r="E244" i="21"/>
  <c r="E106" i="21"/>
  <c r="E166" i="21"/>
  <c r="E150" i="24"/>
  <c r="E67" i="24"/>
  <c r="E36" i="24"/>
  <c r="E33" i="21"/>
  <c r="E223" i="21"/>
  <c r="E58" i="21"/>
  <c r="E48" i="11"/>
  <c r="E25" i="11"/>
  <c r="E66" i="11"/>
  <c r="E164" i="11"/>
  <c r="E158" i="24"/>
  <c r="E231" i="18"/>
  <c r="E130" i="18"/>
  <c r="E21" i="10"/>
  <c r="E93" i="11"/>
  <c r="E121" i="10"/>
  <c r="E242" i="10"/>
  <c r="E252" i="10"/>
  <c r="E118" i="11"/>
  <c r="E136" i="11"/>
  <c r="E222" i="16"/>
  <c r="E72" i="10"/>
  <c r="E61" i="10"/>
  <c r="E167" i="10"/>
  <c r="E194" i="10"/>
  <c r="E97" i="23"/>
  <c r="E93" i="23"/>
  <c r="E77" i="23"/>
  <c r="E13" i="22"/>
  <c r="E93" i="18"/>
  <c r="E219" i="18"/>
  <c r="E186" i="18"/>
  <c r="E72" i="22"/>
  <c r="E173" i="22"/>
  <c r="E238" i="10"/>
  <c r="E30" i="10"/>
  <c r="E13" i="24"/>
  <c r="E72" i="16"/>
  <c r="E44" i="16"/>
  <c r="E61" i="16"/>
  <c r="E149" i="16"/>
  <c r="E110" i="16"/>
  <c r="E167" i="16"/>
  <c r="E151" i="16"/>
  <c r="E127" i="11"/>
  <c r="E242" i="11"/>
  <c r="E110" i="11"/>
  <c r="E252" i="11"/>
  <c r="E75" i="11"/>
  <c r="E53" i="22"/>
  <c r="E172" i="21"/>
  <c r="E135" i="24"/>
  <c r="E9" i="24"/>
  <c r="E235" i="24"/>
  <c r="E214" i="24"/>
  <c r="E188" i="24"/>
  <c r="E164" i="24"/>
  <c r="E155" i="24"/>
  <c r="E118" i="24"/>
  <c r="E253" i="24"/>
  <c r="E132" i="24"/>
  <c r="E41" i="24"/>
  <c r="E202" i="24"/>
  <c r="E159" i="24"/>
  <c r="E226" i="24"/>
  <c r="E191" i="24"/>
  <c r="E168" i="24"/>
  <c r="E154" i="24"/>
  <c r="E218" i="24"/>
  <c r="E11" i="24"/>
  <c r="E199" i="24"/>
  <c r="E108" i="24"/>
  <c r="E46" i="24"/>
  <c r="E16" i="24"/>
  <c r="E68" i="24"/>
  <c r="E231" i="24"/>
  <c r="E198" i="24"/>
  <c r="E185" i="24"/>
  <c r="E153" i="24"/>
  <c r="E146" i="24"/>
  <c r="E140" i="24"/>
  <c r="E238" i="24"/>
  <c r="E105" i="24"/>
  <c r="E220" i="24"/>
  <c r="E122" i="24"/>
  <c r="E37" i="24"/>
  <c r="E250" i="24"/>
  <c r="E215" i="24"/>
  <c r="E162" i="24"/>
  <c r="E63" i="16"/>
  <c r="E65" i="18"/>
  <c r="E132" i="11"/>
  <c r="E124" i="16"/>
  <c r="E15" i="16"/>
  <c r="E153" i="16"/>
  <c r="E89" i="23"/>
  <c r="E63" i="18"/>
  <c r="E31" i="18"/>
  <c r="E221" i="18"/>
  <c r="E201" i="18"/>
  <c r="E65" i="16"/>
  <c r="E208" i="18"/>
  <c r="E190" i="18"/>
  <c r="E38" i="18"/>
  <c r="E138" i="18"/>
  <c r="E24" i="18"/>
  <c r="E152" i="22"/>
  <c r="E143" i="16"/>
  <c r="E219" i="16"/>
  <c r="E27" i="18"/>
  <c r="E190" i="11"/>
  <c r="E77" i="11"/>
  <c r="E24" i="11"/>
  <c r="E88" i="23"/>
  <c r="E56" i="18"/>
  <c r="E198" i="18"/>
  <c r="E143" i="10"/>
  <c r="E27" i="10"/>
  <c r="E44" i="10"/>
  <c r="E149" i="10"/>
  <c r="E231" i="22"/>
  <c r="E146" i="22"/>
  <c r="E113" i="22"/>
  <c r="E48" i="22"/>
  <c r="E34" i="22"/>
  <c r="E152" i="11"/>
  <c r="E9" i="11"/>
  <c r="E231" i="11"/>
  <c r="E146" i="11"/>
  <c r="E130" i="11"/>
  <c r="E200" i="10"/>
  <c r="E202" i="10"/>
  <c r="E25" i="10"/>
  <c r="E15" i="24"/>
  <c r="E219" i="24"/>
  <c r="E161" i="24"/>
  <c r="E66" i="24"/>
  <c r="E27" i="24"/>
  <c r="E255" i="24"/>
  <c r="E171" i="24"/>
  <c r="E17" i="24"/>
  <c r="E232" i="24"/>
  <c r="E197" i="24"/>
  <c r="E182" i="24"/>
  <c r="E156" i="24"/>
  <c r="E93" i="24"/>
  <c r="E252" i="18"/>
  <c r="E143" i="18"/>
  <c r="E66" i="18"/>
  <c r="E27" i="16"/>
  <c r="E236" i="16"/>
  <c r="E114" i="22"/>
  <c r="E73" i="22"/>
  <c r="E47" i="22"/>
  <c r="E219" i="11"/>
  <c r="E236" i="11"/>
  <c r="E17" i="16"/>
  <c r="E164" i="18"/>
  <c r="E77" i="10"/>
  <c r="E148" i="21"/>
  <c r="E12" i="24"/>
  <c r="E200" i="24"/>
  <c r="D139" i="19"/>
  <c r="C139" i="14"/>
  <c r="D206" i="19"/>
  <c r="C206" i="14"/>
  <c r="D90" i="19"/>
  <c r="C90" i="14"/>
  <c r="C183" i="15"/>
  <c r="E183" i="15" s="1"/>
  <c r="D183" i="14"/>
  <c r="C237" i="15"/>
  <c r="E237" i="15" s="1"/>
  <c r="D237" i="14"/>
  <c r="D245" i="20"/>
  <c r="E245" i="20" s="1"/>
  <c r="C245" i="19"/>
  <c r="D177" i="20"/>
  <c r="E177" i="20" s="1"/>
  <c r="C177" i="19"/>
  <c r="C21" i="19"/>
  <c r="D21" i="20"/>
  <c r="E21" i="20" s="1"/>
  <c r="D75" i="20"/>
  <c r="E75" i="20" s="1"/>
  <c r="C75" i="19"/>
  <c r="D95" i="20"/>
  <c r="E95" i="20" s="1"/>
  <c r="C95" i="19"/>
  <c r="C172" i="19"/>
  <c r="D172" i="20"/>
  <c r="E172" i="20" s="1"/>
  <c r="D166" i="20"/>
  <c r="E166" i="20" s="1"/>
  <c r="C166" i="19"/>
  <c r="D212" i="20"/>
  <c r="C212" i="19"/>
  <c r="D239" i="20"/>
  <c r="E239" i="20" s="1"/>
  <c r="C239" i="19"/>
  <c r="D127" i="19"/>
  <c r="C127" i="14"/>
  <c r="C173" i="9"/>
  <c r="E173" i="9" s="1"/>
  <c r="C34" i="15"/>
  <c r="D34" i="14"/>
  <c r="D48" i="20"/>
  <c r="E48" i="20" s="1"/>
  <c r="C48" i="19"/>
  <c r="D142" i="19"/>
  <c r="C142" i="14"/>
  <c r="D181" i="19"/>
  <c r="C181" i="14"/>
  <c r="C136" i="9"/>
  <c r="E136" i="9" s="1"/>
  <c r="C30" i="15"/>
  <c r="D30" i="14"/>
  <c r="D41" i="20"/>
  <c r="E41" i="20" s="1"/>
  <c r="C41" i="19"/>
  <c r="C229" i="15"/>
  <c r="E229" i="15" s="1"/>
  <c r="D229" i="14"/>
  <c r="D5" i="19"/>
  <c r="C5" i="14"/>
  <c r="D217" i="19"/>
  <c r="C217" i="14"/>
  <c r="D111" i="19"/>
  <c r="C111" i="14"/>
  <c r="D134" i="19"/>
  <c r="C134" i="14"/>
  <c r="D144" i="19"/>
  <c r="C144" i="14"/>
  <c r="D162" i="19"/>
  <c r="C162" i="14"/>
  <c r="D182" i="19"/>
  <c r="C182" i="14"/>
  <c r="D204" i="19"/>
  <c r="C204" i="14"/>
  <c r="D226" i="19"/>
  <c r="C226" i="14"/>
  <c r="D247" i="19"/>
  <c r="C247" i="14"/>
  <c r="C77" i="19"/>
  <c r="D77" i="20"/>
  <c r="E77" i="20" s="1"/>
  <c r="D97" i="20"/>
  <c r="E97" i="20" s="1"/>
  <c r="C97" i="19"/>
  <c r="D184" i="20"/>
  <c r="E184" i="20" s="1"/>
  <c r="C184" i="19"/>
  <c r="C79" i="15"/>
  <c r="D79" i="14"/>
  <c r="D87" i="19"/>
  <c r="C87" i="14"/>
  <c r="C139" i="15"/>
  <c r="E139" i="15" s="1"/>
  <c r="D139" i="14"/>
  <c r="D7" i="20"/>
  <c r="E7" i="20" s="1"/>
  <c r="C7" i="19"/>
  <c r="D183" i="19"/>
  <c r="C183" i="14"/>
  <c r="D237" i="19"/>
  <c r="C237" i="14"/>
  <c r="C206" i="15"/>
  <c r="E206" i="15" s="1"/>
  <c r="D206" i="14"/>
  <c r="D51" i="20"/>
  <c r="E51" i="20" s="1"/>
  <c r="C51" i="19"/>
  <c r="C129" i="19"/>
  <c r="D129" i="20"/>
  <c r="E129" i="20" s="1"/>
  <c r="D178" i="15"/>
  <c r="D209" i="19"/>
  <c r="C209" i="14"/>
  <c r="C5" i="15"/>
  <c r="D5" i="14"/>
  <c r="C131" i="19"/>
  <c r="D131" i="20"/>
  <c r="E131" i="20" s="1"/>
  <c r="D230" i="15"/>
  <c r="D39" i="19"/>
  <c r="C39" i="14"/>
  <c r="C134" i="15"/>
  <c r="E134" i="15" s="1"/>
  <c r="D134" i="14"/>
  <c r="D144" i="20"/>
  <c r="E144" i="20" s="1"/>
  <c r="C144" i="19"/>
  <c r="D215" i="19"/>
  <c r="C215" i="14"/>
  <c r="C20" i="15"/>
  <c r="D20" i="14"/>
  <c r="D42" i="20"/>
  <c r="E42" i="20" s="1"/>
  <c r="C42" i="19"/>
  <c r="D22" i="20"/>
  <c r="E22" i="20" s="1"/>
  <c r="C22" i="19"/>
  <c r="D62" i="19"/>
  <c r="C62" i="14"/>
  <c r="C76" i="15"/>
  <c r="D76" i="14"/>
  <c r="D88" i="20"/>
  <c r="E88" i="20" s="1"/>
  <c r="C88" i="19"/>
  <c r="D94" i="19"/>
  <c r="C94" i="14"/>
  <c r="C115" i="15"/>
  <c r="E115" i="15" s="1"/>
  <c r="D115" i="14"/>
  <c r="D174" i="20"/>
  <c r="E174" i="20" s="1"/>
  <c r="C174" i="19"/>
  <c r="D195" i="19"/>
  <c r="C195" i="14"/>
  <c r="C192" i="15"/>
  <c r="E192" i="15" s="1"/>
  <c r="D192" i="14"/>
  <c r="C213" i="19"/>
  <c r="D213" i="20"/>
  <c r="E213" i="20" s="1"/>
  <c r="D225" i="19"/>
  <c r="C225" i="14"/>
  <c r="C245" i="15"/>
  <c r="E245" i="15" s="1"/>
  <c r="D245" i="14"/>
  <c r="C177" i="15"/>
  <c r="E177" i="15" s="1"/>
  <c r="D177" i="14"/>
  <c r="D209" i="20"/>
  <c r="E209" i="20" s="1"/>
  <c r="C209" i="19"/>
  <c r="D35" i="19"/>
  <c r="C35" i="14"/>
  <c r="C246" i="15"/>
  <c r="E246" i="15" s="1"/>
  <c r="D246" i="14"/>
  <c r="C21" i="15"/>
  <c r="D21" i="14"/>
  <c r="C58" i="15"/>
  <c r="D58" i="14"/>
  <c r="C75" i="15"/>
  <c r="D75" i="14"/>
  <c r="C83" i="15"/>
  <c r="D83" i="14"/>
  <c r="C91" i="15"/>
  <c r="D91" i="14"/>
  <c r="C95" i="15"/>
  <c r="D95" i="14"/>
  <c r="C112" i="15"/>
  <c r="E112" i="15" s="1"/>
  <c r="D112" i="14"/>
  <c r="C172" i="15"/>
  <c r="E172" i="15" s="1"/>
  <c r="D172" i="14"/>
  <c r="C38" i="15"/>
  <c r="D38" i="14"/>
  <c r="C166" i="15"/>
  <c r="E166" i="15" s="1"/>
  <c r="D166" i="14"/>
  <c r="C190" i="15"/>
  <c r="E190" i="15" s="1"/>
  <c r="D190" i="14"/>
  <c r="C212" i="15"/>
  <c r="E212" i="15" s="1"/>
  <c r="D212" i="14"/>
  <c r="C208" i="15"/>
  <c r="E208" i="15" s="1"/>
  <c r="D208" i="14"/>
  <c r="C233" i="15"/>
  <c r="E233" i="15" s="1"/>
  <c r="D233" i="14"/>
  <c r="C239" i="15"/>
  <c r="E239" i="15" s="1"/>
  <c r="D239" i="14"/>
  <c r="C106" i="15"/>
  <c r="E106" i="15" s="1"/>
  <c r="D106" i="14"/>
  <c r="D65" i="20"/>
  <c r="E65" i="20" s="1"/>
  <c r="C65" i="19"/>
  <c r="D148" i="20"/>
  <c r="E148" i="20" s="1"/>
  <c r="C148" i="19"/>
  <c r="D201" i="20"/>
  <c r="E201" i="20" s="1"/>
  <c r="C201" i="19"/>
  <c r="D25" i="20"/>
  <c r="E25" i="20" s="1"/>
  <c r="C25" i="19"/>
  <c r="D45" i="20"/>
  <c r="E45" i="20" s="1"/>
  <c r="C45" i="19"/>
  <c r="D160" i="19"/>
  <c r="C160" i="14"/>
  <c r="C244" i="15"/>
  <c r="E244" i="15" s="1"/>
  <c r="D244" i="14"/>
  <c r="D31" i="20"/>
  <c r="E31" i="20" s="1"/>
  <c r="C31" i="19"/>
  <c r="D230" i="19"/>
  <c r="C230" i="14"/>
  <c r="C48" i="15"/>
  <c r="D48" i="14"/>
  <c r="C63" i="19"/>
  <c r="D63" i="20"/>
  <c r="E63" i="20" s="1"/>
  <c r="D98" i="19"/>
  <c r="C98" i="14"/>
  <c r="C130" i="15"/>
  <c r="D130" i="14"/>
  <c r="C140" i="19"/>
  <c r="D140" i="20"/>
  <c r="E140" i="20" s="1"/>
  <c r="D155" i="19"/>
  <c r="C155" i="14"/>
  <c r="C164" i="15"/>
  <c r="D164" i="14"/>
  <c r="C185" i="19"/>
  <c r="D185" i="20"/>
  <c r="E185" i="20" s="1"/>
  <c r="D198" i="19"/>
  <c r="C198" i="14"/>
  <c r="C214" i="9"/>
  <c r="E214" i="9" s="1"/>
  <c r="C231" i="15"/>
  <c r="D231" i="14"/>
  <c r="D248" i="20"/>
  <c r="E248" i="20" s="1"/>
  <c r="C248" i="19"/>
  <c r="D11" i="19"/>
  <c r="C11" i="14"/>
  <c r="C17" i="15"/>
  <c r="D17" i="14"/>
  <c r="C23" i="19"/>
  <c r="D23" i="20"/>
  <c r="E23" i="20" s="1"/>
  <c r="D56" i="19"/>
  <c r="C56" i="14"/>
  <c r="C114" i="15"/>
  <c r="D114" i="14"/>
  <c r="C152" i="19"/>
  <c r="D152" i="20"/>
  <c r="E152" i="20" s="1"/>
  <c r="D186" i="19"/>
  <c r="C186" i="14"/>
  <c r="C227" i="15"/>
  <c r="D227" i="14"/>
  <c r="D255" i="20"/>
  <c r="E255" i="20" s="1"/>
  <c r="C255" i="19"/>
  <c r="D27" i="19"/>
  <c r="C27" i="14"/>
  <c r="C41" i="15"/>
  <c r="D41" i="14"/>
  <c r="C86" i="19"/>
  <c r="D86" i="20"/>
  <c r="E86" i="20" s="1"/>
  <c r="D161" i="19"/>
  <c r="C161" i="14"/>
  <c r="C253" i="15"/>
  <c r="E253" i="15" s="1"/>
  <c r="D253" i="14"/>
  <c r="C103" i="19"/>
  <c r="D103" i="20"/>
  <c r="E103" i="20" s="1"/>
  <c r="D143" i="19"/>
  <c r="C143" i="14"/>
  <c r="D51" i="19"/>
  <c r="C51" i="14"/>
  <c r="D74" i="20"/>
  <c r="E74" i="20" s="1"/>
  <c r="C74" i="19"/>
  <c r="C211" i="19"/>
  <c r="D211" i="20"/>
  <c r="E211" i="20" s="1"/>
  <c r="D39" i="20"/>
  <c r="E39" i="20" s="1"/>
  <c r="C39" i="19"/>
  <c r="D52" i="20"/>
  <c r="E52" i="20" s="1"/>
  <c r="C52" i="19"/>
  <c r="C69" i="19"/>
  <c r="D69" i="20"/>
  <c r="E69" i="20" s="1"/>
  <c r="D96" i="20"/>
  <c r="E96" i="20" s="1"/>
  <c r="C96" i="19"/>
  <c r="D117" i="20"/>
  <c r="E117" i="20" s="1"/>
  <c r="C117" i="19"/>
  <c r="D128" i="20"/>
  <c r="E128" i="20" s="1"/>
  <c r="C128" i="19"/>
  <c r="D141" i="20"/>
  <c r="E141" i="20" s="1"/>
  <c r="C141" i="19"/>
  <c r="C154" i="19"/>
  <c r="D154" i="20"/>
  <c r="E154" i="20" s="1"/>
  <c r="D158" i="20"/>
  <c r="E158" i="20" s="1"/>
  <c r="C158" i="19"/>
  <c r="D168" i="20"/>
  <c r="E168" i="20" s="1"/>
  <c r="C168" i="19"/>
  <c r="D187" i="20"/>
  <c r="E187" i="20" s="1"/>
  <c r="C187" i="19"/>
  <c r="D197" i="20"/>
  <c r="E197" i="20" s="1"/>
  <c r="C197" i="19"/>
  <c r="C215" i="19"/>
  <c r="D215" i="20"/>
  <c r="E215" i="20" s="1"/>
  <c r="C232" i="19"/>
  <c r="D232" i="20"/>
  <c r="E232" i="20" s="1"/>
  <c r="D250" i="20"/>
  <c r="E250" i="20" s="1"/>
  <c r="C250" i="19"/>
  <c r="D12" i="19"/>
  <c r="C12" i="14"/>
  <c r="D16" i="19"/>
  <c r="C16" i="14"/>
  <c r="D20" i="19"/>
  <c r="C20" i="14"/>
  <c r="D42" i="19"/>
  <c r="C42" i="14"/>
  <c r="D64" i="19"/>
  <c r="C64" i="14"/>
  <c r="D107" i="19"/>
  <c r="C107" i="14"/>
  <c r="D137" i="19"/>
  <c r="C137" i="14"/>
  <c r="D180" i="20"/>
  <c r="E180" i="20" s="1"/>
  <c r="C180" i="19"/>
  <c r="C4" i="15"/>
  <c r="D4" i="14"/>
  <c r="C77" i="15"/>
  <c r="D77" i="14"/>
  <c r="C89" i="15"/>
  <c r="D89" i="14"/>
  <c r="C93" i="15"/>
  <c r="D93" i="14"/>
  <c r="C97" i="15"/>
  <c r="D97" i="14"/>
  <c r="C138" i="15"/>
  <c r="E138" i="15" s="1"/>
  <c r="D138" i="14"/>
  <c r="C175" i="15"/>
  <c r="D175" i="14"/>
  <c r="C151" i="15"/>
  <c r="E151" i="15" s="1"/>
  <c r="D151" i="14"/>
  <c r="C184" i="15"/>
  <c r="E184" i="15" s="1"/>
  <c r="D184" i="14"/>
  <c r="C194" i="15"/>
  <c r="E194" i="15" s="1"/>
  <c r="D194" i="14"/>
  <c r="D8" i="20"/>
  <c r="E8" i="20" s="1"/>
  <c r="C8" i="19"/>
  <c r="D76" i="19"/>
  <c r="C76" i="14"/>
  <c r="C90" i="15"/>
  <c r="D90" i="14"/>
  <c r="D94" i="20"/>
  <c r="E94" i="20" s="1"/>
  <c r="C94" i="19"/>
  <c r="D115" i="19"/>
  <c r="C115" i="14"/>
  <c r="C7" i="15"/>
  <c r="D7" i="14"/>
  <c r="D195" i="20"/>
  <c r="E195" i="20" s="1"/>
  <c r="C195" i="19"/>
  <c r="D192" i="19"/>
  <c r="C192" i="14"/>
  <c r="C82" i="15"/>
  <c r="D82" i="14"/>
  <c r="D225" i="20"/>
  <c r="E225" i="20" s="1"/>
  <c r="C225" i="19"/>
  <c r="D245" i="19"/>
  <c r="C245" i="14"/>
  <c r="C129" i="15"/>
  <c r="E129" i="15" s="1"/>
  <c r="D129" i="14"/>
  <c r="C179" i="19"/>
  <c r="D179" i="20"/>
  <c r="E179" i="20" s="1"/>
  <c r="D28" i="19"/>
  <c r="C28" i="14"/>
  <c r="C78" i="15"/>
  <c r="D78" i="14"/>
  <c r="D176" i="20"/>
  <c r="E176" i="20" s="1"/>
  <c r="C176" i="19"/>
  <c r="D246" i="19"/>
  <c r="C246" i="14"/>
  <c r="C131" i="15"/>
  <c r="D131" i="14"/>
  <c r="D217" i="20"/>
  <c r="E217" i="20" s="1"/>
  <c r="C217" i="19"/>
  <c r="D52" i="19"/>
  <c r="C52" i="14"/>
  <c r="C84" i="15"/>
  <c r="D84" i="14"/>
  <c r="C111" i="19"/>
  <c r="D111" i="20"/>
  <c r="E111" i="20" s="1"/>
  <c r="D128" i="19"/>
  <c r="C128" i="14"/>
  <c r="C144" i="15"/>
  <c r="D144" i="14"/>
  <c r="C156" i="19"/>
  <c r="D156" i="20"/>
  <c r="E156" i="20" s="1"/>
  <c r="D153" i="15"/>
  <c r="D168" i="19"/>
  <c r="C168" i="14"/>
  <c r="C191" i="15"/>
  <c r="D191" i="14"/>
  <c r="D204" i="20"/>
  <c r="E204" i="20" s="1"/>
  <c r="C204" i="19"/>
  <c r="D232" i="19"/>
  <c r="C232" i="14"/>
  <c r="C159" i="15"/>
  <c r="D159" i="14"/>
  <c r="D12" i="20"/>
  <c r="E12" i="20" s="1"/>
  <c r="C12" i="19"/>
  <c r="D19" i="19"/>
  <c r="C19" i="14"/>
  <c r="C42" i="15"/>
  <c r="D42" i="14"/>
  <c r="D64" i="20"/>
  <c r="E64" i="20" s="1"/>
  <c r="C64" i="19"/>
  <c r="D116" i="19"/>
  <c r="C116" i="14"/>
  <c r="C170" i="15"/>
  <c r="D170" i="14"/>
  <c r="C193" i="19"/>
  <c r="D193" i="20"/>
  <c r="E193" i="20" s="1"/>
  <c r="D216" i="19"/>
  <c r="C216" i="14"/>
  <c r="C249" i="15"/>
  <c r="E249" i="15" s="1"/>
  <c r="D249" i="14"/>
  <c r="E126" i="20"/>
  <c r="C126" i="19"/>
  <c r="D27" i="15"/>
  <c r="D36" i="19"/>
  <c r="C36" i="14"/>
  <c r="C67" i="15"/>
  <c r="D67" i="14"/>
  <c r="C125" i="19"/>
  <c r="D125" i="20"/>
  <c r="E125" i="20" s="1"/>
  <c r="D203" i="19"/>
  <c r="C203" i="14"/>
  <c r="C101" i="15"/>
  <c r="D101" i="14"/>
  <c r="D109" i="20"/>
  <c r="E109" i="20" s="1"/>
  <c r="C109" i="19"/>
  <c r="D135" i="19"/>
  <c r="C135" i="14"/>
  <c r="D21" i="19"/>
  <c r="C21" i="14"/>
  <c r="D58" i="19"/>
  <c r="C58" i="14"/>
  <c r="D222" i="20"/>
  <c r="E222" i="20" s="1"/>
  <c r="C222" i="19"/>
  <c r="D235" i="20"/>
  <c r="E235" i="20" s="1"/>
  <c r="C235" i="19"/>
  <c r="C68" i="19"/>
  <c r="D68" i="20"/>
  <c r="E68" i="20" s="1"/>
  <c r="D11" i="20"/>
  <c r="E11" i="20" s="1"/>
  <c r="C11" i="19"/>
  <c r="C15" i="19"/>
  <c r="D18" i="20"/>
  <c r="E18" i="20" s="1"/>
  <c r="C18" i="19"/>
  <c r="D40" i="20"/>
  <c r="E40" i="20" s="1"/>
  <c r="C56" i="19"/>
  <c r="D56" i="20"/>
  <c r="E56" i="20" s="1"/>
  <c r="D81" i="20"/>
  <c r="E81" i="20" s="1"/>
  <c r="C81" i="19"/>
  <c r="D124" i="20"/>
  <c r="E124" i="20" s="1"/>
  <c r="C124" i="19"/>
  <c r="D224" i="19"/>
  <c r="C224" i="14"/>
  <c r="D249" i="19"/>
  <c r="C249" i="14"/>
  <c r="D126" i="19"/>
  <c r="C126" i="14"/>
  <c r="D29" i="19"/>
  <c r="C29" i="14"/>
  <c r="D46" i="19"/>
  <c r="C46" i="14"/>
  <c r="D67" i="19"/>
  <c r="C67" i="14"/>
  <c r="D125" i="19"/>
  <c r="C125" i="14"/>
  <c r="D199" i="19"/>
  <c r="C199" i="14"/>
  <c r="D101" i="19"/>
  <c r="C101" i="14"/>
  <c r="D109" i="19"/>
  <c r="C109" i="14"/>
  <c r="D145" i="19"/>
  <c r="C145" i="14"/>
  <c r="C3" i="15"/>
  <c r="D3" i="14"/>
  <c r="C223" i="15"/>
  <c r="E223" i="15" s="1"/>
  <c r="D223" i="14"/>
  <c r="C252" i="15"/>
  <c r="E252" i="15" s="1"/>
  <c r="D252" i="14"/>
  <c r="C50" i="15"/>
  <c r="D50" i="14"/>
  <c r="C110" i="15"/>
  <c r="E110" i="15" s="1"/>
  <c r="D110" i="14"/>
  <c r="C178" i="15"/>
  <c r="D178" i="14"/>
  <c r="C149" i="15"/>
  <c r="D149" i="14"/>
  <c r="C33" i="15"/>
  <c r="D33" i="14"/>
  <c r="C61" i="15"/>
  <c r="D61" i="14"/>
  <c r="C160" i="15"/>
  <c r="E160" i="15" s="1"/>
  <c r="D160" i="14"/>
  <c r="C242" i="15"/>
  <c r="D242" i="14"/>
  <c r="C60" i="15"/>
  <c r="D60" i="14"/>
  <c r="C127" i="15"/>
  <c r="E127" i="15" s="1"/>
  <c r="D127" i="14"/>
  <c r="C230" i="15"/>
  <c r="D230" i="14"/>
  <c r="C44" i="15"/>
  <c r="D44" i="14"/>
  <c r="C53" i="15"/>
  <c r="D53" i="14"/>
  <c r="C98" i="15"/>
  <c r="D98" i="14"/>
  <c r="C121" i="15"/>
  <c r="D121" i="14"/>
  <c r="C133" i="15"/>
  <c r="E133" i="15" s="1"/>
  <c r="D133" i="14"/>
  <c r="C142" i="15"/>
  <c r="E142" i="15" s="1"/>
  <c r="D142" i="14"/>
  <c r="C155" i="15"/>
  <c r="E155" i="15" s="1"/>
  <c r="D155" i="14"/>
  <c r="D152" i="19"/>
  <c r="C152" i="14"/>
  <c r="D171" i="19"/>
  <c r="C171" i="14"/>
  <c r="D202" i="19"/>
  <c r="C202" i="14"/>
  <c r="D227" i="19"/>
  <c r="C227" i="14"/>
  <c r="D255" i="19"/>
  <c r="C255" i="14"/>
  <c r="D136" i="19"/>
  <c r="C136" i="14"/>
  <c r="D30" i="19"/>
  <c r="C30" i="14"/>
  <c r="D41" i="19"/>
  <c r="C41" i="14"/>
  <c r="D86" i="19"/>
  <c r="C86" i="14"/>
  <c r="D132" i="19"/>
  <c r="C132" i="14"/>
  <c r="D200" i="19"/>
  <c r="C200" i="14"/>
  <c r="D253" i="19"/>
  <c r="C253" i="14"/>
  <c r="D103" i="19"/>
  <c r="C103" i="14"/>
  <c r="D118" i="19"/>
  <c r="C118" i="14"/>
  <c r="D238" i="19"/>
  <c r="C238" i="14"/>
  <c r="C167" i="15"/>
  <c r="E167" i="15" s="1"/>
  <c r="D167" i="14"/>
  <c r="C240" i="15"/>
  <c r="E240" i="15" s="1"/>
  <c r="D240" i="14"/>
  <c r="E229" i="9"/>
  <c r="E147" i="9"/>
  <c r="E212" i="23"/>
  <c r="E179" i="11"/>
  <c r="E70" i="18"/>
  <c r="E28" i="16"/>
  <c r="E131" i="23"/>
  <c r="E5" i="23"/>
  <c r="E49" i="23"/>
  <c r="E20" i="23"/>
  <c r="E171" i="9"/>
  <c r="E185" i="9"/>
  <c r="E164" i="9"/>
  <c r="E157" i="9"/>
  <c r="E146" i="9"/>
  <c r="E130" i="9"/>
  <c r="E203" i="16"/>
  <c r="E29" i="11"/>
  <c r="E256" i="16"/>
  <c r="E163" i="18"/>
  <c r="E19" i="11"/>
  <c r="E247" i="16"/>
  <c r="E154" i="11"/>
  <c r="E134" i="18"/>
  <c r="E56" i="10"/>
  <c r="E11" i="10"/>
  <c r="E198" i="10"/>
  <c r="E155" i="10"/>
  <c r="E45" i="18"/>
  <c r="E91" i="16"/>
  <c r="E75" i="18"/>
  <c r="E21" i="16"/>
  <c r="E171" i="10"/>
  <c r="E214" i="10"/>
  <c r="E188" i="18"/>
  <c r="E176" i="24"/>
  <c r="E78" i="24"/>
  <c r="E35" i="24"/>
  <c r="E6" i="24"/>
  <c r="E179" i="24"/>
  <c r="E129" i="24"/>
  <c r="E51" i="24"/>
  <c r="E206" i="24"/>
  <c r="E241" i="24"/>
  <c r="E225" i="24"/>
  <c r="E82" i="24"/>
  <c r="E210" i="24"/>
  <c r="E189" i="24"/>
  <c r="E195" i="24"/>
  <c r="E7" i="24"/>
  <c r="E139" i="24"/>
  <c r="E94" i="24"/>
  <c r="E79" i="24"/>
  <c r="E52" i="18"/>
  <c r="E210" i="18"/>
  <c r="E195" i="16"/>
  <c r="E225" i="11"/>
  <c r="E116" i="18"/>
  <c r="E159" i="18"/>
  <c r="E15" i="10"/>
  <c r="E55" i="16"/>
  <c r="E159" i="11"/>
  <c r="E164" i="10"/>
  <c r="C120" i="15"/>
  <c r="D120" i="14"/>
  <c r="C183" i="19"/>
  <c r="D183" i="20"/>
  <c r="E183" i="20" s="1"/>
  <c r="D237" i="20"/>
  <c r="E237" i="20" s="1"/>
  <c r="C237" i="19"/>
  <c r="C87" i="15"/>
  <c r="D87" i="14"/>
  <c r="D115" i="20"/>
  <c r="E115" i="20" s="1"/>
  <c r="C115" i="19"/>
  <c r="D7" i="19"/>
  <c r="C7" i="14"/>
  <c r="D192" i="20"/>
  <c r="E192" i="20" s="1"/>
  <c r="C192" i="19"/>
  <c r="D83" i="20"/>
  <c r="E83" i="20" s="1"/>
  <c r="C83" i="19"/>
  <c r="D33" i="19"/>
  <c r="C33" i="14"/>
  <c r="D72" i="19"/>
  <c r="C72" i="14"/>
  <c r="C157" i="15"/>
  <c r="E157" i="15" s="1"/>
  <c r="D157" i="14"/>
  <c r="D164" i="20"/>
  <c r="E164" i="20" s="1"/>
  <c r="C164" i="19"/>
  <c r="D188" i="19"/>
  <c r="C188" i="14"/>
  <c r="C196" i="9"/>
  <c r="E196" i="9" s="1"/>
  <c r="C214" i="15"/>
  <c r="E214" i="15" s="1"/>
  <c r="D214" i="14"/>
  <c r="D68" i="19"/>
  <c r="C68" i="14"/>
  <c r="C9" i="9"/>
  <c r="C13" i="15"/>
  <c r="D13" i="14"/>
  <c r="E17" i="20"/>
  <c r="C17" i="19"/>
  <c r="C40" i="14"/>
  <c r="C47" i="9"/>
  <c r="C73" i="15"/>
  <c r="D73" i="14"/>
  <c r="C114" i="19"/>
  <c r="D114" i="20"/>
  <c r="E114" i="20" s="1"/>
  <c r="C202" i="15"/>
  <c r="D202" i="14"/>
  <c r="D227" i="20"/>
  <c r="E227" i="20" s="1"/>
  <c r="C227" i="19"/>
  <c r="D105" i="19"/>
  <c r="C105" i="14"/>
  <c r="C118" i="9"/>
  <c r="E118" i="9" s="1"/>
  <c r="C238" i="15"/>
  <c r="E238" i="15" s="1"/>
  <c r="D238" i="14"/>
  <c r="D193" i="19"/>
  <c r="C193" i="14"/>
  <c r="D4" i="20"/>
  <c r="E4" i="20" s="1"/>
  <c r="C4" i="19"/>
  <c r="C93" i="19"/>
  <c r="D93" i="20"/>
  <c r="E93" i="20" s="1"/>
  <c r="C138" i="19"/>
  <c r="D138" i="20"/>
  <c r="E138" i="20" s="1"/>
  <c r="D151" i="20"/>
  <c r="E151" i="20" s="1"/>
  <c r="C151" i="19"/>
  <c r="C194" i="19"/>
  <c r="D194" i="20"/>
  <c r="E194" i="20" s="1"/>
  <c r="D22" i="19"/>
  <c r="C22" i="14"/>
  <c r="C62" i="15"/>
  <c r="D62" i="14"/>
  <c r="D90" i="20"/>
  <c r="E90" i="20" s="1"/>
  <c r="C90" i="19"/>
  <c r="C210" i="15"/>
  <c r="E210" i="15" s="1"/>
  <c r="D210" i="14"/>
  <c r="C82" i="19"/>
  <c r="D82" i="20"/>
  <c r="E82" i="20" s="1"/>
  <c r="C35" i="15"/>
  <c r="E35" i="15" s="1"/>
  <c r="D35" i="14"/>
  <c r="C78" i="19"/>
  <c r="D78" i="20"/>
  <c r="E78" i="20" s="1"/>
  <c r="C55" i="15"/>
  <c r="D55" i="14"/>
  <c r="D84" i="20"/>
  <c r="E84" i="20" s="1"/>
  <c r="C84" i="19"/>
  <c r="D117" i="19"/>
  <c r="C117" i="14"/>
  <c r="C247" i="15"/>
  <c r="E247" i="15" s="1"/>
  <c r="D247" i="14"/>
  <c r="D159" i="20"/>
  <c r="E159" i="20" s="1"/>
  <c r="C159" i="19"/>
  <c r="D80" i="19"/>
  <c r="C80" i="14"/>
  <c r="D150" i="19"/>
  <c r="C150" i="14"/>
  <c r="C22" i="15"/>
  <c r="D22" i="14"/>
  <c r="D71" i="19"/>
  <c r="C71" i="14"/>
  <c r="C88" i="15"/>
  <c r="D88" i="14"/>
  <c r="D92" i="20"/>
  <c r="E92" i="20" s="1"/>
  <c r="C92" i="19"/>
  <c r="C174" i="15"/>
  <c r="E174" i="15" s="1"/>
  <c r="D174" i="14"/>
  <c r="D120" i="20"/>
  <c r="E120" i="20" s="1"/>
  <c r="C120" i="19"/>
  <c r="D189" i="19"/>
  <c r="C189" i="14"/>
  <c r="C213" i="15"/>
  <c r="D213" i="14"/>
  <c r="D228" i="20"/>
  <c r="E228" i="20" s="1"/>
  <c r="C228" i="19"/>
  <c r="D241" i="19"/>
  <c r="C241" i="14"/>
  <c r="D129" i="19"/>
  <c r="C129" i="14"/>
  <c r="C209" i="15"/>
  <c r="D209" i="14"/>
  <c r="D28" i="20"/>
  <c r="E28" i="20" s="1"/>
  <c r="C28" i="19"/>
  <c r="D3" i="19"/>
  <c r="C3" i="14"/>
  <c r="C21" i="9"/>
  <c r="E21" i="9" s="1"/>
  <c r="C58" i="9"/>
  <c r="E58" i="9" s="1"/>
  <c r="C75" i="9"/>
  <c r="E75" i="9" s="1"/>
  <c r="C83" i="9"/>
  <c r="E83" i="9" s="1"/>
  <c r="C91" i="9"/>
  <c r="E91" i="9" s="1"/>
  <c r="C95" i="9"/>
  <c r="E95" i="9" s="1"/>
  <c r="C112" i="9"/>
  <c r="E112" i="9" s="1"/>
  <c r="C172" i="9"/>
  <c r="E172" i="9" s="1"/>
  <c r="C38" i="9"/>
  <c r="E38" i="9" s="1"/>
  <c r="C166" i="9"/>
  <c r="E166" i="9" s="1"/>
  <c r="C190" i="9"/>
  <c r="E190" i="9" s="1"/>
  <c r="C212" i="9"/>
  <c r="E212" i="9" s="1"/>
  <c r="C208" i="9"/>
  <c r="E208" i="9" s="1"/>
  <c r="C233" i="9"/>
  <c r="E233" i="9" s="1"/>
  <c r="C239" i="9"/>
  <c r="E239" i="9" s="1"/>
  <c r="C106" i="9"/>
  <c r="E106" i="9" s="1"/>
  <c r="C65" i="15"/>
  <c r="D65" i="14"/>
  <c r="C148" i="15"/>
  <c r="E148" i="15" s="1"/>
  <c r="D148" i="14"/>
  <c r="C201" i="15"/>
  <c r="E201" i="15" s="1"/>
  <c r="D201" i="14"/>
  <c r="C45" i="15"/>
  <c r="D45" i="14"/>
  <c r="D99" i="20"/>
  <c r="E99" i="20" s="1"/>
  <c r="C99" i="19"/>
  <c r="D242" i="19"/>
  <c r="C242" i="14"/>
  <c r="C244" i="9"/>
  <c r="E244" i="9" s="1"/>
  <c r="C31" i="15"/>
  <c r="D31" i="14"/>
  <c r="D173" i="20"/>
  <c r="E173" i="20" s="1"/>
  <c r="C173" i="19"/>
  <c r="D44" i="19"/>
  <c r="C44" i="14"/>
  <c r="C48" i="9"/>
  <c r="E48" i="9" s="1"/>
  <c r="C63" i="15"/>
  <c r="D63" i="14"/>
  <c r="D85" i="20"/>
  <c r="E85" i="20" s="1"/>
  <c r="C85" i="19"/>
  <c r="D121" i="19"/>
  <c r="C121" i="14"/>
  <c r="C140" i="15"/>
  <c r="D140" i="14"/>
  <c r="D146" i="20"/>
  <c r="E146" i="20" s="1"/>
  <c r="C146" i="19"/>
  <c r="D153" i="19"/>
  <c r="C153" i="14"/>
  <c r="C185" i="15"/>
  <c r="D185" i="14"/>
  <c r="D196" i="20"/>
  <c r="E196" i="20" s="1"/>
  <c r="C196" i="19"/>
  <c r="D222" i="19"/>
  <c r="C222" i="14"/>
  <c r="C231" i="9"/>
  <c r="C248" i="15"/>
  <c r="E248" i="15" s="1"/>
  <c r="D248" i="14"/>
  <c r="D9" i="20"/>
  <c r="E9" i="20" s="1"/>
  <c r="C9" i="19"/>
  <c r="D15" i="19"/>
  <c r="C15" i="14"/>
  <c r="C23" i="15"/>
  <c r="D23" i="14"/>
  <c r="D47" i="20"/>
  <c r="E47" i="20" s="1"/>
  <c r="C47" i="19"/>
  <c r="D81" i="19"/>
  <c r="C81" i="14"/>
  <c r="C114" i="9"/>
  <c r="E114" i="9" s="1"/>
  <c r="C152" i="15"/>
  <c r="D152" i="14"/>
  <c r="D171" i="20"/>
  <c r="E171" i="20" s="1"/>
  <c r="C171" i="19"/>
  <c r="D218" i="19"/>
  <c r="C218" i="14"/>
  <c r="C227" i="9"/>
  <c r="E227" i="9" s="1"/>
  <c r="C255" i="15"/>
  <c r="D255" i="14"/>
  <c r="D136" i="20"/>
  <c r="E136" i="20" s="1"/>
  <c r="C136" i="19"/>
  <c r="D37" i="19"/>
  <c r="C37" i="14"/>
  <c r="C41" i="9"/>
  <c r="E41" i="9" s="1"/>
  <c r="C86" i="15"/>
  <c r="D86" i="14"/>
  <c r="D132" i="20"/>
  <c r="E132" i="20" s="1"/>
  <c r="C132" i="19"/>
  <c r="D220" i="19"/>
  <c r="C220" i="14"/>
  <c r="C253" i="9"/>
  <c r="E253" i="9" s="1"/>
  <c r="C103" i="15"/>
  <c r="E103" i="15" s="1"/>
  <c r="D103" i="14"/>
  <c r="D118" i="20"/>
  <c r="E118" i="20" s="1"/>
  <c r="C118" i="19"/>
  <c r="C3" i="19"/>
  <c r="D3" i="20"/>
  <c r="D104" i="20"/>
  <c r="E104" i="20" s="1"/>
  <c r="C104" i="19"/>
  <c r="C70" i="19"/>
  <c r="D70" i="20"/>
  <c r="E70" i="20" s="1"/>
  <c r="D78" i="19"/>
  <c r="C78" i="14"/>
  <c r="D176" i="19"/>
  <c r="C176" i="14"/>
  <c r="D243" i="19"/>
  <c r="C243" i="14"/>
  <c r="C74" i="15"/>
  <c r="D74" i="14"/>
  <c r="C211" i="15"/>
  <c r="D211" i="14"/>
  <c r="C39" i="15"/>
  <c r="D39" i="14"/>
  <c r="C52" i="15"/>
  <c r="D52" i="14"/>
  <c r="C69" i="15"/>
  <c r="D69" i="14"/>
  <c r="C96" i="15"/>
  <c r="D96" i="14"/>
  <c r="C117" i="15"/>
  <c r="E117" i="15" s="1"/>
  <c r="D117" i="14"/>
  <c r="C128" i="15"/>
  <c r="E128" i="15" s="1"/>
  <c r="D128" i="14"/>
  <c r="C141" i="15"/>
  <c r="E141" i="15" s="1"/>
  <c r="D141" i="14"/>
  <c r="C154" i="15"/>
  <c r="D154" i="14"/>
  <c r="C158" i="15"/>
  <c r="D158" i="14"/>
  <c r="C168" i="15"/>
  <c r="E168" i="15" s="1"/>
  <c r="D168" i="14"/>
  <c r="C187" i="15"/>
  <c r="D187" i="14"/>
  <c r="C197" i="15"/>
  <c r="D197" i="14"/>
  <c r="C215" i="15"/>
  <c r="D215" i="14"/>
  <c r="C232" i="15"/>
  <c r="D232" i="14"/>
  <c r="C10" i="19"/>
  <c r="C14" i="19"/>
  <c r="C19" i="19"/>
  <c r="D26" i="20"/>
  <c r="E26" i="20" s="1"/>
  <c r="C26" i="19"/>
  <c r="C49" i="19"/>
  <c r="D49" i="20"/>
  <c r="E49" i="20" s="1"/>
  <c r="D80" i="20"/>
  <c r="E80" i="20" s="1"/>
  <c r="C80" i="19"/>
  <c r="C116" i="19"/>
  <c r="D116" i="20"/>
  <c r="E116" i="20" s="1"/>
  <c r="D163" i="20"/>
  <c r="E163" i="20" s="1"/>
  <c r="C163" i="19"/>
  <c r="C180" i="15"/>
  <c r="D180" i="14"/>
  <c r="C175" i="9"/>
  <c r="E175" i="9" s="1"/>
  <c r="C8" i="15"/>
  <c r="D8" i="14"/>
  <c r="D32" i="20"/>
  <c r="E32" i="20" s="1"/>
  <c r="C32" i="19"/>
  <c r="D71" i="20"/>
  <c r="E71" i="20" s="1"/>
  <c r="C71" i="19"/>
  <c r="D88" i="19"/>
  <c r="C88" i="14"/>
  <c r="C94" i="15"/>
  <c r="D94" i="14"/>
  <c r="D100" i="20"/>
  <c r="E100" i="20" s="1"/>
  <c r="C100" i="19"/>
  <c r="D174" i="19"/>
  <c r="C174" i="14"/>
  <c r="C195" i="15"/>
  <c r="E195" i="15" s="1"/>
  <c r="D195" i="14"/>
  <c r="D189" i="20"/>
  <c r="E189" i="20" s="1"/>
  <c r="C189" i="19"/>
  <c r="D213" i="19"/>
  <c r="C213" i="14"/>
  <c r="C225" i="15"/>
  <c r="E225" i="15" s="1"/>
  <c r="D225" i="14"/>
  <c r="D241" i="20"/>
  <c r="E241" i="20" s="1"/>
  <c r="C241" i="19"/>
  <c r="D104" i="19"/>
  <c r="C104" i="14"/>
  <c r="D159" i="19"/>
  <c r="C159" i="14"/>
  <c r="D70" i="19"/>
  <c r="C70" i="14"/>
  <c r="C179" i="15"/>
  <c r="E179" i="15" s="1"/>
  <c r="D179" i="14"/>
  <c r="C6" i="19"/>
  <c r="D6" i="20"/>
  <c r="E6" i="20" s="1"/>
  <c r="D54" i="19"/>
  <c r="C54" i="14"/>
  <c r="C176" i="15"/>
  <c r="E176" i="15" s="1"/>
  <c r="D176" i="14"/>
  <c r="D243" i="20"/>
  <c r="E243" i="20" s="1"/>
  <c r="C243" i="19"/>
  <c r="D74" i="19"/>
  <c r="C74" i="14"/>
  <c r="C217" i="15"/>
  <c r="D217" i="14"/>
  <c r="D43" i="20"/>
  <c r="E43" i="20" s="1"/>
  <c r="C43" i="19"/>
  <c r="D69" i="19"/>
  <c r="C69" i="14"/>
  <c r="C111" i="15"/>
  <c r="D111" i="14"/>
  <c r="D123" i="20"/>
  <c r="E123" i="20" s="1"/>
  <c r="C123" i="19"/>
  <c r="D141" i="19"/>
  <c r="C141" i="14"/>
  <c r="C156" i="15"/>
  <c r="E156" i="15" s="1"/>
  <c r="D156" i="14"/>
  <c r="D162" i="20"/>
  <c r="E162" i="20" s="1"/>
  <c r="C162" i="19"/>
  <c r="D187" i="19"/>
  <c r="C187" i="14"/>
  <c r="C204" i="15"/>
  <c r="E204" i="15" s="1"/>
  <c r="D204" i="14"/>
  <c r="C226" i="19"/>
  <c r="D226" i="20"/>
  <c r="E226" i="20" s="1"/>
  <c r="D250" i="19"/>
  <c r="C250" i="14"/>
  <c r="C12" i="15"/>
  <c r="D12" i="14"/>
  <c r="D16" i="20"/>
  <c r="E16" i="20" s="1"/>
  <c r="C16" i="19"/>
  <c r="D26" i="19"/>
  <c r="C26" i="14"/>
  <c r="C64" i="15"/>
  <c r="D64" i="14"/>
  <c r="D107" i="20"/>
  <c r="E107" i="20" s="1"/>
  <c r="C107" i="19"/>
  <c r="D163" i="19"/>
  <c r="C163" i="14"/>
  <c r="D234" i="19"/>
  <c r="C234" i="14"/>
  <c r="E249" i="9"/>
  <c r="C126" i="15"/>
  <c r="D126" i="14"/>
  <c r="D29" i="20"/>
  <c r="E29" i="20" s="1"/>
  <c r="C29" i="19"/>
  <c r="D37" i="15"/>
  <c r="D57" i="19"/>
  <c r="C57" i="14"/>
  <c r="C125" i="15"/>
  <c r="D125" i="14"/>
  <c r="C199" i="19"/>
  <c r="D199" i="20"/>
  <c r="E199" i="20" s="1"/>
  <c r="D220" i="15"/>
  <c r="D254" i="19"/>
  <c r="C254" i="14"/>
  <c r="C109" i="15"/>
  <c r="E109" i="15" s="1"/>
  <c r="D109" i="14"/>
  <c r="D145" i="20"/>
  <c r="E145" i="20" s="1"/>
  <c r="C145" i="19"/>
  <c r="D24" i="20"/>
  <c r="E24" i="20" s="1"/>
  <c r="C24" i="19"/>
  <c r="D59" i="20"/>
  <c r="E59" i="20" s="1"/>
  <c r="C59" i="19"/>
  <c r="C222" i="15"/>
  <c r="E222" i="15" s="1"/>
  <c r="D222" i="14"/>
  <c r="C235" i="15"/>
  <c r="D235" i="14"/>
  <c r="C68" i="15"/>
  <c r="D68" i="14"/>
  <c r="C11" i="15"/>
  <c r="E11" i="15" s="1"/>
  <c r="D11" i="14"/>
  <c r="C15" i="15"/>
  <c r="D15" i="14"/>
  <c r="C18" i="15"/>
  <c r="D18" i="14"/>
  <c r="C40" i="15"/>
  <c r="D40" i="14"/>
  <c r="C56" i="15"/>
  <c r="D56" i="14"/>
  <c r="C81" i="15"/>
  <c r="D81" i="14"/>
  <c r="C124" i="15"/>
  <c r="D124" i="14"/>
  <c r="D216" i="20"/>
  <c r="E216" i="20" s="1"/>
  <c r="C216" i="19"/>
  <c r="D234" i="20"/>
  <c r="E234" i="20" s="1"/>
  <c r="C234" i="19"/>
  <c r="D256" i="20"/>
  <c r="E256" i="20" s="1"/>
  <c r="C256" i="19"/>
  <c r="D205" i="20"/>
  <c r="E205" i="20" s="1"/>
  <c r="C205" i="19"/>
  <c r="C36" i="19"/>
  <c r="D36" i="20"/>
  <c r="E36" i="20" s="1"/>
  <c r="D57" i="20"/>
  <c r="E57" i="20" s="1"/>
  <c r="C57" i="19"/>
  <c r="C108" i="19"/>
  <c r="D108" i="20"/>
  <c r="E108" i="20" s="1"/>
  <c r="D150" i="20"/>
  <c r="E150" i="20" s="1"/>
  <c r="C150" i="19"/>
  <c r="D203" i="20"/>
  <c r="E203" i="20" s="1"/>
  <c r="C203" i="19"/>
  <c r="D254" i="20"/>
  <c r="E254" i="20" s="1"/>
  <c r="C254" i="19"/>
  <c r="D102" i="20"/>
  <c r="E102" i="20" s="1"/>
  <c r="C102" i="19"/>
  <c r="C119" i="19"/>
  <c r="D119" i="20"/>
  <c r="E119" i="20" s="1"/>
  <c r="D135" i="20"/>
  <c r="E135" i="20" s="1"/>
  <c r="C135" i="19"/>
  <c r="D164" i="19"/>
  <c r="C164" i="14"/>
  <c r="D185" i="19"/>
  <c r="C185" i="14"/>
  <c r="D196" i="19"/>
  <c r="C196" i="14"/>
  <c r="D214" i="19"/>
  <c r="C214" i="14"/>
  <c r="C223" i="9"/>
  <c r="E223" i="9" s="1"/>
  <c r="C252" i="9"/>
  <c r="E252" i="9" s="1"/>
  <c r="C50" i="9"/>
  <c r="E50" i="9" s="1"/>
  <c r="C110" i="9"/>
  <c r="E110" i="9" s="1"/>
  <c r="C149" i="9"/>
  <c r="E149" i="9" s="1"/>
  <c r="C33" i="9"/>
  <c r="E33" i="9" s="1"/>
  <c r="C61" i="9"/>
  <c r="E61" i="9" s="1"/>
  <c r="C242" i="9"/>
  <c r="E242" i="9" s="1"/>
  <c r="C60" i="9"/>
  <c r="E60" i="9" s="1"/>
  <c r="C127" i="9"/>
  <c r="E127" i="9" s="1"/>
  <c r="C44" i="9"/>
  <c r="E44" i="9" s="1"/>
  <c r="C53" i="9"/>
  <c r="E53" i="9" s="1"/>
  <c r="C72" i="9"/>
  <c r="E72" i="9" s="1"/>
  <c r="C121" i="9"/>
  <c r="E121" i="9" s="1"/>
  <c r="C142" i="9"/>
  <c r="E142" i="9" s="1"/>
  <c r="C155" i="9"/>
  <c r="E155" i="9" s="1"/>
  <c r="D165" i="20"/>
  <c r="E165" i="20" s="1"/>
  <c r="C165" i="19"/>
  <c r="C186" i="19"/>
  <c r="D186" i="20"/>
  <c r="E186" i="20" s="1"/>
  <c r="D218" i="20"/>
  <c r="E218" i="20" s="1"/>
  <c r="C218" i="19"/>
  <c r="D236" i="20"/>
  <c r="E236" i="20" s="1"/>
  <c r="C236" i="19"/>
  <c r="D181" i="20"/>
  <c r="E181" i="20" s="1"/>
  <c r="C181" i="19"/>
  <c r="D27" i="20"/>
  <c r="E27" i="20" s="1"/>
  <c r="C27" i="19"/>
  <c r="D37" i="20"/>
  <c r="E37" i="20" s="1"/>
  <c r="C37" i="19"/>
  <c r="C66" i="19"/>
  <c r="D66" i="20"/>
  <c r="E66" i="20" s="1"/>
  <c r="D122" i="20"/>
  <c r="E122" i="20" s="1"/>
  <c r="C122" i="19"/>
  <c r="C161" i="19"/>
  <c r="E161" i="20"/>
  <c r="C220" i="19"/>
  <c r="D220" i="20"/>
  <c r="E220" i="20" s="1"/>
  <c r="D219" i="20"/>
  <c r="E219" i="20" s="1"/>
  <c r="C219" i="19"/>
  <c r="D105" i="20"/>
  <c r="E105" i="20" s="1"/>
  <c r="C105" i="19"/>
  <c r="D143" i="20"/>
  <c r="E143" i="20" s="1"/>
  <c r="C143" i="19"/>
  <c r="C167" i="9"/>
  <c r="E167" i="9" s="1"/>
  <c r="E170" i="9"/>
  <c r="E137" i="9"/>
  <c r="E250" i="9"/>
  <c r="E78" i="16"/>
  <c r="E129" i="9"/>
  <c r="E51" i="9"/>
  <c r="E206" i="9"/>
  <c r="E210" i="9"/>
  <c r="E189" i="9"/>
  <c r="E139" i="9"/>
  <c r="E79" i="9"/>
  <c r="E69" i="18"/>
  <c r="E217" i="11"/>
  <c r="E74" i="18"/>
  <c r="E28" i="11"/>
  <c r="E241" i="11"/>
  <c r="E213" i="11"/>
  <c r="E189" i="16"/>
  <c r="E139" i="11"/>
  <c r="E62" i="18"/>
  <c r="E8" i="18"/>
  <c r="E89" i="24"/>
  <c r="E102" i="16"/>
  <c r="E36" i="16"/>
  <c r="E64" i="11"/>
  <c r="E253" i="18"/>
  <c r="E41" i="18"/>
  <c r="E165" i="10"/>
  <c r="E12" i="18"/>
  <c r="E197" i="11"/>
  <c r="E168" i="11"/>
  <c r="E156" i="18"/>
  <c r="E112" i="18"/>
  <c r="E127" i="16"/>
  <c r="E112" i="16"/>
  <c r="E75" i="16"/>
  <c r="E21" i="18"/>
  <c r="E111" i="11"/>
  <c r="E84" i="16"/>
  <c r="E43" i="18"/>
  <c r="E6" i="21"/>
  <c r="E225" i="18"/>
  <c r="E192" i="16"/>
  <c r="E195" i="21"/>
  <c r="E71" i="18"/>
  <c r="E32" i="21"/>
  <c r="E238" i="22"/>
  <c r="E103" i="22"/>
  <c r="E200" i="23"/>
  <c r="E161" i="22"/>
  <c r="E86" i="22"/>
  <c r="E30" i="22"/>
  <c r="E255" i="22"/>
  <c r="E202" i="22"/>
  <c r="E159" i="23"/>
  <c r="E226" i="23"/>
  <c r="E191" i="23"/>
  <c r="E144" i="23"/>
  <c r="E43" i="23"/>
  <c r="E175" i="24"/>
  <c r="E138" i="24"/>
  <c r="E13" i="10"/>
  <c r="E72" i="18"/>
  <c r="E212" i="18"/>
  <c r="E52" i="21"/>
  <c r="E115" i="21"/>
  <c r="E92" i="21"/>
  <c r="E251" i="9"/>
  <c r="E90" i="24"/>
  <c r="E125" i="11"/>
  <c r="E170" i="11"/>
  <c r="E16" i="9"/>
  <c r="E243" i="18"/>
  <c r="E224" i="9"/>
  <c r="E19" i="18"/>
  <c r="E231" i="10"/>
  <c r="E244" i="10"/>
  <c r="C92" i="15"/>
  <c r="D92" i="14"/>
  <c r="D210" i="19"/>
  <c r="C210" i="14"/>
  <c r="C228" i="15"/>
  <c r="E228" i="15" s="1"/>
  <c r="D228" i="14"/>
  <c r="D179" i="19"/>
  <c r="C179" i="14"/>
  <c r="C28" i="15"/>
  <c r="D28" i="14"/>
  <c r="D54" i="20"/>
  <c r="E54" i="20" s="1"/>
  <c r="C54" i="19"/>
  <c r="D4" i="19"/>
  <c r="C4" i="14"/>
  <c r="D24" i="19"/>
  <c r="C24" i="14"/>
  <c r="D59" i="19"/>
  <c r="C59" i="14"/>
  <c r="D77" i="19"/>
  <c r="C77" i="14"/>
  <c r="D89" i="19"/>
  <c r="C89" i="14"/>
  <c r="D93" i="19"/>
  <c r="C93" i="14"/>
  <c r="D97" i="19"/>
  <c r="C97" i="14"/>
  <c r="D138" i="19"/>
  <c r="C138" i="14"/>
  <c r="D175" i="19"/>
  <c r="C175" i="14"/>
  <c r="D151" i="19"/>
  <c r="C151" i="14"/>
  <c r="D184" i="19"/>
  <c r="C184" i="14"/>
  <c r="D194" i="19"/>
  <c r="C194" i="14"/>
  <c r="D223" i="19"/>
  <c r="C223" i="14"/>
  <c r="D167" i="19"/>
  <c r="C167" i="14"/>
  <c r="D240" i="19"/>
  <c r="C240" i="14"/>
  <c r="D252" i="19"/>
  <c r="C252" i="14"/>
  <c r="C65" i="9"/>
  <c r="E65" i="9" s="1"/>
  <c r="C148" i="9"/>
  <c r="E148" i="9" s="1"/>
  <c r="C201" i="9"/>
  <c r="E201" i="9" s="1"/>
  <c r="C25" i="9"/>
  <c r="E25" i="9" s="1"/>
  <c r="C45" i="9"/>
  <c r="E45" i="9" s="1"/>
  <c r="C99" i="15"/>
  <c r="D99" i="14"/>
  <c r="C221" i="19"/>
  <c r="D221" i="20"/>
  <c r="E221" i="20" s="1"/>
  <c r="D60" i="19"/>
  <c r="C60" i="14"/>
  <c r="C31" i="9"/>
  <c r="E31" i="9" s="1"/>
  <c r="C173" i="15"/>
  <c r="E173" i="15" s="1"/>
  <c r="D173" i="14"/>
  <c r="C34" i="19"/>
  <c r="D34" i="20"/>
  <c r="E34" i="20" s="1"/>
  <c r="D53" i="19"/>
  <c r="C53" i="14"/>
  <c r="C63" i="9"/>
  <c r="E63" i="9" s="1"/>
  <c r="C85" i="15"/>
  <c r="D85" i="14"/>
  <c r="D113" i="20"/>
  <c r="E113" i="20" s="1"/>
  <c r="C113" i="19"/>
  <c r="D133" i="19"/>
  <c r="C133" i="14"/>
  <c r="C140" i="9"/>
  <c r="E140" i="9" s="1"/>
  <c r="C146" i="15"/>
  <c r="D146" i="14"/>
  <c r="C157" i="19"/>
  <c r="D157" i="20"/>
  <c r="E157" i="20" s="1"/>
  <c r="D169" i="19"/>
  <c r="C169" i="14"/>
  <c r="C196" i="15"/>
  <c r="E196" i="15" s="1"/>
  <c r="D196" i="14"/>
  <c r="D214" i="20"/>
  <c r="E214" i="20" s="1"/>
  <c r="C214" i="19"/>
  <c r="D235" i="19"/>
  <c r="C235" i="14"/>
  <c r="C248" i="9"/>
  <c r="E248" i="9" s="1"/>
  <c r="C9" i="15"/>
  <c r="E9" i="15" s="1"/>
  <c r="D9" i="14"/>
  <c r="C13" i="19"/>
  <c r="D18" i="19"/>
  <c r="C18" i="14"/>
  <c r="C23" i="9"/>
  <c r="C47" i="15"/>
  <c r="D47" i="14"/>
  <c r="D73" i="20"/>
  <c r="E73" i="20" s="1"/>
  <c r="C73" i="19"/>
  <c r="D124" i="19"/>
  <c r="C124" i="14"/>
  <c r="C152" i="9"/>
  <c r="D202" i="20"/>
  <c r="E202" i="20" s="1"/>
  <c r="C202" i="19"/>
  <c r="D236" i="19"/>
  <c r="C236" i="14"/>
  <c r="C255" i="9"/>
  <c r="E255" i="9" s="1"/>
  <c r="C136" i="15"/>
  <c r="D136" i="14"/>
  <c r="D30" i="20"/>
  <c r="E30" i="20" s="1"/>
  <c r="C30" i="19"/>
  <c r="D66" i="19"/>
  <c r="C66" i="14"/>
  <c r="C86" i="9"/>
  <c r="E86" i="9" s="1"/>
  <c r="C132" i="15"/>
  <c r="E132" i="15" s="1"/>
  <c r="D132" i="14"/>
  <c r="D200" i="20"/>
  <c r="E200" i="20" s="1"/>
  <c r="C200" i="19"/>
  <c r="D219" i="19"/>
  <c r="C219" i="14"/>
  <c r="C103" i="9"/>
  <c r="E103" i="9" s="1"/>
  <c r="C118" i="15"/>
  <c r="D118" i="14"/>
  <c r="D238" i="20"/>
  <c r="E238" i="20" s="1"/>
  <c r="C238" i="19"/>
  <c r="C104" i="15"/>
  <c r="E104" i="15" s="1"/>
  <c r="D104" i="14"/>
  <c r="C70" i="15"/>
  <c r="D70" i="14"/>
  <c r="D147" i="20"/>
  <c r="E147" i="20" s="1"/>
  <c r="C147" i="19"/>
  <c r="D229" i="20"/>
  <c r="E229" i="20" s="1"/>
  <c r="C229" i="19"/>
  <c r="C10" i="15"/>
  <c r="D10" i="14"/>
  <c r="C14" i="15"/>
  <c r="D14" i="14"/>
  <c r="C19" i="15"/>
  <c r="D19" i="14"/>
  <c r="C26" i="15"/>
  <c r="D26" i="14"/>
  <c r="C49" i="15"/>
  <c r="D49" i="14"/>
  <c r="C80" i="15"/>
  <c r="D80" i="14"/>
  <c r="C116" i="15"/>
  <c r="E116" i="15" s="1"/>
  <c r="D116" i="14"/>
  <c r="C163" i="15"/>
  <c r="E163" i="15" s="1"/>
  <c r="D163" i="14"/>
  <c r="D75" i="19"/>
  <c r="C75" i="14"/>
  <c r="D83" i="19"/>
  <c r="C83" i="14"/>
  <c r="D91" i="19"/>
  <c r="C91" i="14"/>
  <c r="D95" i="19"/>
  <c r="C95" i="14"/>
  <c r="D112" i="19"/>
  <c r="C112" i="14"/>
  <c r="D172" i="19"/>
  <c r="C172" i="14"/>
  <c r="D38" i="19"/>
  <c r="C38" i="14"/>
  <c r="D166" i="19"/>
  <c r="C166" i="14"/>
  <c r="D190" i="19"/>
  <c r="C190" i="14"/>
  <c r="C250" i="15"/>
  <c r="D250" i="14"/>
  <c r="C32" i="15"/>
  <c r="D32" i="14"/>
  <c r="D62" i="20"/>
  <c r="E62" i="20" s="1"/>
  <c r="C62" i="19"/>
  <c r="C71" i="15"/>
  <c r="D71" i="14"/>
  <c r="D79" i="20"/>
  <c r="E79" i="20" s="1"/>
  <c r="C79" i="19"/>
  <c r="D92" i="19"/>
  <c r="C92" i="14"/>
  <c r="D139" i="20"/>
  <c r="E139" i="20" s="1"/>
  <c r="C139" i="19"/>
  <c r="D175" i="15"/>
  <c r="D120" i="19"/>
  <c r="C120" i="14"/>
  <c r="C189" i="15"/>
  <c r="D189" i="14"/>
  <c r="C210" i="19"/>
  <c r="D210" i="20"/>
  <c r="E210" i="20" s="1"/>
  <c r="D228" i="19"/>
  <c r="C228" i="14"/>
  <c r="C241" i="15"/>
  <c r="E241" i="15" s="1"/>
  <c r="D241" i="14"/>
  <c r="D206" i="20"/>
  <c r="E206" i="20" s="1"/>
  <c r="C206" i="19"/>
  <c r="D177" i="19"/>
  <c r="C177" i="14"/>
  <c r="C6" i="15"/>
  <c r="D6" i="14"/>
  <c r="D35" i="20"/>
  <c r="E35" i="20" s="1"/>
  <c r="C35" i="19"/>
  <c r="D147" i="19"/>
  <c r="C147" i="14"/>
  <c r="C243" i="15"/>
  <c r="E243" i="15" s="1"/>
  <c r="D243" i="14"/>
  <c r="D5" i="20"/>
  <c r="E5" i="20" s="1"/>
  <c r="C5" i="19"/>
  <c r="D211" i="19"/>
  <c r="C211" i="14"/>
  <c r="C43" i="15"/>
  <c r="D43" i="14"/>
  <c r="D55" i="20"/>
  <c r="E55" i="20" s="1"/>
  <c r="C55" i="19"/>
  <c r="D96" i="19"/>
  <c r="C96" i="14"/>
  <c r="C123" i="15"/>
  <c r="E123" i="15" s="1"/>
  <c r="D123" i="14"/>
  <c r="C134" i="19"/>
  <c r="D134" i="20"/>
  <c r="E134" i="20" s="1"/>
  <c r="D154" i="19"/>
  <c r="C154" i="14"/>
  <c r="C162" i="15"/>
  <c r="D162" i="14"/>
  <c r="D182" i="20"/>
  <c r="E182" i="20" s="1"/>
  <c r="C182" i="19"/>
  <c r="D188" i="15"/>
  <c r="D197" i="19"/>
  <c r="C197" i="14"/>
  <c r="C226" i="15"/>
  <c r="D226" i="14"/>
  <c r="D247" i="20"/>
  <c r="E247" i="20" s="1"/>
  <c r="C247" i="19"/>
  <c r="D10" i="19"/>
  <c r="C10" i="14"/>
  <c r="C16" i="15"/>
  <c r="D16" i="14"/>
  <c r="D20" i="20"/>
  <c r="E20" i="20" s="1"/>
  <c r="C20" i="19"/>
  <c r="D49" i="19"/>
  <c r="C49" i="14"/>
  <c r="C107" i="15"/>
  <c r="D107" i="14"/>
  <c r="E137" i="20"/>
  <c r="C137" i="19"/>
  <c r="D180" i="19"/>
  <c r="C180" i="14"/>
  <c r="C193" i="15"/>
  <c r="D193" i="14"/>
  <c r="D224" i="20"/>
  <c r="E224" i="20" s="1"/>
  <c r="C224" i="19"/>
  <c r="D256" i="19"/>
  <c r="C256" i="14"/>
  <c r="C29" i="15"/>
  <c r="D29" i="14"/>
  <c r="D46" i="20"/>
  <c r="E46" i="20" s="1"/>
  <c r="C46" i="19"/>
  <c r="D108" i="19"/>
  <c r="C108" i="14"/>
  <c r="C199" i="15"/>
  <c r="D199" i="14"/>
  <c r="D251" i="20"/>
  <c r="E251" i="20" s="1"/>
  <c r="C251" i="19"/>
  <c r="D102" i="19"/>
  <c r="C102" i="14"/>
  <c r="C145" i="15"/>
  <c r="D145" i="14"/>
  <c r="C24" i="15"/>
  <c r="D24" i="14"/>
  <c r="C59" i="15"/>
  <c r="D59" i="14"/>
  <c r="C222" i="9"/>
  <c r="E222" i="9" s="1"/>
  <c r="C235" i="9"/>
  <c r="E235" i="9" s="1"/>
  <c r="C68" i="9"/>
  <c r="E68" i="9" s="1"/>
  <c r="C15" i="9"/>
  <c r="E15" i="9" s="1"/>
  <c r="C40" i="9"/>
  <c r="E40" i="9" s="1"/>
  <c r="C56" i="9"/>
  <c r="E56" i="9" s="1"/>
  <c r="C81" i="9"/>
  <c r="E81" i="9" s="1"/>
  <c r="C216" i="15"/>
  <c r="D216" i="14"/>
  <c r="C234" i="15"/>
  <c r="D234" i="14"/>
  <c r="C256" i="15"/>
  <c r="D256" i="14"/>
  <c r="C205" i="15"/>
  <c r="D205" i="14"/>
  <c r="C36" i="15"/>
  <c r="D36" i="14"/>
  <c r="C57" i="15"/>
  <c r="D57" i="14"/>
  <c r="C108" i="15"/>
  <c r="D108" i="14"/>
  <c r="C150" i="15"/>
  <c r="E150" i="15" s="1"/>
  <c r="D150" i="14"/>
  <c r="C203" i="15"/>
  <c r="D203" i="14"/>
  <c r="C254" i="15"/>
  <c r="D254" i="14"/>
  <c r="C102" i="15"/>
  <c r="E102" i="15" s="1"/>
  <c r="D102" i="14"/>
  <c r="C119" i="15"/>
  <c r="E119" i="15" s="1"/>
  <c r="D119" i="14"/>
  <c r="C135" i="15"/>
  <c r="D135" i="14"/>
  <c r="C153" i="19"/>
  <c r="D153" i="20"/>
  <c r="E153" i="20" s="1"/>
  <c r="D169" i="20"/>
  <c r="E169" i="20" s="1"/>
  <c r="C169" i="19"/>
  <c r="D188" i="20"/>
  <c r="E188" i="20" s="1"/>
  <c r="C188" i="19"/>
  <c r="C198" i="19"/>
  <c r="D198" i="20"/>
  <c r="E198" i="20" s="1"/>
  <c r="D212" i="19"/>
  <c r="C212" i="14"/>
  <c r="D239" i="19"/>
  <c r="C239" i="14"/>
  <c r="D106" i="19"/>
  <c r="C106" i="14"/>
  <c r="D65" i="19"/>
  <c r="C65" i="14"/>
  <c r="D148" i="19"/>
  <c r="C148" i="14"/>
  <c r="D201" i="19"/>
  <c r="C201" i="14"/>
  <c r="D25" i="19"/>
  <c r="C25" i="14"/>
  <c r="D45" i="19"/>
  <c r="C45" i="14"/>
  <c r="D99" i="19"/>
  <c r="C99" i="14"/>
  <c r="D221" i="19"/>
  <c r="C221" i="14"/>
  <c r="D244" i="19"/>
  <c r="C244" i="14"/>
  <c r="D31" i="19"/>
  <c r="C31" i="14"/>
  <c r="D173" i="19"/>
  <c r="C173" i="14"/>
  <c r="D34" i="19"/>
  <c r="C34" i="14"/>
  <c r="D48" i="19"/>
  <c r="C48" i="14"/>
  <c r="D63" i="19"/>
  <c r="C63" i="14"/>
  <c r="D85" i="19"/>
  <c r="C85" i="14"/>
  <c r="D113" i="19"/>
  <c r="C113" i="14"/>
  <c r="D130" i="19"/>
  <c r="C130" i="14"/>
  <c r="D140" i="19"/>
  <c r="C140" i="14"/>
  <c r="D146" i="19"/>
  <c r="C146" i="14"/>
  <c r="D157" i="19"/>
  <c r="C157" i="14"/>
  <c r="C165" i="15"/>
  <c r="D165" i="14"/>
  <c r="C186" i="15"/>
  <c r="D186" i="14"/>
  <c r="E186" i="14" s="1"/>
  <c r="C218" i="15"/>
  <c r="D218" i="14"/>
  <c r="C236" i="15"/>
  <c r="E236" i="15" s="1"/>
  <c r="D236" i="14"/>
  <c r="C181" i="15"/>
  <c r="E181" i="15" s="1"/>
  <c r="D181" i="14"/>
  <c r="C27" i="15"/>
  <c r="D27" i="14"/>
  <c r="C37" i="15"/>
  <c r="D37" i="14"/>
  <c r="C66" i="15"/>
  <c r="D66" i="14"/>
  <c r="C122" i="15"/>
  <c r="D122" i="14"/>
  <c r="C161" i="15"/>
  <c r="E161" i="15" s="1"/>
  <c r="D161" i="14"/>
  <c r="C220" i="15"/>
  <c r="D220" i="14"/>
  <c r="C219" i="15"/>
  <c r="E219" i="15" s="1"/>
  <c r="D219" i="14"/>
  <c r="C105" i="15"/>
  <c r="E105" i="15" s="1"/>
  <c r="D105" i="14"/>
  <c r="C143" i="15"/>
  <c r="E143" i="15" s="1"/>
  <c r="D143" i="14"/>
  <c r="D208" i="19"/>
  <c r="C208" i="14"/>
  <c r="D233" i="19"/>
  <c r="C233" i="14"/>
  <c r="E126" i="9"/>
  <c r="E217" i="9"/>
  <c r="E131" i="9"/>
  <c r="E5" i="9"/>
  <c r="E243" i="9"/>
  <c r="E176" i="9"/>
  <c r="E176" i="11"/>
  <c r="E51" i="11"/>
  <c r="E111" i="18"/>
  <c r="E79" i="11"/>
  <c r="E8" i="16"/>
  <c r="E246" i="23"/>
  <c r="E107" i="23"/>
  <c r="E19" i="23"/>
  <c r="E112" i="24"/>
  <c r="E83" i="24"/>
  <c r="E165" i="9"/>
  <c r="E198" i="9"/>
  <c r="E188" i="9"/>
  <c r="E169" i="9"/>
  <c r="E153" i="9"/>
  <c r="E133" i="9"/>
  <c r="E102" i="18"/>
  <c r="E249" i="11"/>
  <c r="E216" i="18"/>
  <c r="E137" i="11"/>
  <c r="E232" i="11"/>
  <c r="E204" i="18"/>
  <c r="E182" i="18"/>
  <c r="E18" i="10"/>
  <c r="E235" i="10"/>
  <c r="E169" i="10"/>
  <c r="E133" i="10"/>
  <c r="E91" i="18"/>
  <c r="E113" i="16"/>
  <c r="E34" i="16"/>
  <c r="E221" i="16"/>
  <c r="E201" i="16"/>
  <c r="E239" i="16"/>
  <c r="E212" i="16"/>
  <c r="E190" i="16"/>
  <c r="E135" i="18"/>
  <c r="E125" i="21"/>
  <c r="E147" i="16"/>
  <c r="E210" i="21"/>
  <c r="E105" i="22"/>
  <c r="E220" i="22"/>
  <c r="E200" i="22"/>
  <c r="E122" i="22"/>
  <c r="E37" i="22"/>
  <c r="E181" i="22"/>
  <c r="E218" i="22"/>
  <c r="E202" i="23"/>
  <c r="E10" i="23"/>
  <c r="E232" i="23"/>
  <c r="E197" i="23"/>
  <c r="E156" i="23"/>
  <c r="E154" i="23"/>
  <c r="E111" i="23"/>
  <c r="E52" i="23"/>
  <c r="E221" i="24"/>
  <c r="E99" i="24"/>
  <c r="E45" i="24"/>
  <c r="E25" i="24"/>
  <c r="E201" i="24"/>
  <c r="E148" i="24"/>
  <c r="E65" i="24"/>
  <c r="E106" i="24"/>
  <c r="E239" i="24"/>
  <c r="E233" i="24"/>
  <c r="E208" i="24"/>
  <c r="E212" i="24"/>
  <c r="E190" i="24"/>
  <c r="E166" i="24"/>
  <c r="E38" i="24"/>
  <c r="E16" i="23"/>
  <c r="E32" i="23"/>
  <c r="E8" i="23"/>
  <c r="E20" i="11"/>
  <c r="E12" i="11"/>
  <c r="E247" i="11"/>
  <c r="E204" i="11"/>
  <c r="E182" i="11"/>
  <c r="E73" i="10"/>
  <c r="E85" i="17"/>
  <c r="E63" i="17"/>
  <c r="E48" i="17"/>
  <c r="E34" i="17"/>
  <c r="E173" i="17"/>
  <c r="E31" i="17"/>
  <c r="E244" i="17"/>
  <c r="E221" i="17"/>
  <c r="E99" i="17"/>
  <c r="E45" i="17"/>
  <c r="E25" i="17"/>
  <c r="E201" i="17"/>
  <c r="E148" i="17"/>
  <c r="E65" i="17"/>
  <c r="E106" i="17"/>
  <c r="E239" i="17"/>
  <c r="E233" i="17"/>
  <c r="E208" i="17"/>
  <c r="E212" i="17"/>
  <c r="E190" i="17"/>
  <c r="E166" i="17"/>
  <c r="E38" i="17"/>
  <c r="E175" i="17"/>
  <c r="E138" i="17"/>
  <c r="E97" i="17"/>
  <c r="E93" i="17"/>
  <c r="E89" i="17"/>
  <c r="E77" i="17"/>
  <c r="E59" i="17"/>
  <c r="E24" i="17"/>
  <c r="E4" i="17"/>
  <c r="E145" i="11"/>
  <c r="E250" i="21"/>
  <c r="E211" i="21"/>
  <c r="E104" i="21"/>
  <c r="E237" i="21"/>
  <c r="E183" i="21"/>
  <c r="E76" i="21"/>
  <c r="E80" i="23"/>
  <c r="E180" i="9"/>
  <c r="E179" i="21"/>
  <c r="E177" i="18"/>
  <c r="E51" i="21"/>
  <c r="E104" i="18"/>
  <c r="E119" i="18"/>
  <c r="E153" i="10"/>
  <c r="E87" i="18"/>
  <c r="E143" i="23"/>
  <c r="E165" i="17"/>
  <c r="E124" i="17"/>
  <c r="E81" i="17"/>
  <c r="E56" i="17"/>
  <c r="E40" i="17"/>
  <c r="E18" i="17"/>
  <c r="E15" i="17"/>
  <c r="E11" i="17"/>
  <c r="E235" i="17"/>
  <c r="E222" i="17"/>
  <c r="E198" i="17"/>
  <c r="E188" i="17"/>
  <c r="E169" i="17"/>
  <c r="E153" i="17"/>
  <c r="E155" i="17"/>
  <c r="E142" i="17"/>
  <c r="E133" i="17"/>
  <c r="E121" i="17"/>
  <c r="E58" i="24"/>
  <c r="E42" i="11"/>
  <c r="E191" i="11"/>
  <c r="E17" i="10"/>
  <c r="E48" i="10"/>
  <c r="E212" i="10"/>
  <c r="D8" i="19"/>
  <c r="C8" i="14"/>
  <c r="D79" i="19"/>
  <c r="C79" i="14"/>
  <c r="D87" i="20"/>
  <c r="E87" i="20" s="1"/>
  <c r="C87" i="19"/>
  <c r="D32" i="19"/>
  <c r="C32" i="14"/>
  <c r="D76" i="20"/>
  <c r="E76" i="20" s="1"/>
  <c r="C76" i="19"/>
  <c r="D82" i="19"/>
  <c r="C82" i="14"/>
  <c r="D6" i="19"/>
  <c r="C6" i="14"/>
  <c r="C54" i="15"/>
  <c r="D54" i="14"/>
  <c r="D246" i="20"/>
  <c r="E246" i="20" s="1"/>
  <c r="C246" i="19"/>
  <c r="C58" i="19"/>
  <c r="D58" i="20"/>
  <c r="E58" i="20" s="1"/>
  <c r="D91" i="20"/>
  <c r="E91" i="20" s="1"/>
  <c r="C91" i="19"/>
  <c r="D112" i="20"/>
  <c r="E112" i="20" s="1"/>
  <c r="C112" i="19"/>
  <c r="C38" i="19"/>
  <c r="D38" i="20"/>
  <c r="E38" i="20" s="1"/>
  <c r="C190" i="19"/>
  <c r="D190" i="20"/>
  <c r="E190" i="20" s="1"/>
  <c r="D208" i="20"/>
  <c r="E208" i="20" s="1"/>
  <c r="C208" i="19"/>
  <c r="D233" i="20"/>
  <c r="E233" i="20" s="1"/>
  <c r="C233" i="19"/>
  <c r="D106" i="20"/>
  <c r="E106" i="20" s="1"/>
  <c r="C106" i="19"/>
  <c r="D110" i="19"/>
  <c r="C110" i="14"/>
  <c r="D178" i="19"/>
  <c r="C178" i="14"/>
  <c r="D149" i="19"/>
  <c r="C149" i="14"/>
  <c r="D61" i="19"/>
  <c r="C61" i="14"/>
  <c r="C99" i="9"/>
  <c r="E99" i="9" s="1"/>
  <c r="C221" i="15"/>
  <c r="D221" i="14"/>
  <c r="D244" i="20"/>
  <c r="E244" i="20" s="1"/>
  <c r="C244" i="19"/>
  <c r="C113" i="15"/>
  <c r="E113" i="15" s="1"/>
  <c r="D113" i="14"/>
  <c r="C130" i="19"/>
  <c r="D130" i="20"/>
  <c r="E130" i="20" s="1"/>
  <c r="D231" i="20"/>
  <c r="E231" i="20" s="1"/>
  <c r="C231" i="19"/>
  <c r="D165" i="19"/>
  <c r="C165" i="14"/>
  <c r="D122" i="19"/>
  <c r="C122" i="14"/>
  <c r="C132" i="9"/>
  <c r="E132" i="9" s="1"/>
  <c r="C200" i="15"/>
  <c r="D200" i="14"/>
  <c r="D253" i="20"/>
  <c r="E253" i="20" s="1"/>
  <c r="C253" i="19"/>
  <c r="C147" i="15"/>
  <c r="E147" i="15" s="1"/>
  <c r="D147" i="14"/>
  <c r="D131" i="19"/>
  <c r="C131" i="14"/>
  <c r="D43" i="19"/>
  <c r="C43" i="14"/>
  <c r="D84" i="19"/>
  <c r="C84" i="14"/>
  <c r="D123" i="19"/>
  <c r="C123" i="14"/>
  <c r="D156" i="19"/>
  <c r="C156" i="14"/>
  <c r="D191" i="19"/>
  <c r="C191" i="14"/>
  <c r="D170" i="19"/>
  <c r="C170" i="14"/>
  <c r="C89" i="19"/>
  <c r="D89" i="20"/>
  <c r="E89" i="20" s="1"/>
  <c r="D175" i="20"/>
  <c r="E175" i="20" s="1"/>
  <c r="C175" i="19"/>
  <c r="C51" i="15"/>
  <c r="D51" i="14"/>
  <c r="D229" i="19"/>
  <c r="C229" i="14"/>
  <c r="D158" i="19"/>
  <c r="C158" i="14"/>
  <c r="C182" i="15"/>
  <c r="D182" i="14"/>
  <c r="D191" i="20"/>
  <c r="E191" i="20" s="1"/>
  <c r="C191" i="19"/>
  <c r="D14" i="19"/>
  <c r="C14" i="14"/>
  <c r="C137" i="15"/>
  <c r="E137" i="15" s="1"/>
  <c r="D137" i="14"/>
  <c r="D170" i="20"/>
  <c r="E170" i="20" s="1"/>
  <c r="C170" i="19"/>
  <c r="C224" i="15"/>
  <c r="D224" i="14"/>
  <c r="D249" i="20"/>
  <c r="E249" i="20" s="1"/>
  <c r="C249" i="19"/>
  <c r="D205" i="19"/>
  <c r="C205" i="14"/>
  <c r="C46" i="15"/>
  <c r="D46" i="14"/>
  <c r="D67" i="20"/>
  <c r="E67" i="20" s="1"/>
  <c r="C67" i="19"/>
  <c r="C101" i="19"/>
  <c r="D101" i="20"/>
  <c r="E101" i="20" s="1"/>
  <c r="D119" i="19"/>
  <c r="C119" i="14"/>
  <c r="D231" i="19"/>
  <c r="C231" i="14"/>
  <c r="D248" i="19"/>
  <c r="C248" i="14"/>
  <c r="D9" i="19"/>
  <c r="C9" i="14"/>
  <c r="D13" i="19"/>
  <c r="C13" i="14"/>
  <c r="D17" i="19"/>
  <c r="C17" i="14"/>
  <c r="D23" i="19"/>
  <c r="C23" i="14"/>
  <c r="D47" i="19"/>
  <c r="C47" i="14"/>
  <c r="D73" i="19"/>
  <c r="C73" i="14"/>
  <c r="D114" i="19"/>
  <c r="C114" i="14"/>
  <c r="E256" i="9"/>
  <c r="E205" i="9"/>
  <c r="E108" i="9"/>
  <c r="E203" i="9"/>
  <c r="E119" i="9"/>
  <c r="C153" i="15"/>
  <c r="D153" i="14"/>
  <c r="C169" i="15"/>
  <c r="D169" i="14"/>
  <c r="C188" i="15"/>
  <c r="D188" i="14"/>
  <c r="C198" i="15"/>
  <c r="D198" i="14"/>
  <c r="D223" i="20"/>
  <c r="E223" i="20" s="1"/>
  <c r="C223" i="19"/>
  <c r="E252" i="20"/>
  <c r="C252" i="19"/>
  <c r="D50" i="20"/>
  <c r="E50" i="20" s="1"/>
  <c r="C50" i="19"/>
  <c r="C110" i="19"/>
  <c r="D110" i="20"/>
  <c r="E110" i="20" s="1"/>
  <c r="C178" i="19"/>
  <c r="D178" i="20"/>
  <c r="E178" i="20" s="1"/>
  <c r="C149" i="19"/>
  <c r="D149" i="20"/>
  <c r="E149" i="20" s="1"/>
  <c r="D33" i="20"/>
  <c r="E33" i="20" s="1"/>
  <c r="C33" i="19"/>
  <c r="D61" i="20"/>
  <c r="E61" i="20" s="1"/>
  <c r="C61" i="19"/>
  <c r="C160" i="19"/>
  <c r="D160" i="20"/>
  <c r="E160" i="20" s="1"/>
  <c r="D242" i="20"/>
  <c r="E242" i="20" s="1"/>
  <c r="C242" i="19"/>
  <c r="C60" i="19"/>
  <c r="D60" i="20"/>
  <c r="E60" i="20" s="1"/>
  <c r="D127" i="20"/>
  <c r="E127" i="20" s="1"/>
  <c r="C127" i="19"/>
  <c r="D230" i="20"/>
  <c r="E230" i="20" s="1"/>
  <c r="C230" i="19"/>
  <c r="C44" i="19"/>
  <c r="D44" i="20"/>
  <c r="E44" i="20" s="1"/>
  <c r="D53" i="20"/>
  <c r="E53" i="20" s="1"/>
  <c r="C53" i="19"/>
  <c r="D72" i="20"/>
  <c r="E72" i="20" s="1"/>
  <c r="C72" i="19"/>
  <c r="D98" i="20"/>
  <c r="E98" i="20" s="1"/>
  <c r="C98" i="19"/>
  <c r="E121" i="20"/>
  <c r="C121" i="19"/>
  <c r="D133" i="20"/>
  <c r="E133" i="20" s="1"/>
  <c r="C133" i="19"/>
  <c r="D142" i="20"/>
  <c r="E142" i="20" s="1"/>
  <c r="C142" i="19"/>
  <c r="D155" i="20"/>
  <c r="E155" i="20" s="1"/>
  <c r="C155" i="19"/>
  <c r="C124" i="9"/>
  <c r="C236" i="9"/>
  <c r="E236" i="9" s="1"/>
  <c r="C181" i="9"/>
  <c r="E181" i="9" s="1"/>
  <c r="C66" i="9"/>
  <c r="E66" i="9" s="1"/>
  <c r="C122" i="9"/>
  <c r="E122" i="9" s="1"/>
  <c r="C219" i="9"/>
  <c r="E219" i="9" s="1"/>
  <c r="C105" i="9"/>
  <c r="D167" i="20"/>
  <c r="E167" i="20" s="1"/>
  <c r="C167" i="19"/>
  <c r="D240" i="20"/>
  <c r="E240" i="20" s="1"/>
  <c r="C240" i="19"/>
  <c r="E109" i="9"/>
  <c r="E199" i="9"/>
  <c r="E163" i="9"/>
  <c r="E116" i="9"/>
  <c r="E159" i="9"/>
  <c r="E247" i="9"/>
  <c r="E226" i="9"/>
  <c r="E204" i="9"/>
  <c r="E191" i="9"/>
  <c r="E182" i="9"/>
  <c r="E162" i="9"/>
  <c r="E156" i="9"/>
  <c r="E144" i="9"/>
  <c r="E134" i="9"/>
  <c r="E123" i="9"/>
  <c r="E111" i="9"/>
  <c r="E84" i="9"/>
  <c r="E209" i="9"/>
  <c r="E177" i="9"/>
  <c r="E104" i="9"/>
  <c r="E245" i="9"/>
  <c r="E237" i="9"/>
  <c r="E228" i="9"/>
  <c r="E213" i="9"/>
  <c r="E192" i="9"/>
  <c r="E183" i="9"/>
  <c r="E120" i="9"/>
  <c r="E174" i="9"/>
  <c r="E115" i="9"/>
  <c r="E193" i="9"/>
  <c r="E55" i="11"/>
  <c r="E39" i="18"/>
  <c r="E5" i="11"/>
  <c r="E229" i="18"/>
  <c r="E245" i="18"/>
  <c r="E183" i="11"/>
  <c r="E94" i="11"/>
  <c r="E116" i="23"/>
  <c r="E64" i="23"/>
  <c r="E42" i="23"/>
  <c r="E135" i="16"/>
  <c r="E199" i="11"/>
  <c r="E80" i="16"/>
  <c r="E81" i="10"/>
  <c r="E128" i="11"/>
  <c r="E113" i="18"/>
  <c r="E34" i="18"/>
  <c r="E239" i="18"/>
  <c r="E108" i="16"/>
  <c r="E69" i="11"/>
  <c r="E39" i="11"/>
  <c r="E74" i="11"/>
  <c r="E229" i="11"/>
  <c r="E35" i="21"/>
  <c r="E209" i="18"/>
  <c r="E174" i="11"/>
  <c r="E62" i="11"/>
  <c r="E8" i="11"/>
  <c r="E118" i="22"/>
  <c r="E132" i="22"/>
  <c r="E41" i="22"/>
  <c r="E136" i="22"/>
  <c r="E218" i="23"/>
  <c r="E171" i="22"/>
  <c r="E247" i="23"/>
  <c r="E204" i="23"/>
  <c r="E182" i="23"/>
  <c r="E134" i="23"/>
  <c r="E55" i="23"/>
  <c r="E217" i="23"/>
  <c r="E172" i="24"/>
  <c r="E211" i="23"/>
  <c r="E32" i="24"/>
  <c r="E8" i="24"/>
  <c r="E102" i="11"/>
  <c r="E256" i="11"/>
  <c r="E163" i="11"/>
  <c r="E80" i="11"/>
  <c r="E26" i="18"/>
  <c r="E157" i="10"/>
  <c r="E3" i="23"/>
  <c r="E98" i="11"/>
  <c r="E53" i="11"/>
  <c r="E230" i="11"/>
  <c r="E60" i="11"/>
  <c r="E160" i="11"/>
  <c r="E33" i="11"/>
  <c r="E178" i="11"/>
  <c r="E50" i="11"/>
  <c r="E240" i="11"/>
  <c r="E223" i="11"/>
  <c r="E194" i="11"/>
  <c r="E184" i="11"/>
  <c r="E14" i="21"/>
  <c r="E215" i="21"/>
  <c r="E158" i="21"/>
  <c r="E26" i="23"/>
  <c r="E147" i="11"/>
  <c r="E22" i="11"/>
  <c r="E100" i="24"/>
  <c r="E71" i="24"/>
  <c r="E143" i="17"/>
  <c r="E105" i="17"/>
  <c r="E219" i="17"/>
  <c r="E220" i="17"/>
  <c r="E122" i="17"/>
  <c r="E66" i="17"/>
  <c r="E37" i="17"/>
  <c r="E27" i="17"/>
  <c r="E181" i="17"/>
  <c r="E236" i="17"/>
  <c r="E218" i="17"/>
  <c r="E186" i="17"/>
  <c r="E114" i="18"/>
  <c r="E73" i="16"/>
  <c r="E47" i="16"/>
  <c r="E23" i="18"/>
  <c r="E13" i="18"/>
  <c r="E248" i="16"/>
  <c r="E214" i="18"/>
  <c r="E185" i="18"/>
  <c r="E157" i="18"/>
  <c r="E140" i="18"/>
  <c r="E3" i="18"/>
  <c r="E215" i="11"/>
  <c r="E222" i="10"/>
  <c r="E166" i="18"/>
  <c r="E42" i="18"/>
  <c r="E78" i="18"/>
  <c r="E129" i="18"/>
  <c r="E174" i="16"/>
  <c r="E125" i="9"/>
  <c r="E5" i="18"/>
  <c r="E177" i="11"/>
  <c r="E104" i="11"/>
  <c r="E237" i="11"/>
  <c r="E210" i="11"/>
  <c r="E254" i="23"/>
  <c r="E57" i="23"/>
  <c r="E29" i="23"/>
  <c r="E126" i="23"/>
  <c r="E249" i="23"/>
  <c r="E224" i="23"/>
  <c r="E193" i="23"/>
  <c r="E170" i="23"/>
  <c r="E137" i="23"/>
  <c r="E68" i="22"/>
  <c r="E198" i="22"/>
  <c r="E133" i="22"/>
  <c r="E243" i="24"/>
  <c r="E67" i="16"/>
  <c r="E193" i="16"/>
  <c r="E232" i="18"/>
  <c r="E130" i="10"/>
  <c r="E106" i="10"/>
  <c r="E172" i="11"/>
  <c r="E91" i="11"/>
  <c r="E83" i="11"/>
  <c r="E21" i="11"/>
  <c r="E229" i="23"/>
  <c r="E147" i="23"/>
  <c r="E54" i="23"/>
  <c r="E28" i="23"/>
  <c r="E209" i="23"/>
  <c r="E177" i="23"/>
  <c r="E70" i="23"/>
  <c r="E104" i="23"/>
  <c r="E245" i="23"/>
  <c r="E237" i="23"/>
  <c r="E228" i="23"/>
  <c r="E213" i="23"/>
  <c r="E183" i="23"/>
  <c r="E120" i="23"/>
  <c r="E174" i="23"/>
  <c r="E87" i="23"/>
  <c r="E76" i="23"/>
  <c r="E31" i="22"/>
  <c r="E124" i="22"/>
  <c r="E23" i="22"/>
  <c r="E253" i="11"/>
  <c r="E41" i="11"/>
  <c r="E227" i="11"/>
  <c r="E165" i="16"/>
  <c r="E56" i="16"/>
  <c r="E40" i="16"/>
  <c r="E11" i="16"/>
  <c r="E68" i="16"/>
  <c r="E198" i="16"/>
  <c r="E142" i="16"/>
  <c r="E121" i="16"/>
  <c r="E148" i="18"/>
  <c r="E212" i="12"/>
  <c r="E230" i="9"/>
  <c r="E160" i="9"/>
  <c r="E178" i="9"/>
  <c r="E240" i="9"/>
  <c r="E194" i="9"/>
  <c r="E59" i="22"/>
  <c r="E24" i="22"/>
  <c r="E144" i="18"/>
  <c r="E123" i="16"/>
  <c r="E9" i="22"/>
  <c r="E235" i="22"/>
  <c r="E214" i="22"/>
  <c r="E188" i="22"/>
  <c r="E185" i="22"/>
  <c r="E164" i="22"/>
  <c r="E153" i="22"/>
  <c r="E155" i="22"/>
  <c r="E140" i="22"/>
  <c r="E121" i="22"/>
  <c r="E85" i="22"/>
  <c r="E238" i="9"/>
  <c r="E200" i="9"/>
  <c r="E202" i="9"/>
  <c r="E171" i="11"/>
  <c r="E114" i="11"/>
  <c r="E73" i="11"/>
  <c r="E23" i="11"/>
  <c r="E13" i="11"/>
  <c r="E248" i="11"/>
  <c r="E214" i="11"/>
  <c r="E185" i="11"/>
  <c r="E140" i="11"/>
  <c r="E59" i="23"/>
  <c r="E24" i="23"/>
  <c r="E4" i="23"/>
  <c r="E105" i="18"/>
  <c r="E95" i="10"/>
  <c r="E58" i="10"/>
  <c r="E175" i="21"/>
  <c r="E3" i="22"/>
  <c r="E22" i="18"/>
  <c r="E143" i="22"/>
  <c r="E219" i="22"/>
  <c r="E253" i="22"/>
  <c r="E66" i="22"/>
  <c r="E27" i="22"/>
  <c r="E236" i="22"/>
  <c r="E227" i="22"/>
  <c r="E186" i="22"/>
  <c r="E17" i="22"/>
  <c r="E242" i="24"/>
  <c r="E160" i="24"/>
  <c r="E61" i="24"/>
  <c r="E33" i="24"/>
  <c r="E149" i="24"/>
  <c r="E178" i="24"/>
  <c r="E110" i="24"/>
  <c r="E50" i="24"/>
  <c r="E252" i="24"/>
  <c r="E240" i="24"/>
  <c r="E167" i="24"/>
  <c r="E223" i="24"/>
  <c r="E194" i="24"/>
  <c r="E184" i="24"/>
  <c r="E151" i="24"/>
  <c r="E11" i="22"/>
  <c r="E97" i="22"/>
  <c r="E93" i="22"/>
  <c r="E77" i="22"/>
  <c r="E118" i="16"/>
  <c r="E103" i="16"/>
  <c r="E253" i="16"/>
  <c r="E132" i="18"/>
  <c r="E86" i="16"/>
  <c r="E41" i="16"/>
  <c r="E136" i="16"/>
  <c r="E255" i="16"/>
  <c r="E227" i="16"/>
  <c r="E171" i="16"/>
  <c r="E62" i="23"/>
  <c r="E22" i="23"/>
  <c r="E23" i="10"/>
  <c r="E248" i="10"/>
  <c r="E185" i="10"/>
  <c r="E140" i="10"/>
  <c r="E63" i="10"/>
  <c r="E31" i="10"/>
  <c r="E45" i="10"/>
  <c r="E65" i="10"/>
  <c r="E208" i="10"/>
  <c r="E98" i="17"/>
  <c r="E72" i="17"/>
  <c r="E53" i="17"/>
  <c r="E44" i="17"/>
  <c r="E230" i="17"/>
  <c r="E127" i="17"/>
  <c r="E60" i="17"/>
  <c r="E242" i="17"/>
  <c r="E160" i="17"/>
  <c r="E61" i="17"/>
  <c r="E33" i="17"/>
  <c r="E149" i="17"/>
  <c r="E178" i="17"/>
  <c r="E110" i="17"/>
  <c r="E50" i="17"/>
  <c r="E252" i="17"/>
  <c r="E240" i="17"/>
  <c r="E167" i="17"/>
  <c r="E223" i="17"/>
  <c r="E194" i="17"/>
  <c r="E184" i="17"/>
  <c r="E175" i="11"/>
  <c r="E172" i="17"/>
  <c r="E112" i="17"/>
  <c r="E91" i="17"/>
  <c r="E83" i="17"/>
  <c r="E75" i="17"/>
  <c r="E58" i="17"/>
  <c r="E21" i="17"/>
  <c r="E42" i="21"/>
  <c r="E16" i="21"/>
  <c r="E159" i="21"/>
  <c r="E226" i="21"/>
  <c r="E191" i="21"/>
  <c r="E162" i="21"/>
  <c r="E144" i="21"/>
  <c r="E123" i="21"/>
  <c r="E55" i="21"/>
  <c r="E217" i="21"/>
  <c r="E125" i="16"/>
  <c r="E224" i="11"/>
  <c r="E126" i="18"/>
  <c r="E192" i="23"/>
  <c r="E115" i="23"/>
  <c r="E246" i="18"/>
  <c r="E244" i="22"/>
  <c r="E175" i="22"/>
  <c r="E81" i="22"/>
  <c r="E56" i="22"/>
  <c r="E40" i="22"/>
  <c r="E18" i="22"/>
  <c r="E238" i="17"/>
  <c r="E118" i="17"/>
  <c r="E103" i="17"/>
  <c r="E253" i="17"/>
  <c r="E200" i="17"/>
  <c r="E132" i="17"/>
  <c r="E86" i="17"/>
  <c r="E41" i="17"/>
  <c r="E30" i="17"/>
  <c r="E136" i="17"/>
  <c r="E255" i="17"/>
  <c r="E227" i="17"/>
  <c r="E202" i="17"/>
  <c r="E124" i="18"/>
  <c r="E40" i="18"/>
  <c r="E15" i="18"/>
  <c r="E68" i="18"/>
  <c r="E222" i="18"/>
  <c r="E188" i="16"/>
  <c r="E153" i="18"/>
  <c r="E155" i="18"/>
  <c r="E142" i="18"/>
  <c r="E121" i="18"/>
  <c r="E219" i="10"/>
  <c r="E66" i="10"/>
  <c r="E236" i="10"/>
  <c r="E124" i="10"/>
  <c r="E40" i="10"/>
  <c r="E68" i="10"/>
  <c r="E188" i="10"/>
  <c r="E142" i="10"/>
  <c r="E93" i="10"/>
  <c r="E24" i="10"/>
  <c r="E184" i="9"/>
  <c r="E26" i="16"/>
  <c r="E226" i="18"/>
  <c r="E54" i="16"/>
  <c r="E209" i="16"/>
  <c r="E237" i="16"/>
  <c r="E7" i="18"/>
  <c r="E100" i="18"/>
  <c r="E90" i="16"/>
  <c r="E32" i="18"/>
  <c r="E248" i="22"/>
  <c r="E222" i="22"/>
  <c r="E196" i="22"/>
  <c r="E169" i="22"/>
  <c r="E142" i="22"/>
  <c r="E63" i="22"/>
  <c r="E229" i="24"/>
  <c r="E54" i="24"/>
  <c r="E209" i="24"/>
  <c r="E70" i="24"/>
  <c r="E245" i="24"/>
  <c r="E228" i="24"/>
  <c r="E192" i="24"/>
  <c r="E120" i="24"/>
  <c r="E115" i="24"/>
  <c r="E171" i="17"/>
  <c r="E152" i="17"/>
  <c r="E114" i="17"/>
  <c r="E73" i="17"/>
  <c r="E47" i="17"/>
  <c r="E23" i="17"/>
  <c r="E17" i="17"/>
  <c r="E13" i="17"/>
  <c r="E9" i="17"/>
  <c r="E248" i="17"/>
  <c r="E231" i="17"/>
  <c r="E214" i="17"/>
  <c r="E196" i="17"/>
  <c r="E185" i="17"/>
  <c r="E164" i="17"/>
  <c r="E157" i="17"/>
  <c r="E146" i="17"/>
  <c r="E140" i="17"/>
  <c r="E130" i="17"/>
  <c r="E3" i="11"/>
  <c r="E103" i="10"/>
  <c r="E86" i="10"/>
  <c r="E255" i="10"/>
  <c r="E152" i="10"/>
  <c r="E47" i="10"/>
  <c r="E9" i="10"/>
  <c r="E196" i="10"/>
  <c r="E146" i="10"/>
  <c r="E85" i="10"/>
  <c r="E173" i="10"/>
  <c r="E99" i="10"/>
  <c r="E148" i="10"/>
  <c r="E233" i="10"/>
  <c r="E166" i="10"/>
  <c r="E132" i="16"/>
  <c r="E136" i="18"/>
  <c r="E227" i="18"/>
  <c r="E171" i="18"/>
  <c r="E170" i="18"/>
  <c r="E3" i="10"/>
  <c r="E114" i="10"/>
  <c r="E38" i="10"/>
  <c r="E113" i="11"/>
  <c r="E63" i="11"/>
  <c r="E34" i="11"/>
  <c r="E31" i="11"/>
  <c r="E221" i="11"/>
  <c r="E45" i="11"/>
  <c r="E201" i="11"/>
  <c r="E65" i="11"/>
  <c r="E239" i="11"/>
  <c r="E212" i="11"/>
  <c r="E38" i="11"/>
  <c r="E97" i="11"/>
  <c r="E89" i="11"/>
  <c r="E59" i="11"/>
  <c r="E4" i="11"/>
  <c r="E254" i="21"/>
  <c r="E224" i="18"/>
  <c r="E243" i="11"/>
  <c r="E100" i="11"/>
  <c r="E90" i="11"/>
  <c r="E162" i="23"/>
  <c r="E243" i="23"/>
  <c r="E176" i="23"/>
  <c r="E78" i="23"/>
  <c r="E35" i="23"/>
  <c r="E6" i="23"/>
  <c r="E179" i="23"/>
  <c r="E129" i="23"/>
  <c r="E51" i="23"/>
  <c r="E206" i="23"/>
  <c r="E241" i="23"/>
  <c r="E225" i="23"/>
  <c r="E82" i="23"/>
  <c r="E210" i="23"/>
  <c r="E189" i="23"/>
  <c r="E195" i="23"/>
  <c r="E7" i="23"/>
  <c r="E139" i="23"/>
  <c r="E90" i="23"/>
  <c r="E120" i="18"/>
  <c r="E221" i="22"/>
  <c r="E99" i="22"/>
  <c r="E45" i="22"/>
  <c r="E201" i="22"/>
  <c r="E148" i="22"/>
  <c r="E65" i="22"/>
  <c r="E106" i="22"/>
  <c r="E233" i="22"/>
  <c r="E212" i="22"/>
  <c r="E190" i="22"/>
  <c r="E166" i="22"/>
  <c r="E38" i="22"/>
  <c r="E138" i="22"/>
  <c r="E92" i="24"/>
  <c r="E76" i="24"/>
  <c r="E143" i="11"/>
  <c r="E105" i="11"/>
  <c r="E220" i="11"/>
  <c r="E122" i="11"/>
  <c r="E37" i="11"/>
  <c r="E27" i="11"/>
  <c r="E181" i="11"/>
  <c r="E218" i="11"/>
  <c r="E186" i="11"/>
  <c r="E152" i="16"/>
  <c r="E114" i="16"/>
  <c r="E73" i="18"/>
  <c r="E47" i="18"/>
  <c r="E23" i="16"/>
  <c r="E13" i="16"/>
  <c r="E9" i="16"/>
  <c r="E248" i="18"/>
  <c r="E214" i="16"/>
  <c r="E196" i="16"/>
  <c r="E185" i="16"/>
  <c r="E157" i="16"/>
  <c r="E146" i="16"/>
  <c r="E140" i="16"/>
  <c r="E3" i="16"/>
  <c r="E205" i="18"/>
  <c r="E113" i="9"/>
  <c r="E85" i="9"/>
  <c r="E221" i="9"/>
  <c r="E138" i="9"/>
  <c r="E97" i="9"/>
  <c r="E77" i="9"/>
  <c r="E46" i="18"/>
  <c r="E16" i="18"/>
  <c r="E159" i="16"/>
  <c r="E158" i="18"/>
  <c r="E141" i="18"/>
  <c r="E117" i="18"/>
  <c r="E211" i="18"/>
  <c r="E82" i="18"/>
  <c r="E150" i="18"/>
  <c r="E234" i="18"/>
  <c r="E55" i="18"/>
  <c r="E157" i="22"/>
  <c r="E130" i="22"/>
  <c r="E143" i="9"/>
  <c r="E220" i="9"/>
  <c r="E161" i="9"/>
  <c r="E218" i="9"/>
  <c r="E186" i="9"/>
  <c r="E165" i="11"/>
  <c r="E124" i="11"/>
  <c r="E81" i="11"/>
  <c r="E56" i="11"/>
  <c r="E40" i="11"/>
  <c r="E18" i="11"/>
  <c r="E15" i="11"/>
  <c r="E11" i="11"/>
  <c r="E235" i="11"/>
  <c r="E222" i="11"/>
  <c r="E198" i="11"/>
  <c r="E188" i="11"/>
  <c r="E169" i="11"/>
  <c r="E153" i="11"/>
  <c r="E155" i="11"/>
  <c r="E142" i="11"/>
  <c r="E133" i="11"/>
  <c r="E121" i="11"/>
  <c r="E58" i="23"/>
  <c r="E21" i="23"/>
  <c r="E3" i="17"/>
  <c r="E81" i="18"/>
  <c r="E235" i="18"/>
  <c r="E172" i="10"/>
  <c r="E83" i="10"/>
  <c r="E212" i="21"/>
  <c r="E22" i="24"/>
  <c r="M5" i="23" l="1"/>
  <c r="M6" i="23" s="1"/>
  <c r="M5" i="12"/>
  <c r="M6" i="12" s="1"/>
  <c r="E10" i="8"/>
  <c r="M18" i="23"/>
  <c r="M17" i="23"/>
  <c r="M18" i="24"/>
  <c r="M17" i="24"/>
  <c r="M5" i="24"/>
  <c r="M6" i="24" s="1"/>
  <c r="M18" i="16"/>
  <c r="M17" i="16"/>
  <c r="M5" i="16"/>
  <c r="M6" i="16" s="1"/>
  <c r="M17" i="12"/>
  <c r="M18" i="12"/>
  <c r="E19" i="8"/>
  <c r="E3" i="15"/>
  <c r="E259" i="16"/>
  <c r="E260" i="16" s="1"/>
  <c r="E108" i="14"/>
  <c r="E63" i="15"/>
  <c r="E88" i="15"/>
  <c r="E57" i="15"/>
  <c r="E30" i="15"/>
  <c r="C259" i="19"/>
  <c r="M3" i="19" s="1"/>
  <c r="E82" i="19"/>
  <c r="C100" i="14"/>
  <c r="E75" i="15"/>
  <c r="E187" i="18"/>
  <c r="M17" i="18" s="1"/>
  <c r="D100" i="19"/>
  <c r="E100" i="19" s="1"/>
  <c r="E19" i="15"/>
  <c r="E74" i="15"/>
  <c r="E98" i="15"/>
  <c r="E61" i="15"/>
  <c r="E90" i="15"/>
  <c r="E28" i="15"/>
  <c r="E15" i="15"/>
  <c r="E13" i="15"/>
  <c r="E46" i="15"/>
  <c r="E24" i="15"/>
  <c r="C171" i="15"/>
  <c r="E171" i="15" s="1"/>
  <c r="E65" i="15"/>
  <c r="E38" i="15"/>
  <c r="C259" i="21"/>
  <c r="M3" i="21" s="1"/>
  <c r="D25" i="14"/>
  <c r="E79" i="8"/>
  <c r="C72" i="15"/>
  <c r="E72" i="15" s="1"/>
  <c r="E90" i="8"/>
  <c r="E67" i="15"/>
  <c r="E7" i="15"/>
  <c r="E89" i="15"/>
  <c r="E39" i="15"/>
  <c r="E62" i="15"/>
  <c r="E90" i="14"/>
  <c r="E6" i="8"/>
  <c r="C55" i="14"/>
  <c r="E55" i="14" s="1"/>
  <c r="E94" i="8"/>
  <c r="D259" i="18"/>
  <c r="M4" i="18" s="1"/>
  <c r="M5" i="18" s="1"/>
  <c r="M6" i="18" s="1"/>
  <c r="E16" i="8"/>
  <c r="E95" i="15"/>
  <c r="E32" i="8"/>
  <c r="E60" i="15"/>
  <c r="E33" i="15"/>
  <c r="E4" i="15"/>
  <c r="E77" i="8"/>
  <c r="E11" i="8"/>
  <c r="E29" i="8"/>
  <c r="E88" i="8"/>
  <c r="E70" i="8"/>
  <c r="E22" i="8"/>
  <c r="E49" i="8"/>
  <c r="E18" i="8"/>
  <c r="E59" i="8"/>
  <c r="E76" i="15"/>
  <c r="E8" i="8"/>
  <c r="E97" i="8"/>
  <c r="E30" i="8"/>
  <c r="E73" i="8"/>
  <c r="E34" i="8"/>
  <c r="E79" i="15"/>
  <c r="E49" i="15"/>
  <c r="E81" i="15"/>
  <c r="E40" i="15"/>
  <c r="E68" i="15"/>
  <c r="E73" i="15"/>
  <c r="E36" i="8"/>
  <c r="E64" i="8"/>
  <c r="E12" i="8"/>
  <c r="E52" i="8"/>
  <c r="E24" i="8"/>
  <c r="E20" i="8"/>
  <c r="E93" i="8"/>
  <c r="E54" i="8"/>
  <c r="C251" i="14"/>
  <c r="E91" i="15"/>
  <c r="E76" i="8"/>
  <c r="E89" i="8"/>
  <c r="E4" i="8"/>
  <c r="E86" i="15"/>
  <c r="E22" i="15"/>
  <c r="D251" i="19"/>
  <c r="E251" i="19" s="1"/>
  <c r="E101" i="15"/>
  <c r="E43" i="8"/>
  <c r="E57" i="8"/>
  <c r="E85" i="8"/>
  <c r="C100" i="15"/>
  <c r="D4" i="21"/>
  <c r="C4" i="22"/>
  <c r="E15" i="8"/>
  <c r="E44" i="8"/>
  <c r="D50" i="19"/>
  <c r="E50" i="19" s="1"/>
  <c r="E75" i="8"/>
  <c r="C50" i="14"/>
  <c r="E53" i="15"/>
  <c r="E50" i="15"/>
  <c r="D251" i="14"/>
  <c r="E99" i="8"/>
  <c r="E66" i="15"/>
  <c r="E87" i="15"/>
  <c r="E82" i="15"/>
  <c r="E77" i="15"/>
  <c r="E101" i="8"/>
  <c r="E51" i="8"/>
  <c r="E71" i="8"/>
  <c r="E80" i="8"/>
  <c r="E26" i="8"/>
  <c r="E14" i="8"/>
  <c r="E74" i="8"/>
  <c r="E67" i="8"/>
  <c r="E42" i="8"/>
  <c r="E84" i="8"/>
  <c r="E7" i="8"/>
  <c r="E69" i="8"/>
  <c r="E94" i="15"/>
  <c r="E17" i="8"/>
  <c r="E61" i="8"/>
  <c r="E35" i="8"/>
  <c r="E55" i="8"/>
  <c r="E5" i="8"/>
  <c r="E3" i="8"/>
  <c r="E10" i="15"/>
  <c r="E92" i="15"/>
  <c r="E23" i="15"/>
  <c r="E31" i="15"/>
  <c r="E97" i="15"/>
  <c r="E21" i="15"/>
  <c r="E34" i="15"/>
  <c r="E98" i="8"/>
  <c r="E46" i="8"/>
  <c r="C187" i="22"/>
  <c r="E187" i="22" s="1"/>
  <c r="D187" i="21"/>
  <c r="E187" i="21" s="1"/>
  <c r="E39" i="8"/>
  <c r="E95" i="8"/>
  <c r="E87" i="8"/>
  <c r="E78" i="8"/>
  <c r="D259" i="8"/>
  <c r="M4" i="8" s="1"/>
  <c r="E82" i="8"/>
  <c r="E62" i="8"/>
  <c r="E96" i="8"/>
  <c r="E9" i="8"/>
  <c r="E92" i="8"/>
  <c r="C259" i="9"/>
  <c r="M3" i="9" s="1"/>
  <c r="E177" i="19"/>
  <c r="C251" i="15"/>
  <c r="E140" i="19"/>
  <c r="E63" i="19"/>
  <c r="D100" i="14"/>
  <c r="C151" i="10"/>
  <c r="C259" i="10" s="1"/>
  <c r="M3" i="10" s="1"/>
  <c r="D151" i="9"/>
  <c r="C100" i="8"/>
  <c r="E3" i="20"/>
  <c r="D259" i="20"/>
  <c r="E19" i="14"/>
  <c r="E211" i="19"/>
  <c r="E129" i="19"/>
  <c r="E131" i="19"/>
  <c r="E148" i="19"/>
  <c r="E199" i="14"/>
  <c r="E175" i="15"/>
  <c r="E184" i="19"/>
  <c r="E27" i="14"/>
  <c r="E62" i="14"/>
  <c r="E250" i="19"/>
  <c r="E74" i="19"/>
  <c r="E114" i="19"/>
  <c r="E201" i="19"/>
  <c r="E226" i="14"/>
  <c r="E99" i="19"/>
  <c r="E97" i="19"/>
  <c r="E45" i="19"/>
  <c r="E56" i="14"/>
  <c r="E23" i="19"/>
  <c r="E146" i="19"/>
  <c r="E161" i="14"/>
  <c r="E10" i="19"/>
  <c r="E75" i="19"/>
  <c r="E188" i="14"/>
  <c r="E137" i="14"/>
  <c r="E95" i="19"/>
  <c r="E39" i="14"/>
  <c r="E51" i="14"/>
  <c r="E259" i="12"/>
  <c r="E260" i="12" s="1"/>
  <c r="E259" i="24"/>
  <c r="E260" i="24" s="1"/>
  <c r="E239" i="19"/>
  <c r="E135" i="14"/>
  <c r="E36" i="14"/>
  <c r="E216" i="14"/>
  <c r="E29" i="14"/>
  <c r="E162" i="14"/>
  <c r="E204" i="14"/>
  <c r="E203" i="14"/>
  <c r="E248" i="19"/>
  <c r="E180" i="19"/>
  <c r="E96" i="19"/>
  <c r="E124" i="19"/>
  <c r="E18" i="19"/>
  <c r="E235" i="19"/>
  <c r="E88" i="19"/>
  <c r="E22" i="19"/>
  <c r="E224" i="14"/>
  <c r="E77" i="19"/>
  <c r="E198" i="14"/>
  <c r="E17" i="19"/>
  <c r="E156" i="19"/>
  <c r="E31" i="19"/>
  <c r="E65" i="19"/>
  <c r="E197" i="19"/>
  <c r="E141" i="19"/>
  <c r="E42" i="19"/>
  <c r="E143" i="14"/>
  <c r="E16" i="14"/>
  <c r="E46" i="14"/>
  <c r="E182" i="14"/>
  <c r="E8" i="19"/>
  <c r="E181" i="14"/>
  <c r="E145" i="14"/>
  <c r="E107" i="14"/>
  <c r="E172" i="19"/>
  <c r="E41" i="19"/>
  <c r="E158" i="19"/>
  <c r="E166" i="19"/>
  <c r="E48" i="19"/>
  <c r="E25" i="19"/>
  <c r="E119" i="19"/>
  <c r="E6" i="19"/>
  <c r="E93" i="19"/>
  <c r="E64" i="14"/>
  <c r="E225" i="14"/>
  <c r="E94" i="14"/>
  <c r="E35" i="14"/>
  <c r="E174" i="19"/>
  <c r="E12" i="14"/>
  <c r="E247" i="14"/>
  <c r="E54" i="14"/>
  <c r="E230" i="14"/>
  <c r="E59" i="14"/>
  <c r="E236" i="19"/>
  <c r="E15" i="14"/>
  <c r="E222" i="14"/>
  <c r="E84" i="19"/>
  <c r="E28" i="14"/>
  <c r="E171" i="14"/>
  <c r="E151" i="19"/>
  <c r="E153" i="14"/>
  <c r="E150" i="14"/>
  <c r="E200" i="14"/>
  <c r="E105" i="14"/>
  <c r="E117" i="14"/>
  <c r="E108" i="19"/>
  <c r="E205" i="19"/>
  <c r="E163" i="14"/>
  <c r="E66" i="19"/>
  <c r="E163" i="19"/>
  <c r="E154" i="19"/>
  <c r="E243" i="14"/>
  <c r="E104" i="19"/>
  <c r="E232" i="19"/>
  <c r="E14" i="19"/>
  <c r="E37" i="14"/>
  <c r="E241" i="14"/>
  <c r="E26" i="19"/>
  <c r="E219" i="19"/>
  <c r="E79" i="19"/>
  <c r="E116" i="14"/>
  <c r="E118" i="14"/>
  <c r="E185" i="19"/>
  <c r="E9" i="19"/>
  <c r="E234" i="14"/>
  <c r="E193" i="14"/>
  <c r="E132" i="14"/>
  <c r="E187" i="19"/>
  <c r="E176" i="19"/>
  <c r="E32" i="19"/>
  <c r="E83" i="19"/>
  <c r="E80" i="14"/>
  <c r="E70" i="14"/>
  <c r="E136" i="14"/>
  <c r="E11" i="14"/>
  <c r="E195" i="14"/>
  <c r="E232" i="14"/>
  <c r="E52" i="14"/>
  <c r="E117" i="19"/>
  <c r="E78" i="19"/>
  <c r="E73" i="19"/>
  <c r="E13" i="19"/>
  <c r="E219" i="14"/>
  <c r="E24" i="14"/>
  <c r="E147" i="19"/>
  <c r="E103" i="14"/>
  <c r="E86" i="19"/>
  <c r="E228" i="19"/>
  <c r="E189" i="14"/>
  <c r="E164" i="19"/>
  <c r="E168" i="14"/>
  <c r="E128" i="14"/>
  <c r="E86" i="14"/>
  <c r="E245" i="19"/>
  <c r="E123" i="19"/>
  <c r="E194" i="19"/>
  <c r="E255" i="14"/>
  <c r="E152" i="14"/>
  <c r="E238" i="14"/>
  <c r="E142" i="14"/>
  <c r="E127" i="14"/>
  <c r="E122" i="19"/>
  <c r="E236" i="14"/>
  <c r="E254" i="14"/>
  <c r="E57" i="14"/>
  <c r="E120" i="19"/>
  <c r="E104" i="14"/>
  <c r="E40" i="14"/>
  <c r="E68" i="14"/>
  <c r="E193" i="19"/>
  <c r="E103" i="19"/>
  <c r="E255" i="19"/>
  <c r="E152" i="19"/>
  <c r="E134" i="14"/>
  <c r="E5" i="14"/>
  <c r="E229" i="19"/>
  <c r="E34" i="19"/>
  <c r="E250" i="14"/>
  <c r="E138" i="19"/>
  <c r="E176" i="14"/>
  <c r="E209" i="14"/>
  <c r="E155" i="14"/>
  <c r="E98" i="14"/>
  <c r="E21" i="19"/>
  <c r="E157" i="19"/>
  <c r="E113" i="19"/>
  <c r="E221" i="19"/>
  <c r="E102" i="19"/>
  <c r="E256" i="19"/>
  <c r="E49" i="19"/>
  <c r="E24" i="19"/>
  <c r="E159" i="19"/>
  <c r="E47" i="19"/>
  <c r="E165" i="19"/>
  <c r="E220" i="14"/>
  <c r="E26" i="14"/>
  <c r="E43" i="19"/>
  <c r="E85" i="19"/>
  <c r="E173" i="19"/>
  <c r="E70" i="19"/>
  <c r="E66" i="14"/>
  <c r="E179" i="19"/>
  <c r="E196" i="19"/>
  <c r="E69" i="19"/>
  <c r="E217" i="14"/>
  <c r="E213" i="19"/>
  <c r="E215" i="14"/>
  <c r="E81" i="19"/>
  <c r="E160" i="14"/>
  <c r="E144" i="14"/>
  <c r="E169" i="14"/>
  <c r="E231" i="19"/>
  <c r="E4" i="19"/>
  <c r="E111" i="14"/>
  <c r="E87" i="14"/>
  <c r="E147" i="14"/>
  <c r="E218" i="14"/>
  <c r="E92" i="19"/>
  <c r="E71" i="14"/>
  <c r="E81" i="14"/>
  <c r="E109" i="14"/>
  <c r="E125" i="14"/>
  <c r="E126" i="14"/>
  <c r="E15" i="19"/>
  <c r="E222" i="19"/>
  <c r="E7" i="19"/>
  <c r="E59" i="19"/>
  <c r="E202" i="14"/>
  <c r="E125" i="19"/>
  <c r="E126" i="19"/>
  <c r="E42" i="14"/>
  <c r="E102" i="14"/>
  <c r="E256" i="14"/>
  <c r="E40" i="19"/>
  <c r="E51" i="19"/>
  <c r="E139" i="14"/>
  <c r="E68" i="19"/>
  <c r="E52" i="19"/>
  <c r="E206" i="14"/>
  <c r="E113" i="14"/>
  <c r="E221" i="14"/>
  <c r="E196" i="14"/>
  <c r="E168" i="19"/>
  <c r="E128" i="19"/>
  <c r="E109" i="19"/>
  <c r="E234" i="19"/>
  <c r="E61" i="19"/>
  <c r="E178" i="19"/>
  <c r="E124" i="9"/>
  <c r="E208" i="19"/>
  <c r="E130" i="19"/>
  <c r="E244" i="19"/>
  <c r="E106" i="19"/>
  <c r="E212" i="19"/>
  <c r="E165" i="15"/>
  <c r="E188" i="15"/>
  <c r="E123" i="14"/>
  <c r="E43" i="14"/>
  <c r="E6" i="14"/>
  <c r="E190" i="19"/>
  <c r="E38" i="19"/>
  <c r="E112" i="19"/>
  <c r="E91" i="19"/>
  <c r="E107" i="15"/>
  <c r="E9" i="14"/>
  <c r="E53" i="19"/>
  <c r="E167" i="19"/>
  <c r="E124" i="14"/>
  <c r="E18" i="14"/>
  <c r="E235" i="14"/>
  <c r="E37" i="15"/>
  <c r="E8" i="14"/>
  <c r="E243" i="19"/>
  <c r="E145" i="15"/>
  <c r="E29" i="15"/>
  <c r="E140" i="14"/>
  <c r="E121" i="19"/>
  <c r="E45" i="14"/>
  <c r="E201" i="14"/>
  <c r="E65" i="14"/>
  <c r="E135" i="15"/>
  <c r="E80" i="15"/>
  <c r="E197" i="15"/>
  <c r="E210" i="14"/>
  <c r="E231" i="9"/>
  <c r="E240" i="14"/>
  <c r="E121" i="14"/>
  <c r="E72" i="14"/>
  <c r="E44" i="14"/>
  <c r="E242" i="14"/>
  <c r="E61" i="14"/>
  <c r="E149" i="14"/>
  <c r="E110" i="14"/>
  <c r="E252" i="14"/>
  <c r="E3" i="14"/>
  <c r="E58" i="19"/>
  <c r="E135" i="19"/>
  <c r="E101" i="14"/>
  <c r="E203" i="19"/>
  <c r="E67" i="14"/>
  <c r="E153" i="15"/>
  <c r="E84" i="14"/>
  <c r="E131" i="14"/>
  <c r="E246" i="19"/>
  <c r="E78" i="14"/>
  <c r="E28" i="19"/>
  <c r="E129" i="14"/>
  <c r="E170" i="15"/>
  <c r="E42" i="15"/>
  <c r="E159" i="15"/>
  <c r="E198" i="19"/>
  <c r="E48" i="14"/>
  <c r="E230" i="19"/>
  <c r="E106" i="14"/>
  <c r="E233" i="14"/>
  <c r="E212" i="14"/>
  <c r="E166" i="14"/>
  <c r="E172" i="14"/>
  <c r="E95" i="14"/>
  <c r="E83" i="14"/>
  <c r="E58" i="14"/>
  <c r="E114" i="15"/>
  <c r="E130" i="15"/>
  <c r="E99" i="15"/>
  <c r="E62" i="19"/>
  <c r="E178" i="15"/>
  <c r="E183" i="19"/>
  <c r="E79" i="14"/>
  <c r="E30" i="14"/>
  <c r="E5" i="15"/>
  <c r="E212" i="20"/>
  <c r="E108" i="15"/>
  <c r="E120" i="15"/>
  <c r="E119" i="14"/>
  <c r="E205" i="14"/>
  <c r="E49" i="14"/>
  <c r="E10" i="14"/>
  <c r="E16" i="15"/>
  <c r="E169" i="19"/>
  <c r="E146" i="14"/>
  <c r="E173" i="14"/>
  <c r="E136" i="15"/>
  <c r="E210" i="19"/>
  <c r="E156" i="14"/>
  <c r="E54" i="19"/>
  <c r="E179" i="14"/>
  <c r="E59" i="15"/>
  <c r="E180" i="14"/>
  <c r="E187" i="14"/>
  <c r="E158" i="14"/>
  <c r="E141" i="14"/>
  <c r="E69" i="14"/>
  <c r="E74" i="14"/>
  <c r="E220" i="19"/>
  <c r="E218" i="19"/>
  <c r="E63" i="14"/>
  <c r="E241" i="19"/>
  <c r="E213" i="14"/>
  <c r="E189" i="19"/>
  <c r="E174" i="14"/>
  <c r="E88" i="14"/>
  <c r="E71" i="19"/>
  <c r="E203" i="15"/>
  <c r="E14" i="15"/>
  <c r="E211" i="15"/>
  <c r="E105" i="19"/>
  <c r="E214" i="14"/>
  <c r="E157" i="14"/>
  <c r="E72" i="19"/>
  <c r="E33" i="19"/>
  <c r="E256" i="15"/>
  <c r="E52" i="15"/>
  <c r="E23" i="9"/>
  <c r="E152" i="9"/>
  <c r="E238" i="19"/>
  <c r="E200" i="19"/>
  <c r="E30" i="19"/>
  <c r="E202" i="19"/>
  <c r="E46" i="19"/>
  <c r="E224" i="19"/>
  <c r="E36" i="19"/>
  <c r="E121" i="15"/>
  <c r="E44" i="15"/>
  <c r="E242" i="15"/>
  <c r="E149" i="15"/>
  <c r="E184" i="14"/>
  <c r="E175" i="14"/>
  <c r="E138" i="14"/>
  <c r="E93" i="14"/>
  <c r="E77" i="14"/>
  <c r="E71" i="15"/>
  <c r="E137" i="19"/>
  <c r="E64" i="19"/>
  <c r="E20" i="19"/>
  <c r="E12" i="19"/>
  <c r="E143" i="19"/>
  <c r="E253" i="14"/>
  <c r="E161" i="19"/>
  <c r="E41" i="14"/>
  <c r="E27" i="19"/>
  <c r="E164" i="14"/>
  <c r="E155" i="19"/>
  <c r="E84" i="15"/>
  <c r="E244" i="14"/>
  <c r="E160" i="19"/>
  <c r="E17" i="15"/>
  <c r="E48" i="15"/>
  <c r="E245" i="14"/>
  <c r="E225" i="19"/>
  <c r="E192" i="14"/>
  <c r="E195" i="19"/>
  <c r="E115" i="14"/>
  <c r="E94" i="19"/>
  <c r="E76" i="14"/>
  <c r="E58" i="15"/>
  <c r="E237" i="19"/>
  <c r="E247" i="19"/>
  <c r="E204" i="19"/>
  <c r="E162" i="19"/>
  <c r="E134" i="19"/>
  <c r="E55" i="19"/>
  <c r="E5" i="19"/>
  <c r="E181" i="19"/>
  <c r="E142" i="19"/>
  <c r="E34" i="14"/>
  <c r="E26" i="15"/>
  <c r="E139" i="19"/>
  <c r="E232" i="15"/>
  <c r="E149" i="19"/>
  <c r="E110" i="19"/>
  <c r="E54" i="15"/>
  <c r="E105" i="9"/>
  <c r="E233" i="19"/>
  <c r="E224" i="15"/>
  <c r="E226" i="15"/>
  <c r="E162" i="15"/>
  <c r="E133" i="19"/>
  <c r="E43" i="15"/>
  <c r="E60" i="19"/>
  <c r="E240" i="19"/>
  <c r="E175" i="19"/>
  <c r="E89" i="19"/>
  <c r="E146" i="15"/>
  <c r="E228" i="14"/>
  <c r="E234" i="15"/>
  <c r="E6" i="15"/>
  <c r="E254" i="19"/>
  <c r="E218" i="15"/>
  <c r="E124" i="15"/>
  <c r="E18" i="15"/>
  <c r="E235" i="15"/>
  <c r="E169" i="15"/>
  <c r="E199" i="15"/>
  <c r="E193" i="15"/>
  <c r="E23" i="14"/>
  <c r="E248" i="14"/>
  <c r="E111" i="15"/>
  <c r="E44" i="19"/>
  <c r="E31" i="14"/>
  <c r="E25" i="14"/>
  <c r="E148" i="14"/>
  <c r="E255" i="15"/>
  <c r="E185" i="15"/>
  <c r="E221" i="15"/>
  <c r="E22" i="14"/>
  <c r="E36" i="15"/>
  <c r="E215" i="15"/>
  <c r="E150" i="19"/>
  <c r="E80" i="19"/>
  <c r="E73" i="14"/>
  <c r="E13" i="14"/>
  <c r="E188" i="19"/>
  <c r="E250" i="15"/>
  <c r="E9" i="9"/>
  <c r="E47" i="9"/>
  <c r="E167" i="14"/>
  <c r="E133" i="14"/>
  <c r="E53" i="14"/>
  <c r="E60" i="14"/>
  <c r="E33" i="14"/>
  <c r="E178" i="14"/>
  <c r="E223" i="14"/>
  <c r="E27" i="15"/>
  <c r="E249" i="14"/>
  <c r="E216" i="19"/>
  <c r="E32" i="15"/>
  <c r="E125" i="15"/>
  <c r="E227" i="14"/>
  <c r="E186" i="19"/>
  <c r="E191" i="15"/>
  <c r="E131" i="15"/>
  <c r="E78" i="15"/>
  <c r="E239" i="14"/>
  <c r="E208" i="14"/>
  <c r="E190" i="14"/>
  <c r="E38" i="14"/>
  <c r="E112" i="14"/>
  <c r="E91" i="14"/>
  <c r="E75" i="14"/>
  <c r="E21" i="14"/>
  <c r="E41" i="15"/>
  <c r="E231" i="15"/>
  <c r="E246" i="14"/>
  <c r="E35" i="19"/>
  <c r="E177" i="14"/>
  <c r="E205" i="15"/>
  <c r="E154" i="15"/>
  <c r="E122" i="15"/>
  <c r="E20" i="14"/>
  <c r="E215" i="19"/>
  <c r="E39" i="19"/>
  <c r="E87" i="19"/>
  <c r="E229" i="14"/>
  <c r="E127" i="19"/>
  <c r="E183" i="14"/>
  <c r="E90" i="19"/>
  <c r="E187" i="15"/>
  <c r="E206" i="19"/>
  <c r="E170" i="19"/>
  <c r="E191" i="19"/>
  <c r="E182" i="15"/>
  <c r="E122" i="14"/>
  <c r="E165" i="14"/>
  <c r="E32" i="14"/>
  <c r="E14" i="14"/>
  <c r="E47" i="14"/>
  <c r="E85" i="14"/>
  <c r="E99" i="14"/>
  <c r="E252" i="19"/>
  <c r="E223" i="19"/>
  <c r="E118" i="15"/>
  <c r="E47" i="15"/>
  <c r="E85" i="15"/>
  <c r="E92" i="14"/>
  <c r="E214" i="19"/>
  <c r="E220" i="15"/>
  <c r="E57" i="19"/>
  <c r="E197" i="14"/>
  <c r="E154" i="14"/>
  <c r="E96" i="14"/>
  <c r="E211" i="14"/>
  <c r="E37" i="19"/>
  <c r="E64" i="15"/>
  <c r="E12" i="15"/>
  <c r="E185" i="14"/>
  <c r="E153" i="19"/>
  <c r="E217" i="15"/>
  <c r="E242" i="19"/>
  <c r="E3" i="19"/>
  <c r="E152" i="15"/>
  <c r="E140" i="15"/>
  <c r="E45" i="15"/>
  <c r="E216" i="15"/>
  <c r="E158" i="15"/>
  <c r="E209" i="15"/>
  <c r="E56" i="15"/>
  <c r="E8" i="15"/>
  <c r="E55" i="15"/>
  <c r="E51" i="15"/>
  <c r="E202" i="15"/>
  <c r="E69" i="15"/>
  <c r="E120" i="14"/>
  <c r="E254" i="15"/>
  <c r="E259" i="23"/>
  <c r="E260" i="23" s="1"/>
  <c r="E118" i="19"/>
  <c r="E253" i="19"/>
  <c r="E132" i="19"/>
  <c r="E136" i="19"/>
  <c r="E227" i="19"/>
  <c r="E171" i="19"/>
  <c r="E145" i="19"/>
  <c r="E101" i="19"/>
  <c r="E199" i="19"/>
  <c r="E67" i="19"/>
  <c r="E29" i="19"/>
  <c r="E249" i="19"/>
  <c r="E170" i="14"/>
  <c r="E116" i="19"/>
  <c r="E19" i="19"/>
  <c r="E159" i="14"/>
  <c r="E191" i="14"/>
  <c r="E82" i="14"/>
  <c r="E192" i="19"/>
  <c r="E7" i="14"/>
  <c r="E115" i="19"/>
  <c r="E76" i="19"/>
  <c r="E194" i="14"/>
  <c r="E151" i="14"/>
  <c r="E97" i="14"/>
  <c r="E89" i="14"/>
  <c r="E4" i="14"/>
  <c r="E107" i="19"/>
  <c r="E16" i="19"/>
  <c r="E126" i="15"/>
  <c r="E114" i="14"/>
  <c r="E56" i="19"/>
  <c r="E17" i="14"/>
  <c r="E11" i="19"/>
  <c r="E231" i="14"/>
  <c r="E144" i="15"/>
  <c r="E130" i="14"/>
  <c r="E98" i="19"/>
  <c r="E227" i="15"/>
  <c r="E164" i="15"/>
  <c r="E25" i="15"/>
  <c r="E180" i="15"/>
  <c r="E96" i="15"/>
  <c r="E186" i="15"/>
  <c r="E198" i="15"/>
  <c r="E230" i="15"/>
  <c r="E209" i="19"/>
  <c r="E93" i="15"/>
  <c r="E189" i="15"/>
  <c r="E226" i="19"/>
  <c r="E182" i="19"/>
  <c r="E144" i="19"/>
  <c r="E111" i="19"/>
  <c r="E217" i="19"/>
  <c r="E20" i="15"/>
  <c r="E200" i="15"/>
  <c r="E237" i="14"/>
  <c r="E83" i="15"/>
  <c r="E70" i="15"/>
  <c r="E213" i="15"/>
  <c r="M18" i="18" l="1"/>
  <c r="E259" i="18"/>
  <c r="E260" i="18" s="1"/>
  <c r="M18" i="19"/>
  <c r="M17" i="19"/>
  <c r="E259" i="20"/>
  <c r="E260" i="20" s="1"/>
  <c r="M4" i="20"/>
  <c r="M5" i="20" s="1"/>
  <c r="M6" i="20" s="1"/>
  <c r="M18" i="20"/>
  <c r="M17" i="20"/>
  <c r="D259" i="19"/>
  <c r="C259" i="15"/>
  <c r="M3" i="15" s="1"/>
  <c r="E251" i="14"/>
  <c r="C259" i="14"/>
  <c r="M3" i="14" s="1"/>
  <c r="E50" i="14"/>
  <c r="E251" i="15"/>
  <c r="D259" i="21"/>
  <c r="M4" i="21" s="1"/>
  <c r="M5" i="21" s="1"/>
  <c r="M6" i="21" s="1"/>
  <c r="E4" i="21"/>
  <c r="E100" i="8"/>
  <c r="M18" i="8" s="1"/>
  <c r="D259" i="14"/>
  <c r="M4" i="14" s="1"/>
  <c r="C259" i="8"/>
  <c r="M3" i="8" s="1"/>
  <c r="M5" i="8" s="1"/>
  <c r="M6" i="8" s="1"/>
  <c r="C259" i="22"/>
  <c r="M3" i="22" s="1"/>
  <c r="M5" i="22" s="1"/>
  <c r="M6" i="22" s="1"/>
  <c r="E4" i="22"/>
  <c r="D100" i="15"/>
  <c r="D259" i="9"/>
  <c r="M4" i="9" s="1"/>
  <c r="M5" i="9" s="1"/>
  <c r="M6" i="9" s="1"/>
  <c r="E151" i="9"/>
  <c r="E100" i="14"/>
  <c r="M17" i="14" s="1"/>
  <c r="M5" i="14" l="1"/>
  <c r="M6" i="14" s="1"/>
  <c r="M18" i="14"/>
  <c r="M17" i="8"/>
  <c r="M18" i="22"/>
  <c r="M17" i="22"/>
  <c r="M18" i="9"/>
  <c r="M17" i="9"/>
  <c r="E259" i="19"/>
  <c r="E260" i="19" s="1"/>
  <c r="M4" i="19"/>
  <c r="M5" i="19" s="1"/>
  <c r="M6" i="19" s="1"/>
  <c r="C270" i="21"/>
  <c r="C271" i="21" s="1"/>
  <c r="M17" i="21"/>
  <c r="M18" i="21"/>
  <c r="E259" i="8"/>
  <c r="F3" i="18"/>
  <c r="G3" i="18" s="1"/>
  <c r="I3" i="18" s="1"/>
  <c r="F71" i="20"/>
  <c r="E259" i="14"/>
  <c r="E260" i="14" s="1"/>
  <c r="F175" i="14" s="1"/>
  <c r="G175" i="14" s="1"/>
  <c r="I175" i="14" s="1"/>
  <c r="F15" i="12"/>
  <c r="G15" i="12" s="1"/>
  <c r="F111" i="24"/>
  <c r="G111" i="24" s="1"/>
  <c r="E259" i="21"/>
  <c r="E259" i="22"/>
  <c r="E260" i="22" s="1"/>
  <c r="F16" i="18"/>
  <c r="G16" i="18" s="1"/>
  <c r="F127" i="18"/>
  <c r="G127" i="18" s="1"/>
  <c r="F236" i="18"/>
  <c r="G236" i="18" s="1"/>
  <c r="F113" i="24"/>
  <c r="G113" i="24" s="1"/>
  <c r="F191" i="24"/>
  <c r="G191" i="24" s="1"/>
  <c r="I191" i="24" s="1"/>
  <c r="F115" i="24"/>
  <c r="G115" i="24" s="1"/>
  <c r="I115" i="24" s="1"/>
  <c r="F61" i="24"/>
  <c r="G61" i="24" s="1"/>
  <c r="I61" i="24" s="1"/>
  <c r="F210" i="24"/>
  <c r="G210" i="24" s="1"/>
  <c r="I210" i="24" s="1"/>
  <c r="F108" i="24"/>
  <c r="G108" i="24" s="1"/>
  <c r="E259" i="9"/>
  <c r="E260" i="9" s="1"/>
  <c r="E100" i="15"/>
  <c r="D259" i="15"/>
  <c r="M4" i="15" s="1"/>
  <c r="M5" i="15" s="1"/>
  <c r="M6" i="15" s="1"/>
  <c r="F170" i="18"/>
  <c r="G170" i="18" s="1"/>
  <c r="I170" i="18" s="1"/>
  <c r="F216" i="18"/>
  <c r="G216" i="18" s="1"/>
  <c r="I216" i="18" s="1"/>
  <c r="F166" i="24"/>
  <c r="G166" i="24" s="1"/>
  <c r="F141" i="24"/>
  <c r="G141" i="24" s="1"/>
  <c r="I141" i="24" s="1"/>
  <c r="F181" i="24"/>
  <c r="G181" i="24" s="1"/>
  <c r="I181" i="24" s="1"/>
  <c r="F147" i="24"/>
  <c r="G147" i="24" s="1"/>
  <c r="I147" i="24" s="1"/>
  <c r="F187" i="24"/>
  <c r="G187" i="24" s="1"/>
  <c r="I187" i="24" s="1"/>
  <c r="F30" i="24"/>
  <c r="G30" i="24" s="1"/>
  <c r="I30" i="24" s="1"/>
  <c r="F24" i="24"/>
  <c r="G24" i="24" s="1"/>
  <c r="F25" i="24"/>
  <c r="G25" i="24" s="1"/>
  <c r="F48" i="24"/>
  <c r="G48" i="24" s="1"/>
  <c r="F16" i="24"/>
  <c r="G16" i="24" s="1"/>
  <c r="I16" i="24" s="1"/>
  <c r="F106" i="24"/>
  <c r="G106" i="24" s="1"/>
  <c r="F171" i="24"/>
  <c r="G171" i="24" s="1"/>
  <c r="F93" i="24"/>
  <c r="G93" i="24" s="1"/>
  <c r="I93" i="24" s="1"/>
  <c r="F74" i="24"/>
  <c r="G74" i="24" s="1"/>
  <c r="I74" i="24" s="1"/>
  <c r="F173" i="24"/>
  <c r="G173" i="24" s="1"/>
  <c r="I173" i="24" s="1"/>
  <c r="F95" i="24"/>
  <c r="G95" i="24" s="1"/>
  <c r="I95" i="24" s="1"/>
  <c r="F192" i="24"/>
  <c r="G192" i="24" s="1"/>
  <c r="F102" i="24"/>
  <c r="G102" i="24" s="1"/>
  <c r="I102" i="24" s="1"/>
  <c r="F135" i="24"/>
  <c r="G135" i="24" s="1"/>
  <c r="F114" i="24"/>
  <c r="G114" i="24" s="1"/>
  <c r="I114" i="24" s="1"/>
  <c r="F96" i="24"/>
  <c r="G96" i="24" s="1"/>
  <c r="I96" i="24" s="1"/>
  <c r="F34" i="24"/>
  <c r="G34" i="24" s="1"/>
  <c r="I34" i="24" s="1"/>
  <c r="F184" i="24"/>
  <c r="G184" i="24" s="1"/>
  <c r="F177" i="24"/>
  <c r="G177" i="24" s="1"/>
  <c r="F160" i="24"/>
  <c r="G160" i="24" s="1"/>
  <c r="I160" i="24" s="1"/>
  <c r="F150" i="24"/>
  <c r="G150" i="24" s="1"/>
  <c r="I150" i="24" s="1"/>
  <c r="F119" i="24"/>
  <c r="G119" i="24" s="1"/>
  <c r="F9" i="24"/>
  <c r="G9" i="24" s="1"/>
  <c r="I9" i="24" s="1"/>
  <c r="F105" i="24"/>
  <c r="G105" i="24" s="1"/>
  <c r="I105" i="24" s="1"/>
  <c r="F31" i="24"/>
  <c r="G31" i="24" s="1"/>
  <c r="I31" i="24" s="1"/>
  <c r="F188" i="24"/>
  <c r="G188" i="24" s="1"/>
  <c r="I188" i="24" s="1"/>
  <c r="F225" i="24"/>
  <c r="G225" i="24" s="1"/>
  <c r="F221" i="24"/>
  <c r="G221" i="24" s="1"/>
  <c r="I221" i="24" s="1"/>
  <c r="F66" i="24"/>
  <c r="G66" i="24" s="1"/>
  <c r="F52" i="24"/>
  <c r="G52" i="24" s="1"/>
  <c r="I52" i="24" s="1"/>
  <c r="F153" i="24"/>
  <c r="G153" i="24" s="1"/>
  <c r="F229" i="24"/>
  <c r="G229" i="24" s="1"/>
  <c r="I229" i="24" s="1"/>
  <c r="F78" i="24"/>
  <c r="G78" i="24" s="1"/>
  <c r="F90" i="24"/>
  <c r="G90" i="24" s="1"/>
  <c r="F14" i="24"/>
  <c r="G14" i="24" s="1"/>
  <c r="I14" i="24" s="1"/>
  <c r="F125" i="24"/>
  <c r="G125" i="24" s="1"/>
  <c r="I125" i="24" s="1"/>
  <c r="F131" i="24"/>
  <c r="G131" i="24" s="1"/>
  <c r="I131" i="24" s="1"/>
  <c r="F64" i="24"/>
  <c r="G64" i="24" s="1"/>
  <c r="F127" i="24"/>
  <c r="G127" i="24" s="1"/>
  <c r="F62" i="24"/>
  <c r="G62" i="24" s="1"/>
  <c r="I62" i="24" s="1"/>
  <c r="F203" i="24"/>
  <c r="G203" i="24" s="1"/>
  <c r="I203" i="24" s="1"/>
  <c r="F29" i="24"/>
  <c r="G29" i="24" s="1"/>
  <c r="F4" i="24"/>
  <c r="G4" i="24" s="1"/>
  <c r="F97" i="24"/>
  <c r="G97" i="24" s="1"/>
  <c r="F189" i="24"/>
  <c r="G189" i="24" s="1"/>
  <c r="I189" i="24" s="1"/>
  <c r="F197" i="24"/>
  <c r="G197" i="24" s="1"/>
  <c r="I197" i="24" s="1"/>
  <c r="F226" i="24"/>
  <c r="G226" i="24" s="1"/>
  <c r="I226" i="24" s="1"/>
  <c r="F12" i="24"/>
  <c r="G12" i="24" s="1"/>
  <c r="I12" i="24" s="1"/>
  <c r="F247" i="24"/>
  <c r="G247" i="24" s="1"/>
  <c r="I247" i="24" s="1"/>
  <c r="F86" i="24"/>
  <c r="G86" i="24" s="1"/>
  <c r="I86" i="24" s="1"/>
  <c r="F76" i="24"/>
  <c r="G76" i="24" s="1"/>
  <c r="F242" i="24"/>
  <c r="G242" i="24" s="1"/>
  <c r="I242" i="24" s="1"/>
  <c r="F129" i="24"/>
  <c r="G129" i="24" s="1"/>
  <c r="I129" i="24" s="1"/>
  <c r="F233" i="24"/>
  <c r="G233" i="24" s="1"/>
  <c r="I233" i="24" s="1"/>
  <c r="F223" i="24"/>
  <c r="G223" i="24" s="1"/>
  <c r="F100" i="24"/>
  <c r="G100" i="24" s="1"/>
  <c r="F91" i="24"/>
  <c r="G91" i="24" s="1"/>
  <c r="I91" i="24" s="1"/>
  <c r="F200" i="24"/>
  <c r="G200" i="24" s="1"/>
  <c r="F162" i="24"/>
  <c r="G162" i="24" s="1"/>
  <c r="I162" i="24" s="1"/>
  <c r="F46" i="24"/>
  <c r="G46" i="24" s="1"/>
  <c r="I46" i="24" s="1"/>
  <c r="F60" i="24"/>
  <c r="G60" i="24" s="1"/>
  <c r="F154" i="24"/>
  <c r="G154" i="24" s="1"/>
  <c r="I154" i="24" s="1"/>
  <c r="F205" i="24"/>
  <c r="G205" i="24" s="1"/>
  <c r="I205" i="24" s="1"/>
  <c r="F18" i="24"/>
  <c r="G18" i="24" s="1"/>
  <c r="I18" i="24" s="1"/>
  <c r="F47" i="24"/>
  <c r="G47" i="24" s="1"/>
  <c r="I47" i="24" s="1"/>
  <c r="F244" i="24"/>
  <c r="G244" i="24" s="1"/>
  <c r="I244" i="24" s="1"/>
  <c r="F156" i="24"/>
  <c r="G156" i="24" s="1"/>
  <c r="I156" i="24" s="1"/>
  <c r="F220" i="24"/>
  <c r="G220" i="24" s="1"/>
  <c r="I220" i="24" s="1"/>
  <c r="F142" i="24"/>
  <c r="G142" i="24" s="1"/>
  <c r="F23" i="24"/>
  <c r="G23" i="24" s="1"/>
  <c r="F207" i="24"/>
  <c r="G207" i="24" s="1"/>
  <c r="F228" i="24"/>
  <c r="G228" i="24" s="1"/>
  <c r="F58" i="24"/>
  <c r="G58" i="24" s="1"/>
  <c r="I58" i="24" s="1"/>
  <c r="F6" i="24"/>
  <c r="G6" i="24" s="1"/>
  <c r="I6" i="24" s="1"/>
  <c r="F148" i="24"/>
  <c r="G148" i="24" s="1"/>
  <c r="F110" i="24"/>
  <c r="G110" i="24" s="1"/>
  <c r="I110" i="24" s="1"/>
  <c r="F7" i="24"/>
  <c r="G7" i="24" s="1"/>
  <c r="F151" i="24"/>
  <c r="G151" i="24" s="1"/>
  <c r="I151" i="24" s="1"/>
  <c r="F202" i="24"/>
  <c r="G202" i="24" s="1"/>
  <c r="F43" i="24"/>
  <c r="G43" i="24" s="1"/>
  <c r="I43" i="24" s="1"/>
  <c r="F256" i="24"/>
  <c r="G256" i="24" s="1"/>
  <c r="I256" i="24" s="1"/>
  <c r="F254" i="24"/>
  <c r="G254" i="24" s="1"/>
  <c r="I254" i="24" s="1"/>
  <c r="F69" i="24"/>
  <c r="G69" i="24" s="1"/>
  <c r="F224" i="24"/>
  <c r="G224" i="24" s="1"/>
  <c r="F53" i="24"/>
  <c r="G53" i="24" s="1"/>
  <c r="I53" i="24" s="1"/>
  <c r="F17" i="24"/>
  <c r="G17" i="24" s="1"/>
  <c r="F145" i="24"/>
  <c r="G145" i="24" s="1"/>
  <c r="I145" i="24" s="1"/>
  <c r="F134" i="24"/>
  <c r="G134" i="24" s="1"/>
  <c r="I134" i="24" s="1"/>
  <c r="F37" i="24"/>
  <c r="G37" i="24" s="1"/>
  <c r="F121" i="24"/>
  <c r="G121" i="24" s="1"/>
  <c r="I121" i="24" s="1"/>
  <c r="F13" i="24"/>
  <c r="G13" i="24" s="1"/>
  <c r="F88" i="24"/>
  <c r="G88" i="24" s="1"/>
  <c r="I88" i="24" s="1"/>
  <c r="F8" i="24"/>
  <c r="G8" i="24" s="1"/>
  <c r="I8" i="24" s="1"/>
  <c r="F21" i="24"/>
  <c r="G21" i="24" s="1"/>
  <c r="I21" i="24" s="1"/>
  <c r="F57" i="24"/>
  <c r="G57" i="24" s="1"/>
  <c r="F158" i="24"/>
  <c r="G158" i="24" s="1"/>
  <c r="I158" i="24" s="1"/>
  <c r="F27" i="24"/>
  <c r="G27" i="24" s="1"/>
  <c r="F159" i="24"/>
  <c r="G159" i="24" s="1"/>
  <c r="F118" i="24"/>
  <c r="G118" i="24" s="1"/>
  <c r="I118" i="24" s="1"/>
  <c r="F231" i="24"/>
  <c r="G231" i="24" s="1"/>
  <c r="I231" i="24" s="1"/>
  <c r="F55" i="24"/>
  <c r="G55" i="24" s="1"/>
  <c r="I55" i="24" s="1"/>
  <c r="F214" i="24"/>
  <c r="G214" i="24" s="1"/>
  <c r="I214" i="24" s="1"/>
  <c r="F213" i="24"/>
  <c r="G213" i="24" s="1"/>
  <c r="I213" i="24" s="1"/>
  <c r="F120" i="24"/>
  <c r="G120" i="24" s="1"/>
  <c r="I120" i="24" s="1"/>
  <c r="F65" i="24"/>
  <c r="G65" i="24" s="1"/>
  <c r="I65" i="24" s="1"/>
  <c r="F194" i="24"/>
  <c r="G194" i="24" s="1"/>
  <c r="I194" i="24" s="1"/>
  <c r="F183" i="24"/>
  <c r="G183" i="24" s="1"/>
  <c r="F77" i="24"/>
  <c r="G77" i="24" s="1"/>
  <c r="I77" i="24" s="1"/>
  <c r="F35" i="24"/>
  <c r="G35" i="24" s="1"/>
  <c r="F89" i="24"/>
  <c r="G89" i="24" s="1"/>
  <c r="F126" i="24"/>
  <c r="G126" i="24" s="1"/>
  <c r="I126" i="24" s="1"/>
  <c r="F230" i="24"/>
  <c r="G230" i="24" s="1"/>
  <c r="I230" i="24" s="1"/>
  <c r="F39" i="24"/>
  <c r="G39" i="24" s="1"/>
  <c r="F234" i="24"/>
  <c r="G234" i="24" s="1"/>
  <c r="I234" i="24" s="1"/>
  <c r="F98" i="24"/>
  <c r="G98" i="24" s="1"/>
  <c r="F144" i="24"/>
  <c r="G144" i="24" s="1"/>
  <c r="I144" i="24" s="1"/>
  <c r="F253" i="24"/>
  <c r="G253" i="24" s="1"/>
  <c r="I253" i="24" s="1"/>
  <c r="F130" i="24"/>
  <c r="G130" i="24" s="1"/>
  <c r="I130" i="24" s="1"/>
  <c r="F193" i="24"/>
  <c r="G193" i="24" s="1"/>
  <c r="I193" i="24" s="1"/>
  <c r="F5" i="24"/>
  <c r="G5" i="24" s="1"/>
  <c r="I5" i="24" s="1"/>
  <c r="F15" i="24"/>
  <c r="G15" i="24" s="1"/>
  <c r="I15" i="24" s="1"/>
  <c r="F238" i="24"/>
  <c r="G238" i="24" s="1"/>
  <c r="I238" i="24" s="1"/>
  <c r="F185" i="24"/>
  <c r="G185" i="24" s="1"/>
  <c r="F248" i="24"/>
  <c r="G248" i="24" s="1"/>
  <c r="I248" i="24" s="1"/>
  <c r="F59" i="24"/>
  <c r="G59" i="24" s="1"/>
  <c r="I59" i="24" s="1"/>
  <c r="F208" i="24"/>
  <c r="G208" i="24" s="1"/>
  <c r="F87" i="24"/>
  <c r="G87" i="24" s="1"/>
  <c r="F241" i="24"/>
  <c r="G241" i="24" s="1"/>
  <c r="I241" i="24" s="1"/>
  <c r="F167" i="24"/>
  <c r="G167" i="24" s="1"/>
  <c r="I167" i="24" s="1"/>
  <c r="F161" i="24"/>
  <c r="G161" i="24" s="1"/>
  <c r="I161" i="24" s="1"/>
  <c r="F36" i="24"/>
  <c r="G36" i="24" s="1"/>
  <c r="I36" i="24" s="1"/>
  <c r="F249" i="24"/>
  <c r="G249" i="24" s="1"/>
  <c r="I249" i="24" s="1"/>
  <c r="F165" i="24"/>
  <c r="G165" i="24" s="1"/>
  <c r="F84" i="24"/>
  <c r="G84" i="24" s="1"/>
  <c r="F70" i="24"/>
  <c r="G70" i="24" s="1"/>
  <c r="I70" i="24" s="1"/>
  <c r="F245" i="24"/>
  <c r="G245" i="24" s="1"/>
  <c r="I245" i="24" s="1"/>
  <c r="F45" i="24"/>
  <c r="G45" i="24" s="1"/>
  <c r="I45" i="24" s="1"/>
  <c r="F33" i="24"/>
  <c r="G33" i="24" s="1"/>
  <c r="F237" i="24"/>
  <c r="G237" i="24" s="1"/>
  <c r="F138" i="24"/>
  <c r="G138" i="24" s="1"/>
  <c r="I138" i="24" s="1"/>
  <c r="F176" i="24"/>
  <c r="G176" i="24" s="1"/>
  <c r="I176" i="24" s="1"/>
  <c r="F212" i="24"/>
  <c r="G212" i="24" s="1"/>
  <c r="I212" i="24" s="1"/>
  <c r="F216" i="24"/>
  <c r="G216" i="24" s="1"/>
  <c r="I216" i="24" s="1"/>
  <c r="F143" i="24"/>
  <c r="G143" i="24" s="1"/>
  <c r="I143" i="24" s="1"/>
  <c r="F246" i="24"/>
  <c r="G246" i="24" s="1"/>
  <c r="F80" i="24"/>
  <c r="G80" i="24" s="1"/>
  <c r="I80" i="24" s="1"/>
  <c r="F218" i="24"/>
  <c r="G218" i="24" s="1"/>
  <c r="I218" i="24" s="1"/>
  <c r="F117" i="24"/>
  <c r="G117" i="24" s="1"/>
  <c r="I117" i="24" s="1"/>
  <c r="F132" i="24"/>
  <c r="G132" i="24" s="1"/>
  <c r="I132" i="24" s="1"/>
  <c r="F85" i="24"/>
  <c r="G85" i="24" s="1"/>
  <c r="F137" i="24"/>
  <c r="G137" i="24" s="1"/>
  <c r="F180" i="24"/>
  <c r="G180" i="24" s="1"/>
  <c r="I180" i="24" s="1"/>
  <c r="F68" i="24"/>
  <c r="G68" i="24" s="1"/>
  <c r="I68" i="24" s="1"/>
  <c r="F103" i="24"/>
  <c r="G103" i="24" s="1"/>
  <c r="I103" i="24" s="1"/>
  <c r="F157" i="24"/>
  <c r="G157" i="24" s="1"/>
  <c r="F104" i="24"/>
  <c r="G104" i="24" s="1"/>
  <c r="I104" i="24" s="1"/>
  <c r="F209" i="24"/>
  <c r="G209" i="24" s="1"/>
  <c r="I209" i="24" s="1"/>
  <c r="F252" i="24"/>
  <c r="G252" i="24" s="1"/>
  <c r="F139" i="24"/>
  <c r="G139" i="24" s="1"/>
  <c r="I139" i="24" s="1"/>
  <c r="F75" i="24"/>
  <c r="G75" i="24" s="1"/>
  <c r="I75" i="24" s="1"/>
  <c r="F99" i="24"/>
  <c r="G99" i="24" s="1"/>
  <c r="F3" i="24"/>
  <c r="F239" i="24"/>
  <c r="G239" i="24" s="1"/>
  <c r="F51" i="24"/>
  <c r="G51" i="24" s="1"/>
  <c r="I51" i="24" s="1"/>
  <c r="F240" i="24"/>
  <c r="G240" i="24" s="1"/>
  <c r="I240" i="24" s="1"/>
  <c r="F71" i="24"/>
  <c r="G71" i="24" s="1"/>
  <c r="F116" i="24"/>
  <c r="G116" i="24" s="1"/>
  <c r="F186" i="24"/>
  <c r="G186" i="24" s="1"/>
  <c r="I186" i="24" s="1"/>
  <c r="F107" i="24"/>
  <c r="G107" i="24" s="1"/>
  <c r="I107" i="24" s="1"/>
  <c r="F235" i="24"/>
  <c r="G235" i="24" s="1"/>
  <c r="F19" i="24"/>
  <c r="G19" i="24" s="1"/>
  <c r="I19" i="24" s="1"/>
  <c r="F56" i="24"/>
  <c r="G56" i="24" s="1"/>
  <c r="I56" i="24" s="1"/>
  <c r="F163" i="24"/>
  <c r="G163" i="24" s="1"/>
  <c r="F219" i="24"/>
  <c r="G219" i="24" s="1"/>
  <c r="F41" i="24"/>
  <c r="G41" i="24" s="1"/>
  <c r="I41" i="24" s="1"/>
  <c r="F196" i="24"/>
  <c r="G196" i="24" s="1"/>
  <c r="I196" i="24" s="1"/>
  <c r="F199" i="24"/>
  <c r="G199" i="24" s="1"/>
  <c r="F204" i="24"/>
  <c r="G204" i="24" s="1"/>
  <c r="F168" i="24"/>
  <c r="G168" i="24" s="1"/>
  <c r="F81" i="24"/>
  <c r="G81" i="24" s="1"/>
  <c r="I81" i="24" s="1"/>
  <c r="F72" i="24"/>
  <c r="G72" i="24" s="1"/>
  <c r="I72" i="24" s="1"/>
  <c r="F255" i="24"/>
  <c r="G255" i="24" s="1"/>
  <c r="F140" i="24"/>
  <c r="G140" i="24" s="1"/>
  <c r="F54" i="24"/>
  <c r="G54" i="24" s="1"/>
  <c r="I54" i="24" s="1"/>
  <c r="F22" i="24"/>
  <c r="G22" i="24" s="1"/>
  <c r="I22" i="24" s="1"/>
  <c r="F149" i="24"/>
  <c r="G149" i="24" s="1"/>
  <c r="I149" i="24" s="1"/>
  <c r="F195" i="24"/>
  <c r="G195" i="24" s="1"/>
  <c r="F112" i="24"/>
  <c r="G112" i="24" s="1"/>
  <c r="I112" i="24" s="1"/>
  <c r="F79" i="24"/>
  <c r="G79" i="24" s="1"/>
  <c r="I79" i="24" s="1"/>
  <c r="F172" i="24"/>
  <c r="G172" i="24" s="1"/>
  <c r="I172" i="24" s="1"/>
  <c r="F201" i="24"/>
  <c r="G201" i="24" s="1"/>
  <c r="F179" i="24"/>
  <c r="G179" i="24" s="1"/>
  <c r="I179" i="24" s="1"/>
  <c r="F178" i="24"/>
  <c r="G178" i="24" s="1"/>
  <c r="F243" i="24"/>
  <c r="G243" i="24" s="1"/>
  <c r="F42" i="24"/>
  <c r="G42" i="24" s="1"/>
  <c r="F11" i="24"/>
  <c r="G11" i="24" s="1"/>
  <c r="I11" i="24" s="1"/>
  <c r="F232" i="24"/>
  <c r="G232" i="24" s="1"/>
  <c r="I232" i="24" s="1"/>
  <c r="F133" i="24"/>
  <c r="G133" i="24" s="1"/>
  <c r="F10" i="24"/>
  <c r="G10" i="24" s="1"/>
  <c r="I10" i="24" s="1"/>
  <c r="F198" i="24"/>
  <c r="G198" i="24" s="1"/>
  <c r="I198" i="24" s="1"/>
  <c r="F49" i="24"/>
  <c r="G49" i="24" s="1"/>
  <c r="I49" i="24" s="1"/>
  <c r="F236" i="24"/>
  <c r="G236" i="24" s="1"/>
  <c r="I236" i="24" s="1"/>
  <c r="F136" i="24"/>
  <c r="G136" i="24" s="1"/>
  <c r="I136" i="24" s="1"/>
  <c r="F146" i="24"/>
  <c r="G146" i="24" s="1"/>
  <c r="F67" i="24"/>
  <c r="G67" i="24" s="1"/>
  <c r="F182" i="24"/>
  <c r="G182" i="24" s="1"/>
  <c r="F128" i="24"/>
  <c r="G128" i="24" s="1"/>
  <c r="F40" i="24"/>
  <c r="G40" i="24" s="1"/>
  <c r="F44" i="24"/>
  <c r="G44" i="24" s="1"/>
  <c r="I44" i="24" s="1"/>
  <c r="F152" i="24"/>
  <c r="G152" i="24" s="1"/>
  <c r="F63" i="24"/>
  <c r="G63" i="24" s="1"/>
  <c r="I63" i="24" s="1"/>
  <c r="F13" i="18"/>
  <c r="G13" i="18" s="1"/>
  <c r="I13" i="18" s="1"/>
  <c r="F171" i="18"/>
  <c r="G171" i="18" s="1"/>
  <c r="I171" i="18" s="1"/>
  <c r="F98" i="18"/>
  <c r="G98" i="18" s="1"/>
  <c r="F180" i="12"/>
  <c r="G180" i="12" s="1"/>
  <c r="F157" i="12"/>
  <c r="G157" i="12" s="1"/>
  <c r="I157" i="12" s="1"/>
  <c r="F57" i="12"/>
  <c r="G57" i="12" s="1"/>
  <c r="I57" i="12" s="1"/>
  <c r="F49" i="18"/>
  <c r="G49" i="18" s="1"/>
  <c r="F193" i="18"/>
  <c r="G193" i="18" s="1"/>
  <c r="F230" i="12"/>
  <c r="G230" i="12" s="1"/>
  <c r="I230" i="12" s="1"/>
  <c r="F19" i="12"/>
  <c r="G19" i="12" s="1"/>
  <c r="F252" i="18"/>
  <c r="G252" i="18" s="1"/>
  <c r="I252" i="18" s="1"/>
  <c r="F82" i="18"/>
  <c r="G82" i="18" s="1"/>
  <c r="F197" i="12"/>
  <c r="G197" i="12" s="1"/>
  <c r="I197" i="12" s="1"/>
  <c r="F30" i="18"/>
  <c r="G30" i="18" s="1"/>
  <c r="I30" i="18" s="1"/>
  <c r="F240" i="18"/>
  <c r="G240" i="18" s="1"/>
  <c r="I240" i="18" s="1"/>
  <c r="F92" i="24"/>
  <c r="G92" i="24" s="1"/>
  <c r="I92" i="24" s="1"/>
  <c r="F174" i="24"/>
  <c r="G174" i="24" s="1"/>
  <c r="F28" i="24"/>
  <c r="G28" i="24" s="1"/>
  <c r="F38" i="24"/>
  <c r="G38" i="24" s="1"/>
  <c r="F206" i="24"/>
  <c r="G206" i="24" s="1"/>
  <c r="I206" i="24" s="1"/>
  <c r="F50" i="24"/>
  <c r="G50" i="24" s="1"/>
  <c r="F94" i="24"/>
  <c r="G94" i="24" s="1"/>
  <c r="F83" i="24"/>
  <c r="G83" i="24" s="1"/>
  <c r="F190" i="24"/>
  <c r="G190" i="24" s="1"/>
  <c r="I190" i="24" s="1"/>
  <c r="F82" i="24"/>
  <c r="G82" i="24" s="1"/>
  <c r="I82" i="24" s="1"/>
  <c r="F32" i="24"/>
  <c r="G32" i="24" s="1"/>
  <c r="F175" i="24"/>
  <c r="G175" i="24" s="1"/>
  <c r="F109" i="24"/>
  <c r="G109" i="24" s="1"/>
  <c r="F250" i="24"/>
  <c r="G250" i="24" s="1"/>
  <c r="I250" i="24" s="1"/>
  <c r="F155" i="24"/>
  <c r="G155" i="24" s="1"/>
  <c r="I155" i="24" s="1"/>
  <c r="F26" i="24"/>
  <c r="G26" i="24" s="1"/>
  <c r="F124" i="24"/>
  <c r="G124" i="24" s="1"/>
  <c r="I124" i="24" s="1"/>
  <c r="F170" i="24"/>
  <c r="G170" i="24" s="1"/>
  <c r="I170" i="24" s="1"/>
  <c r="F211" i="24"/>
  <c r="G211" i="24" s="1"/>
  <c r="I211" i="24" s="1"/>
  <c r="F251" i="24"/>
  <c r="G251" i="24" s="1"/>
  <c r="I251" i="24" s="1"/>
  <c r="F215" i="24"/>
  <c r="G215" i="24" s="1"/>
  <c r="F169" i="24"/>
  <c r="G169" i="24" s="1"/>
  <c r="I169" i="24" s="1"/>
  <c r="F227" i="24"/>
  <c r="G227" i="24" s="1"/>
  <c r="F164" i="24"/>
  <c r="G164" i="24" s="1"/>
  <c r="F101" i="24"/>
  <c r="G101" i="24" s="1"/>
  <c r="I101" i="24" s="1"/>
  <c r="F20" i="24"/>
  <c r="G20" i="24" s="1"/>
  <c r="I20" i="24" s="1"/>
  <c r="F217" i="24"/>
  <c r="G217" i="24" s="1"/>
  <c r="F122" i="24"/>
  <c r="G122" i="24" s="1"/>
  <c r="I122" i="24" s="1"/>
  <c r="F222" i="24"/>
  <c r="G222" i="24" s="1"/>
  <c r="I222" i="24" s="1"/>
  <c r="F123" i="24"/>
  <c r="G123" i="24" s="1"/>
  <c r="I123" i="24" s="1"/>
  <c r="F73" i="24"/>
  <c r="G73" i="24" s="1"/>
  <c r="I73" i="24" s="1"/>
  <c r="F110" i="12"/>
  <c r="G110" i="12" s="1"/>
  <c r="I110" i="12" s="1"/>
  <c r="F68" i="12"/>
  <c r="G68" i="12" s="1"/>
  <c r="F133" i="12"/>
  <c r="G133" i="12" s="1"/>
  <c r="F25" i="12"/>
  <c r="G25" i="12" s="1"/>
  <c r="F236" i="12"/>
  <c r="G236" i="12" s="1"/>
  <c r="F41" i="12"/>
  <c r="G41" i="12" s="1"/>
  <c r="F39" i="12"/>
  <c r="G39" i="12" s="1"/>
  <c r="F224" i="12"/>
  <c r="G224" i="12" s="1"/>
  <c r="F223" i="12"/>
  <c r="G223" i="12" s="1"/>
  <c r="F237" i="12"/>
  <c r="G237" i="12" s="1"/>
  <c r="F201" i="12"/>
  <c r="G201" i="12" s="1"/>
  <c r="I201" i="12" s="1"/>
  <c r="F63" i="12"/>
  <c r="G63" i="12" s="1"/>
  <c r="F210" i="12"/>
  <c r="G210" i="12" s="1"/>
  <c r="I210" i="12" s="1"/>
  <c r="F79" i="12"/>
  <c r="G79" i="12" s="1"/>
  <c r="I79" i="12" s="1"/>
  <c r="F118" i="12"/>
  <c r="G118" i="12" s="1"/>
  <c r="F86" i="12"/>
  <c r="G86" i="12" s="1"/>
  <c r="I86" i="12" s="1"/>
  <c r="F83" i="12"/>
  <c r="G83" i="12" s="1"/>
  <c r="I83" i="12" s="1"/>
  <c r="F174" i="12"/>
  <c r="G174" i="12" s="1"/>
  <c r="I174" i="12" s="1"/>
  <c r="F114" i="12"/>
  <c r="G114" i="12" s="1"/>
  <c r="F59" i="12"/>
  <c r="G59" i="12" s="1"/>
  <c r="F188" i="12"/>
  <c r="G188" i="12" s="1"/>
  <c r="I188" i="12" s="1"/>
  <c r="F191" i="12"/>
  <c r="G191" i="12" s="1"/>
  <c r="F102" i="12"/>
  <c r="G102" i="12" s="1"/>
  <c r="F239" i="12"/>
  <c r="G239" i="12" s="1"/>
  <c r="F20" i="12"/>
  <c r="G20" i="12" s="1"/>
  <c r="I20" i="12" s="1"/>
  <c r="F112" i="12"/>
  <c r="G112" i="12" s="1"/>
  <c r="F139" i="12"/>
  <c r="G139" i="12" s="1"/>
  <c r="I139" i="12" s="1"/>
  <c r="F73" i="12"/>
  <c r="G73" i="12" s="1"/>
  <c r="F173" i="12"/>
  <c r="G173" i="12" s="1"/>
  <c r="I173" i="12" s="1"/>
  <c r="F162" i="12"/>
  <c r="G162" i="12" s="1"/>
  <c r="I162" i="12" s="1"/>
  <c r="F77" i="12"/>
  <c r="G77" i="12" s="1"/>
  <c r="I77" i="12" s="1"/>
  <c r="F206" i="12"/>
  <c r="G206" i="12" s="1"/>
  <c r="F124" i="12"/>
  <c r="G124" i="12" s="1"/>
  <c r="I124" i="12" s="1"/>
  <c r="F184" i="12"/>
  <c r="G184" i="12" s="1"/>
  <c r="I184" i="12" s="1"/>
  <c r="F75" i="12"/>
  <c r="G75" i="12" s="1"/>
  <c r="I75" i="12" s="1"/>
  <c r="F129" i="12"/>
  <c r="G129" i="12" s="1"/>
  <c r="I129" i="12" s="1"/>
  <c r="F242" i="12"/>
  <c r="G242" i="12" s="1"/>
  <c r="I242" i="12" s="1"/>
  <c r="F255" i="12"/>
  <c r="G255" i="12" s="1"/>
  <c r="F52" i="12"/>
  <c r="G52" i="12" s="1"/>
  <c r="I52" i="12" s="1"/>
  <c r="F159" i="12"/>
  <c r="G159" i="12" s="1"/>
  <c r="I159" i="12" s="1"/>
  <c r="F125" i="18"/>
  <c r="G125" i="18" s="1"/>
  <c r="F81" i="18"/>
  <c r="G81" i="18" s="1"/>
  <c r="I81" i="18" s="1"/>
  <c r="F179" i="18"/>
  <c r="G179" i="18" s="1"/>
  <c r="F38" i="18"/>
  <c r="G38" i="18" s="1"/>
  <c r="F91" i="18"/>
  <c r="G91" i="18" s="1"/>
  <c r="F9" i="18"/>
  <c r="G9" i="18" s="1"/>
  <c r="F144" i="18"/>
  <c r="G144" i="18" s="1"/>
  <c r="I144" i="18" s="1"/>
  <c r="F250" i="12"/>
  <c r="G250" i="12" s="1"/>
  <c r="I250" i="12" s="1"/>
  <c r="F13" i="12"/>
  <c r="G13" i="12" s="1"/>
  <c r="I13" i="12" s="1"/>
  <c r="F46" i="12"/>
  <c r="G46" i="12" s="1"/>
  <c r="I46" i="12" s="1"/>
  <c r="F186" i="12"/>
  <c r="G186" i="12" s="1"/>
  <c r="F99" i="12"/>
  <c r="G99" i="12" s="1"/>
  <c r="I99" i="12" s="1"/>
  <c r="F222" i="12"/>
  <c r="G222" i="12" s="1"/>
  <c r="I222" i="12" s="1"/>
  <c r="F190" i="12"/>
  <c r="G190" i="12" s="1"/>
  <c r="F3" i="12"/>
  <c r="F252" i="12"/>
  <c r="G252" i="12" s="1"/>
  <c r="F42" i="12"/>
  <c r="G42" i="12" s="1"/>
  <c r="F80" i="12"/>
  <c r="G80" i="12" s="1"/>
  <c r="I80" i="12" s="1"/>
  <c r="F87" i="12"/>
  <c r="G87" i="12" s="1"/>
  <c r="F141" i="18"/>
  <c r="G141" i="18" s="1"/>
  <c r="I141" i="18" s="1"/>
  <c r="F217" i="18"/>
  <c r="G217" i="18" s="1"/>
  <c r="I217" i="18" s="1"/>
  <c r="F11" i="18"/>
  <c r="G11" i="18" s="1"/>
  <c r="F248" i="18"/>
  <c r="G248" i="18" s="1"/>
  <c r="I248" i="18" s="1"/>
  <c r="F112" i="18"/>
  <c r="G112" i="18" s="1"/>
  <c r="F35" i="18"/>
  <c r="G35" i="18" s="1"/>
  <c r="I35" i="18" s="1"/>
  <c r="F239" i="18"/>
  <c r="G239" i="18" s="1"/>
  <c r="I239" i="18" s="1"/>
  <c r="F83" i="18"/>
  <c r="G83" i="18" s="1"/>
  <c r="I83" i="18" s="1"/>
  <c r="F163" i="18"/>
  <c r="G163" i="18" s="1"/>
  <c r="I163" i="18" s="1"/>
  <c r="F113" i="18"/>
  <c r="G113" i="18" s="1"/>
  <c r="F64" i="12"/>
  <c r="G64" i="12" s="1"/>
  <c r="I64" i="12" s="1"/>
  <c r="F109" i="12"/>
  <c r="G109" i="12" s="1"/>
  <c r="I109" i="12" s="1"/>
  <c r="F245" i="12"/>
  <c r="G245" i="12" s="1"/>
  <c r="I245" i="12" s="1"/>
  <c r="F195" i="12"/>
  <c r="G195" i="12" s="1"/>
  <c r="I195" i="12" s="1"/>
  <c r="F18" i="12"/>
  <c r="G18" i="12" s="1"/>
  <c r="I18" i="12" s="1"/>
  <c r="F51" i="12"/>
  <c r="G51" i="12" s="1"/>
  <c r="I51" i="12" s="1"/>
  <c r="F156" i="12"/>
  <c r="G156" i="12" s="1"/>
  <c r="I156" i="12" s="1"/>
  <c r="F94" i="12"/>
  <c r="G94" i="12" s="1"/>
  <c r="I94" i="12" s="1"/>
  <c r="F247" i="12"/>
  <c r="G247" i="12" s="1"/>
  <c r="I247" i="12" s="1"/>
  <c r="F215" i="12"/>
  <c r="G215" i="12" s="1"/>
  <c r="I215" i="12" s="1"/>
  <c r="F82" i="12"/>
  <c r="G82" i="12" s="1"/>
  <c r="F179" i="12"/>
  <c r="G179" i="12" s="1"/>
  <c r="F67" i="18"/>
  <c r="G67" i="18" s="1"/>
  <c r="I67" i="18" s="1"/>
  <c r="F59" i="18"/>
  <c r="G59" i="18" s="1"/>
  <c r="F99" i="18"/>
  <c r="G99" i="18" s="1"/>
  <c r="F105" i="18"/>
  <c r="G105" i="18" s="1"/>
  <c r="F203" i="18"/>
  <c r="G203" i="18" s="1"/>
  <c r="I203" i="18" s="1"/>
  <c r="F174" i="18"/>
  <c r="G174" i="18" s="1"/>
  <c r="I174" i="18" s="1"/>
  <c r="F177" i="18"/>
  <c r="G177" i="18" s="1"/>
  <c r="I177" i="18" s="1"/>
  <c r="F65" i="18"/>
  <c r="G65" i="18" s="1"/>
  <c r="F214" i="12"/>
  <c r="G214" i="12" s="1"/>
  <c r="I214" i="12" s="1"/>
  <c r="F187" i="12"/>
  <c r="G187" i="12" s="1"/>
  <c r="F178" i="12"/>
  <c r="G178" i="12" s="1"/>
  <c r="I178" i="12" s="1"/>
  <c r="F149" i="12"/>
  <c r="G149" i="12" s="1"/>
  <c r="I149" i="12" s="1"/>
  <c r="F126" i="12"/>
  <c r="G126" i="12" s="1"/>
  <c r="I126" i="12" s="1"/>
  <c r="F249" i="12"/>
  <c r="G249" i="12" s="1"/>
  <c r="F154" i="12"/>
  <c r="G154" i="12" s="1"/>
  <c r="F172" i="12"/>
  <c r="G172" i="12" s="1"/>
  <c r="F98" i="12"/>
  <c r="G98" i="12" s="1"/>
  <c r="I98" i="12" s="1"/>
  <c r="F12" i="12"/>
  <c r="G12" i="12" s="1"/>
  <c r="F219" i="12"/>
  <c r="G219" i="12" s="1"/>
  <c r="I219" i="12" s="1"/>
  <c r="F108" i="12"/>
  <c r="G108" i="12" s="1"/>
  <c r="F117" i="18"/>
  <c r="G117" i="18" s="1"/>
  <c r="I117" i="18" s="1"/>
  <c r="F37" i="18"/>
  <c r="G37" i="18" s="1"/>
  <c r="F142" i="18"/>
  <c r="G142" i="18" s="1"/>
  <c r="F211" i="18"/>
  <c r="G211" i="18" s="1"/>
  <c r="F136" i="18"/>
  <c r="G136" i="18" s="1"/>
  <c r="I136" i="18" s="1"/>
  <c r="F97" i="18"/>
  <c r="G97" i="18" s="1"/>
  <c r="F19" i="18"/>
  <c r="G19" i="18" s="1"/>
  <c r="F33" i="18"/>
  <c r="G33" i="18" s="1"/>
  <c r="F154" i="18"/>
  <c r="G154" i="18" s="1"/>
  <c r="I154" i="18" s="1"/>
  <c r="F221" i="18"/>
  <c r="G221" i="18" s="1"/>
  <c r="I221" i="18" s="1"/>
  <c r="F134" i="12"/>
  <c r="G134" i="12" s="1"/>
  <c r="I134" i="12" s="1"/>
  <c r="F36" i="12"/>
  <c r="G36" i="12" s="1"/>
  <c r="F70" i="12"/>
  <c r="G70" i="12" s="1"/>
  <c r="F23" i="12"/>
  <c r="G23" i="12" s="1"/>
  <c r="I23" i="12" s="1"/>
  <c r="F176" i="12"/>
  <c r="G176" i="12" s="1"/>
  <c r="F234" i="12"/>
  <c r="G234" i="12" s="1"/>
  <c r="I234" i="12" s="1"/>
  <c r="F32" i="12"/>
  <c r="G32" i="12" s="1"/>
  <c r="F49" i="12"/>
  <c r="G49" i="12" s="1"/>
  <c r="I49" i="12" s="1"/>
  <c r="F127" i="12"/>
  <c r="G127" i="12" s="1"/>
  <c r="I127" i="12" s="1"/>
  <c r="F193" i="12"/>
  <c r="G193" i="12" s="1"/>
  <c r="I193" i="12" s="1"/>
  <c r="F208" i="12"/>
  <c r="G208" i="12" s="1"/>
  <c r="F152" i="12"/>
  <c r="G152" i="12" s="1"/>
  <c r="I152" i="12" s="1"/>
  <c r="F197" i="18"/>
  <c r="G197" i="18" s="1"/>
  <c r="F6" i="18"/>
  <c r="G6" i="18" s="1"/>
  <c r="F80" i="18"/>
  <c r="G80" i="18" s="1"/>
  <c r="F157" i="18"/>
  <c r="G157" i="18" s="1"/>
  <c r="F4" i="18"/>
  <c r="G4" i="18" s="1"/>
  <c r="F250" i="18"/>
  <c r="G250" i="18" s="1"/>
  <c r="F188" i="18"/>
  <c r="G188" i="18" s="1"/>
  <c r="F119" i="12"/>
  <c r="G119" i="12" s="1"/>
  <c r="I119" i="12" s="1"/>
  <c r="F147" i="12"/>
  <c r="G147" i="12" s="1"/>
  <c r="F28" i="12"/>
  <c r="G28" i="12" s="1"/>
  <c r="I28" i="12" s="1"/>
  <c r="F171" i="12"/>
  <c r="G171" i="12" s="1"/>
  <c r="I171" i="12" s="1"/>
  <c r="F168" i="12"/>
  <c r="G168" i="12" s="1"/>
  <c r="I168" i="12" s="1"/>
  <c r="F135" i="12"/>
  <c r="G135" i="12" s="1"/>
  <c r="I135" i="12" s="1"/>
  <c r="F218" i="12"/>
  <c r="G218" i="12" s="1"/>
  <c r="F125" i="12"/>
  <c r="G125" i="12" s="1"/>
  <c r="F246" i="12"/>
  <c r="G246" i="12" s="1"/>
  <c r="I246" i="12" s="1"/>
  <c r="F207" i="12"/>
  <c r="G207" i="12" s="1"/>
  <c r="I207" i="12" s="1"/>
  <c r="F53" i="12"/>
  <c r="G53" i="12" s="1"/>
  <c r="F143" i="12"/>
  <c r="G143" i="12" s="1"/>
  <c r="F67" i="12"/>
  <c r="G67" i="12" s="1"/>
  <c r="F34" i="12"/>
  <c r="G34" i="12" s="1"/>
  <c r="I34" i="12" s="1"/>
  <c r="F181" i="12"/>
  <c r="G181" i="12" s="1"/>
  <c r="I181" i="12" s="1"/>
  <c r="F216" i="12"/>
  <c r="G216" i="12" s="1"/>
  <c r="F136" i="12"/>
  <c r="G136" i="12" s="1"/>
  <c r="F182" i="12"/>
  <c r="G182" i="12" s="1"/>
  <c r="I182" i="12" s="1"/>
  <c r="F225" i="12"/>
  <c r="G225" i="12" s="1"/>
  <c r="I225" i="12" s="1"/>
  <c r="F160" i="12"/>
  <c r="G160" i="12" s="1"/>
  <c r="F69" i="12"/>
  <c r="G69" i="12" s="1"/>
  <c r="I69" i="12" s="1"/>
  <c r="F235" i="12"/>
  <c r="G235" i="12" s="1"/>
  <c r="F104" i="12"/>
  <c r="G104" i="12" s="1"/>
  <c r="F198" i="12"/>
  <c r="G198" i="12" s="1"/>
  <c r="F163" i="12"/>
  <c r="G163" i="12" s="1"/>
  <c r="F5" i="12"/>
  <c r="G5" i="12" s="1"/>
  <c r="F141" i="12"/>
  <c r="G141" i="12" s="1"/>
  <c r="F137" i="12"/>
  <c r="G137" i="12" s="1"/>
  <c r="F78" i="12"/>
  <c r="G78" i="12" s="1"/>
  <c r="F220" i="12"/>
  <c r="G220" i="12" s="1"/>
  <c r="I220" i="12" s="1"/>
  <c r="F55" i="12"/>
  <c r="G55" i="12" s="1"/>
  <c r="I55" i="12" s="1"/>
  <c r="F56" i="12"/>
  <c r="G56" i="12" s="1"/>
  <c r="I56" i="12" s="1"/>
  <c r="F205" i="18"/>
  <c r="G205" i="18" s="1"/>
  <c r="I205" i="18" s="1"/>
  <c r="F139" i="18"/>
  <c r="G139" i="18" s="1"/>
  <c r="I139" i="18" s="1"/>
  <c r="F254" i="18"/>
  <c r="G254" i="18" s="1"/>
  <c r="I254" i="18" s="1"/>
  <c r="F175" i="18"/>
  <c r="G175" i="18" s="1"/>
  <c r="F85" i="18"/>
  <c r="G85" i="18" s="1"/>
  <c r="I85" i="18" s="1"/>
  <c r="F68" i="18"/>
  <c r="G68" i="18" s="1"/>
  <c r="I68" i="18" s="1"/>
  <c r="F213" i="18"/>
  <c r="G213" i="18" s="1"/>
  <c r="F95" i="18"/>
  <c r="G95" i="18" s="1"/>
  <c r="I95" i="18" s="1"/>
  <c r="F74" i="18"/>
  <c r="G74" i="18" s="1"/>
  <c r="I74" i="18" s="1"/>
  <c r="F101" i="18"/>
  <c r="G101" i="18" s="1"/>
  <c r="F151" i="18"/>
  <c r="G151" i="18" s="1"/>
  <c r="I151" i="18" s="1"/>
  <c r="F184" i="18"/>
  <c r="G184" i="18" s="1"/>
  <c r="I184" i="18" s="1"/>
  <c r="F40" i="18"/>
  <c r="G40" i="18" s="1"/>
  <c r="I40" i="18" s="1"/>
  <c r="F95" i="12"/>
  <c r="G95" i="12" s="1"/>
  <c r="I95" i="12" s="1"/>
  <c r="F164" i="12"/>
  <c r="G164" i="12" s="1"/>
  <c r="F54" i="12"/>
  <c r="G54" i="12" s="1"/>
  <c r="I54" i="12" s="1"/>
  <c r="F196" i="12"/>
  <c r="G196" i="12" s="1"/>
  <c r="F228" i="12"/>
  <c r="G228" i="12" s="1"/>
  <c r="F17" i="12"/>
  <c r="G17" i="12" s="1"/>
  <c r="F256" i="12"/>
  <c r="G256" i="12" s="1"/>
  <c r="I256" i="12" s="1"/>
  <c r="F35" i="12"/>
  <c r="G35" i="12" s="1"/>
  <c r="F72" i="12"/>
  <c r="G72" i="12" s="1"/>
  <c r="F132" i="12"/>
  <c r="G132" i="12" s="1"/>
  <c r="F105" i="12"/>
  <c r="G105" i="12" s="1"/>
  <c r="I105" i="12" s="1"/>
  <c r="F65" i="12"/>
  <c r="G65" i="12" s="1"/>
  <c r="F48" i="12"/>
  <c r="G48" i="12" s="1"/>
  <c r="I48" i="12" s="1"/>
  <c r="F140" i="12"/>
  <c r="G140" i="12" s="1"/>
  <c r="F37" i="12"/>
  <c r="G37" i="12" s="1"/>
  <c r="I37" i="12" s="1"/>
  <c r="F9" i="12"/>
  <c r="G9" i="12" s="1"/>
  <c r="F74" i="12"/>
  <c r="G74" i="12" s="1"/>
  <c r="F229" i="12"/>
  <c r="G229" i="12" s="1"/>
  <c r="I229" i="12" s="1"/>
  <c r="F120" i="12"/>
  <c r="G120" i="12" s="1"/>
  <c r="F205" i="12"/>
  <c r="G205" i="12" s="1"/>
  <c r="I205" i="12" s="1"/>
  <c r="F211" i="12"/>
  <c r="G211" i="12" s="1"/>
  <c r="I211" i="12" s="1"/>
  <c r="F31" i="12"/>
  <c r="G31" i="12" s="1"/>
  <c r="F27" i="12"/>
  <c r="G27" i="12" s="1"/>
  <c r="F22" i="12"/>
  <c r="G22" i="12" s="1"/>
  <c r="F169" i="12"/>
  <c r="G169" i="12" s="1"/>
  <c r="F40" i="12"/>
  <c r="G40" i="12" s="1"/>
  <c r="F116" i="12"/>
  <c r="G116" i="12" s="1"/>
  <c r="I116" i="12" s="1"/>
  <c r="F100" i="12"/>
  <c r="G100" i="12" s="1"/>
  <c r="F203" i="12"/>
  <c r="G203" i="12" s="1"/>
  <c r="F209" i="12"/>
  <c r="G209" i="12" s="1"/>
  <c r="I209" i="12" s="1"/>
  <c r="F217" i="12"/>
  <c r="G217" i="12" s="1"/>
  <c r="F10" i="12"/>
  <c r="G10" i="12" s="1"/>
  <c r="I10" i="12" s="1"/>
  <c r="F204" i="12"/>
  <c r="G204" i="12" s="1"/>
  <c r="F175" i="12"/>
  <c r="G175" i="12" s="1"/>
  <c r="I175" i="12" s="1"/>
  <c r="F194" i="12"/>
  <c r="G194" i="12" s="1"/>
  <c r="I194" i="12" s="1"/>
  <c r="F145" i="12"/>
  <c r="G145" i="12" s="1"/>
  <c r="I145" i="12" s="1"/>
  <c r="F123" i="12"/>
  <c r="G123" i="12" s="1"/>
  <c r="F96" i="12"/>
  <c r="G96" i="12" s="1"/>
  <c r="I96" i="12" s="1"/>
  <c r="F241" i="12"/>
  <c r="G241" i="12" s="1"/>
  <c r="F253" i="12"/>
  <c r="G253" i="12" s="1"/>
  <c r="I253" i="12" s="1"/>
  <c r="F6" i="12"/>
  <c r="G6" i="12" s="1"/>
  <c r="I6" i="12" s="1"/>
  <c r="F62" i="12"/>
  <c r="G62" i="12" s="1"/>
  <c r="F158" i="12"/>
  <c r="G158" i="12" s="1"/>
  <c r="F115" i="12"/>
  <c r="G115" i="12" s="1"/>
  <c r="I115" i="12" s="1"/>
  <c r="F151" i="12"/>
  <c r="G151" i="12" s="1"/>
  <c r="F81" i="12"/>
  <c r="G81" i="12" s="1"/>
  <c r="F24" i="12"/>
  <c r="G24" i="12" s="1"/>
  <c r="F43" i="12"/>
  <c r="G43" i="12" s="1"/>
  <c r="I43" i="12" s="1"/>
  <c r="F14" i="12"/>
  <c r="G14" i="12" s="1"/>
  <c r="I14" i="12" s="1"/>
  <c r="F38" i="12"/>
  <c r="G38" i="12" s="1"/>
  <c r="I38" i="12" s="1"/>
  <c r="F45" i="12"/>
  <c r="G45" i="12" s="1"/>
  <c r="F189" i="12"/>
  <c r="G189" i="12" s="1"/>
  <c r="I189" i="12" s="1"/>
  <c r="F183" i="12"/>
  <c r="G183" i="12" s="1"/>
  <c r="F142" i="12"/>
  <c r="G142" i="12" s="1"/>
  <c r="I142" i="12" s="1"/>
  <c r="F29" i="12"/>
  <c r="G29" i="12" s="1"/>
  <c r="F244" i="12"/>
  <c r="G244" i="12" s="1"/>
  <c r="I244" i="12" s="1"/>
  <c r="F167" i="12"/>
  <c r="G167" i="12" s="1"/>
  <c r="F150" i="12"/>
  <c r="G150" i="12" s="1"/>
  <c r="F90" i="12"/>
  <c r="G90" i="12" s="1"/>
  <c r="I90" i="12" s="1"/>
  <c r="F111" i="12"/>
  <c r="G111" i="12" s="1"/>
  <c r="I111" i="12" s="1"/>
  <c r="F240" i="12"/>
  <c r="G240" i="12" s="1"/>
  <c r="F232" i="12"/>
  <c r="G232" i="12" s="1"/>
  <c r="I232" i="12" s="1"/>
  <c r="F103" i="12"/>
  <c r="G103" i="12" s="1"/>
  <c r="I103" i="12" s="1"/>
  <c r="F148" i="12"/>
  <c r="G148" i="12" s="1"/>
  <c r="F186" i="18"/>
  <c r="G186" i="18" s="1"/>
  <c r="I186" i="18" s="1"/>
  <c r="F17" i="18"/>
  <c r="G17" i="18" s="1"/>
  <c r="I17" i="18" s="1"/>
  <c r="F18" i="18"/>
  <c r="G18" i="18" s="1"/>
  <c r="F235" i="18"/>
  <c r="G235" i="18" s="1"/>
  <c r="I235" i="18" s="1"/>
  <c r="F137" i="18"/>
  <c r="G137" i="18" s="1"/>
  <c r="I137" i="18" s="1"/>
  <c r="F5" i="18"/>
  <c r="G5" i="18" s="1"/>
  <c r="F243" i="18"/>
  <c r="G243" i="18" s="1"/>
  <c r="I243" i="18" s="1"/>
  <c r="F103" i="18"/>
  <c r="G103" i="18" s="1"/>
  <c r="I103" i="18" s="1"/>
  <c r="F192" i="18"/>
  <c r="G192" i="18" s="1"/>
  <c r="F134" i="18"/>
  <c r="G134" i="18" s="1"/>
  <c r="I134" i="18" s="1"/>
  <c r="F173" i="18"/>
  <c r="G173" i="18" s="1"/>
  <c r="F8" i="18"/>
  <c r="G8" i="18" s="1"/>
  <c r="F233" i="18"/>
  <c r="G233" i="18" s="1"/>
  <c r="I233" i="18" s="1"/>
  <c r="F135" i="18"/>
  <c r="G135" i="18" s="1"/>
  <c r="I135" i="18" s="1"/>
  <c r="F97" i="12"/>
  <c r="G97" i="12" s="1"/>
  <c r="I97" i="12" s="1"/>
  <c r="F122" i="12"/>
  <c r="G122" i="12" s="1"/>
  <c r="I122" i="12" s="1"/>
  <c r="F30" i="12"/>
  <c r="G30" i="12" s="1"/>
  <c r="F121" i="12"/>
  <c r="G121" i="12" s="1"/>
  <c r="I121" i="12" s="1"/>
  <c r="F231" i="12"/>
  <c r="G231" i="12" s="1"/>
  <c r="I231" i="12" s="1"/>
  <c r="F243" i="12"/>
  <c r="G243" i="12" s="1"/>
  <c r="I243" i="12" s="1"/>
  <c r="F248" i="12"/>
  <c r="G248" i="12" s="1"/>
  <c r="I248" i="12" s="1"/>
  <c r="F254" i="12"/>
  <c r="G254" i="12" s="1"/>
  <c r="F213" i="12"/>
  <c r="G213" i="12" s="1"/>
  <c r="I213" i="12" s="1"/>
  <c r="F226" i="12"/>
  <c r="G226" i="12" s="1"/>
  <c r="F170" i="12"/>
  <c r="G170" i="12" s="1"/>
  <c r="F47" i="12"/>
  <c r="G47" i="12" s="1"/>
  <c r="F91" i="12"/>
  <c r="G91" i="12" s="1"/>
  <c r="F11" i="12"/>
  <c r="G11" i="12" s="1"/>
  <c r="F33" i="12"/>
  <c r="G33" i="12" s="1"/>
  <c r="F71" i="12"/>
  <c r="G71" i="12" s="1"/>
  <c r="I71" i="12" s="1"/>
  <c r="F155" i="12"/>
  <c r="G155" i="12" s="1"/>
  <c r="F161" i="12"/>
  <c r="G161" i="12" s="1"/>
  <c r="F88" i="12"/>
  <c r="G88" i="12" s="1"/>
  <c r="F61" i="12"/>
  <c r="G61" i="12" s="1"/>
  <c r="I61" i="12" s="1"/>
  <c r="F44" i="12"/>
  <c r="G44" i="12" s="1"/>
  <c r="F165" i="12"/>
  <c r="G165" i="12" s="1"/>
  <c r="F60" i="12"/>
  <c r="G60" i="12" s="1"/>
  <c r="I60" i="12" s="1"/>
  <c r="F21" i="12"/>
  <c r="G21" i="12" s="1"/>
  <c r="F84" i="12"/>
  <c r="G84" i="12" s="1"/>
  <c r="I84" i="12" s="1"/>
  <c r="F200" i="12"/>
  <c r="G200" i="12" s="1"/>
  <c r="F144" i="12"/>
  <c r="G144" i="12" s="1"/>
  <c r="F202" i="12"/>
  <c r="G202" i="12" s="1"/>
  <c r="F8" i="12"/>
  <c r="G8" i="12" s="1"/>
  <c r="F89" i="12"/>
  <c r="G89" i="12" s="1"/>
  <c r="F138" i="12"/>
  <c r="G138" i="12" s="1"/>
  <c r="F251" i="12"/>
  <c r="G251" i="12" s="1"/>
  <c r="I251" i="12" s="1"/>
  <c r="F79" i="18"/>
  <c r="G79" i="18" s="1"/>
  <c r="I79" i="18" s="1"/>
  <c r="F15" i="18"/>
  <c r="G15" i="18" s="1"/>
  <c r="F224" i="18"/>
  <c r="G224" i="18" s="1"/>
  <c r="I224" i="18" s="1"/>
  <c r="F106" i="18"/>
  <c r="G106" i="18" s="1"/>
  <c r="F115" i="18"/>
  <c r="G115" i="18" s="1"/>
  <c r="F132" i="18"/>
  <c r="G132" i="18" s="1"/>
  <c r="I132" i="18" s="1"/>
  <c r="F122" i="18"/>
  <c r="G122" i="18" s="1"/>
  <c r="I122" i="18" s="1"/>
  <c r="F110" i="18"/>
  <c r="G110" i="18" s="1"/>
  <c r="F20" i="18"/>
  <c r="G20" i="18" s="1"/>
  <c r="I20" i="18" s="1"/>
  <c r="F121" i="18"/>
  <c r="G121" i="18" s="1"/>
  <c r="I121" i="18" s="1"/>
  <c r="F247" i="18"/>
  <c r="G247" i="18" s="1"/>
  <c r="I247" i="18" s="1"/>
  <c r="F210" i="18"/>
  <c r="G210" i="18" s="1"/>
  <c r="I210" i="18" s="1"/>
  <c r="F150" i="18"/>
  <c r="G150" i="18" s="1"/>
  <c r="F185" i="18"/>
  <c r="G185" i="18" s="1"/>
  <c r="I185" i="18" s="1"/>
  <c r="F177" i="12"/>
  <c r="G177" i="12" s="1"/>
  <c r="F153" i="12"/>
  <c r="G153" i="12" s="1"/>
  <c r="I153" i="12" s="1"/>
  <c r="F199" i="12"/>
  <c r="G199" i="12" s="1"/>
  <c r="I199" i="12" s="1"/>
  <c r="F101" i="12"/>
  <c r="G101" i="12" s="1"/>
  <c r="F146" i="12"/>
  <c r="G146" i="12" s="1"/>
  <c r="I146" i="12" s="1"/>
  <c r="F130" i="12"/>
  <c r="G130" i="12" s="1"/>
  <c r="I130" i="12" s="1"/>
  <c r="F131" i="12"/>
  <c r="G131" i="12" s="1"/>
  <c r="I131" i="12" s="1"/>
  <c r="F233" i="12"/>
  <c r="G233" i="12" s="1"/>
  <c r="I233" i="12" s="1"/>
  <c r="F58" i="12"/>
  <c r="G58" i="12" s="1"/>
  <c r="I58" i="12" s="1"/>
  <c r="F221" i="12"/>
  <c r="G221" i="12" s="1"/>
  <c r="I221" i="12" s="1"/>
  <c r="F227" i="12"/>
  <c r="G227" i="12" s="1"/>
  <c r="I227" i="12" s="1"/>
  <c r="F66" i="12"/>
  <c r="G66" i="12" s="1"/>
  <c r="I66" i="12" s="1"/>
  <c r="F26" i="12"/>
  <c r="G26" i="12" s="1"/>
  <c r="I26" i="12" s="1"/>
  <c r="F85" i="12"/>
  <c r="G85" i="12" s="1"/>
  <c r="F107" i="12"/>
  <c r="G107" i="12" s="1"/>
  <c r="F106" i="12"/>
  <c r="G106" i="12" s="1"/>
  <c r="F192" i="12"/>
  <c r="G192" i="12" s="1"/>
  <c r="I192" i="12" s="1"/>
  <c r="F50" i="12"/>
  <c r="G50" i="12" s="1"/>
  <c r="F166" i="12"/>
  <c r="G166" i="12" s="1"/>
  <c r="F7" i="12"/>
  <c r="G7" i="12" s="1"/>
  <c r="F16" i="12"/>
  <c r="G16" i="12" s="1"/>
  <c r="F128" i="12"/>
  <c r="G128" i="12" s="1"/>
  <c r="F93" i="12"/>
  <c r="G93" i="12" s="1"/>
  <c r="F4" i="12"/>
  <c r="G4" i="12" s="1"/>
  <c r="F113" i="12"/>
  <c r="G113" i="12" s="1"/>
  <c r="I113" i="12" s="1"/>
  <c r="F185" i="12"/>
  <c r="G185" i="12" s="1"/>
  <c r="F117" i="12"/>
  <c r="G117" i="12" s="1"/>
  <c r="I117" i="12" s="1"/>
  <c r="F76" i="12"/>
  <c r="G76" i="12" s="1"/>
  <c r="I76" i="12" s="1"/>
  <c r="F212" i="12"/>
  <c r="G212" i="12" s="1"/>
  <c r="I212" i="12" s="1"/>
  <c r="F92" i="12"/>
  <c r="G92" i="12" s="1"/>
  <c r="F238" i="12"/>
  <c r="G238" i="12" s="1"/>
  <c r="I238" i="12" s="1"/>
  <c r="F96" i="18"/>
  <c r="G96" i="18" s="1"/>
  <c r="I96" i="18" s="1"/>
  <c r="F27" i="18"/>
  <c r="G27" i="18" s="1"/>
  <c r="F46" i="18"/>
  <c r="G46" i="18" s="1"/>
  <c r="I46" i="18" s="1"/>
  <c r="F244" i="18"/>
  <c r="G244" i="18" s="1"/>
  <c r="I244" i="18" s="1"/>
  <c r="F107" i="18"/>
  <c r="G107" i="18" s="1"/>
  <c r="F129" i="18"/>
  <c r="G129" i="18" s="1"/>
  <c r="F93" i="18"/>
  <c r="G93" i="18" s="1"/>
  <c r="I93" i="18" s="1"/>
  <c r="F14" i="18"/>
  <c r="G14" i="18" s="1"/>
  <c r="F123" i="18"/>
  <c r="G123" i="18" s="1"/>
  <c r="F22" i="18"/>
  <c r="G22" i="18" s="1"/>
  <c r="I22" i="18" s="1"/>
  <c r="F229" i="18"/>
  <c r="G229" i="18" s="1"/>
  <c r="F75" i="18"/>
  <c r="G75" i="18" s="1"/>
  <c r="F155" i="18"/>
  <c r="G155" i="18" s="1"/>
  <c r="I155" i="18" s="1"/>
  <c r="F23" i="18"/>
  <c r="G23" i="18" s="1"/>
  <c r="I23" i="18" s="1"/>
  <c r="F55" i="18"/>
  <c r="G55" i="18" s="1"/>
  <c r="I55" i="18" s="1"/>
  <c r="F109" i="18"/>
  <c r="G109" i="18" s="1"/>
  <c r="F169" i="18"/>
  <c r="G169" i="18" s="1"/>
  <c r="F44" i="18"/>
  <c r="G44" i="18" s="1"/>
  <c r="F145" i="18"/>
  <c r="G145" i="18" s="1"/>
  <c r="I145" i="18" s="1"/>
  <c r="F234" i="18"/>
  <c r="G234" i="18" s="1"/>
  <c r="F200" i="18"/>
  <c r="G200" i="18" s="1"/>
  <c r="I200" i="18" s="1"/>
  <c r="F228" i="18"/>
  <c r="G228" i="18" s="1"/>
  <c r="F242" i="18"/>
  <c r="G242" i="18" s="1"/>
  <c r="I242" i="18" s="1"/>
  <c r="F226" i="18"/>
  <c r="G226" i="18" s="1"/>
  <c r="F64" i="18"/>
  <c r="G64" i="18" s="1"/>
  <c r="F124" i="18"/>
  <c r="G124" i="18" s="1"/>
  <c r="I124" i="18" s="1"/>
  <c r="F111" i="18"/>
  <c r="G111" i="18" s="1"/>
  <c r="F156" i="18"/>
  <c r="G156" i="18" s="1"/>
  <c r="F189" i="18"/>
  <c r="G189" i="18" s="1"/>
  <c r="F178" i="18"/>
  <c r="G178" i="18" s="1"/>
  <c r="F201" i="18"/>
  <c r="G201" i="18" s="1"/>
  <c r="I201" i="18" s="1"/>
  <c r="F31" i="18"/>
  <c r="G31" i="18" s="1"/>
  <c r="F87" i="18"/>
  <c r="G87" i="18" s="1"/>
  <c r="I87" i="18" s="1"/>
  <c r="F198" i="18"/>
  <c r="G198" i="18" s="1"/>
  <c r="F61" i="18"/>
  <c r="G61" i="18" s="1"/>
  <c r="I61" i="18" s="1"/>
  <c r="F227" i="18"/>
  <c r="G227" i="18" s="1"/>
  <c r="F159" i="18"/>
  <c r="G159" i="18" s="1"/>
  <c r="I159" i="18" s="1"/>
  <c r="F219" i="18"/>
  <c r="G219" i="18" s="1"/>
  <c r="F152" i="18"/>
  <c r="G152" i="18" s="1"/>
  <c r="I152" i="18" s="1"/>
  <c r="F214" i="18"/>
  <c r="G214" i="18" s="1"/>
  <c r="F194" i="18"/>
  <c r="G194" i="18" s="1"/>
  <c r="I194" i="18" s="1"/>
  <c r="F207" i="18"/>
  <c r="G207" i="18" s="1"/>
  <c r="I207" i="18" s="1"/>
  <c r="F162" i="18"/>
  <c r="G162" i="18" s="1"/>
  <c r="I162" i="18" s="1"/>
  <c r="F218" i="18"/>
  <c r="G218" i="18" s="1"/>
  <c r="I218" i="18" s="1"/>
  <c r="F220" i="18"/>
  <c r="G220" i="18" s="1"/>
  <c r="F153" i="18"/>
  <c r="G153" i="18" s="1"/>
  <c r="F54" i="18"/>
  <c r="G54" i="18" s="1"/>
  <c r="I54" i="18" s="1"/>
  <c r="F195" i="18"/>
  <c r="G195" i="18" s="1"/>
  <c r="F66" i="18"/>
  <c r="G66" i="18" s="1"/>
  <c r="I66" i="18" s="1"/>
  <c r="F172" i="18"/>
  <c r="G172" i="18" s="1"/>
  <c r="F222" i="18"/>
  <c r="G222" i="18" s="1"/>
  <c r="F202" i="18"/>
  <c r="G202" i="18" s="1"/>
  <c r="I202" i="18" s="1"/>
  <c r="F249" i="18"/>
  <c r="G249" i="18" s="1"/>
  <c r="I249" i="18" s="1"/>
  <c r="F212" i="18"/>
  <c r="G212" i="18" s="1"/>
  <c r="I212" i="18" s="1"/>
  <c r="F230" i="18"/>
  <c r="G230" i="18" s="1"/>
  <c r="I230" i="18" s="1"/>
  <c r="F62" i="18"/>
  <c r="G62" i="18" s="1"/>
  <c r="I62" i="18" s="1"/>
  <c r="F181" i="18"/>
  <c r="G181" i="18" s="1"/>
  <c r="F199" i="18"/>
  <c r="G199" i="18" s="1"/>
  <c r="F256" i="18"/>
  <c r="G256" i="18" s="1"/>
  <c r="I256" i="18" s="1"/>
  <c r="F204" i="18"/>
  <c r="G204" i="18" s="1"/>
  <c r="I204" i="18" s="1"/>
  <c r="F114" i="18"/>
  <c r="G114" i="18" s="1"/>
  <c r="F94" i="18"/>
  <c r="G94" i="18" s="1"/>
  <c r="I94" i="18" s="1"/>
  <c r="F168" i="18"/>
  <c r="G168" i="18" s="1"/>
  <c r="I168" i="18" s="1"/>
  <c r="F26" i="18"/>
  <c r="G26" i="18" s="1"/>
  <c r="F102" i="18"/>
  <c r="G102" i="18" s="1"/>
  <c r="F116" i="18"/>
  <c r="G116" i="18" s="1"/>
  <c r="I116" i="18" s="1"/>
  <c r="F7" i="18"/>
  <c r="G7" i="18" s="1"/>
  <c r="F86" i="18"/>
  <c r="G86" i="18" s="1"/>
  <c r="F73" i="18"/>
  <c r="G73" i="18" s="1"/>
  <c r="I73" i="18" s="1"/>
  <c r="F63" i="18"/>
  <c r="G63" i="18" s="1"/>
  <c r="I63" i="18" s="1"/>
  <c r="F92" i="18"/>
  <c r="G92" i="18" s="1"/>
  <c r="I92" i="18" s="1"/>
  <c r="F246" i="18"/>
  <c r="G246" i="18" s="1"/>
  <c r="I246" i="18" s="1"/>
  <c r="F25" i="18"/>
  <c r="G25" i="18" s="1"/>
  <c r="I25" i="18" s="1"/>
  <c r="F223" i="18"/>
  <c r="G223" i="18" s="1"/>
  <c r="I223" i="18" s="1"/>
  <c r="F237" i="18"/>
  <c r="G237" i="18" s="1"/>
  <c r="I237" i="18" s="1"/>
  <c r="F251" i="18"/>
  <c r="G251" i="18" s="1"/>
  <c r="F50" i="18"/>
  <c r="G50" i="18" s="1"/>
  <c r="I50" i="18" s="1"/>
  <c r="F130" i="18"/>
  <c r="G130" i="18" s="1"/>
  <c r="F133" i="18"/>
  <c r="G133" i="18" s="1"/>
  <c r="I133" i="18" s="1"/>
  <c r="F149" i="18"/>
  <c r="G149" i="18" s="1"/>
  <c r="F47" i="18"/>
  <c r="G47" i="18" s="1"/>
  <c r="F21" i="18"/>
  <c r="G21" i="18" s="1"/>
  <c r="F161" i="18"/>
  <c r="G161" i="18" s="1"/>
  <c r="I161" i="18" s="1"/>
  <c r="F45" i="18"/>
  <c r="G45" i="18" s="1"/>
  <c r="I45" i="18" s="1"/>
  <c r="F148" i="18"/>
  <c r="G148" i="18" s="1"/>
  <c r="I148" i="18" s="1"/>
  <c r="F209" i="18"/>
  <c r="G209" i="18" s="1"/>
  <c r="I209" i="18" s="1"/>
  <c r="F191" i="18"/>
  <c r="G191" i="18" s="1"/>
  <c r="I191" i="18" s="1"/>
  <c r="F90" i="18"/>
  <c r="G90" i="18" s="1"/>
  <c r="I90" i="18" s="1"/>
  <c r="F69" i="18"/>
  <c r="G69" i="18" s="1"/>
  <c r="F100" i="18"/>
  <c r="G100" i="18" s="1"/>
  <c r="I100" i="18" s="1"/>
  <c r="F241" i="18"/>
  <c r="G241" i="18" s="1"/>
  <c r="F39" i="18"/>
  <c r="G39" i="18" s="1"/>
  <c r="F167" i="18"/>
  <c r="G167" i="18" s="1"/>
  <c r="I167" i="18" s="1"/>
  <c r="F208" i="18"/>
  <c r="G208" i="18" s="1"/>
  <c r="I208" i="18" s="1"/>
  <c r="F183" i="18"/>
  <c r="G183" i="18" s="1"/>
  <c r="I183" i="18" s="1"/>
  <c r="F166" i="18"/>
  <c r="G166" i="18" s="1"/>
  <c r="I166" i="18" s="1"/>
  <c r="F190" i="18"/>
  <c r="G190" i="18" s="1"/>
  <c r="F78" i="18"/>
  <c r="G78" i="18" s="1"/>
  <c r="F120" i="18"/>
  <c r="G120" i="18" s="1"/>
  <c r="I120" i="18" s="1"/>
  <c r="F24" i="18"/>
  <c r="G24" i="18" s="1"/>
  <c r="F164" i="18"/>
  <c r="G164" i="18" s="1"/>
  <c r="I164" i="18" s="1"/>
  <c r="F53" i="18"/>
  <c r="G53" i="18" s="1"/>
  <c r="I53" i="18" s="1"/>
  <c r="F158" i="18"/>
  <c r="G158" i="18" s="1"/>
  <c r="I158" i="18" s="1"/>
  <c r="F51" i="18"/>
  <c r="G51" i="18" s="1"/>
  <c r="I51" i="18" s="1"/>
  <c r="F60" i="18"/>
  <c r="G60" i="18" s="1"/>
  <c r="I60" i="18" s="1"/>
  <c r="F231" i="18"/>
  <c r="G231" i="18" s="1"/>
  <c r="I231" i="18" s="1"/>
  <c r="F128" i="18"/>
  <c r="G128" i="18" s="1"/>
  <c r="I128" i="18" s="1"/>
  <c r="F131" i="18"/>
  <c r="G131" i="18" s="1"/>
  <c r="I131" i="18" s="1"/>
  <c r="F232" i="18"/>
  <c r="G232" i="18" s="1"/>
  <c r="I232" i="18" s="1"/>
  <c r="F182" i="18"/>
  <c r="G182" i="18" s="1"/>
  <c r="F225" i="18"/>
  <c r="G225" i="18" s="1"/>
  <c r="I225" i="18" s="1"/>
  <c r="F140" i="18"/>
  <c r="G140" i="18" s="1"/>
  <c r="I140" i="18" s="1"/>
  <c r="F255" i="18"/>
  <c r="G255" i="18" s="1"/>
  <c r="F147" i="18"/>
  <c r="G147" i="18" s="1"/>
  <c r="F143" i="18"/>
  <c r="G143" i="18" s="1"/>
  <c r="F43" i="18"/>
  <c r="G43" i="18" s="1"/>
  <c r="I43" i="18" s="1"/>
  <c r="F52" i="18"/>
  <c r="G52" i="18" s="1"/>
  <c r="F84" i="18"/>
  <c r="G84" i="18" s="1"/>
  <c r="F176" i="18"/>
  <c r="G176" i="18" s="1"/>
  <c r="F42" i="18"/>
  <c r="G42" i="18" s="1"/>
  <c r="F12" i="18"/>
  <c r="G12" i="18" s="1"/>
  <c r="F70" i="18"/>
  <c r="G70" i="18" s="1"/>
  <c r="F58" i="18"/>
  <c r="G58" i="18" s="1"/>
  <c r="I58" i="18" s="1"/>
  <c r="F215" i="18"/>
  <c r="G215" i="18" s="1"/>
  <c r="F36" i="18"/>
  <c r="G36" i="18" s="1"/>
  <c r="I36" i="18" s="1"/>
  <c r="F160" i="18"/>
  <c r="G160" i="18" s="1"/>
  <c r="I160" i="18" s="1"/>
  <c r="F48" i="18"/>
  <c r="G48" i="18" s="1"/>
  <c r="I48" i="18" s="1"/>
  <c r="F89" i="18"/>
  <c r="G89" i="18" s="1"/>
  <c r="I89" i="18" s="1"/>
  <c r="F180" i="18"/>
  <c r="G180" i="18" s="1"/>
  <c r="I180" i="18" s="1"/>
  <c r="F77" i="18"/>
  <c r="G77" i="18" s="1"/>
  <c r="I77" i="18" s="1"/>
  <c r="F187" i="18"/>
  <c r="G187" i="18" s="1"/>
  <c r="F29" i="18"/>
  <c r="G29" i="18" s="1"/>
  <c r="I29" i="18" s="1"/>
  <c r="F138" i="18"/>
  <c r="G138" i="18" s="1"/>
  <c r="I138" i="18" s="1"/>
  <c r="F10" i="18"/>
  <c r="G10" i="18" s="1"/>
  <c r="I10" i="18" s="1"/>
  <c r="F126" i="18"/>
  <c r="G126" i="18" s="1"/>
  <c r="I126" i="18" s="1"/>
  <c r="F196" i="18"/>
  <c r="G196" i="18" s="1"/>
  <c r="F245" i="18"/>
  <c r="G245" i="18" s="1"/>
  <c r="F146" i="18"/>
  <c r="G146" i="18" s="1"/>
  <c r="F41" i="18"/>
  <c r="G41" i="18" s="1"/>
  <c r="I41" i="18" s="1"/>
  <c r="F88" i="18"/>
  <c r="G88" i="18" s="1"/>
  <c r="F57" i="18"/>
  <c r="G57" i="18" s="1"/>
  <c r="F34" i="18"/>
  <c r="G34" i="18" s="1"/>
  <c r="F119" i="18"/>
  <c r="G119" i="18" s="1"/>
  <c r="F72" i="18"/>
  <c r="G72" i="18" s="1"/>
  <c r="F28" i="18"/>
  <c r="G28" i="18" s="1"/>
  <c r="I28" i="18" s="1"/>
  <c r="F238" i="18"/>
  <c r="G238" i="18" s="1"/>
  <c r="I238" i="18" s="1"/>
  <c r="F56" i="18"/>
  <c r="G56" i="18" s="1"/>
  <c r="I56" i="18" s="1"/>
  <c r="F32" i="18"/>
  <c r="G32" i="18" s="1"/>
  <c r="F206" i="18"/>
  <c r="G206" i="18" s="1"/>
  <c r="I206" i="18" s="1"/>
  <c r="F253" i="18"/>
  <c r="G253" i="18" s="1"/>
  <c r="F108" i="18"/>
  <c r="G108" i="18" s="1"/>
  <c r="F165" i="18"/>
  <c r="G165" i="18" s="1"/>
  <c r="I165" i="18" s="1"/>
  <c r="F76" i="18"/>
  <c r="G76" i="18" s="1"/>
  <c r="I76" i="18" s="1"/>
  <c r="F104" i="18"/>
  <c r="G104" i="18" s="1"/>
  <c r="I104" i="18" s="1"/>
  <c r="F71" i="18"/>
  <c r="G71" i="18" s="1"/>
  <c r="I71" i="18" s="1"/>
  <c r="F207" i="16"/>
  <c r="G207" i="16" s="1"/>
  <c r="I207" i="16" s="1"/>
  <c r="F74" i="16"/>
  <c r="G74" i="16" s="1"/>
  <c r="I74" i="16" s="1"/>
  <c r="F28" i="16"/>
  <c r="G28" i="16" s="1"/>
  <c r="I28" i="16" s="1"/>
  <c r="F256" i="16"/>
  <c r="G256" i="16" s="1"/>
  <c r="I256" i="16" s="1"/>
  <c r="F132" i="16"/>
  <c r="G132" i="16" s="1"/>
  <c r="I132" i="16" s="1"/>
  <c r="F12" i="16"/>
  <c r="G12" i="16" s="1"/>
  <c r="I12" i="16" s="1"/>
  <c r="F63" i="16"/>
  <c r="G63" i="16" s="1"/>
  <c r="I63" i="16" s="1"/>
  <c r="F65" i="16"/>
  <c r="G65" i="16" s="1"/>
  <c r="I65" i="16" s="1"/>
  <c r="F112" i="16"/>
  <c r="G112" i="16" s="1"/>
  <c r="I112" i="16" s="1"/>
  <c r="F211" i="16"/>
  <c r="G211" i="16" s="1"/>
  <c r="I211" i="16" s="1"/>
  <c r="F195" i="16"/>
  <c r="G195" i="16" s="1"/>
  <c r="I195" i="16" s="1"/>
  <c r="F120" i="16"/>
  <c r="G120" i="16" s="1"/>
  <c r="I120" i="16" s="1"/>
  <c r="F85" i="16"/>
  <c r="G85" i="16" s="1"/>
  <c r="I85" i="16" s="1"/>
  <c r="F55" i="16"/>
  <c r="G55" i="16" s="1"/>
  <c r="I55" i="16" s="1"/>
  <c r="F227" i="16"/>
  <c r="G227" i="16" s="1"/>
  <c r="I227" i="16" s="1"/>
  <c r="F45" i="16"/>
  <c r="G45" i="16" s="1"/>
  <c r="I45" i="16" s="1"/>
  <c r="F75" i="16"/>
  <c r="G75" i="16" s="1"/>
  <c r="I75" i="16" s="1"/>
  <c r="F129" i="16"/>
  <c r="G129" i="16" s="1"/>
  <c r="I129" i="16" s="1"/>
  <c r="F82" i="16"/>
  <c r="G82" i="16" s="1"/>
  <c r="I82" i="16" s="1"/>
  <c r="F100" i="16"/>
  <c r="G100" i="16" s="1"/>
  <c r="I100" i="16" s="1"/>
  <c r="F22" i="16"/>
  <c r="G22" i="16" s="1"/>
  <c r="I22" i="16" s="1"/>
  <c r="F66" i="16"/>
  <c r="G66" i="16" s="1"/>
  <c r="I66" i="16" s="1"/>
  <c r="F148" i="16"/>
  <c r="G148" i="16" s="1"/>
  <c r="I148" i="16" s="1"/>
  <c r="F62" i="16"/>
  <c r="G62" i="16" s="1"/>
  <c r="I62" i="16" s="1"/>
  <c r="F34" i="16"/>
  <c r="G34" i="16" s="1"/>
  <c r="I34" i="16" s="1"/>
  <c r="F147" i="16"/>
  <c r="G147" i="16" s="1"/>
  <c r="I147" i="16" s="1"/>
  <c r="F103" i="16"/>
  <c r="G103" i="16" s="1"/>
  <c r="I103" i="16" s="1"/>
  <c r="F168" i="16"/>
  <c r="G168" i="16" s="1"/>
  <c r="I168" i="16" s="1"/>
  <c r="F98" i="16"/>
  <c r="G98" i="16" s="1"/>
  <c r="I98" i="16" s="1"/>
  <c r="F59" i="16"/>
  <c r="G59" i="16" s="1"/>
  <c r="I59" i="16" s="1"/>
  <c r="F88" i="16"/>
  <c r="G88" i="16" s="1"/>
  <c r="I88" i="16" s="1"/>
  <c r="F3" i="16"/>
  <c r="F80" i="16"/>
  <c r="G80" i="16" s="1"/>
  <c r="I80" i="16" s="1"/>
  <c r="F136" i="16"/>
  <c r="G136" i="16" s="1"/>
  <c r="I136" i="16" s="1"/>
  <c r="F221" i="16"/>
  <c r="G221" i="16" s="1"/>
  <c r="I221" i="16" s="1"/>
  <c r="F91" i="16"/>
  <c r="G91" i="16" s="1"/>
  <c r="I91" i="16" s="1"/>
  <c r="F9" i="16"/>
  <c r="G9" i="16" s="1"/>
  <c r="I9" i="16" s="1"/>
  <c r="F67" i="16"/>
  <c r="G67" i="16" s="1"/>
  <c r="I67" i="16" s="1"/>
  <c r="F52" i="16"/>
  <c r="G52" i="16" s="1"/>
  <c r="I52" i="16" s="1"/>
  <c r="F237" i="16"/>
  <c r="G237" i="16" s="1"/>
  <c r="I237" i="16" s="1"/>
  <c r="F180" i="16"/>
  <c r="G180" i="16" s="1"/>
  <c r="I180" i="16" s="1"/>
  <c r="F51" i="16"/>
  <c r="G51" i="16" s="1"/>
  <c r="I51" i="16" s="1"/>
  <c r="F145" i="16"/>
  <c r="G145" i="16" s="1"/>
  <c r="I145" i="16" s="1"/>
  <c r="F122" i="16"/>
  <c r="G122" i="16" s="1"/>
  <c r="I122" i="16" s="1"/>
  <c r="F243" i="16"/>
  <c r="G243" i="16" s="1"/>
  <c r="I243" i="16" s="1"/>
  <c r="F251" i="16"/>
  <c r="G251" i="16" s="1"/>
  <c r="I251" i="16" s="1"/>
  <c r="F224" i="16"/>
  <c r="G224" i="16" s="1"/>
  <c r="I224" i="16" s="1"/>
  <c r="F26" i="16"/>
  <c r="G26" i="16" s="1"/>
  <c r="I26" i="16" s="1"/>
  <c r="F229" i="16"/>
  <c r="G229" i="16" s="1"/>
  <c r="I229" i="16" s="1"/>
  <c r="F23" i="16"/>
  <c r="G23" i="16" s="1"/>
  <c r="I23" i="16" s="1"/>
  <c r="F185" i="16"/>
  <c r="G185" i="16" s="1"/>
  <c r="I185" i="16" s="1"/>
  <c r="F31" i="16"/>
  <c r="G31" i="16" s="1"/>
  <c r="I31" i="16" s="1"/>
  <c r="F68" i="16"/>
  <c r="G68" i="16" s="1"/>
  <c r="I68" i="16" s="1"/>
  <c r="F233" i="16"/>
  <c r="G233" i="16" s="1"/>
  <c r="I233" i="16" s="1"/>
  <c r="F111" i="16"/>
  <c r="G111" i="16" s="1"/>
  <c r="I111" i="16" s="1"/>
  <c r="F87" i="16"/>
  <c r="G87" i="16" s="1"/>
  <c r="I87" i="16" s="1"/>
  <c r="F216" i="16"/>
  <c r="G216" i="16" s="1"/>
  <c r="I216" i="16" s="1"/>
  <c r="F208" i="16"/>
  <c r="G208" i="16" s="1"/>
  <c r="I208" i="16" s="1"/>
  <c r="F131" i="16"/>
  <c r="G131" i="16" s="1"/>
  <c r="I131" i="16" s="1"/>
  <c r="F206" i="16"/>
  <c r="G206" i="16" s="1"/>
  <c r="I206" i="16" s="1"/>
  <c r="F192" i="16"/>
  <c r="G192" i="16" s="1"/>
  <c r="I192" i="16" s="1"/>
  <c r="F40" i="16"/>
  <c r="G40" i="16" s="1"/>
  <c r="I40" i="16" s="1"/>
  <c r="F57" i="16"/>
  <c r="G57" i="16" s="1"/>
  <c r="I57" i="16" s="1"/>
  <c r="F144" i="16"/>
  <c r="G144" i="16" s="1"/>
  <c r="I144" i="16" s="1"/>
  <c r="F58" i="16"/>
  <c r="G58" i="16" s="1"/>
  <c r="I58" i="16" s="1"/>
  <c r="F11" i="16"/>
  <c r="G11" i="16" s="1"/>
  <c r="I11" i="16" s="1"/>
  <c r="F184" i="16"/>
  <c r="G184" i="16" s="1"/>
  <c r="I184" i="16" s="1"/>
  <c r="F39" i="16"/>
  <c r="G39" i="16" s="1"/>
  <c r="I39" i="16" s="1"/>
  <c r="F8" i="16"/>
  <c r="G8" i="16" s="1"/>
  <c r="I8" i="16" s="1"/>
  <c r="F253" i="16"/>
  <c r="G253" i="16" s="1"/>
  <c r="I253" i="16" s="1"/>
  <c r="F13" i="16"/>
  <c r="G13" i="16" s="1"/>
  <c r="I13" i="16" s="1"/>
  <c r="F157" i="16"/>
  <c r="G157" i="16" s="1"/>
  <c r="I157" i="16" s="1"/>
  <c r="F110" i="16"/>
  <c r="G110" i="16" s="1"/>
  <c r="I110" i="16" s="1"/>
  <c r="F99" i="16"/>
  <c r="G99" i="16" s="1"/>
  <c r="I99" i="16" s="1"/>
  <c r="F154" i="16"/>
  <c r="G154" i="16" s="1"/>
  <c r="I154" i="16" s="1"/>
  <c r="F70" i="16"/>
  <c r="G70" i="16" s="1"/>
  <c r="I70" i="16" s="1"/>
  <c r="F174" i="16"/>
  <c r="G174" i="16" s="1"/>
  <c r="I174" i="16" s="1"/>
  <c r="F135" i="16"/>
  <c r="G135" i="16" s="1"/>
  <c r="I135" i="16" s="1"/>
  <c r="F108" i="16"/>
  <c r="G108" i="16" s="1"/>
  <c r="I108" i="16" s="1"/>
  <c r="F171" i="16"/>
  <c r="G171" i="16" s="1"/>
  <c r="I171" i="16" s="1"/>
  <c r="F182" i="16"/>
  <c r="G182" i="16" s="1"/>
  <c r="I182" i="16" s="1"/>
  <c r="F187" i="16"/>
  <c r="G187" i="16" s="1"/>
  <c r="I187" i="16" s="1"/>
  <c r="F188" i="16"/>
  <c r="G188" i="16" s="1"/>
  <c r="I188" i="16" s="1"/>
  <c r="F77" i="16"/>
  <c r="G77" i="16" s="1"/>
  <c r="I77" i="16" s="1"/>
  <c r="F152" i="16"/>
  <c r="G152" i="16" s="1"/>
  <c r="I152" i="16" s="1"/>
  <c r="F176" i="16"/>
  <c r="G176" i="16" s="1"/>
  <c r="I176" i="16" s="1"/>
  <c r="F181" i="16"/>
  <c r="G181" i="16" s="1"/>
  <c r="I181" i="16" s="1"/>
  <c r="F16" i="16"/>
  <c r="G16" i="16" s="1"/>
  <c r="I16" i="16" s="1"/>
  <c r="F146" i="16"/>
  <c r="G146" i="16" s="1"/>
  <c r="I146" i="16" s="1"/>
  <c r="F49" i="16"/>
  <c r="G49" i="16" s="1"/>
  <c r="I49" i="16" s="1"/>
  <c r="F160" i="16"/>
  <c r="G160" i="16" s="1"/>
  <c r="I160" i="16" s="1"/>
  <c r="F240" i="16"/>
  <c r="G240" i="16" s="1"/>
  <c r="I240" i="16" s="1"/>
  <c r="F175" i="16"/>
  <c r="G175" i="16" s="1"/>
  <c r="I175" i="16" s="1"/>
  <c r="F125" i="16"/>
  <c r="G125" i="16" s="1"/>
  <c r="I125" i="16" s="1"/>
  <c r="F170" i="16"/>
  <c r="G170" i="16" s="1"/>
  <c r="I170" i="16" s="1"/>
  <c r="F222" i="16"/>
  <c r="G222" i="16" s="1"/>
  <c r="I222" i="16" s="1"/>
  <c r="F242" i="16"/>
  <c r="G242" i="16" s="1"/>
  <c r="I242" i="16" s="1"/>
  <c r="F252" i="16"/>
  <c r="G252" i="16" s="1"/>
  <c r="I252" i="16" s="1"/>
  <c r="F117" i="16"/>
  <c r="G117" i="16" s="1"/>
  <c r="I117" i="16" s="1"/>
  <c r="F234" i="16"/>
  <c r="G234" i="16" s="1"/>
  <c r="I234" i="16" s="1"/>
  <c r="F30" i="16"/>
  <c r="G30" i="16" s="1"/>
  <c r="I30" i="16" s="1"/>
  <c r="F25" i="16"/>
  <c r="G25" i="16" s="1"/>
  <c r="I25" i="16" s="1"/>
  <c r="F228" i="16"/>
  <c r="G228" i="16" s="1"/>
  <c r="I228" i="16" s="1"/>
  <c r="F78" i="16"/>
  <c r="G78" i="16" s="1"/>
  <c r="I78" i="16" s="1"/>
  <c r="F203" i="16"/>
  <c r="G203" i="16" s="1"/>
  <c r="I203" i="16" s="1"/>
  <c r="F118" i="16"/>
  <c r="G118" i="16" s="1"/>
  <c r="I118" i="16" s="1"/>
  <c r="F247" i="16"/>
  <c r="G247" i="16" s="1"/>
  <c r="I247" i="16" s="1"/>
  <c r="F38" i="16"/>
  <c r="G38" i="16" s="1"/>
  <c r="I38" i="16" s="1"/>
  <c r="F27" i="16"/>
  <c r="G27" i="16" s="1"/>
  <c r="I27" i="16" s="1"/>
  <c r="F127" i="16"/>
  <c r="G127" i="16" s="1"/>
  <c r="I127" i="16" s="1"/>
  <c r="F138" i="16"/>
  <c r="G138" i="16" s="1"/>
  <c r="I138" i="16" s="1"/>
  <c r="F47" i="16"/>
  <c r="G47" i="16" s="1"/>
  <c r="I47" i="16" s="1"/>
  <c r="F101" i="16"/>
  <c r="G101" i="16" s="1"/>
  <c r="I101" i="16" s="1"/>
  <c r="F198" i="16"/>
  <c r="G198" i="16" s="1"/>
  <c r="I198" i="16" s="1"/>
  <c r="F134" i="16"/>
  <c r="G134" i="16" s="1"/>
  <c r="I134" i="16" s="1"/>
  <c r="F248" i="16"/>
  <c r="G248" i="16" s="1"/>
  <c r="I248" i="16" s="1"/>
  <c r="F140" i="16"/>
  <c r="G140" i="16" s="1"/>
  <c r="I140" i="16" s="1"/>
  <c r="F7" i="16"/>
  <c r="G7" i="16" s="1"/>
  <c r="F86" i="16"/>
  <c r="G86" i="16" s="1"/>
  <c r="I86" i="16" s="1"/>
  <c r="F105" i="16"/>
  <c r="G105" i="16" s="1"/>
  <c r="I105" i="16" s="1"/>
  <c r="F245" i="16"/>
  <c r="G245" i="16" s="1"/>
  <c r="I245" i="16" s="1"/>
  <c r="F156" i="16"/>
  <c r="G156" i="16" s="1"/>
  <c r="I156" i="16" s="1"/>
  <c r="F142" i="16"/>
  <c r="G142" i="16" s="1"/>
  <c r="I142" i="16" s="1"/>
  <c r="F64" i="16"/>
  <c r="G64" i="16" s="1"/>
  <c r="I64" i="16" s="1"/>
  <c r="F56" i="16"/>
  <c r="G56" i="16" s="1"/>
  <c r="I56" i="16" s="1"/>
  <c r="F201" i="16"/>
  <c r="G201" i="16" s="1"/>
  <c r="I201" i="16" s="1"/>
  <c r="F190" i="16"/>
  <c r="G190" i="16" s="1"/>
  <c r="I190" i="16" s="1"/>
  <c r="F21" i="16"/>
  <c r="G21" i="16" s="1"/>
  <c r="I21" i="16" s="1"/>
  <c r="F186" i="16"/>
  <c r="G186" i="16" s="1"/>
  <c r="I186" i="16" s="1"/>
  <c r="F158" i="16"/>
  <c r="G158" i="16" s="1"/>
  <c r="I158" i="16" s="1"/>
  <c r="F76" i="16"/>
  <c r="G76" i="16" s="1"/>
  <c r="I76" i="16" s="1"/>
  <c r="F173" i="16"/>
  <c r="G173" i="16" s="1"/>
  <c r="I173" i="16" s="1"/>
  <c r="F183" i="16"/>
  <c r="G183" i="16" s="1"/>
  <c r="I183" i="16" s="1"/>
  <c r="F226" i="16"/>
  <c r="G226" i="16" s="1"/>
  <c r="I226" i="16" s="1"/>
  <c r="F123" i="16"/>
  <c r="G123" i="16" s="1"/>
  <c r="I123" i="16" s="1"/>
  <c r="F95" i="16"/>
  <c r="G95" i="16" s="1"/>
  <c r="I95" i="16" s="1"/>
  <c r="F54" i="16"/>
  <c r="G54" i="16" s="1"/>
  <c r="I54" i="16" s="1"/>
  <c r="F10" i="16"/>
  <c r="G10" i="16" s="1"/>
  <c r="I10" i="16" s="1"/>
  <c r="F69" i="16"/>
  <c r="G69" i="16" s="1"/>
  <c r="I69" i="16" s="1"/>
  <c r="F236" i="16"/>
  <c r="G236" i="16" s="1"/>
  <c r="I236" i="16" s="1"/>
  <c r="F61" i="16"/>
  <c r="G61" i="16" s="1"/>
  <c r="I61" i="16" s="1"/>
  <c r="F255" i="16"/>
  <c r="G255" i="16" s="1"/>
  <c r="I255" i="16" s="1"/>
  <c r="F189" i="16"/>
  <c r="G189" i="16" s="1"/>
  <c r="I189" i="16" s="1"/>
  <c r="F102" i="16"/>
  <c r="G102" i="16" s="1"/>
  <c r="I102" i="16" s="1"/>
  <c r="F36" i="16"/>
  <c r="G36" i="16" s="1"/>
  <c r="I36" i="16" s="1"/>
  <c r="F20" i="16"/>
  <c r="G20" i="16" s="1"/>
  <c r="I20" i="16" s="1"/>
  <c r="F84" i="16"/>
  <c r="G84" i="16" s="1"/>
  <c r="I84" i="16" s="1"/>
  <c r="F205" i="16"/>
  <c r="G205" i="16" s="1"/>
  <c r="I205" i="16" s="1"/>
  <c r="F41" i="16"/>
  <c r="G41" i="16" s="1"/>
  <c r="I41" i="16" s="1"/>
  <c r="F114" i="16"/>
  <c r="G114" i="16" s="1"/>
  <c r="I114" i="16" s="1"/>
  <c r="F73" i="16"/>
  <c r="G73" i="16" s="1"/>
  <c r="I73" i="16" s="1"/>
  <c r="F214" i="16"/>
  <c r="G214" i="16" s="1"/>
  <c r="I214" i="16" s="1"/>
  <c r="F113" i="16"/>
  <c r="G113" i="16" s="1"/>
  <c r="I113" i="16" s="1"/>
  <c r="F239" i="16"/>
  <c r="G239" i="16" s="1"/>
  <c r="I239" i="16" s="1"/>
  <c r="F225" i="16"/>
  <c r="G225" i="16" s="1"/>
  <c r="I225" i="16" s="1"/>
  <c r="F219" i="16"/>
  <c r="G219" i="16" s="1"/>
  <c r="I219" i="16" s="1"/>
  <c r="F72" i="16"/>
  <c r="G72" i="16" s="1"/>
  <c r="I72" i="16" s="1"/>
  <c r="F167" i="16"/>
  <c r="G167" i="16" s="1"/>
  <c r="I167" i="16" s="1"/>
  <c r="F196" i="16"/>
  <c r="G196" i="16" s="1"/>
  <c r="I196" i="16" s="1"/>
  <c r="F165" i="16"/>
  <c r="G165" i="16" s="1"/>
  <c r="I165" i="16" s="1"/>
  <c r="F163" i="16"/>
  <c r="G163" i="16" s="1"/>
  <c r="I163" i="16" s="1"/>
  <c r="F204" i="16"/>
  <c r="G204" i="16" s="1"/>
  <c r="I204" i="16" s="1"/>
  <c r="F250" i="16"/>
  <c r="G250" i="16" s="1"/>
  <c r="I250" i="16" s="1"/>
  <c r="F141" i="16"/>
  <c r="G141" i="16" s="1"/>
  <c r="I141" i="16" s="1"/>
  <c r="F193" i="16"/>
  <c r="G193" i="16" s="1"/>
  <c r="I193" i="16" s="1"/>
  <c r="F5" i="16"/>
  <c r="G5" i="16" s="1"/>
  <c r="I5" i="16" s="1"/>
  <c r="F179" i="16"/>
  <c r="G179" i="16" s="1"/>
  <c r="I179" i="16" s="1"/>
  <c r="F197" i="16"/>
  <c r="G197" i="16" s="1"/>
  <c r="I197" i="16" s="1"/>
  <c r="F155" i="16"/>
  <c r="G155" i="16" s="1"/>
  <c r="I155" i="16" s="1"/>
  <c r="F230" i="16"/>
  <c r="G230" i="16" s="1"/>
  <c r="I230" i="16" s="1"/>
  <c r="F178" i="16"/>
  <c r="G178" i="16" s="1"/>
  <c r="I178" i="16" s="1"/>
  <c r="F89" i="16"/>
  <c r="G89" i="16" s="1"/>
  <c r="I89" i="16" s="1"/>
  <c r="F209" i="16"/>
  <c r="G209" i="16" s="1"/>
  <c r="I209" i="16" s="1"/>
  <c r="F71" i="16"/>
  <c r="G71" i="16" s="1"/>
  <c r="I71" i="16" s="1"/>
  <c r="F109" i="16"/>
  <c r="G109" i="16" s="1"/>
  <c r="I109" i="16" s="1"/>
  <c r="F15" i="16"/>
  <c r="G15" i="16" s="1"/>
  <c r="I15" i="16" s="1"/>
  <c r="F153" i="16"/>
  <c r="G153" i="16" s="1"/>
  <c r="I153" i="16" s="1"/>
  <c r="F44" i="16"/>
  <c r="G44" i="16" s="1"/>
  <c r="I44" i="16" s="1"/>
  <c r="F90" i="16"/>
  <c r="G90" i="16" s="1"/>
  <c r="I90" i="16" s="1"/>
  <c r="F215" i="16"/>
  <c r="G215" i="16" s="1"/>
  <c r="I215" i="16" s="1"/>
  <c r="F6" i="16"/>
  <c r="G6" i="16" s="1"/>
  <c r="I6" i="16" s="1"/>
  <c r="F106" i="16"/>
  <c r="G106" i="16" s="1"/>
  <c r="I106" i="16" s="1"/>
  <c r="F213" i="16"/>
  <c r="G213" i="16" s="1"/>
  <c r="I213" i="16" s="1"/>
  <c r="F235" i="16"/>
  <c r="G235" i="16" s="1"/>
  <c r="I235" i="16" s="1"/>
  <c r="F60" i="16"/>
  <c r="G60" i="16" s="1"/>
  <c r="I60" i="16" s="1"/>
  <c r="F50" i="16"/>
  <c r="G50" i="16" s="1"/>
  <c r="I50" i="16" s="1"/>
  <c r="F4" i="16"/>
  <c r="G4" i="16" s="1"/>
  <c r="I4" i="16" s="1"/>
  <c r="F143" i="16"/>
  <c r="G143" i="16" s="1"/>
  <c r="I143" i="16" s="1"/>
  <c r="F121" i="16"/>
  <c r="G121" i="16" s="1"/>
  <c r="I121" i="16" s="1"/>
  <c r="F210" i="16"/>
  <c r="G210" i="16" s="1"/>
  <c r="I210" i="16" s="1"/>
  <c r="F254" i="16"/>
  <c r="G254" i="16" s="1"/>
  <c r="I254" i="16" s="1"/>
  <c r="F159" i="16"/>
  <c r="G159" i="16" s="1"/>
  <c r="I159" i="16" s="1"/>
  <c r="F94" i="16"/>
  <c r="G94" i="16" s="1"/>
  <c r="I94" i="16" s="1"/>
  <c r="F133" i="16"/>
  <c r="G133" i="16" s="1"/>
  <c r="I133" i="16" s="1"/>
  <c r="F43" i="16"/>
  <c r="G43" i="16" s="1"/>
  <c r="I43" i="16" s="1"/>
  <c r="F151" i="16"/>
  <c r="G151" i="16" s="1"/>
  <c r="I151" i="16" s="1"/>
  <c r="F92" i="16"/>
  <c r="G92" i="16" s="1"/>
  <c r="I92" i="16" s="1"/>
  <c r="F162" i="16"/>
  <c r="G162" i="16" s="1"/>
  <c r="I162" i="16" s="1"/>
  <c r="F231" i="16"/>
  <c r="G231" i="16" s="1"/>
  <c r="I231" i="16" s="1"/>
  <c r="F130" i="16"/>
  <c r="G130" i="16" s="1"/>
  <c r="I130" i="16" s="1"/>
  <c r="F29" i="16"/>
  <c r="G29" i="16" s="1"/>
  <c r="I29" i="16" s="1"/>
  <c r="F37" i="16"/>
  <c r="G37" i="16" s="1"/>
  <c r="I37" i="16" s="1"/>
  <c r="F81" i="16"/>
  <c r="G81" i="16" s="1"/>
  <c r="I81" i="16" s="1"/>
  <c r="F161" i="16"/>
  <c r="G161" i="16" s="1"/>
  <c r="I161" i="16" s="1"/>
  <c r="F177" i="16"/>
  <c r="G177" i="16" s="1"/>
  <c r="I177" i="16" s="1"/>
  <c r="F115" i="16"/>
  <c r="G115" i="16" s="1"/>
  <c r="I115" i="16" s="1"/>
  <c r="F200" i="16"/>
  <c r="G200" i="16" s="1"/>
  <c r="I200" i="16" s="1"/>
  <c r="F202" i="16"/>
  <c r="G202" i="16" s="1"/>
  <c r="I202" i="16" s="1"/>
  <c r="F191" i="16"/>
  <c r="G191" i="16" s="1"/>
  <c r="I191" i="16" s="1"/>
  <c r="F96" i="16"/>
  <c r="G96" i="16" s="1"/>
  <c r="I96" i="16" s="1"/>
  <c r="F217" i="16"/>
  <c r="G217" i="16" s="1"/>
  <c r="I217" i="16" s="1"/>
  <c r="F199" i="16"/>
  <c r="G199" i="16" s="1"/>
  <c r="I199" i="16" s="1"/>
  <c r="F124" i="16"/>
  <c r="G124" i="16" s="1"/>
  <c r="I124" i="16" s="1"/>
  <c r="F93" i="16"/>
  <c r="G93" i="16" s="1"/>
  <c r="I93" i="16" s="1"/>
  <c r="F32" i="16"/>
  <c r="G32" i="16" s="1"/>
  <c r="I32" i="16" s="1"/>
  <c r="F48" i="16"/>
  <c r="G48" i="16" s="1"/>
  <c r="I48" i="16" s="1"/>
  <c r="F212" i="16"/>
  <c r="F139" i="16"/>
  <c r="G139" i="16" s="1"/>
  <c r="I139" i="16" s="1"/>
  <c r="F18" i="16"/>
  <c r="G18" i="16" s="1"/>
  <c r="I18" i="16" s="1"/>
  <c r="F169" i="16"/>
  <c r="G169" i="16" s="1"/>
  <c r="I169" i="16" s="1"/>
  <c r="F33" i="16"/>
  <c r="G33" i="16" s="1"/>
  <c r="I33" i="16" s="1"/>
  <c r="F107" i="16"/>
  <c r="G107" i="16" s="1"/>
  <c r="I107" i="16" s="1"/>
  <c r="F149" i="16"/>
  <c r="G149" i="16" s="1"/>
  <c r="I149" i="16" s="1"/>
  <c r="F194" i="16"/>
  <c r="G194" i="16" s="1"/>
  <c r="I194" i="16" s="1"/>
  <c r="F246" i="16"/>
  <c r="G246" i="16" s="1"/>
  <c r="I246" i="16" s="1"/>
  <c r="F104" i="16"/>
  <c r="G104" i="16" s="1"/>
  <c r="I104" i="16" s="1"/>
  <c r="F116" i="16"/>
  <c r="G116" i="16" s="1"/>
  <c r="I116" i="16" s="1"/>
  <c r="F166" i="16"/>
  <c r="G166" i="16" s="1"/>
  <c r="I166" i="16" s="1"/>
  <c r="F83" i="16"/>
  <c r="G83" i="16" s="1"/>
  <c r="I83" i="16" s="1"/>
  <c r="F79" i="16"/>
  <c r="G79" i="16" s="1"/>
  <c r="I79" i="16" s="1"/>
  <c r="F137" i="16"/>
  <c r="G137" i="16" s="1"/>
  <c r="I137" i="16" s="1"/>
  <c r="F218" i="16"/>
  <c r="G218" i="16" s="1"/>
  <c r="I218" i="16" s="1"/>
  <c r="F19" i="16"/>
  <c r="G19" i="16" s="1"/>
  <c r="I19" i="16" s="1"/>
  <c r="F53" i="16"/>
  <c r="G53" i="16" s="1"/>
  <c r="I53" i="16" s="1"/>
  <c r="F223" i="16"/>
  <c r="G223" i="16" s="1"/>
  <c r="I223" i="16" s="1"/>
  <c r="F97" i="16"/>
  <c r="G97" i="16" s="1"/>
  <c r="I97" i="16" s="1"/>
  <c r="F46" i="16"/>
  <c r="G46" i="16" s="1"/>
  <c r="I46" i="16" s="1"/>
  <c r="F14" i="16"/>
  <c r="G14" i="16" s="1"/>
  <c r="I14" i="16" s="1"/>
  <c r="F150" i="16"/>
  <c r="G150" i="16" s="1"/>
  <c r="I150" i="16" s="1"/>
  <c r="F17" i="16"/>
  <c r="G17" i="16" s="1"/>
  <c r="I17" i="16" s="1"/>
  <c r="F164" i="16"/>
  <c r="G164" i="16" s="1"/>
  <c r="I164" i="16" s="1"/>
  <c r="F244" i="16"/>
  <c r="G244" i="16" s="1"/>
  <c r="I244" i="16" s="1"/>
  <c r="F172" i="16"/>
  <c r="G172" i="16" s="1"/>
  <c r="I172" i="16" s="1"/>
  <c r="F241" i="16"/>
  <c r="G241" i="16" s="1"/>
  <c r="I241" i="16" s="1"/>
  <c r="F249" i="16"/>
  <c r="G249" i="16" s="1"/>
  <c r="I249" i="16" s="1"/>
  <c r="F220" i="16"/>
  <c r="G220" i="16" s="1"/>
  <c r="I220" i="16" s="1"/>
  <c r="F126" i="16"/>
  <c r="G126" i="16" s="1"/>
  <c r="I126" i="16" s="1"/>
  <c r="F35" i="16"/>
  <c r="G35" i="16" s="1"/>
  <c r="I35" i="16" s="1"/>
  <c r="F119" i="16"/>
  <c r="G119" i="16" s="1"/>
  <c r="I119" i="16" s="1"/>
  <c r="F238" i="16"/>
  <c r="G238" i="16" s="1"/>
  <c r="I238" i="16" s="1"/>
  <c r="F42" i="16"/>
  <c r="G42" i="16" s="1"/>
  <c r="I42" i="16" s="1"/>
  <c r="F232" i="16"/>
  <c r="G232" i="16" s="1"/>
  <c r="I232" i="16" s="1"/>
  <c r="F128" i="16"/>
  <c r="G128" i="16" s="1"/>
  <c r="I128" i="16" s="1"/>
  <c r="F207" i="20"/>
  <c r="G207" i="20" s="1"/>
  <c r="I207" i="20" s="1"/>
  <c r="F103" i="20"/>
  <c r="G103" i="20" s="1"/>
  <c r="I103" i="20" s="1"/>
  <c r="F202" i="20"/>
  <c r="G202" i="20" s="1"/>
  <c r="I202" i="20" s="1"/>
  <c r="F13" i="20"/>
  <c r="G13" i="20" s="1"/>
  <c r="I13" i="20" s="1"/>
  <c r="F161" i="20"/>
  <c r="G161" i="20" s="1"/>
  <c r="I161" i="20" s="1"/>
  <c r="F186" i="20"/>
  <c r="G186" i="20" s="1"/>
  <c r="I186" i="20" s="1"/>
  <c r="F11" i="20"/>
  <c r="G11" i="20" s="1"/>
  <c r="I11" i="20" s="1"/>
  <c r="F188" i="20"/>
  <c r="G188" i="20" s="1"/>
  <c r="I188" i="20" s="1"/>
  <c r="F142" i="20"/>
  <c r="G142" i="20" s="1"/>
  <c r="I142" i="20" s="1"/>
  <c r="F72" i="20"/>
  <c r="G72" i="20" s="1"/>
  <c r="I72" i="20" s="1"/>
  <c r="F127" i="20"/>
  <c r="G127" i="20" s="1"/>
  <c r="I127" i="20" s="1"/>
  <c r="F61" i="20"/>
  <c r="G61" i="20" s="1"/>
  <c r="I61" i="20" s="1"/>
  <c r="F110" i="20"/>
  <c r="G110" i="20" s="1"/>
  <c r="I110" i="20" s="1"/>
  <c r="F167" i="20"/>
  <c r="G167" i="20" s="1"/>
  <c r="I167" i="20" s="1"/>
  <c r="F151" i="20"/>
  <c r="G151" i="20" s="1"/>
  <c r="I151" i="20" s="1"/>
  <c r="F97" i="20"/>
  <c r="G97" i="20" s="1"/>
  <c r="I97" i="20" s="1"/>
  <c r="F59" i="20"/>
  <c r="G59" i="20" s="1"/>
  <c r="I59" i="20" s="1"/>
  <c r="F238" i="20"/>
  <c r="G238" i="20" s="1"/>
  <c r="I238" i="20" s="1"/>
  <c r="F227" i="20"/>
  <c r="G227" i="20" s="1"/>
  <c r="I227" i="20" s="1"/>
  <c r="F17" i="20"/>
  <c r="G17" i="20" s="1"/>
  <c r="I17" i="20" s="1"/>
  <c r="F122" i="20"/>
  <c r="G122" i="20" s="1"/>
  <c r="I122" i="20" s="1"/>
  <c r="F165" i="20"/>
  <c r="G165" i="20" s="1"/>
  <c r="I165" i="20" s="1"/>
  <c r="F68" i="20"/>
  <c r="G68" i="20" s="1"/>
  <c r="I68" i="20" s="1"/>
  <c r="F185" i="20"/>
  <c r="G185" i="20" s="1"/>
  <c r="I185" i="20" s="1"/>
  <c r="F140" i="20"/>
  <c r="G140" i="20" s="1"/>
  <c r="I140" i="20" s="1"/>
  <c r="F63" i="20"/>
  <c r="G63" i="20" s="1"/>
  <c r="I63" i="20" s="1"/>
  <c r="F31" i="20"/>
  <c r="G31" i="20" s="1"/>
  <c r="I31" i="20" s="1"/>
  <c r="F45" i="20"/>
  <c r="G45" i="20" s="1"/>
  <c r="I45" i="20" s="1"/>
  <c r="F65" i="20"/>
  <c r="G65" i="20" s="1"/>
  <c r="I65" i="20" s="1"/>
  <c r="F208" i="20"/>
  <c r="G208" i="20" s="1"/>
  <c r="I208" i="20" s="1"/>
  <c r="F166" i="20"/>
  <c r="G166" i="20" s="1"/>
  <c r="I166" i="20" s="1"/>
  <c r="F95" i="20"/>
  <c r="G95" i="20" s="1"/>
  <c r="I95" i="20" s="1"/>
  <c r="F58" i="20"/>
  <c r="G58" i="20" s="1"/>
  <c r="I58" i="20" s="1"/>
  <c r="F132" i="20"/>
  <c r="G132" i="20" s="1"/>
  <c r="I132" i="20" s="1"/>
  <c r="F152" i="20"/>
  <c r="G152" i="20" s="1"/>
  <c r="I152" i="20" s="1"/>
  <c r="F248" i="20"/>
  <c r="G248" i="20" s="1"/>
  <c r="I248" i="20" s="1"/>
  <c r="F66" i="20"/>
  <c r="G66" i="20" s="1"/>
  <c r="I66" i="20" s="1"/>
  <c r="F124" i="20"/>
  <c r="G124" i="20" s="1"/>
  <c r="I124" i="20" s="1"/>
  <c r="F235" i="20"/>
  <c r="G235" i="20" s="1"/>
  <c r="I235" i="20" s="1"/>
  <c r="F169" i="20"/>
  <c r="G169" i="20" s="1"/>
  <c r="I169" i="20" s="1"/>
  <c r="F133" i="20"/>
  <c r="G133" i="20" s="1"/>
  <c r="I133" i="20" s="1"/>
  <c r="F53" i="20"/>
  <c r="G53" i="20" s="1"/>
  <c r="I53" i="20" s="1"/>
  <c r="F60" i="20"/>
  <c r="G60" i="20" s="1"/>
  <c r="I60" i="20" s="1"/>
  <c r="F33" i="20"/>
  <c r="G33" i="20" s="1"/>
  <c r="I33" i="20" s="1"/>
  <c r="F50" i="20"/>
  <c r="G50" i="20" s="1"/>
  <c r="I50" i="20" s="1"/>
  <c r="F223" i="20"/>
  <c r="G223" i="20" s="1"/>
  <c r="I223" i="20" s="1"/>
  <c r="F93" i="20"/>
  <c r="G93" i="20" s="1"/>
  <c r="I93" i="20" s="1"/>
  <c r="F24" i="20"/>
  <c r="G24" i="20" s="1"/>
  <c r="I24" i="20" s="1"/>
  <c r="F253" i="20"/>
  <c r="G253" i="20" s="1"/>
  <c r="I253" i="20" s="1"/>
  <c r="F171" i="20"/>
  <c r="G171" i="20" s="1"/>
  <c r="I171" i="20" s="1"/>
  <c r="F9" i="20"/>
  <c r="G9" i="20" s="1"/>
  <c r="I9" i="20" s="1"/>
  <c r="F37" i="20"/>
  <c r="G37" i="20" s="1"/>
  <c r="I37" i="20" s="1"/>
  <c r="F81" i="20"/>
  <c r="G81" i="20" s="1"/>
  <c r="I81" i="20" s="1"/>
  <c r="F231" i="20"/>
  <c r="G231" i="20" s="1"/>
  <c r="I231" i="20" s="1"/>
  <c r="F164" i="20"/>
  <c r="G164" i="20" s="1"/>
  <c r="I164" i="20" s="1"/>
  <c r="F130" i="20"/>
  <c r="G130" i="20" s="1"/>
  <c r="I130" i="20" s="1"/>
  <c r="F48" i="20"/>
  <c r="G48" i="20" s="1"/>
  <c r="I48" i="20" s="1"/>
  <c r="F244" i="20"/>
  <c r="G244" i="20" s="1"/>
  <c r="I244" i="20" s="1"/>
  <c r="F25" i="20"/>
  <c r="G25" i="20" s="1"/>
  <c r="I25" i="20" s="1"/>
  <c r="F106" i="20"/>
  <c r="G106" i="20" s="1"/>
  <c r="I106" i="20" s="1"/>
  <c r="F38" i="20"/>
  <c r="G38" i="20" s="1"/>
  <c r="I38" i="20" s="1"/>
  <c r="F91" i="20"/>
  <c r="G91" i="20" s="1"/>
  <c r="I91" i="20" s="1"/>
  <c r="F21" i="20"/>
  <c r="G21" i="20" s="1"/>
  <c r="I21" i="20" s="1"/>
  <c r="F41" i="20"/>
  <c r="G41" i="20" s="1"/>
  <c r="I41" i="20" s="1"/>
  <c r="F73" i="20"/>
  <c r="G73" i="20" s="1"/>
  <c r="I73" i="20" s="1"/>
  <c r="F143" i="20"/>
  <c r="G143" i="20" s="1"/>
  <c r="I143" i="20" s="1"/>
  <c r="F27" i="20"/>
  <c r="G27" i="20" s="1"/>
  <c r="F56" i="20"/>
  <c r="G56" i="20" s="1"/>
  <c r="I56" i="20" s="1"/>
  <c r="F222" i="20"/>
  <c r="G222" i="20" s="1"/>
  <c r="I222" i="20" s="1"/>
  <c r="F153" i="20"/>
  <c r="G153" i="20" s="1"/>
  <c r="I153" i="20" s="1"/>
  <c r="F121" i="20"/>
  <c r="G121" i="20" s="1"/>
  <c r="I121" i="20" s="1"/>
  <c r="F44" i="20"/>
  <c r="G44" i="20" s="1"/>
  <c r="I44" i="20" s="1"/>
  <c r="F242" i="20"/>
  <c r="G242" i="20" s="1"/>
  <c r="I242" i="20" s="1"/>
  <c r="F149" i="20"/>
  <c r="G149" i="20" s="1"/>
  <c r="I149" i="20" s="1"/>
  <c r="F252" i="20"/>
  <c r="G252" i="20" s="1"/>
  <c r="I252" i="20" s="1"/>
  <c r="F194" i="20"/>
  <c r="G194" i="20" s="1"/>
  <c r="I194" i="20" s="1"/>
  <c r="F89" i="20"/>
  <c r="G89" i="20" s="1"/>
  <c r="I89" i="20" s="1"/>
  <c r="F4" i="20"/>
  <c r="G4" i="20" s="1"/>
  <c r="I4" i="20" s="1"/>
  <c r="F86" i="20"/>
  <c r="G86" i="20" s="1"/>
  <c r="I86" i="20" s="1"/>
  <c r="F114" i="20"/>
  <c r="G114" i="20" s="1"/>
  <c r="I114" i="20" s="1"/>
  <c r="F105" i="20"/>
  <c r="G105" i="20" s="1"/>
  <c r="I105" i="20" s="1"/>
  <c r="F181" i="20"/>
  <c r="G181" i="20" s="1"/>
  <c r="I181" i="20" s="1"/>
  <c r="F40" i="20"/>
  <c r="G40" i="20" s="1"/>
  <c r="I40" i="20" s="1"/>
  <c r="F214" i="20"/>
  <c r="G214" i="20" s="1"/>
  <c r="I214" i="20" s="1"/>
  <c r="F157" i="20"/>
  <c r="G157" i="20" s="1"/>
  <c r="I157" i="20" s="1"/>
  <c r="F113" i="20"/>
  <c r="G113" i="20" s="1"/>
  <c r="I113" i="20" s="1"/>
  <c r="F34" i="20"/>
  <c r="G34" i="20" s="1"/>
  <c r="I34" i="20" s="1"/>
  <c r="F221" i="20"/>
  <c r="G221" i="20" s="1"/>
  <c r="I221" i="20" s="1"/>
  <c r="F201" i="20"/>
  <c r="G201" i="20" s="1"/>
  <c r="I201" i="20" s="1"/>
  <c r="F239" i="20"/>
  <c r="G239" i="20" s="1"/>
  <c r="I239" i="20" s="1"/>
  <c r="F212" i="20"/>
  <c r="F172" i="20"/>
  <c r="G172" i="20" s="1"/>
  <c r="I172" i="20" s="1"/>
  <c r="F83" i="20"/>
  <c r="G83" i="20" s="1"/>
  <c r="I83" i="20" s="1"/>
  <c r="F255" i="20"/>
  <c r="G255" i="20" s="1"/>
  <c r="I255" i="20" s="1"/>
  <c r="F23" i="20"/>
  <c r="G23" i="20" s="1"/>
  <c r="I23" i="20" s="1"/>
  <c r="F219" i="20"/>
  <c r="G219" i="20" s="1"/>
  <c r="I219" i="20" s="1"/>
  <c r="F236" i="20"/>
  <c r="G236" i="20" s="1"/>
  <c r="I236" i="20" s="1"/>
  <c r="F18" i="20"/>
  <c r="G18" i="20" s="1"/>
  <c r="I18" i="20" s="1"/>
  <c r="F198" i="20"/>
  <c r="G198" i="20" s="1"/>
  <c r="I198" i="20" s="1"/>
  <c r="F155" i="20"/>
  <c r="G155" i="20" s="1"/>
  <c r="I155" i="20" s="1"/>
  <c r="F98" i="20"/>
  <c r="G98" i="20" s="1"/>
  <c r="I98" i="20" s="1"/>
  <c r="F230" i="20"/>
  <c r="G230" i="20" s="1"/>
  <c r="I230" i="20" s="1"/>
  <c r="F160" i="20"/>
  <c r="G160" i="20" s="1"/>
  <c r="I160" i="20" s="1"/>
  <c r="F178" i="20"/>
  <c r="G178" i="20" s="1"/>
  <c r="I178" i="20" s="1"/>
  <c r="F240" i="20"/>
  <c r="G240" i="20" s="1"/>
  <c r="I240" i="20" s="1"/>
  <c r="F184" i="20"/>
  <c r="G184" i="20" s="1"/>
  <c r="I184" i="20" s="1"/>
  <c r="F138" i="20"/>
  <c r="G138" i="20" s="1"/>
  <c r="I138" i="20" s="1"/>
  <c r="F77" i="20"/>
  <c r="G77" i="20" s="1"/>
  <c r="I77" i="20" s="1"/>
  <c r="F47" i="20"/>
  <c r="G47" i="20" s="1"/>
  <c r="I47" i="20" s="1"/>
  <c r="F146" i="20"/>
  <c r="G146" i="20" s="1"/>
  <c r="I146" i="20" s="1"/>
  <c r="F148" i="20"/>
  <c r="G148" i="20" s="1"/>
  <c r="I148" i="20" s="1"/>
  <c r="F75" i="20"/>
  <c r="G75" i="20" s="1"/>
  <c r="I75" i="20" s="1"/>
  <c r="F220" i="20"/>
  <c r="G220" i="20" s="1"/>
  <c r="I220" i="20" s="1"/>
  <c r="F85" i="20"/>
  <c r="G85" i="20" s="1"/>
  <c r="I85" i="20" s="1"/>
  <c r="F233" i="20"/>
  <c r="G233" i="20" s="1"/>
  <c r="I233" i="20" s="1"/>
  <c r="F118" i="20"/>
  <c r="G118" i="20" s="1"/>
  <c r="I118" i="20" s="1"/>
  <c r="F218" i="20"/>
  <c r="G218" i="20" s="1"/>
  <c r="I218" i="20" s="1"/>
  <c r="F173" i="20"/>
  <c r="G173" i="20" s="1"/>
  <c r="I173" i="20" s="1"/>
  <c r="F190" i="20"/>
  <c r="G190" i="20" s="1"/>
  <c r="I190" i="20" s="1"/>
  <c r="F200" i="20"/>
  <c r="G200" i="20" s="1"/>
  <c r="I200" i="20" s="1"/>
  <c r="F136" i="20"/>
  <c r="G136" i="20" s="1"/>
  <c r="I136" i="20" s="1"/>
  <c r="F15" i="20"/>
  <c r="G15" i="20" s="1"/>
  <c r="I15" i="20" s="1"/>
  <c r="F196" i="20"/>
  <c r="G196" i="20" s="1"/>
  <c r="I196" i="20" s="1"/>
  <c r="F99" i="20"/>
  <c r="G99" i="20" s="1"/>
  <c r="I99" i="20" s="1"/>
  <c r="F112" i="20"/>
  <c r="G112" i="20" s="1"/>
  <c r="I112" i="20" s="1"/>
  <c r="F30" i="20"/>
  <c r="G30" i="20" s="1"/>
  <c r="I30" i="20" s="1"/>
  <c r="F80" i="20"/>
  <c r="G80" i="20" s="1"/>
  <c r="I80" i="20" s="1"/>
  <c r="F174" i="20"/>
  <c r="G174" i="20" s="1"/>
  <c r="I174" i="20" s="1"/>
  <c r="F246" i="20"/>
  <c r="G246" i="20" s="1"/>
  <c r="I246" i="20" s="1"/>
  <c r="F232" i="20"/>
  <c r="G232" i="20" s="1"/>
  <c r="I232" i="20" s="1"/>
  <c r="F57" i="20"/>
  <c r="G57" i="20" s="1"/>
  <c r="I57" i="20" s="1"/>
  <c r="F225" i="20"/>
  <c r="G225" i="20" s="1"/>
  <c r="F84" i="20"/>
  <c r="G84" i="20" s="1"/>
  <c r="I84" i="20" s="1"/>
  <c r="F226" i="20"/>
  <c r="G226" i="20" s="1"/>
  <c r="I226" i="20" s="1"/>
  <c r="F46" i="20"/>
  <c r="G46" i="20" s="1"/>
  <c r="I46" i="20" s="1"/>
  <c r="F245" i="20"/>
  <c r="G245" i="20" s="1"/>
  <c r="I245" i="20" s="1"/>
  <c r="F36" i="20"/>
  <c r="G36" i="20" s="1"/>
  <c r="I36" i="20" s="1"/>
  <c r="F228" i="20"/>
  <c r="G228" i="20" s="1"/>
  <c r="I228" i="20" s="1"/>
  <c r="F74" i="20"/>
  <c r="G74" i="20" s="1"/>
  <c r="I74" i="20" s="1"/>
  <c r="F250" i="20"/>
  <c r="G250" i="20" s="1"/>
  <c r="I250" i="20" s="1"/>
  <c r="F108" i="20"/>
  <c r="G108" i="20" s="1"/>
  <c r="I108" i="20" s="1"/>
  <c r="G71" i="20"/>
  <c r="I71" i="20" s="1"/>
  <c r="F179" i="20"/>
  <c r="G179" i="20" s="1"/>
  <c r="I179" i="20" s="1"/>
  <c r="F156" i="20"/>
  <c r="G156" i="20" s="1"/>
  <c r="I156" i="20" s="1"/>
  <c r="F247" i="20"/>
  <c r="G247" i="20" s="1"/>
  <c r="I247" i="20" s="1"/>
  <c r="F67" i="20"/>
  <c r="G67" i="20" s="1"/>
  <c r="I67" i="20" s="1"/>
  <c r="F237" i="20"/>
  <c r="G237" i="20" s="1"/>
  <c r="I237" i="20" s="1"/>
  <c r="F96" i="20"/>
  <c r="G96" i="20" s="1"/>
  <c r="I96" i="20" s="1"/>
  <c r="F49" i="20"/>
  <c r="G49" i="20" s="1"/>
  <c r="I49" i="20" s="1"/>
  <c r="F210" i="20"/>
  <c r="G210" i="20" s="1"/>
  <c r="I210" i="20" s="1"/>
  <c r="F43" i="20"/>
  <c r="G43" i="20" s="1"/>
  <c r="I43" i="20" s="1"/>
  <c r="F170" i="20"/>
  <c r="G170" i="20" s="1"/>
  <c r="I170" i="20" s="1"/>
  <c r="F216" i="20"/>
  <c r="G216" i="20" s="1"/>
  <c r="I216" i="20" s="1"/>
  <c r="F90" i="20"/>
  <c r="G90" i="20" s="1"/>
  <c r="I90" i="20" s="1"/>
  <c r="F35" i="20"/>
  <c r="G35" i="20" s="1"/>
  <c r="I35" i="20" s="1"/>
  <c r="F12" i="20"/>
  <c r="G12" i="20" s="1"/>
  <c r="I12" i="20" s="1"/>
  <c r="F199" i="20"/>
  <c r="G199" i="20" s="1"/>
  <c r="I199" i="20" s="1"/>
  <c r="F115" i="20"/>
  <c r="G115" i="20" s="1"/>
  <c r="I115" i="20" s="1"/>
  <c r="F254" i="20"/>
  <c r="G254" i="20" s="1"/>
  <c r="I254" i="20" s="1"/>
  <c r="F213" i="20"/>
  <c r="G213" i="20" s="1"/>
  <c r="I213" i="20" s="1"/>
  <c r="F52" i="20"/>
  <c r="G52" i="20" s="1"/>
  <c r="I52" i="20" s="1"/>
  <c r="F19" i="20"/>
  <c r="G19" i="20" s="1"/>
  <c r="I19" i="20" s="1"/>
  <c r="F62" i="20"/>
  <c r="G62" i="20" s="1"/>
  <c r="I62" i="20" s="1"/>
  <c r="F129" i="20"/>
  <c r="G129" i="20" s="1"/>
  <c r="I129" i="20" s="1"/>
  <c r="F144" i="20"/>
  <c r="G144" i="20" s="1"/>
  <c r="I144" i="20" s="1"/>
  <c r="F16" i="20"/>
  <c r="G16" i="20" s="1"/>
  <c r="I16" i="20" s="1"/>
  <c r="F251" i="20"/>
  <c r="G251" i="20" s="1"/>
  <c r="I251" i="20" s="1"/>
  <c r="F39" i="20"/>
  <c r="G39" i="20" s="1"/>
  <c r="I39" i="20" s="1"/>
  <c r="F22" i="20"/>
  <c r="G22" i="20" s="1"/>
  <c r="I22" i="20" s="1"/>
  <c r="F70" i="20"/>
  <c r="G70" i="20" s="1"/>
  <c r="I70" i="20" s="1"/>
  <c r="F69" i="20"/>
  <c r="G69" i="20" s="1"/>
  <c r="I69" i="20" s="1"/>
  <c r="F26" i="20"/>
  <c r="G26" i="20" s="1"/>
  <c r="I26" i="20" s="1"/>
  <c r="F100" i="20"/>
  <c r="G100" i="20" s="1"/>
  <c r="I100" i="20" s="1"/>
  <c r="F176" i="20"/>
  <c r="G176" i="20" s="1"/>
  <c r="I176" i="20" s="1"/>
  <c r="F20" i="20"/>
  <c r="G20" i="20" s="1"/>
  <c r="I20" i="20" s="1"/>
  <c r="F101" i="20"/>
  <c r="G101" i="20" s="1"/>
  <c r="I101" i="20" s="1"/>
  <c r="F3" i="20"/>
  <c r="F177" i="20"/>
  <c r="G177" i="20" s="1"/>
  <c r="I177" i="20" s="1"/>
  <c r="F154" i="20"/>
  <c r="G154" i="20" s="1"/>
  <c r="I154" i="20" s="1"/>
  <c r="F180" i="20"/>
  <c r="G180" i="20" s="1"/>
  <c r="I180" i="20" s="1"/>
  <c r="F8" i="20"/>
  <c r="G8" i="20" s="1"/>
  <c r="I8" i="20" s="1"/>
  <c r="F206" i="20"/>
  <c r="G206" i="20" s="1"/>
  <c r="I206" i="20" s="1"/>
  <c r="F123" i="20"/>
  <c r="G123" i="20" s="1"/>
  <c r="I123" i="20" s="1"/>
  <c r="F191" i="20"/>
  <c r="G191" i="20" s="1"/>
  <c r="I191" i="20" s="1"/>
  <c r="F126" i="20"/>
  <c r="G126" i="20" s="1"/>
  <c r="I126" i="20" s="1"/>
  <c r="F192" i="20"/>
  <c r="G192" i="20" s="1"/>
  <c r="I192" i="20" s="1"/>
  <c r="F7" i="20"/>
  <c r="G7" i="20" s="1"/>
  <c r="I7" i="20" s="1"/>
  <c r="F5" i="20"/>
  <c r="G5" i="20" s="1"/>
  <c r="I5" i="20" s="1"/>
  <c r="F64" i="20"/>
  <c r="G64" i="20" s="1"/>
  <c r="I64" i="20" s="1"/>
  <c r="F145" i="20"/>
  <c r="G145" i="20" s="1"/>
  <c r="I145" i="20" s="1"/>
  <c r="F203" i="20"/>
  <c r="G203" i="20" s="1"/>
  <c r="I203" i="20" s="1"/>
  <c r="F229" i="20"/>
  <c r="G229" i="20" s="1"/>
  <c r="I229" i="20" s="1"/>
  <c r="F104" i="20"/>
  <c r="G104" i="20" s="1"/>
  <c r="I104" i="20" s="1"/>
  <c r="F128" i="20"/>
  <c r="G128" i="20" s="1"/>
  <c r="I128" i="20" s="1"/>
  <c r="F116" i="20"/>
  <c r="G116" i="20" s="1"/>
  <c r="I116" i="20" s="1"/>
  <c r="F94" i="20"/>
  <c r="G94" i="20" s="1"/>
  <c r="I94" i="20" s="1"/>
  <c r="F78" i="20"/>
  <c r="G78" i="20" s="1"/>
  <c r="I78" i="20" s="1"/>
  <c r="F107" i="20"/>
  <c r="G107" i="20" s="1"/>
  <c r="I107" i="20" s="1"/>
  <c r="F158" i="20"/>
  <c r="G158" i="20" s="1"/>
  <c r="I158" i="20" s="1"/>
  <c r="F102" i="20"/>
  <c r="G102" i="20" s="1"/>
  <c r="I102" i="20" s="1"/>
  <c r="F92" i="20"/>
  <c r="G92" i="20" s="1"/>
  <c r="I92" i="20" s="1"/>
  <c r="F54" i="20"/>
  <c r="G54" i="20" s="1"/>
  <c r="I54" i="20" s="1"/>
  <c r="F141" i="20"/>
  <c r="G141" i="20" s="1"/>
  <c r="I141" i="20" s="1"/>
  <c r="F163" i="20"/>
  <c r="G163" i="20" s="1"/>
  <c r="I163" i="20" s="1"/>
  <c r="F189" i="20"/>
  <c r="G189" i="20" s="1"/>
  <c r="I189" i="20" s="1"/>
  <c r="F217" i="20"/>
  <c r="G217" i="20" s="1"/>
  <c r="I217" i="20" s="1"/>
  <c r="F137" i="20"/>
  <c r="G137" i="20" s="1"/>
  <c r="I137" i="20" s="1"/>
  <c r="F150" i="20"/>
  <c r="G150" i="20" s="1"/>
  <c r="I150" i="20" s="1"/>
  <c r="F87" i="20"/>
  <c r="G87" i="20" s="1"/>
  <c r="I87" i="20" s="1"/>
  <c r="F147" i="20"/>
  <c r="G147" i="20" s="1"/>
  <c r="I147" i="20" s="1"/>
  <c r="F197" i="20"/>
  <c r="G197" i="20" s="1"/>
  <c r="I197" i="20" s="1"/>
  <c r="F205" i="20"/>
  <c r="G205" i="20" s="1"/>
  <c r="I205" i="20" s="1"/>
  <c r="F79" i="20"/>
  <c r="G79" i="20" s="1"/>
  <c r="I79" i="20" s="1"/>
  <c r="F6" i="20"/>
  <c r="G6" i="20" s="1"/>
  <c r="I6" i="20" s="1"/>
  <c r="F162" i="20"/>
  <c r="G162" i="20" s="1"/>
  <c r="I162" i="20" s="1"/>
  <c r="F159" i="20"/>
  <c r="G159" i="20" s="1"/>
  <c r="I159" i="20" s="1"/>
  <c r="F125" i="20"/>
  <c r="G125" i="20" s="1"/>
  <c r="I125" i="20" s="1"/>
  <c r="F209" i="20"/>
  <c r="G209" i="20" s="1"/>
  <c r="I209" i="20" s="1"/>
  <c r="F82" i="20"/>
  <c r="G82" i="20" s="1"/>
  <c r="I82" i="20" s="1"/>
  <c r="F55" i="20"/>
  <c r="G55" i="20" s="1"/>
  <c r="I55" i="20" s="1"/>
  <c r="F193" i="20"/>
  <c r="G193" i="20" s="1"/>
  <c r="I193" i="20" s="1"/>
  <c r="F215" i="20"/>
  <c r="G215" i="20" s="1"/>
  <c r="I215" i="20" s="1"/>
  <c r="F88" i="20"/>
  <c r="G88" i="20" s="1"/>
  <c r="I88" i="20" s="1"/>
  <c r="F28" i="20"/>
  <c r="G28" i="20" s="1"/>
  <c r="I28" i="20" s="1"/>
  <c r="F168" i="20"/>
  <c r="G168" i="20" s="1"/>
  <c r="I168" i="20" s="1"/>
  <c r="F234" i="20"/>
  <c r="G234" i="20" s="1"/>
  <c r="I234" i="20" s="1"/>
  <c r="F195" i="20"/>
  <c r="G195" i="20" s="1"/>
  <c r="I195" i="20" s="1"/>
  <c r="F131" i="20"/>
  <c r="G131" i="20" s="1"/>
  <c r="I131" i="20" s="1"/>
  <c r="F224" i="20"/>
  <c r="G224" i="20" s="1"/>
  <c r="I224" i="20" s="1"/>
  <c r="F76" i="20"/>
  <c r="G76" i="20" s="1"/>
  <c r="I76" i="20" s="1"/>
  <c r="F14" i="20"/>
  <c r="G14" i="20" s="1"/>
  <c r="I14" i="20" s="1"/>
  <c r="F120" i="20"/>
  <c r="G120" i="20" s="1"/>
  <c r="I120" i="20" s="1"/>
  <c r="F187" i="20"/>
  <c r="G187" i="20" s="1"/>
  <c r="I187" i="20" s="1"/>
  <c r="F256" i="20"/>
  <c r="G256" i="20" s="1"/>
  <c r="I256" i="20" s="1"/>
  <c r="F241" i="20"/>
  <c r="G241" i="20" s="1"/>
  <c r="I241" i="20" s="1"/>
  <c r="F111" i="20"/>
  <c r="G111" i="20" s="1"/>
  <c r="I111" i="20" s="1"/>
  <c r="F182" i="20"/>
  <c r="G182" i="20" s="1"/>
  <c r="I182" i="20" s="1"/>
  <c r="F249" i="20"/>
  <c r="G249" i="20" s="1"/>
  <c r="I249" i="20" s="1"/>
  <c r="F119" i="20"/>
  <c r="G119" i="20" s="1"/>
  <c r="I119" i="20" s="1"/>
  <c r="F183" i="20"/>
  <c r="G183" i="20" s="1"/>
  <c r="I183" i="20" s="1"/>
  <c r="F211" i="20"/>
  <c r="G211" i="20" s="1"/>
  <c r="I211" i="20" s="1"/>
  <c r="F10" i="20"/>
  <c r="G10" i="20" s="1"/>
  <c r="I10" i="20" s="1"/>
  <c r="F139" i="20"/>
  <c r="G139" i="20" s="1"/>
  <c r="I139" i="20" s="1"/>
  <c r="F243" i="20"/>
  <c r="G243" i="20" s="1"/>
  <c r="I243" i="20" s="1"/>
  <c r="F42" i="20"/>
  <c r="G42" i="20" s="1"/>
  <c r="I42" i="20" s="1"/>
  <c r="F109" i="20"/>
  <c r="G109" i="20" s="1"/>
  <c r="I109" i="20" s="1"/>
  <c r="F135" i="20"/>
  <c r="G135" i="20" s="1"/>
  <c r="I135" i="20" s="1"/>
  <c r="F117" i="20"/>
  <c r="G117" i="20" s="1"/>
  <c r="I117" i="20" s="1"/>
  <c r="F32" i="20"/>
  <c r="G32" i="20" s="1"/>
  <c r="I32" i="20" s="1"/>
  <c r="F51" i="20"/>
  <c r="G51" i="20" s="1"/>
  <c r="I51" i="20" s="1"/>
  <c r="F134" i="20"/>
  <c r="G134" i="20" s="1"/>
  <c r="I134" i="20" s="1"/>
  <c r="F204" i="20"/>
  <c r="G204" i="20" s="1"/>
  <c r="I204" i="20" s="1"/>
  <c r="F29" i="20"/>
  <c r="G29" i="20" s="1"/>
  <c r="I29" i="20" s="1"/>
  <c r="F175" i="20"/>
  <c r="G175" i="20" s="1"/>
  <c r="I175" i="20" s="1"/>
  <c r="F35" i="14"/>
  <c r="G35" i="14" s="1"/>
  <c r="I35" i="14" s="1"/>
  <c r="F62" i="14"/>
  <c r="G62" i="14" s="1"/>
  <c r="I62" i="14" s="1"/>
  <c r="F44" i="14"/>
  <c r="G44" i="14" s="1"/>
  <c r="I44" i="14" s="1"/>
  <c r="F52" i="14"/>
  <c r="G52" i="14" s="1"/>
  <c r="I52" i="14" s="1"/>
  <c r="F82" i="14"/>
  <c r="G82" i="14" s="1"/>
  <c r="I82" i="14" s="1"/>
  <c r="F14" i="14"/>
  <c r="G14" i="14" s="1"/>
  <c r="I14" i="14" s="1"/>
  <c r="F185" i="14"/>
  <c r="G185" i="14" s="1"/>
  <c r="I185" i="14" s="1"/>
  <c r="F207" i="23"/>
  <c r="G207" i="23" s="1"/>
  <c r="I207" i="23" s="1"/>
  <c r="F13" i="23"/>
  <c r="G13" i="23" s="1"/>
  <c r="I13" i="23" s="1"/>
  <c r="F177" i="23"/>
  <c r="G177" i="23" s="1"/>
  <c r="I177" i="23" s="1"/>
  <c r="F237" i="23"/>
  <c r="G237" i="23" s="1"/>
  <c r="I237" i="23" s="1"/>
  <c r="F139" i="23"/>
  <c r="G139" i="23" s="1"/>
  <c r="I139" i="23" s="1"/>
  <c r="F35" i="23"/>
  <c r="G35" i="23" s="1"/>
  <c r="I35" i="23" s="1"/>
  <c r="F183" i="23"/>
  <c r="G183" i="23" s="1"/>
  <c r="I183" i="23" s="1"/>
  <c r="F230" i="23"/>
  <c r="G230" i="23" s="1"/>
  <c r="I230" i="23" s="1"/>
  <c r="F3" i="23"/>
  <c r="F219" i="23"/>
  <c r="G219" i="23" s="1"/>
  <c r="I219" i="23" s="1"/>
  <c r="F152" i="23"/>
  <c r="G152" i="23" s="1"/>
  <c r="I152" i="23" s="1"/>
  <c r="F226" i="23"/>
  <c r="G226" i="23" s="1"/>
  <c r="I226" i="23" s="1"/>
  <c r="F168" i="23"/>
  <c r="G168" i="23" s="1"/>
  <c r="I168" i="23" s="1"/>
  <c r="F84" i="23"/>
  <c r="G84" i="23" s="1"/>
  <c r="I84" i="23" s="1"/>
  <c r="F77" i="23"/>
  <c r="G77" i="23" s="1"/>
  <c r="I77" i="23" s="1"/>
  <c r="F21" i="23"/>
  <c r="G21" i="23" s="1"/>
  <c r="I21" i="23" s="1"/>
  <c r="F74" i="23"/>
  <c r="G74" i="23" s="1"/>
  <c r="I74" i="23" s="1"/>
  <c r="F179" i="23"/>
  <c r="G179" i="23" s="1"/>
  <c r="I179" i="23" s="1"/>
  <c r="F225" i="23"/>
  <c r="G225" i="23" s="1"/>
  <c r="I225" i="23" s="1"/>
  <c r="F32" i="23"/>
  <c r="G32" i="23" s="1"/>
  <c r="I32" i="23" s="1"/>
  <c r="F111" i="23"/>
  <c r="G111" i="23" s="1"/>
  <c r="I111" i="23" s="1"/>
  <c r="F189" i="23"/>
  <c r="G189" i="23" s="1"/>
  <c r="I189" i="23" s="1"/>
  <c r="F64" i="23"/>
  <c r="G64" i="23" s="1"/>
  <c r="I64" i="23" s="1"/>
  <c r="F8" i="23"/>
  <c r="G8" i="23" s="1"/>
  <c r="I8" i="23" s="1"/>
  <c r="F220" i="23"/>
  <c r="G220" i="23" s="1"/>
  <c r="I220" i="23" s="1"/>
  <c r="F37" i="23"/>
  <c r="G37" i="23" s="1"/>
  <c r="I37" i="23" s="1"/>
  <c r="F218" i="23"/>
  <c r="G218" i="23" s="1"/>
  <c r="I218" i="23" s="1"/>
  <c r="F247" i="23"/>
  <c r="G247" i="23" s="1"/>
  <c r="I247" i="23" s="1"/>
  <c r="F112" i="23"/>
  <c r="G112" i="23" s="1"/>
  <c r="I112" i="23" s="1"/>
  <c r="F75" i="23"/>
  <c r="G75" i="23" s="1"/>
  <c r="I75" i="23" s="1"/>
  <c r="F45" i="23"/>
  <c r="G45" i="23" s="1"/>
  <c r="I45" i="23" s="1"/>
  <c r="F106" i="23"/>
  <c r="G106" i="23" s="1"/>
  <c r="I106" i="23" s="1"/>
  <c r="F190" i="23"/>
  <c r="G190" i="23" s="1"/>
  <c r="I190" i="23" s="1"/>
  <c r="F138" i="23"/>
  <c r="G138" i="23" s="1"/>
  <c r="I138" i="23" s="1"/>
  <c r="F57" i="23"/>
  <c r="G57" i="23" s="1"/>
  <c r="I57" i="23" s="1"/>
  <c r="F126" i="23"/>
  <c r="G126" i="23" s="1"/>
  <c r="I126" i="23" s="1"/>
  <c r="F224" i="23"/>
  <c r="G224" i="23" s="1"/>
  <c r="I224" i="23" s="1"/>
  <c r="F170" i="23"/>
  <c r="G170" i="23" s="1"/>
  <c r="I170" i="23" s="1"/>
  <c r="F101" i="23"/>
  <c r="G101" i="23" s="1"/>
  <c r="I101" i="23" s="1"/>
  <c r="F48" i="23"/>
  <c r="G48" i="23" s="1"/>
  <c r="I48" i="23" s="1"/>
  <c r="F158" i="23"/>
  <c r="G158" i="23" s="1"/>
  <c r="I158" i="23" s="1"/>
  <c r="F39" i="23"/>
  <c r="G39" i="23" s="1"/>
  <c r="I39" i="23" s="1"/>
  <c r="F89" i="23"/>
  <c r="G89" i="23" s="1"/>
  <c r="I89" i="23" s="1"/>
  <c r="F131" i="23"/>
  <c r="G131" i="23" s="1"/>
  <c r="I131" i="23" s="1"/>
  <c r="F243" i="23"/>
  <c r="G243" i="23" s="1"/>
  <c r="I243" i="23" s="1"/>
  <c r="F70" i="23"/>
  <c r="G70" i="23" s="1"/>
  <c r="I70" i="23" s="1"/>
  <c r="F228" i="23"/>
  <c r="G228" i="23" s="1"/>
  <c r="I228" i="23" s="1"/>
  <c r="F49" i="23"/>
  <c r="G49" i="23" s="1"/>
  <c r="I49" i="23" s="1"/>
  <c r="F129" i="23"/>
  <c r="G129" i="23" s="1"/>
  <c r="I129" i="23" s="1"/>
  <c r="F120" i="23"/>
  <c r="G120" i="23" s="1"/>
  <c r="I120" i="23" s="1"/>
  <c r="F200" i="23"/>
  <c r="G200" i="23" s="1"/>
  <c r="I200" i="23" s="1"/>
  <c r="F66" i="23"/>
  <c r="G66" i="23" s="1"/>
  <c r="I66" i="23" s="1"/>
  <c r="F236" i="23"/>
  <c r="G236" i="23" s="1"/>
  <c r="I236" i="23" s="1"/>
  <c r="F17" i="23"/>
  <c r="G17" i="23" s="1"/>
  <c r="I17" i="23" s="1"/>
  <c r="F144" i="23"/>
  <c r="G144" i="23" s="1"/>
  <c r="I144" i="23" s="1"/>
  <c r="F43" i="23"/>
  <c r="G43" i="23" s="1"/>
  <c r="I43" i="23" s="1"/>
  <c r="F11" i="23"/>
  <c r="G11" i="23" s="1"/>
  <c r="I11" i="23" s="1"/>
  <c r="F246" i="23"/>
  <c r="G246" i="23" s="1"/>
  <c r="I246" i="23" s="1"/>
  <c r="F51" i="23"/>
  <c r="G51" i="23" s="1"/>
  <c r="I51" i="23" s="1"/>
  <c r="F210" i="23"/>
  <c r="G210" i="23" s="1"/>
  <c r="I210" i="23" s="1"/>
  <c r="F26" i="23"/>
  <c r="G26" i="23" s="1"/>
  <c r="I26" i="23" s="1"/>
  <c r="F103" i="23"/>
  <c r="G103" i="23" s="1"/>
  <c r="I103" i="23" s="1"/>
  <c r="F86" i="23"/>
  <c r="G86" i="23" s="1"/>
  <c r="I86" i="23" s="1"/>
  <c r="F255" i="23"/>
  <c r="G255" i="23" s="1"/>
  <c r="I255" i="23" s="1"/>
  <c r="F10" i="23"/>
  <c r="G10" i="23" s="1"/>
  <c r="I10" i="23" s="1"/>
  <c r="F197" i="23"/>
  <c r="G197" i="23" s="1"/>
  <c r="I197" i="23" s="1"/>
  <c r="F154" i="23"/>
  <c r="G154" i="23" s="1"/>
  <c r="I154" i="23" s="1"/>
  <c r="F16" i="23"/>
  <c r="G16" i="23" s="1"/>
  <c r="I16" i="23" s="1"/>
  <c r="F87" i="23"/>
  <c r="G87" i="23" s="1"/>
  <c r="I87" i="23" s="1"/>
  <c r="F147" i="23"/>
  <c r="G147" i="23" s="1"/>
  <c r="I147" i="23" s="1"/>
  <c r="F195" i="23"/>
  <c r="G195" i="23" s="1"/>
  <c r="I195" i="23" s="1"/>
  <c r="F182" i="23"/>
  <c r="G182" i="23" s="1"/>
  <c r="I182" i="23" s="1"/>
  <c r="F55" i="23"/>
  <c r="G55" i="23" s="1"/>
  <c r="I55" i="23" s="1"/>
  <c r="F95" i="23"/>
  <c r="G95" i="23" s="1"/>
  <c r="I95" i="23" s="1"/>
  <c r="F14" i="23"/>
  <c r="G14" i="23" s="1"/>
  <c r="I14" i="23" s="1"/>
  <c r="F201" i="23"/>
  <c r="G201" i="23" s="1"/>
  <c r="I201" i="23" s="1"/>
  <c r="F239" i="23"/>
  <c r="G239" i="23" s="1"/>
  <c r="I239" i="23" s="1"/>
  <c r="F166" i="23"/>
  <c r="G166" i="23" s="1"/>
  <c r="I166" i="23" s="1"/>
  <c r="F23" i="23"/>
  <c r="G23" i="23" s="1"/>
  <c r="I23" i="23" s="1"/>
  <c r="F254" i="23"/>
  <c r="G254" i="23" s="1"/>
  <c r="I254" i="23" s="1"/>
  <c r="F73" i="23"/>
  <c r="G73" i="23" s="1"/>
  <c r="I73" i="23" s="1"/>
  <c r="F180" i="23"/>
  <c r="G180" i="23" s="1"/>
  <c r="I180" i="23" s="1"/>
  <c r="F231" i="23"/>
  <c r="G231" i="23" s="1"/>
  <c r="I231" i="23" s="1"/>
  <c r="F146" i="23"/>
  <c r="G146" i="23" s="1"/>
  <c r="I146" i="23" s="1"/>
  <c r="F113" i="23"/>
  <c r="G113" i="23" s="1"/>
  <c r="I113" i="23" s="1"/>
  <c r="F34" i="23"/>
  <c r="G34" i="23" s="1"/>
  <c r="I34" i="23" s="1"/>
  <c r="F41" i="23"/>
  <c r="G41" i="23" s="1"/>
  <c r="I41" i="23" s="1"/>
  <c r="F250" i="23"/>
  <c r="G250" i="23" s="1"/>
  <c r="I250" i="23" s="1"/>
  <c r="F141" i="23"/>
  <c r="G141" i="23" s="1"/>
  <c r="I141" i="23" s="1"/>
  <c r="F31" i="23"/>
  <c r="G31" i="23" s="1"/>
  <c r="F61" i="23"/>
  <c r="G61" i="23" s="1"/>
  <c r="I61" i="23" s="1"/>
  <c r="F50" i="23"/>
  <c r="G50" i="23" s="1"/>
  <c r="I50" i="23" s="1"/>
  <c r="F223" i="23"/>
  <c r="G223" i="23" s="1"/>
  <c r="I223" i="23" s="1"/>
  <c r="F151" i="23"/>
  <c r="G151" i="23" s="1"/>
  <c r="I151" i="23" s="1"/>
  <c r="F119" i="23"/>
  <c r="G119" i="23" s="1"/>
  <c r="I119" i="23" s="1"/>
  <c r="F108" i="23"/>
  <c r="G108" i="23" s="1"/>
  <c r="I108" i="23" s="1"/>
  <c r="F256" i="23"/>
  <c r="G256" i="23" s="1"/>
  <c r="I256" i="23" s="1"/>
  <c r="F9" i="23"/>
  <c r="G9" i="23" s="1"/>
  <c r="I9" i="23" s="1"/>
  <c r="F214" i="23"/>
  <c r="G214" i="23" s="1"/>
  <c r="I214" i="23" s="1"/>
  <c r="F164" i="23"/>
  <c r="G164" i="23" s="1"/>
  <c r="I164" i="23" s="1"/>
  <c r="F140" i="23"/>
  <c r="G140" i="23" s="1"/>
  <c r="I140" i="23" s="1"/>
  <c r="F12" i="23"/>
  <c r="G12" i="23" s="1"/>
  <c r="I12" i="23" s="1"/>
  <c r="F79" i="23"/>
  <c r="G79" i="23" s="1"/>
  <c r="I79" i="23" s="1"/>
  <c r="F6" i="23"/>
  <c r="G6" i="23" s="1"/>
  <c r="I6" i="23" s="1"/>
  <c r="F104" i="23"/>
  <c r="G104" i="23" s="1"/>
  <c r="I104" i="23" s="1"/>
  <c r="F213" i="23"/>
  <c r="G213" i="23" s="1"/>
  <c r="I213" i="23" s="1"/>
  <c r="F176" i="23"/>
  <c r="G176" i="23" s="1"/>
  <c r="I176" i="23" s="1"/>
  <c r="F82" i="23"/>
  <c r="G82" i="23" s="1"/>
  <c r="I82" i="23" s="1"/>
  <c r="F115" i="23"/>
  <c r="G115" i="23" s="1"/>
  <c r="I115" i="23" s="1"/>
  <c r="F62" i="23"/>
  <c r="G62" i="23" s="1"/>
  <c r="I62" i="23" s="1"/>
  <c r="F143" i="23"/>
  <c r="G143" i="23" s="1"/>
  <c r="I143" i="23" s="1"/>
  <c r="F159" i="23"/>
  <c r="G159" i="23" s="1"/>
  <c r="I159" i="23" s="1"/>
  <c r="F191" i="23"/>
  <c r="G191" i="23" s="1"/>
  <c r="I191" i="23" s="1"/>
  <c r="F97" i="23"/>
  <c r="G97" i="23" s="1"/>
  <c r="I97" i="23" s="1"/>
  <c r="F206" i="23"/>
  <c r="G206" i="23" s="1"/>
  <c r="I206" i="23" s="1"/>
  <c r="F174" i="23"/>
  <c r="G174" i="23" s="1"/>
  <c r="I174" i="23" s="1"/>
  <c r="F19" i="23"/>
  <c r="G19" i="23" s="1"/>
  <c r="I19" i="23" s="1"/>
  <c r="F96" i="23"/>
  <c r="G96" i="23" s="1"/>
  <c r="I96" i="23" s="1"/>
  <c r="F90" i="23"/>
  <c r="G90" i="23" s="1"/>
  <c r="I90" i="23" s="1"/>
  <c r="F54" i="23"/>
  <c r="G54" i="23" s="1"/>
  <c r="I54" i="23" s="1"/>
  <c r="F116" i="23"/>
  <c r="G116" i="23" s="1"/>
  <c r="I116" i="23" s="1"/>
  <c r="F42" i="23"/>
  <c r="G42" i="23" s="1"/>
  <c r="I42" i="23" s="1"/>
  <c r="F105" i="23"/>
  <c r="G105" i="23" s="1"/>
  <c r="I105" i="23" s="1"/>
  <c r="F122" i="23"/>
  <c r="G122" i="23" s="1"/>
  <c r="I122" i="23" s="1"/>
  <c r="F181" i="23"/>
  <c r="G181" i="23" s="1"/>
  <c r="I181" i="23" s="1"/>
  <c r="F215" i="23"/>
  <c r="G215" i="23" s="1"/>
  <c r="I215" i="23" s="1"/>
  <c r="F211" i="23"/>
  <c r="G211" i="23" s="1"/>
  <c r="I211" i="23" s="1"/>
  <c r="F91" i="23"/>
  <c r="G91" i="23" s="1"/>
  <c r="I91" i="23" s="1"/>
  <c r="F221" i="23"/>
  <c r="G221" i="23" s="1"/>
  <c r="I221" i="23" s="1"/>
  <c r="F148" i="23"/>
  <c r="G148" i="23" s="1"/>
  <c r="I148" i="23" s="1"/>
  <c r="F233" i="23"/>
  <c r="G233" i="23" s="1"/>
  <c r="I233" i="23" s="1"/>
  <c r="F38" i="23"/>
  <c r="G38" i="23" s="1"/>
  <c r="I38" i="23" s="1"/>
  <c r="F29" i="23"/>
  <c r="G29" i="23" s="1"/>
  <c r="I29" i="23" s="1"/>
  <c r="F249" i="23"/>
  <c r="G249" i="23" s="1"/>
  <c r="I249" i="23" s="1"/>
  <c r="F193" i="23"/>
  <c r="G193" i="23" s="1"/>
  <c r="I193" i="23" s="1"/>
  <c r="F137" i="23"/>
  <c r="G137" i="23" s="1"/>
  <c r="I137" i="23" s="1"/>
  <c r="F185" i="23"/>
  <c r="G185" i="23" s="1"/>
  <c r="I185" i="23" s="1"/>
  <c r="F47" i="23"/>
  <c r="G47" i="23" s="1"/>
  <c r="I47" i="23" s="1"/>
  <c r="F145" i="23"/>
  <c r="G145" i="23" s="1"/>
  <c r="I145" i="23" s="1"/>
  <c r="F5" i="23"/>
  <c r="G5" i="23" s="1"/>
  <c r="I5" i="23" s="1"/>
  <c r="F209" i="23"/>
  <c r="G209" i="23" s="1"/>
  <c r="I209" i="23" s="1"/>
  <c r="F245" i="23"/>
  <c r="G245" i="23" s="1"/>
  <c r="I245" i="23" s="1"/>
  <c r="F7" i="23"/>
  <c r="G7" i="23" s="1"/>
  <c r="I7" i="23" s="1"/>
  <c r="F20" i="23"/>
  <c r="G20" i="23" s="1"/>
  <c r="I20" i="23" s="1"/>
  <c r="F78" i="23"/>
  <c r="G78" i="23" s="1"/>
  <c r="I78" i="23" s="1"/>
  <c r="F192" i="23"/>
  <c r="G192" i="23" s="1"/>
  <c r="I192" i="23" s="1"/>
  <c r="F80" i="23"/>
  <c r="G80" i="23" s="1"/>
  <c r="I80" i="23" s="1"/>
  <c r="F22" i="23"/>
  <c r="G22" i="23" s="1"/>
  <c r="I22" i="23" s="1"/>
  <c r="F27" i="23"/>
  <c r="G27" i="23" s="1"/>
  <c r="I27" i="23" s="1"/>
  <c r="F186" i="23"/>
  <c r="G186" i="23" s="1"/>
  <c r="I186" i="23" s="1"/>
  <c r="F123" i="23"/>
  <c r="G123" i="23" s="1"/>
  <c r="I123" i="23" s="1"/>
  <c r="F93" i="23"/>
  <c r="G93" i="23" s="1"/>
  <c r="I93" i="23" s="1"/>
  <c r="F58" i="23"/>
  <c r="G58" i="23" s="1"/>
  <c r="I58" i="23" s="1"/>
  <c r="F15" i="23"/>
  <c r="G15" i="23" s="1"/>
  <c r="I15" i="23" s="1"/>
  <c r="F229" i="23"/>
  <c r="G229" i="23" s="1"/>
  <c r="I229" i="23" s="1"/>
  <c r="F241" i="23"/>
  <c r="G241" i="23" s="1"/>
  <c r="I241" i="23" s="1"/>
  <c r="F107" i="23"/>
  <c r="G107" i="23" s="1"/>
  <c r="I107" i="23" s="1"/>
  <c r="F238" i="23"/>
  <c r="G238" i="23" s="1"/>
  <c r="I238" i="23" s="1"/>
  <c r="F30" i="23"/>
  <c r="G30" i="23" s="1"/>
  <c r="I30" i="23" s="1"/>
  <c r="F202" i="23"/>
  <c r="G202" i="23" s="1"/>
  <c r="I202" i="23" s="1"/>
  <c r="F232" i="23"/>
  <c r="G232" i="23" s="1"/>
  <c r="I232" i="23" s="1"/>
  <c r="F156" i="23"/>
  <c r="G156" i="23" s="1"/>
  <c r="I156" i="23" s="1"/>
  <c r="F128" i="23"/>
  <c r="G128" i="23" s="1"/>
  <c r="I128" i="23" s="1"/>
  <c r="F52" i="23"/>
  <c r="G52" i="23" s="1"/>
  <c r="I52" i="23" s="1"/>
  <c r="F76" i="23"/>
  <c r="G76" i="23" s="1"/>
  <c r="I76" i="23" s="1"/>
  <c r="F28" i="23"/>
  <c r="G28" i="23" s="1"/>
  <c r="I28" i="23" s="1"/>
  <c r="F253" i="23"/>
  <c r="G253" i="23" s="1"/>
  <c r="I253" i="23" s="1"/>
  <c r="F227" i="23"/>
  <c r="G227" i="23" s="1"/>
  <c r="I227" i="23" s="1"/>
  <c r="F165" i="23"/>
  <c r="G165" i="23" s="1"/>
  <c r="I165" i="23" s="1"/>
  <c r="F204" i="23"/>
  <c r="G204" i="23" s="1"/>
  <c r="I204" i="23" s="1"/>
  <c r="F134" i="23"/>
  <c r="G134" i="23" s="1"/>
  <c r="I134" i="23" s="1"/>
  <c r="F217" i="23"/>
  <c r="G217" i="23" s="1"/>
  <c r="I217" i="23" s="1"/>
  <c r="F83" i="23"/>
  <c r="G83" i="23" s="1"/>
  <c r="I83" i="23" s="1"/>
  <c r="F99" i="23"/>
  <c r="G99" i="23" s="1"/>
  <c r="I99" i="23" s="1"/>
  <c r="F65" i="23"/>
  <c r="G65" i="23" s="1"/>
  <c r="I65" i="23" s="1"/>
  <c r="F212" i="23"/>
  <c r="F175" i="23"/>
  <c r="G175" i="23" s="1"/>
  <c r="I175" i="23" s="1"/>
  <c r="F203" i="23"/>
  <c r="G203" i="23" s="1"/>
  <c r="I203" i="23" s="1"/>
  <c r="F153" i="23"/>
  <c r="G153" i="23" s="1"/>
  <c r="I153" i="23" s="1"/>
  <c r="F178" i="23"/>
  <c r="G178" i="23" s="1"/>
  <c r="I178" i="23" s="1"/>
  <c r="F109" i="23"/>
  <c r="G109" i="23" s="1"/>
  <c r="I109" i="23" s="1"/>
  <c r="F68" i="23"/>
  <c r="G68" i="23" s="1"/>
  <c r="I68" i="23" s="1"/>
  <c r="F198" i="23"/>
  <c r="G198" i="23" s="1"/>
  <c r="I198" i="23" s="1"/>
  <c r="F133" i="23"/>
  <c r="G133" i="23" s="1"/>
  <c r="I133" i="23" s="1"/>
  <c r="F72" i="23"/>
  <c r="G72" i="23" s="1"/>
  <c r="I72" i="23" s="1"/>
  <c r="F118" i="23"/>
  <c r="G118" i="23" s="1"/>
  <c r="I118" i="23" s="1"/>
  <c r="F132" i="23"/>
  <c r="G132" i="23" s="1"/>
  <c r="I132" i="23" s="1"/>
  <c r="F136" i="23"/>
  <c r="G136" i="23" s="1"/>
  <c r="I136" i="23" s="1"/>
  <c r="F171" i="23"/>
  <c r="G171" i="23" s="1"/>
  <c r="I171" i="23" s="1"/>
  <c r="F162" i="23"/>
  <c r="G162" i="23" s="1"/>
  <c r="I162" i="23" s="1"/>
  <c r="F69" i="23"/>
  <c r="G69" i="23" s="1"/>
  <c r="I69" i="23" s="1"/>
  <c r="F187" i="23"/>
  <c r="G187" i="23" s="1"/>
  <c r="I187" i="23" s="1"/>
  <c r="F242" i="23"/>
  <c r="G242" i="23" s="1"/>
  <c r="I242" i="23" s="1"/>
  <c r="F110" i="23"/>
  <c r="G110" i="23" s="1"/>
  <c r="I110" i="23" s="1"/>
  <c r="F194" i="23"/>
  <c r="G194" i="23" s="1"/>
  <c r="I194" i="23" s="1"/>
  <c r="F172" i="23"/>
  <c r="G172" i="23" s="1"/>
  <c r="I172" i="23" s="1"/>
  <c r="F24" i="23"/>
  <c r="G24" i="23" s="1"/>
  <c r="I24" i="23" s="1"/>
  <c r="F150" i="23"/>
  <c r="G150" i="23" s="1"/>
  <c r="I150" i="23" s="1"/>
  <c r="F234" i="23"/>
  <c r="G234" i="23" s="1"/>
  <c r="I234" i="23" s="1"/>
  <c r="F235" i="23"/>
  <c r="G235" i="23" s="1"/>
  <c r="I235" i="23" s="1"/>
  <c r="F130" i="23"/>
  <c r="G130" i="23" s="1"/>
  <c r="I130" i="23" s="1"/>
  <c r="F53" i="23"/>
  <c r="G53" i="23" s="1"/>
  <c r="I53" i="23" s="1"/>
  <c r="F100" i="23"/>
  <c r="G100" i="23" s="1"/>
  <c r="I100" i="23" s="1"/>
  <c r="F81" i="23"/>
  <c r="G81" i="23" s="1"/>
  <c r="I81" i="23" s="1"/>
  <c r="F102" i="23"/>
  <c r="G102" i="23" s="1"/>
  <c r="I102" i="23" s="1"/>
  <c r="F222" i="23"/>
  <c r="G222" i="23" s="1"/>
  <c r="I222" i="23" s="1"/>
  <c r="F142" i="23"/>
  <c r="G142" i="23" s="1"/>
  <c r="I142" i="23" s="1"/>
  <c r="F94" i="23"/>
  <c r="G94" i="23" s="1"/>
  <c r="I94" i="23" s="1"/>
  <c r="F161" i="23"/>
  <c r="G161" i="23" s="1"/>
  <c r="I161" i="23" s="1"/>
  <c r="F117" i="23"/>
  <c r="G117" i="23" s="1"/>
  <c r="I117" i="23" s="1"/>
  <c r="F160" i="23"/>
  <c r="G160" i="23" s="1"/>
  <c r="I160" i="23" s="1"/>
  <c r="F252" i="23"/>
  <c r="G252" i="23" s="1"/>
  <c r="I252" i="23" s="1"/>
  <c r="F184" i="23"/>
  <c r="G184" i="23" s="1"/>
  <c r="I184" i="23" s="1"/>
  <c r="F124" i="23"/>
  <c r="G124" i="23" s="1"/>
  <c r="I124" i="23" s="1"/>
  <c r="F4" i="23"/>
  <c r="G4" i="23" s="1"/>
  <c r="I4" i="23" s="1"/>
  <c r="F135" i="23"/>
  <c r="G135" i="23" s="1"/>
  <c r="I135" i="23" s="1"/>
  <c r="F67" i="23"/>
  <c r="G67" i="23" s="1"/>
  <c r="I67" i="23" s="1"/>
  <c r="F216" i="23"/>
  <c r="G216" i="23" s="1"/>
  <c r="I216" i="23" s="1"/>
  <c r="F157" i="23"/>
  <c r="G157" i="23" s="1"/>
  <c r="I157" i="23" s="1"/>
  <c r="F121" i="23"/>
  <c r="G121" i="23" s="1"/>
  <c r="I121" i="23" s="1"/>
  <c r="F44" i="23"/>
  <c r="G44" i="23" s="1"/>
  <c r="I44" i="23" s="1"/>
  <c r="F92" i="23"/>
  <c r="G92" i="23" s="1"/>
  <c r="I92" i="23" s="1"/>
  <c r="F127" i="23"/>
  <c r="G127" i="23" s="1"/>
  <c r="I127" i="23" s="1"/>
  <c r="F56" i="23"/>
  <c r="G56" i="23" s="1"/>
  <c r="I56" i="23" s="1"/>
  <c r="F125" i="23"/>
  <c r="G125" i="23" s="1"/>
  <c r="I125" i="23" s="1"/>
  <c r="F196" i="23"/>
  <c r="G196" i="23" s="1"/>
  <c r="I196" i="23" s="1"/>
  <c r="F88" i="23"/>
  <c r="G88" i="23" s="1"/>
  <c r="I88" i="23" s="1"/>
  <c r="F33" i="23"/>
  <c r="G33" i="23" s="1"/>
  <c r="I33" i="23" s="1"/>
  <c r="F240" i="23"/>
  <c r="G240" i="23" s="1"/>
  <c r="I240" i="23" s="1"/>
  <c r="F251" i="23"/>
  <c r="G251" i="23" s="1"/>
  <c r="I251" i="23" s="1"/>
  <c r="F36" i="23"/>
  <c r="G36" i="23" s="1"/>
  <c r="I36" i="23" s="1"/>
  <c r="F163" i="23"/>
  <c r="G163" i="23" s="1"/>
  <c r="I163" i="23" s="1"/>
  <c r="F155" i="23"/>
  <c r="G155" i="23" s="1"/>
  <c r="I155" i="23" s="1"/>
  <c r="F85" i="23"/>
  <c r="G85" i="23" s="1"/>
  <c r="I85" i="23" s="1"/>
  <c r="F71" i="23"/>
  <c r="G71" i="23" s="1"/>
  <c r="I71" i="23" s="1"/>
  <c r="F60" i="23"/>
  <c r="G60" i="23" s="1"/>
  <c r="I60" i="23" s="1"/>
  <c r="F40" i="23"/>
  <c r="G40" i="23" s="1"/>
  <c r="I40" i="23" s="1"/>
  <c r="F46" i="23"/>
  <c r="G46" i="23" s="1"/>
  <c r="I46" i="23" s="1"/>
  <c r="F169" i="23"/>
  <c r="G169" i="23" s="1"/>
  <c r="I169" i="23" s="1"/>
  <c r="F98" i="23"/>
  <c r="G98" i="23" s="1"/>
  <c r="I98" i="23" s="1"/>
  <c r="F149" i="23"/>
  <c r="G149" i="23" s="1"/>
  <c r="I149" i="23" s="1"/>
  <c r="F167" i="23"/>
  <c r="G167" i="23" s="1"/>
  <c r="I167" i="23" s="1"/>
  <c r="F59" i="23"/>
  <c r="G59" i="23" s="1"/>
  <c r="I59" i="23" s="1"/>
  <c r="F199" i="23"/>
  <c r="G199" i="23" s="1"/>
  <c r="I199" i="23" s="1"/>
  <c r="F205" i="23"/>
  <c r="G205" i="23" s="1"/>
  <c r="I205" i="23" s="1"/>
  <c r="F188" i="23"/>
  <c r="G188" i="23" s="1"/>
  <c r="I188" i="23" s="1"/>
  <c r="F173" i="23"/>
  <c r="G173" i="23" s="1"/>
  <c r="I173" i="23" s="1"/>
  <c r="F244" i="23"/>
  <c r="G244" i="23" s="1"/>
  <c r="I244" i="23" s="1"/>
  <c r="F25" i="23"/>
  <c r="G25" i="23" s="1"/>
  <c r="I25" i="23" s="1"/>
  <c r="F208" i="23"/>
  <c r="G208" i="23" s="1"/>
  <c r="I208" i="23" s="1"/>
  <c r="F114" i="23"/>
  <c r="G114" i="23" s="1"/>
  <c r="I114" i="23" s="1"/>
  <c r="F18" i="23"/>
  <c r="G18" i="23" s="1"/>
  <c r="I18" i="23" s="1"/>
  <c r="F248" i="23"/>
  <c r="G248" i="23" s="1"/>
  <c r="I248" i="23" s="1"/>
  <c r="F63" i="23"/>
  <c r="G63" i="23" s="1"/>
  <c r="I63" i="23" s="1"/>
  <c r="F90" i="14" l="1"/>
  <c r="G90" i="14" s="1"/>
  <c r="I90" i="14" s="1"/>
  <c r="F138" i="14"/>
  <c r="G138" i="14" s="1"/>
  <c r="I138" i="14" s="1"/>
  <c r="F39" i="14"/>
  <c r="G39" i="14" s="1"/>
  <c r="I39" i="14" s="1"/>
  <c r="F25" i="14"/>
  <c r="G25" i="14" s="1"/>
  <c r="I25" i="14" s="1"/>
  <c r="F97" i="14"/>
  <c r="G97" i="14" s="1"/>
  <c r="I97" i="14" s="1"/>
  <c r="F78" i="14"/>
  <c r="G78" i="14" s="1"/>
  <c r="I78" i="14" s="1"/>
  <c r="F83" i="14"/>
  <c r="G83" i="14" s="1"/>
  <c r="I83" i="14" s="1"/>
  <c r="F243" i="14"/>
  <c r="G243" i="14" s="1"/>
  <c r="I243" i="14" s="1"/>
  <c r="F95" i="14"/>
  <c r="G95" i="14" s="1"/>
  <c r="I95" i="14" s="1"/>
  <c r="F154" i="14"/>
  <c r="G154" i="14" s="1"/>
  <c r="I154" i="14" s="1"/>
  <c r="F239" i="14"/>
  <c r="G239" i="14" s="1"/>
  <c r="I239" i="14" s="1"/>
  <c r="F98" i="14"/>
  <c r="G98" i="14" s="1"/>
  <c r="I98" i="14" s="1"/>
  <c r="F166" i="14"/>
  <c r="G166" i="14" s="1"/>
  <c r="I166" i="14" s="1"/>
  <c r="F38" i="14"/>
  <c r="G38" i="14" s="1"/>
  <c r="I38" i="14" s="1"/>
  <c r="F32" i="14"/>
  <c r="G32" i="14" s="1"/>
  <c r="I32" i="14" s="1"/>
  <c r="F75" i="14"/>
  <c r="G75" i="14" s="1"/>
  <c r="I75" i="14" s="1"/>
  <c r="F233" i="14"/>
  <c r="G233" i="14" s="1"/>
  <c r="I233" i="14" s="1"/>
  <c r="F79" i="14"/>
  <c r="G79" i="14" s="1"/>
  <c r="I79" i="14" s="1"/>
  <c r="F47" i="14"/>
  <c r="G47" i="14" s="1"/>
  <c r="I47" i="14" s="1"/>
  <c r="F67" i="14"/>
  <c r="G67" i="14" s="1"/>
  <c r="I67" i="14" s="1"/>
  <c r="F140" i="14"/>
  <c r="G140" i="14" s="1"/>
  <c r="I140" i="14" s="1"/>
  <c r="F6" i="14"/>
  <c r="G6" i="14" s="1"/>
  <c r="I6" i="14" s="1"/>
  <c r="F142" i="14"/>
  <c r="G142" i="14" s="1"/>
  <c r="I142" i="14" s="1"/>
  <c r="F244" i="14"/>
  <c r="G244" i="14" s="1"/>
  <c r="I244" i="14" s="1"/>
  <c r="F237" i="14"/>
  <c r="G237" i="14" s="1"/>
  <c r="I237" i="14" s="1"/>
  <c r="F11" i="14"/>
  <c r="G11" i="14" s="1"/>
  <c r="I11" i="14" s="1"/>
  <c r="F161" i="14"/>
  <c r="G161" i="14" s="1"/>
  <c r="I161" i="14" s="1"/>
  <c r="F193" i="14"/>
  <c r="G193" i="14" s="1"/>
  <c r="I193" i="14" s="1"/>
  <c r="F5" i="14"/>
  <c r="G5" i="14" s="1"/>
  <c r="I5" i="14" s="1"/>
  <c r="F182" i="14"/>
  <c r="G182" i="14" s="1"/>
  <c r="I182" i="14" s="1"/>
  <c r="F27" i="14"/>
  <c r="G27" i="14" s="1"/>
  <c r="F229" i="14"/>
  <c r="G229" i="14" s="1"/>
  <c r="I229" i="14" s="1"/>
  <c r="F152" i="14"/>
  <c r="G152" i="14" s="1"/>
  <c r="I152" i="14" s="1"/>
  <c r="F29" i="14"/>
  <c r="G29" i="14" s="1"/>
  <c r="I29" i="14" s="1"/>
  <c r="F202" i="14"/>
  <c r="G202" i="14" s="1"/>
  <c r="I202" i="14" s="1"/>
  <c r="F10" i="14"/>
  <c r="G10" i="14" s="1"/>
  <c r="I10" i="14" s="1"/>
  <c r="F36" i="14"/>
  <c r="G36" i="14" s="1"/>
  <c r="I36" i="14" s="1"/>
  <c r="F245" i="14"/>
  <c r="G245" i="14" s="1"/>
  <c r="I245" i="14" s="1"/>
  <c r="F30" i="14"/>
  <c r="G30" i="14" s="1"/>
  <c r="I30" i="14" s="1"/>
  <c r="F117" i="14"/>
  <c r="G117" i="14" s="1"/>
  <c r="I117" i="14" s="1"/>
  <c r="F118" i="14"/>
  <c r="G118" i="14" s="1"/>
  <c r="I118" i="14" s="1"/>
  <c r="F226" i="14"/>
  <c r="G226" i="14" s="1"/>
  <c r="I226" i="14" s="1"/>
  <c r="F218" i="14"/>
  <c r="G218" i="14" s="1"/>
  <c r="I218" i="14" s="1"/>
  <c r="F100" i="14"/>
  <c r="G100" i="14" s="1"/>
  <c r="I100" i="14" s="1"/>
  <c r="F87" i="14"/>
  <c r="G87" i="14" s="1"/>
  <c r="I87" i="14" s="1"/>
  <c r="F103" i="14"/>
  <c r="G103" i="14" s="1"/>
  <c r="I103" i="14" s="1"/>
  <c r="F220" i="14"/>
  <c r="G220" i="14" s="1"/>
  <c r="I220" i="14" s="1"/>
  <c r="F101" i="14"/>
  <c r="G101" i="14" s="1"/>
  <c r="I101" i="14" s="1"/>
  <c r="F250" i="14"/>
  <c r="G250" i="14" s="1"/>
  <c r="I250" i="14" s="1"/>
  <c r="F214" i="14"/>
  <c r="G214" i="14" s="1"/>
  <c r="I214" i="14" s="1"/>
  <c r="F196" i="14"/>
  <c r="G196" i="14" s="1"/>
  <c r="I196" i="14" s="1"/>
  <c r="F7" i="14"/>
  <c r="G7" i="14" s="1"/>
  <c r="I7" i="14" s="1"/>
  <c r="F187" i="14"/>
  <c r="G187" i="14" s="1"/>
  <c r="I187" i="14" s="1"/>
  <c r="F49" i="14"/>
  <c r="G49" i="14" s="1"/>
  <c r="I49" i="14" s="1"/>
  <c r="I31" i="23"/>
  <c r="M16" i="23"/>
  <c r="M15" i="23"/>
  <c r="M16" i="24"/>
  <c r="M15" i="24"/>
  <c r="I7" i="18"/>
  <c r="M15" i="18"/>
  <c r="M16" i="18"/>
  <c r="I7" i="16"/>
  <c r="M16" i="16"/>
  <c r="M15" i="16"/>
  <c r="M16" i="12"/>
  <c r="M15" i="12"/>
  <c r="M18" i="15"/>
  <c r="M17" i="15"/>
  <c r="I27" i="14"/>
  <c r="M16" i="20"/>
  <c r="M8" i="20" s="1"/>
  <c r="M15" i="20"/>
  <c r="M7" i="20" s="1"/>
  <c r="M9" i="20" s="1"/>
  <c r="E260" i="21"/>
  <c r="F9" i="21" s="1"/>
  <c r="G9" i="21" s="1"/>
  <c r="H217" i="24"/>
  <c r="I217" i="24"/>
  <c r="H227" i="24"/>
  <c r="I227" i="24"/>
  <c r="H32" i="24"/>
  <c r="I32" i="24"/>
  <c r="H94" i="24"/>
  <c r="I94" i="24"/>
  <c r="H28" i="24"/>
  <c r="I28" i="24"/>
  <c r="H67" i="24"/>
  <c r="I67" i="24"/>
  <c r="H178" i="24"/>
  <c r="I178" i="24"/>
  <c r="H199" i="24"/>
  <c r="I199" i="24"/>
  <c r="H163" i="24"/>
  <c r="I163" i="24"/>
  <c r="H99" i="24"/>
  <c r="I99" i="24"/>
  <c r="H246" i="24"/>
  <c r="I246" i="24"/>
  <c r="H165" i="24"/>
  <c r="I165" i="24"/>
  <c r="H39" i="24"/>
  <c r="I39" i="24"/>
  <c r="H35" i="24"/>
  <c r="I35" i="24"/>
  <c r="H27" i="24"/>
  <c r="I27" i="24"/>
  <c r="H37" i="24"/>
  <c r="I37" i="24"/>
  <c r="H7" i="24"/>
  <c r="I7" i="24"/>
  <c r="H142" i="24"/>
  <c r="I142" i="24"/>
  <c r="H60" i="24"/>
  <c r="I60" i="24"/>
  <c r="H78" i="24"/>
  <c r="I78" i="24"/>
  <c r="H66" i="24"/>
  <c r="I66" i="24"/>
  <c r="H106" i="24"/>
  <c r="I106" i="24"/>
  <c r="H24" i="24"/>
  <c r="I24" i="24"/>
  <c r="H111" i="24"/>
  <c r="I111" i="24"/>
  <c r="H50" i="24"/>
  <c r="I50" i="24"/>
  <c r="H174" i="24"/>
  <c r="I174" i="24"/>
  <c r="H40" i="24"/>
  <c r="I40" i="24"/>
  <c r="H146" i="24"/>
  <c r="I146" i="24"/>
  <c r="H224" i="24"/>
  <c r="I224" i="24"/>
  <c r="H228" i="24"/>
  <c r="I228" i="24"/>
  <c r="H100" i="24"/>
  <c r="I100" i="24"/>
  <c r="H97" i="24"/>
  <c r="I97" i="24"/>
  <c r="H192" i="24"/>
  <c r="I192" i="24"/>
  <c r="H215" i="24"/>
  <c r="I215" i="24"/>
  <c r="H109" i="24"/>
  <c r="I109" i="24"/>
  <c r="H128" i="24"/>
  <c r="I128" i="24"/>
  <c r="H42" i="24"/>
  <c r="I42" i="24"/>
  <c r="H201" i="24"/>
  <c r="I201" i="24"/>
  <c r="H195" i="24"/>
  <c r="I195" i="24"/>
  <c r="H140" i="24"/>
  <c r="I140" i="24"/>
  <c r="H168" i="24"/>
  <c r="I168" i="24"/>
  <c r="H116" i="24"/>
  <c r="I116" i="24"/>
  <c r="H239" i="24"/>
  <c r="I239" i="24"/>
  <c r="H157" i="24"/>
  <c r="I157" i="24"/>
  <c r="H137" i="24"/>
  <c r="I137" i="24"/>
  <c r="H237" i="24"/>
  <c r="I237" i="24"/>
  <c r="H87" i="24"/>
  <c r="I87" i="24"/>
  <c r="H185" i="24"/>
  <c r="I185" i="24"/>
  <c r="H98" i="24"/>
  <c r="I98" i="24"/>
  <c r="H183" i="24"/>
  <c r="I183" i="24"/>
  <c r="H57" i="24"/>
  <c r="I57" i="24"/>
  <c r="H13" i="24"/>
  <c r="I13" i="24"/>
  <c r="H69" i="24"/>
  <c r="I69" i="24"/>
  <c r="H202" i="24"/>
  <c r="I202" i="24"/>
  <c r="H148" i="24"/>
  <c r="I148" i="24"/>
  <c r="H207" i="24"/>
  <c r="I207" i="24"/>
  <c r="H223" i="24"/>
  <c r="I223" i="24"/>
  <c r="H76" i="24"/>
  <c r="I76" i="24"/>
  <c r="H4" i="24"/>
  <c r="I4" i="24"/>
  <c r="H127" i="24"/>
  <c r="I127" i="24"/>
  <c r="H153" i="24"/>
  <c r="I153" i="24"/>
  <c r="H225" i="24"/>
  <c r="I225" i="24"/>
  <c r="H177" i="24"/>
  <c r="I177" i="24"/>
  <c r="H48" i="24"/>
  <c r="I48" i="24"/>
  <c r="H166" i="24"/>
  <c r="I166" i="24"/>
  <c r="H108" i="24"/>
  <c r="I108" i="24"/>
  <c r="H164" i="24"/>
  <c r="I164" i="24"/>
  <c r="H26" i="24"/>
  <c r="I26" i="24"/>
  <c r="H175" i="24"/>
  <c r="I175" i="24"/>
  <c r="H83" i="24"/>
  <c r="I83" i="24"/>
  <c r="H38" i="24"/>
  <c r="I38" i="24"/>
  <c r="H152" i="24"/>
  <c r="I152" i="24"/>
  <c r="H182" i="24"/>
  <c r="I182" i="24"/>
  <c r="H133" i="24"/>
  <c r="I133" i="24"/>
  <c r="H243" i="24"/>
  <c r="I243" i="24"/>
  <c r="H255" i="24"/>
  <c r="I255" i="24"/>
  <c r="H204" i="24"/>
  <c r="I204" i="24"/>
  <c r="H219" i="24"/>
  <c r="I219" i="24"/>
  <c r="H235" i="24"/>
  <c r="I235" i="24"/>
  <c r="H71" i="24"/>
  <c r="I71" i="24"/>
  <c r="H252" i="24"/>
  <c r="I252" i="24"/>
  <c r="H85" i="24"/>
  <c r="I85" i="24"/>
  <c r="H33" i="24"/>
  <c r="I33" i="24"/>
  <c r="H84" i="24"/>
  <c r="I84" i="24"/>
  <c r="H208" i="24"/>
  <c r="I208" i="24"/>
  <c r="H89" i="24"/>
  <c r="I89" i="24"/>
  <c r="H159" i="24"/>
  <c r="I159" i="24"/>
  <c r="H17" i="24"/>
  <c r="I17" i="24"/>
  <c r="H23" i="24"/>
  <c r="I23" i="24"/>
  <c r="H200" i="24"/>
  <c r="I200" i="24"/>
  <c r="H29" i="24"/>
  <c r="I29" i="24"/>
  <c r="H64" i="24"/>
  <c r="I64" i="24"/>
  <c r="H90" i="24"/>
  <c r="I90" i="24"/>
  <c r="H119" i="24"/>
  <c r="I119" i="24"/>
  <c r="H184" i="24"/>
  <c r="I184" i="24"/>
  <c r="H135" i="24"/>
  <c r="I135" i="24"/>
  <c r="H171" i="24"/>
  <c r="I171" i="24"/>
  <c r="H25" i="24"/>
  <c r="I25" i="24"/>
  <c r="H113" i="24"/>
  <c r="I113" i="24"/>
  <c r="H45" i="24"/>
  <c r="F58" i="21"/>
  <c r="G58" i="21" s="1"/>
  <c r="I58" i="21" s="1"/>
  <c r="F247" i="21"/>
  <c r="G247" i="21" s="1"/>
  <c r="F120" i="21"/>
  <c r="G120" i="21" s="1"/>
  <c r="I120" i="21" s="1"/>
  <c r="F155" i="21"/>
  <c r="G155" i="21" s="1"/>
  <c r="F183" i="21"/>
  <c r="G183" i="21" s="1"/>
  <c r="F27" i="21"/>
  <c r="G27" i="21" s="1"/>
  <c r="F178" i="21"/>
  <c r="G178" i="21" s="1"/>
  <c r="F114" i="21"/>
  <c r="G114" i="21" s="1"/>
  <c r="I114" i="21" s="1"/>
  <c r="H12" i="18"/>
  <c r="I12" i="18"/>
  <c r="H149" i="18"/>
  <c r="I149" i="18"/>
  <c r="H86" i="18"/>
  <c r="I86" i="18"/>
  <c r="H110" i="18"/>
  <c r="I110" i="18"/>
  <c r="H105" i="18"/>
  <c r="I105" i="18"/>
  <c r="H32" i="18"/>
  <c r="I32" i="18"/>
  <c r="H72" i="18"/>
  <c r="I72" i="18"/>
  <c r="H88" i="18"/>
  <c r="I88" i="18"/>
  <c r="H196" i="18"/>
  <c r="I196" i="18"/>
  <c r="H215" i="18"/>
  <c r="I215" i="18"/>
  <c r="H42" i="18"/>
  <c r="I42" i="18"/>
  <c r="H24" i="18"/>
  <c r="I24" i="18"/>
  <c r="H241" i="18"/>
  <c r="I241" i="18"/>
  <c r="H222" i="18"/>
  <c r="I222" i="18"/>
  <c r="H219" i="18"/>
  <c r="I219" i="18"/>
  <c r="H198" i="18"/>
  <c r="I198" i="18"/>
  <c r="H178" i="18"/>
  <c r="I178" i="18"/>
  <c r="H228" i="18"/>
  <c r="I228" i="18"/>
  <c r="H44" i="18"/>
  <c r="I44" i="18"/>
  <c r="H129" i="18"/>
  <c r="I129" i="18"/>
  <c r="H27" i="18"/>
  <c r="I27" i="18"/>
  <c r="H192" i="18"/>
  <c r="I192" i="18"/>
  <c r="H157" i="18"/>
  <c r="I157" i="18"/>
  <c r="H97" i="18"/>
  <c r="I97" i="18"/>
  <c r="H37" i="18"/>
  <c r="I37" i="18"/>
  <c r="H99" i="18"/>
  <c r="I99" i="18"/>
  <c r="H112" i="18"/>
  <c r="I112" i="18"/>
  <c r="H91" i="18"/>
  <c r="I91" i="18"/>
  <c r="H125" i="18"/>
  <c r="I125" i="18"/>
  <c r="H82" i="18"/>
  <c r="I82" i="18"/>
  <c r="H193" i="18"/>
  <c r="I193" i="18"/>
  <c r="H16" i="18"/>
  <c r="I16" i="18"/>
  <c r="H245" i="18"/>
  <c r="I245" i="18"/>
  <c r="H255" i="18"/>
  <c r="I255" i="18"/>
  <c r="H26" i="18"/>
  <c r="I26" i="18"/>
  <c r="H111" i="18"/>
  <c r="I111" i="18"/>
  <c r="H106" i="18"/>
  <c r="I106" i="18"/>
  <c r="H5" i="18"/>
  <c r="I5" i="18"/>
  <c r="H4" i="18"/>
  <c r="I4" i="18"/>
  <c r="H142" i="18"/>
  <c r="I142" i="18"/>
  <c r="H65" i="18"/>
  <c r="I65" i="18"/>
  <c r="H113" i="18"/>
  <c r="I113" i="18"/>
  <c r="H108" i="18"/>
  <c r="I108" i="18"/>
  <c r="H119" i="18"/>
  <c r="I119" i="18"/>
  <c r="H187" i="18"/>
  <c r="I187" i="18"/>
  <c r="H176" i="18"/>
  <c r="I176" i="18"/>
  <c r="H143" i="18"/>
  <c r="I143" i="18"/>
  <c r="H78" i="18"/>
  <c r="I78" i="18"/>
  <c r="H21" i="18"/>
  <c r="I21" i="18"/>
  <c r="H130" i="18"/>
  <c r="I130" i="18"/>
  <c r="H199" i="18"/>
  <c r="I199" i="18"/>
  <c r="H172" i="18"/>
  <c r="I172" i="18"/>
  <c r="H153" i="18"/>
  <c r="I153" i="18"/>
  <c r="H189" i="18"/>
  <c r="I189" i="18"/>
  <c r="H64" i="18"/>
  <c r="I64" i="18"/>
  <c r="H169" i="18"/>
  <c r="I169" i="18"/>
  <c r="H123" i="18"/>
  <c r="I123" i="18"/>
  <c r="H107" i="18"/>
  <c r="I107" i="18"/>
  <c r="H15" i="18"/>
  <c r="I15" i="18"/>
  <c r="H8" i="18"/>
  <c r="I8" i="18"/>
  <c r="H213" i="18"/>
  <c r="I213" i="18"/>
  <c r="H175" i="18"/>
  <c r="I175" i="18"/>
  <c r="H188" i="18"/>
  <c r="I188" i="18"/>
  <c r="H80" i="18"/>
  <c r="I80" i="18"/>
  <c r="H59" i="18"/>
  <c r="I59" i="18"/>
  <c r="H38" i="18"/>
  <c r="I38" i="18"/>
  <c r="H49" i="18"/>
  <c r="I49" i="18"/>
  <c r="H98" i="18"/>
  <c r="I98" i="18"/>
  <c r="H57" i="18"/>
  <c r="I57" i="18"/>
  <c r="H52" i="18"/>
  <c r="I52" i="18"/>
  <c r="H39" i="18"/>
  <c r="I39" i="18"/>
  <c r="H251" i="18"/>
  <c r="I251" i="18"/>
  <c r="H195" i="18"/>
  <c r="I195" i="18"/>
  <c r="H229" i="18"/>
  <c r="I229" i="18"/>
  <c r="H197" i="18"/>
  <c r="I197" i="18"/>
  <c r="H19" i="18"/>
  <c r="I19" i="18"/>
  <c r="H9" i="18"/>
  <c r="I9" i="18"/>
  <c r="H127" i="18"/>
  <c r="I127" i="18"/>
  <c r="H253" i="18"/>
  <c r="I253" i="18"/>
  <c r="H34" i="18"/>
  <c r="I34" i="18"/>
  <c r="H146" i="18"/>
  <c r="I146" i="18"/>
  <c r="H70" i="18"/>
  <c r="I70" i="18"/>
  <c r="H84" i="18"/>
  <c r="I84" i="18"/>
  <c r="H147" i="18"/>
  <c r="I147" i="18"/>
  <c r="H182" i="18"/>
  <c r="I182" i="18"/>
  <c r="H190" i="18"/>
  <c r="I190" i="18"/>
  <c r="H69" i="18"/>
  <c r="I69" i="18"/>
  <c r="H47" i="18"/>
  <c r="I47" i="18"/>
  <c r="H102" i="18"/>
  <c r="I102" i="18"/>
  <c r="H114" i="18"/>
  <c r="I114" i="18"/>
  <c r="H181" i="18"/>
  <c r="I181" i="18"/>
  <c r="H220" i="18"/>
  <c r="I220" i="18"/>
  <c r="H214" i="18"/>
  <c r="I214" i="18"/>
  <c r="H227" i="18"/>
  <c r="I227" i="18"/>
  <c r="H31" i="18"/>
  <c r="I31" i="18"/>
  <c r="H156" i="18"/>
  <c r="I156" i="18"/>
  <c r="H226" i="18"/>
  <c r="I226" i="18"/>
  <c r="H234" i="18"/>
  <c r="I234" i="18"/>
  <c r="H109" i="18"/>
  <c r="I109" i="18"/>
  <c r="H75" i="18"/>
  <c r="I75" i="18"/>
  <c r="H14" i="18"/>
  <c r="I14" i="18"/>
  <c r="H150" i="18"/>
  <c r="I150" i="18"/>
  <c r="H115" i="18"/>
  <c r="I115" i="18"/>
  <c r="H173" i="18"/>
  <c r="I173" i="18"/>
  <c r="H18" i="18"/>
  <c r="I18" i="18"/>
  <c r="H101" i="18"/>
  <c r="I101" i="18"/>
  <c r="H250" i="18"/>
  <c r="I250" i="18"/>
  <c r="H6" i="18"/>
  <c r="I6" i="18"/>
  <c r="H33" i="18"/>
  <c r="I33" i="18"/>
  <c r="H211" i="18"/>
  <c r="I211" i="18"/>
  <c r="H11" i="18"/>
  <c r="I11" i="18"/>
  <c r="H179" i="18"/>
  <c r="I179" i="18"/>
  <c r="H236" i="18"/>
  <c r="I236" i="18"/>
  <c r="E260" i="8"/>
  <c r="F129" i="8" s="1"/>
  <c r="G129" i="8" s="1"/>
  <c r="I129" i="8" s="1"/>
  <c r="H16" i="12"/>
  <c r="I16" i="12"/>
  <c r="H177" i="12"/>
  <c r="I177" i="12"/>
  <c r="H138" i="12"/>
  <c r="I138" i="12"/>
  <c r="H144" i="12"/>
  <c r="I144" i="12"/>
  <c r="H88" i="12"/>
  <c r="I88" i="12"/>
  <c r="H33" i="12"/>
  <c r="I33" i="12"/>
  <c r="H170" i="12"/>
  <c r="I170" i="12"/>
  <c r="H30" i="12"/>
  <c r="I30" i="12"/>
  <c r="H29" i="12"/>
  <c r="I29" i="12"/>
  <c r="H45" i="12"/>
  <c r="I45" i="12"/>
  <c r="H24" i="12"/>
  <c r="I24" i="12"/>
  <c r="H158" i="12"/>
  <c r="I158" i="12"/>
  <c r="H241" i="12"/>
  <c r="I241" i="12"/>
  <c r="H217" i="12"/>
  <c r="I217" i="12"/>
  <c r="H27" i="12"/>
  <c r="I27" i="12"/>
  <c r="H120" i="12"/>
  <c r="I120" i="12"/>
  <c r="H78" i="12"/>
  <c r="I78" i="12"/>
  <c r="H163" i="12"/>
  <c r="I163" i="12"/>
  <c r="H136" i="12"/>
  <c r="I136" i="12"/>
  <c r="H67" i="12"/>
  <c r="I67" i="12"/>
  <c r="H154" i="12"/>
  <c r="I154" i="12"/>
  <c r="H82" i="12"/>
  <c r="I82" i="12"/>
  <c r="H42" i="12"/>
  <c r="I42" i="12"/>
  <c r="H223" i="12"/>
  <c r="I223" i="12"/>
  <c r="H236" i="12"/>
  <c r="I236" i="12"/>
  <c r="H180" i="12"/>
  <c r="I180" i="12"/>
  <c r="H15" i="12"/>
  <c r="I15" i="12"/>
  <c r="H4" i="12"/>
  <c r="I4" i="12"/>
  <c r="H7" i="12"/>
  <c r="I7" i="12"/>
  <c r="H106" i="12"/>
  <c r="I106" i="12"/>
  <c r="H101" i="12"/>
  <c r="I101" i="12"/>
  <c r="H89" i="12"/>
  <c r="I89" i="12"/>
  <c r="H200" i="12"/>
  <c r="I200" i="12"/>
  <c r="H165" i="12"/>
  <c r="I165" i="12"/>
  <c r="H161" i="12"/>
  <c r="I161" i="12"/>
  <c r="H11" i="12"/>
  <c r="I11" i="12"/>
  <c r="H226" i="12"/>
  <c r="I226" i="12"/>
  <c r="H150" i="12"/>
  <c r="I150" i="12"/>
  <c r="H81" i="12"/>
  <c r="I81" i="12"/>
  <c r="H62" i="12"/>
  <c r="I62" i="12"/>
  <c r="H40" i="12"/>
  <c r="I40" i="12"/>
  <c r="H31" i="12"/>
  <c r="I31" i="12"/>
  <c r="H140" i="12"/>
  <c r="I140" i="12"/>
  <c r="H132" i="12"/>
  <c r="I132" i="12"/>
  <c r="H17" i="12"/>
  <c r="I17" i="12"/>
  <c r="H164" i="12"/>
  <c r="I164" i="12"/>
  <c r="H137" i="12"/>
  <c r="I137" i="12"/>
  <c r="H198" i="12"/>
  <c r="I198" i="12"/>
  <c r="H160" i="12"/>
  <c r="I160" i="12"/>
  <c r="H216" i="12"/>
  <c r="I216" i="12"/>
  <c r="H143" i="12"/>
  <c r="I143" i="12"/>
  <c r="H125" i="12"/>
  <c r="I125" i="12"/>
  <c r="H208" i="12"/>
  <c r="I208" i="12"/>
  <c r="H32" i="12"/>
  <c r="I32" i="12"/>
  <c r="H70" i="12"/>
  <c r="I70" i="12"/>
  <c r="H12" i="12"/>
  <c r="I12" i="12"/>
  <c r="H249" i="12"/>
  <c r="I249" i="12"/>
  <c r="H187" i="12"/>
  <c r="I187" i="12"/>
  <c r="H252" i="12"/>
  <c r="I252" i="12"/>
  <c r="H206" i="12"/>
  <c r="I206" i="12"/>
  <c r="H73" i="12"/>
  <c r="I73" i="12"/>
  <c r="H239" i="12"/>
  <c r="I239" i="12"/>
  <c r="H59" i="12"/>
  <c r="I59" i="12"/>
  <c r="H63" i="12"/>
  <c r="I63" i="12"/>
  <c r="H224" i="12"/>
  <c r="I224" i="12"/>
  <c r="H25" i="12"/>
  <c r="I25" i="12"/>
  <c r="H93" i="12"/>
  <c r="I93" i="12"/>
  <c r="H166" i="12"/>
  <c r="I166" i="12"/>
  <c r="H107" i="12"/>
  <c r="I107" i="12"/>
  <c r="H8" i="12"/>
  <c r="I8" i="12"/>
  <c r="H44" i="12"/>
  <c r="I44" i="12"/>
  <c r="H155" i="12"/>
  <c r="I155" i="12"/>
  <c r="H91" i="12"/>
  <c r="I91" i="12"/>
  <c r="H240" i="12"/>
  <c r="I240" i="12"/>
  <c r="H167" i="12"/>
  <c r="I167" i="12"/>
  <c r="H183" i="12"/>
  <c r="I183" i="12"/>
  <c r="H151" i="12"/>
  <c r="I151" i="12"/>
  <c r="H123" i="12"/>
  <c r="I123" i="12"/>
  <c r="H204" i="12"/>
  <c r="I204" i="12"/>
  <c r="H203" i="12"/>
  <c r="I203" i="12"/>
  <c r="H169" i="12"/>
  <c r="I169" i="12"/>
  <c r="H74" i="12"/>
  <c r="I74" i="12"/>
  <c r="H72" i="12"/>
  <c r="I72" i="12"/>
  <c r="H228" i="12"/>
  <c r="I228" i="12"/>
  <c r="H141" i="12"/>
  <c r="I141" i="12"/>
  <c r="H104" i="12"/>
  <c r="I104" i="12"/>
  <c r="H53" i="12"/>
  <c r="I53" i="12"/>
  <c r="H218" i="12"/>
  <c r="I218" i="12"/>
  <c r="H36" i="12"/>
  <c r="I36" i="12"/>
  <c r="H87" i="12"/>
  <c r="I87" i="12"/>
  <c r="H186" i="12"/>
  <c r="I186" i="12"/>
  <c r="H102" i="12"/>
  <c r="I102" i="12"/>
  <c r="H114" i="12"/>
  <c r="I114" i="12"/>
  <c r="H118" i="12"/>
  <c r="I118" i="12"/>
  <c r="H39" i="12"/>
  <c r="I39" i="12"/>
  <c r="H133" i="12"/>
  <c r="I133" i="12"/>
  <c r="H19" i="12"/>
  <c r="I19" i="12"/>
  <c r="H92" i="12"/>
  <c r="I92" i="12"/>
  <c r="H185" i="12"/>
  <c r="I185" i="12"/>
  <c r="H128" i="12"/>
  <c r="I128" i="12"/>
  <c r="H50" i="12"/>
  <c r="I50" i="12"/>
  <c r="H85" i="12"/>
  <c r="I85" i="12"/>
  <c r="H202" i="12"/>
  <c r="I202" i="12"/>
  <c r="H21" i="12"/>
  <c r="I21" i="12"/>
  <c r="H47" i="12"/>
  <c r="I47" i="12"/>
  <c r="H254" i="12"/>
  <c r="I254" i="12"/>
  <c r="H148" i="12"/>
  <c r="I148" i="12"/>
  <c r="H100" i="12"/>
  <c r="I100" i="12"/>
  <c r="H22" i="12"/>
  <c r="I22" i="12"/>
  <c r="H9" i="12"/>
  <c r="I9" i="12"/>
  <c r="H65" i="12"/>
  <c r="I65" i="12"/>
  <c r="H35" i="12"/>
  <c r="I35" i="12"/>
  <c r="H196" i="12"/>
  <c r="I196" i="12"/>
  <c r="H5" i="12"/>
  <c r="I5" i="12"/>
  <c r="H235" i="12"/>
  <c r="I235" i="12"/>
  <c r="H147" i="12"/>
  <c r="I147" i="12"/>
  <c r="H176" i="12"/>
  <c r="I176" i="12"/>
  <c r="H108" i="12"/>
  <c r="I108" i="12"/>
  <c r="H172" i="12"/>
  <c r="I172" i="12"/>
  <c r="H179" i="12"/>
  <c r="I179" i="12"/>
  <c r="H190" i="12"/>
  <c r="I190" i="12"/>
  <c r="H255" i="12"/>
  <c r="I255" i="12"/>
  <c r="H112" i="12"/>
  <c r="I112" i="12"/>
  <c r="H191" i="12"/>
  <c r="I191" i="12"/>
  <c r="H237" i="12"/>
  <c r="I237" i="12"/>
  <c r="H41" i="12"/>
  <c r="I41" i="12"/>
  <c r="H68" i="12"/>
  <c r="I68" i="12"/>
  <c r="F47" i="8"/>
  <c r="G47" i="8" s="1"/>
  <c r="I47" i="8" s="1"/>
  <c r="F137" i="8"/>
  <c r="G137" i="8" s="1"/>
  <c r="I137" i="8" s="1"/>
  <c r="I27" i="20"/>
  <c r="I225" i="20"/>
  <c r="H181" i="24"/>
  <c r="H150" i="24"/>
  <c r="H61" i="24"/>
  <c r="H191" i="24"/>
  <c r="H253" i="24"/>
  <c r="H206" i="24"/>
  <c r="H118" i="24"/>
  <c r="H222" i="24"/>
  <c r="F239" i="21"/>
  <c r="G239" i="21" s="1"/>
  <c r="I239" i="21" s="1"/>
  <c r="F176" i="21"/>
  <c r="G176" i="21" s="1"/>
  <c r="I176" i="21" s="1"/>
  <c r="F25" i="21"/>
  <c r="G25" i="21" s="1"/>
  <c r="I25" i="21" s="1"/>
  <c r="F110" i="21"/>
  <c r="G110" i="21" s="1"/>
  <c r="I110" i="21" s="1"/>
  <c r="F90" i="21"/>
  <c r="G90" i="21" s="1"/>
  <c r="I90" i="21" s="1"/>
  <c r="F211" i="21"/>
  <c r="G211" i="21" s="1"/>
  <c r="F119" i="21"/>
  <c r="G119" i="21" s="1"/>
  <c r="I119" i="21" s="1"/>
  <c r="F201" i="21"/>
  <c r="G201" i="21" s="1"/>
  <c r="I201" i="21" s="1"/>
  <c r="F233" i="21"/>
  <c r="G233" i="21" s="1"/>
  <c r="F164" i="21"/>
  <c r="G164" i="21" s="1"/>
  <c r="F61" i="21"/>
  <c r="G61" i="21" s="1"/>
  <c r="I61" i="21" s="1"/>
  <c r="F129" i="21"/>
  <c r="G129" i="21" s="1"/>
  <c r="I129" i="21" s="1"/>
  <c r="F104" i="21"/>
  <c r="G104" i="21" s="1"/>
  <c r="F150" i="21"/>
  <c r="G150" i="21" s="1"/>
  <c r="I150" i="21" s="1"/>
  <c r="F113" i="21"/>
  <c r="G113" i="21" s="1"/>
  <c r="F173" i="21"/>
  <c r="G173" i="21" s="1"/>
  <c r="I173" i="21" s="1"/>
  <c r="F26" i="21"/>
  <c r="G26" i="21" s="1"/>
  <c r="I26" i="21" s="1"/>
  <c r="F142" i="21"/>
  <c r="G142" i="21" s="1"/>
  <c r="I142" i="21" s="1"/>
  <c r="F45" i="21"/>
  <c r="G45" i="21" s="1"/>
  <c r="I45" i="21" s="1"/>
  <c r="F229" i="21"/>
  <c r="G229" i="21" s="1"/>
  <c r="I229" i="21" s="1"/>
  <c r="F215" i="21"/>
  <c r="G215" i="21" s="1"/>
  <c r="I215" i="21" s="1"/>
  <c r="F94" i="21"/>
  <c r="G94" i="21" s="1"/>
  <c r="I94" i="21" s="1"/>
  <c r="F157" i="21"/>
  <c r="G157" i="21" s="1"/>
  <c r="F85" i="21"/>
  <c r="G85" i="21" s="1"/>
  <c r="I85" i="21" s="1"/>
  <c r="F124" i="21"/>
  <c r="G124" i="21" s="1"/>
  <c r="F188" i="21"/>
  <c r="G188" i="21" s="1"/>
  <c r="F185" i="21"/>
  <c r="G185" i="21" s="1"/>
  <c r="F216" i="21"/>
  <c r="G216" i="21" s="1"/>
  <c r="F156" i="21"/>
  <c r="G156" i="21" s="1"/>
  <c r="I156" i="21" s="1"/>
  <c r="F168" i="21"/>
  <c r="G168" i="21" s="1"/>
  <c r="F146" i="21"/>
  <c r="G146" i="21" s="1"/>
  <c r="I146" i="21" s="1"/>
  <c r="F68" i="21"/>
  <c r="G68" i="21" s="1"/>
  <c r="I68" i="21" s="1"/>
  <c r="F182" i="21"/>
  <c r="G182" i="21" s="1"/>
  <c r="F228" i="21"/>
  <c r="G228" i="21" s="1"/>
  <c r="I228" i="21" s="1"/>
  <c r="F196" i="21"/>
  <c r="G196" i="21" s="1"/>
  <c r="I196" i="21" s="1"/>
  <c r="F40" i="21"/>
  <c r="G40" i="21" s="1"/>
  <c r="I40" i="21" s="1"/>
  <c r="F250" i="21"/>
  <c r="G250" i="21" s="1"/>
  <c r="I250" i="21" s="1"/>
  <c r="F175" i="21"/>
  <c r="G175" i="21" s="1"/>
  <c r="I175" i="21" s="1"/>
  <c r="F75" i="21"/>
  <c r="G75" i="21" s="1"/>
  <c r="F225" i="21"/>
  <c r="G225" i="21" s="1"/>
  <c r="I225" i="21" s="1"/>
  <c r="F141" i="21"/>
  <c r="G141" i="21" s="1"/>
  <c r="F8" i="21"/>
  <c r="G8" i="21" s="1"/>
  <c r="I8" i="21" s="1"/>
  <c r="F112" i="21"/>
  <c r="G112" i="21" s="1"/>
  <c r="F209" i="21"/>
  <c r="G209" i="21" s="1"/>
  <c r="F52" i="21"/>
  <c r="G52" i="21" s="1"/>
  <c r="F36" i="21"/>
  <c r="G36" i="21" s="1"/>
  <c r="I36" i="21" s="1"/>
  <c r="F148" i="21"/>
  <c r="G148" i="21" s="1"/>
  <c r="I148" i="21" s="1"/>
  <c r="F127" i="21"/>
  <c r="G127" i="21" s="1"/>
  <c r="I127" i="21" s="1"/>
  <c r="F210" i="21"/>
  <c r="G210" i="21" s="1"/>
  <c r="F205" i="21"/>
  <c r="G205" i="21" s="1"/>
  <c r="I205" i="21" s="1"/>
  <c r="F105" i="21"/>
  <c r="G105" i="21" s="1"/>
  <c r="F151" i="21"/>
  <c r="G151" i="21" s="1"/>
  <c r="F125" i="21"/>
  <c r="G125" i="21" s="1"/>
  <c r="I125" i="21" s="1"/>
  <c r="F245" i="21"/>
  <c r="G245" i="21" s="1"/>
  <c r="I245" i="21" s="1"/>
  <c r="F79" i="21"/>
  <c r="G79" i="21" s="1"/>
  <c r="I79" i="21" s="1"/>
  <c r="F167" i="21"/>
  <c r="G167" i="21" s="1"/>
  <c r="I167" i="21" s="1"/>
  <c r="F14" i="21"/>
  <c r="G14" i="21" s="1"/>
  <c r="F256" i="21"/>
  <c r="G256" i="21" s="1"/>
  <c r="F111" i="21"/>
  <c r="G111" i="21" s="1"/>
  <c r="F206" i="21"/>
  <c r="G206" i="21" s="1"/>
  <c r="I206" i="21" s="1"/>
  <c r="F34" i="21"/>
  <c r="G34" i="21" s="1"/>
  <c r="F180" i="21"/>
  <c r="G180" i="21" s="1"/>
  <c r="F252" i="21"/>
  <c r="G252" i="21" s="1"/>
  <c r="I252" i="21" s="1"/>
  <c r="F67" i="21"/>
  <c r="G67" i="21" s="1"/>
  <c r="I67" i="21" s="1"/>
  <c r="F133" i="9"/>
  <c r="G133" i="9" s="1"/>
  <c r="I133" i="9" s="1"/>
  <c r="H19" i="24"/>
  <c r="F60" i="9"/>
  <c r="G60" i="9" s="1"/>
  <c r="F21" i="9"/>
  <c r="G21" i="9" s="1"/>
  <c r="I21" i="9" s="1"/>
  <c r="H115" i="24"/>
  <c r="F37" i="9"/>
  <c r="G37" i="9" s="1"/>
  <c r="I37" i="9" s="1"/>
  <c r="F71" i="9"/>
  <c r="G71" i="9" s="1"/>
  <c r="H95" i="24"/>
  <c r="F198" i="9"/>
  <c r="G198" i="9" s="1"/>
  <c r="I198" i="9" s="1"/>
  <c r="F245" i="9"/>
  <c r="G245" i="9" s="1"/>
  <c r="I245" i="9" s="1"/>
  <c r="H218" i="24"/>
  <c r="H36" i="24"/>
  <c r="H162" i="24"/>
  <c r="H63" i="24"/>
  <c r="H14" i="24"/>
  <c r="H156" i="24"/>
  <c r="H70" i="24"/>
  <c r="H136" i="24"/>
  <c r="H57" i="12"/>
  <c r="F207" i="14"/>
  <c r="G207" i="14" s="1"/>
  <c r="I207" i="14" s="1"/>
  <c r="F29" i="8"/>
  <c r="G29" i="8" s="1"/>
  <c r="I29" i="8" s="1"/>
  <c r="F38" i="8"/>
  <c r="G38" i="8" s="1"/>
  <c r="I38" i="8" s="1"/>
  <c r="F3" i="8"/>
  <c r="G3" i="8" s="1"/>
  <c r="F135" i="8"/>
  <c r="G135" i="8" s="1"/>
  <c r="I135" i="8" s="1"/>
  <c r="F188" i="8"/>
  <c r="G188" i="8" s="1"/>
  <c r="I188" i="8" s="1"/>
  <c r="F11" i="8"/>
  <c r="G11" i="8" s="1"/>
  <c r="F101" i="8"/>
  <c r="G101" i="8" s="1"/>
  <c r="F230" i="8"/>
  <c r="G230" i="8" s="1"/>
  <c r="I230" i="8" s="1"/>
  <c r="F240" i="8"/>
  <c r="G240" i="8" s="1"/>
  <c r="I240" i="8" s="1"/>
  <c r="F100" i="8"/>
  <c r="G100" i="8" s="1"/>
  <c r="F50" i="8"/>
  <c r="G50" i="8" s="1"/>
  <c r="I50" i="8" s="1"/>
  <c r="F63" i="8"/>
  <c r="G63" i="8" s="1"/>
  <c r="F221" i="8"/>
  <c r="G221" i="8" s="1"/>
  <c r="I221" i="8" s="1"/>
  <c r="F31" i="8"/>
  <c r="G31" i="8" s="1"/>
  <c r="F85" i="8"/>
  <c r="G85" i="8" s="1"/>
  <c r="F67" i="8"/>
  <c r="G67" i="8" s="1"/>
  <c r="I67" i="8" s="1"/>
  <c r="F60" i="8"/>
  <c r="G60" i="8" s="1"/>
  <c r="I60" i="8" s="1"/>
  <c r="F76" i="8"/>
  <c r="G76" i="8" s="1"/>
  <c r="I76" i="8" s="1"/>
  <c r="F199" i="8"/>
  <c r="G199" i="8" s="1"/>
  <c r="F127" i="8"/>
  <c r="G127" i="8" s="1"/>
  <c r="I127" i="8" s="1"/>
  <c r="F157" i="8"/>
  <c r="G157" i="8" s="1"/>
  <c r="F193" i="8"/>
  <c r="G193" i="8" s="1"/>
  <c r="F245" i="8"/>
  <c r="G245" i="8" s="1"/>
  <c r="I245" i="8" s="1"/>
  <c r="F28" i="8"/>
  <c r="G28" i="8" s="1"/>
  <c r="F4" i="8"/>
  <c r="G4" i="8" s="1"/>
  <c r="I4" i="8" s="1"/>
  <c r="F9" i="8"/>
  <c r="G9" i="8" s="1"/>
  <c r="I9" i="8" s="1"/>
  <c r="F51" i="8"/>
  <c r="G51" i="8" s="1"/>
  <c r="F114" i="8"/>
  <c r="G114" i="8" s="1"/>
  <c r="F234" i="8"/>
  <c r="G234" i="8" s="1"/>
  <c r="I234" i="8" s="1"/>
  <c r="F156" i="8"/>
  <c r="G156" i="8" s="1"/>
  <c r="F130" i="8"/>
  <c r="G130" i="8" s="1"/>
  <c r="I130" i="8" s="1"/>
  <c r="F212" i="8"/>
  <c r="G212" i="8" s="1"/>
  <c r="F217" i="8"/>
  <c r="G217" i="8" s="1"/>
  <c r="I217" i="8" s="1"/>
  <c r="F178" i="8"/>
  <c r="G178" i="8" s="1"/>
  <c r="F104" i="8"/>
  <c r="G104" i="8" s="1"/>
  <c r="F133" i="8"/>
  <c r="G133" i="8" s="1"/>
  <c r="F155" i="8"/>
  <c r="G155" i="8" s="1"/>
  <c r="F182" i="8"/>
  <c r="G182" i="8" s="1"/>
  <c r="I182" i="8" s="1"/>
  <c r="F169" i="8"/>
  <c r="G169" i="8" s="1"/>
  <c r="I169" i="8" s="1"/>
  <c r="F115" i="8"/>
  <c r="G115" i="8" s="1"/>
  <c r="F108" i="8"/>
  <c r="G108" i="8" s="1"/>
  <c r="I108" i="8" s="1"/>
  <c r="F134" i="8"/>
  <c r="G134" i="8" s="1"/>
  <c r="I134" i="8" s="1"/>
  <c r="F145" i="8"/>
  <c r="G145" i="8" s="1"/>
  <c r="I145" i="8" s="1"/>
  <c r="H43" i="24"/>
  <c r="H105" i="24"/>
  <c r="H180" i="24"/>
  <c r="H249" i="24"/>
  <c r="H231" i="24"/>
  <c r="H242" i="24"/>
  <c r="H62" i="24"/>
  <c r="H96" i="24"/>
  <c r="H74" i="24"/>
  <c r="H141" i="24"/>
  <c r="H16" i="24"/>
  <c r="H220" i="24"/>
  <c r="H216" i="18"/>
  <c r="H5" i="24"/>
  <c r="H210" i="24"/>
  <c r="H30" i="24"/>
  <c r="H241" i="24"/>
  <c r="F128" i="14"/>
  <c r="G128" i="14" s="1"/>
  <c r="I128" i="14" s="1"/>
  <c r="F18" i="14"/>
  <c r="G18" i="14" s="1"/>
  <c r="I18" i="14" s="1"/>
  <c r="F106" i="14"/>
  <c r="G106" i="14" s="1"/>
  <c r="F61" i="14"/>
  <c r="G61" i="14" s="1"/>
  <c r="F217" i="14"/>
  <c r="G217" i="14" s="1"/>
  <c r="I217" i="14" s="1"/>
  <c r="F249" i="14"/>
  <c r="G249" i="14" s="1"/>
  <c r="I249" i="14" s="1"/>
  <c r="F153" i="14"/>
  <c r="G153" i="14" s="1"/>
  <c r="F43" i="14"/>
  <c r="G43" i="14" s="1"/>
  <c r="I43" i="14" s="1"/>
  <c r="F151" i="14"/>
  <c r="G151" i="14" s="1"/>
  <c r="I151" i="14" s="1"/>
  <c r="F63" i="14"/>
  <c r="G63" i="14" s="1"/>
  <c r="I63" i="14" s="1"/>
  <c r="F134" i="14"/>
  <c r="G134" i="14" s="1"/>
  <c r="I134" i="14" s="1"/>
  <c r="F125" i="14"/>
  <c r="G125" i="14" s="1"/>
  <c r="I125" i="14" s="1"/>
  <c r="F71" i="14"/>
  <c r="G71" i="14" s="1"/>
  <c r="I71" i="14" s="1"/>
  <c r="F69" i="14"/>
  <c r="G69" i="14" s="1"/>
  <c r="I69" i="14" s="1"/>
  <c r="F131" i="14"/>
  <c r="G131" i="14" s="1"/>
  <c r="I131" i="14" s="1"/>
  <c r="F121" i="14"/>
  <c r="G121" i="14" s="1"/>
  <c r="F147" i="14"/>
  <c r="G147" i="14" s="1"/>
  <c r="I147" i="14" s="1"/>
  <c r="F146" i="14"/>
  <c r="G146" i="14" s="1"/>
  <c r="I146" i="14" s="1"/>
  <c r="F111" i="14"/>
  <c r="G111" i="14" s="1"/>
  <c r="I111" i="14" s="1"/>
  <c r="F116" i="14"/>
  <c r="G116" i="14" s="1"/>
  <c r="F132" i="14"/>
  <c r="G132" i="14" s="1"/>
  <c r="I132" i="14" s="1"/>
  <c r="F57" i="14"/>
  <c r="G57" i="14" s="1"/>
  <c r="I57" i="14" s="1"/>
  <c r="F256" i="14"/>
  <c r="G256" i="14" s="1"/>
  <c r="I256" i="14" s="1"/>
  <c r="F127" i="14"/>
  <c r="G127" i="14" s="1"/>
  <c r="F172" i="14"/>
  <c r="G172" i="14" s="1"/>
  <c r="I172" i="14" s="1"/>
  <c r="F8" i="14"/>
  <c r="G8" i="14" s="1"/>
  <c r="I8" i="14" s="1"/>
  <c r="F155" i="14"/>
  <c r="G155" i="14" s="1"/>
  <c r="I155" i="14" s="1"/>
  <c r="F251" i="14"/>
  <c r="G251" i="14" s="1"/>
  <c r="I251" i="14" s="1"/>
  <c r="F105" i="14"/>
  <c r="G105" i="14" s="1"/>
  <c r="I105" i="14" s="1"/>
  <c r="F26" i="14"/>
  <c r="G26" i="14" s="1"/>
  <c r="I26" i="14" s="1"/>
  <c r="F230" i="14"/>
  <c r="G230" i="14" s="1"/>
  <c r="I230" i="14" s="1"/>
  <c r="F24" i="14"/>
  <c r="G24" i="14" s="1"/>
  <c r="I24" i="14" s="1"/>
  <c r="F212" i="14"/>
  <c r="F144" i="14"/>
  <c r="G144" i="14" s="1"/>
  <c r="I144" i="14" s="1"/>
  <c r="F168" i="14"/>
  <c r="G168" i="14" s="1"/>
  <c r="F40" i="14"/>
  <c r="G40" i="14" s="1"/>
  <c r="F66" i="14"/>
  <c r="G66" i="14" s="1"/>
  <c r="I66" i="14" s="1"/>
  <c r="F206" i="14"/>
  <c r="G206" i="14" s="1"/>
  <c r="I206" i="14" s="1"/>
  <c r="F21" i="14"/>
  <c r="G21" i="14" s="1"/>
  <c r="F129" i="14"/>
  <c r="G129" i="14" s="1"/>
  <c r="F254" i="14"/>
  <c r="G254" i="14" s="1"/>
  <c r="I254" i="14" s="1"/>
  <c r="F133" i="14"/>
  <c r="G133" i="14" s="1"/>
  <c r="I133" i="14" s="1"/>
  <c r="F31" i="14"/>
  <c r="G31" i="14" s="1"/>
  <c r="F114" i="14"/>
  <c r="G114" i="14" s="1"/>
  <c r="F20" i="14"/>
  <c r="G20" i="14" s="1"/>
  <c r="I20" i="14" s="1"/>
  <c r="F255" i="14"/>
  <c r="G255" i="14" s="1"/>
  <c r="I255" i="14" s="1"/>
  <c r="F54" i="14"/>
  <c r="G54" i="14" s="1"/>
  <c r="I54" i="14" s="1"/>
  <c r="F156" i="14"/>
  <c r="G156" i="14" s="1"/>
  <c r="F58" i="14"/>
  <c r="G58" i="14" s="1"/>
  <c r="I58" i="14" s="1"/>
  <c r="F50" i="14"/>
  <c r="G50" i="14" s="1"/>
  <c r="I50" i="14" s="1"/>
  <c r="F85" i="14"/>
  <c r="G85" i="14" s="1"/>
  <c r="I85" i="14" s="1"/>
  <c r="F23" i="14"/>
  <c r="G23" i="14" s="1"/>
  <c r="F107" i="14"/>
  <c r="G107" i="14" s="1"/>
  <c r="I107" i="14" s="1"/>
  <c r="F136" i="14"/>
  <c r="G136" i="14" s="1"/>
  <c r="I136" i="14" s="1"/>
  <c r="F124" i="14"/>
  <c r="G124" i="14" s="1"/>
  <c r="I124" i="14" s="1"/>
  <c r="F170" i="14"/>
  <c r="G170" i="14" s="1"/>
  <c r="I170" i="14" s="1"/>
  <c r="F4" i="14"/>
  <c r="G4" i="14" s="1"/>
  <c r="I4" i="14" s="1"/>
  <c r="F157" i="14"/>
  <c r="G157" i="14" s="1"/>
  <c r="I157" i="14" s="1"/>
  <c r="F139" i="14"/>
  <c r="G139" i="14" s="1"/>
  <c r="F94" i="14"/>
  <c r="G94" i="14" s="1"/>
  <c r="I94" i="14" s="1"/>
  <c r="F46" i="14"/>
  <c r="G46" i="14" s="1"/>
  <c r="I46" i="14" s="1"/>
  <c r="F241" i="14"/>
  <c r="G241" i="14" s="1"/>
  <c r="I241" i="14" s="1"/>
  <c r="F234" i="14"/>
  <c r="G234" i="14" s="1"/>
  <c r="F204" i="21"/>
  <c r="G204" i="21" s="1"/>
  <c r="I204" i="21" s="1"/>
  <c r="F183" i="14"/>
  <c r="G183" i="14" s="1"/>
  <c r="F93" i="14"/>
  <c r="G93" i="14" s="1"/>
  <c r="I93" i="14" s="1"/>
  <c r="F190" i="14"/>
  <c r="G190" i="14" s="1"/>
  <c r="I190" i="14" s="1"/>
  <c r="F130" i="14"/>
  <c r="G130" i="14" s="1"/>
  <c r="I130" i="14" s="1"/>
  <c r="F205" i="14"/>
  <c r="G205" i="14" s="1"/>
  <c r="F76" i="14"/>
  <c r="G76" i="14" s="1"/>
  <c r="I76" i="14" s="1"/>
  <c r="F41" i="14"/>
  <c r="G41" i="14" s="1"/>
  <c r="I41" i="14" s="1"/>
  <c r="F92" i="14"/>
  <c r="G92" i="14" s="1"/>
  <c r="I92" i="14" s="1"/>
  <c r="F186" i="14"/>
  <c r="G186" i="14" s="1"/>
  <c r="F228" i="14"/>
  <c r="G228" i="14" s="1"/>
  <c r="F17" i="14"/>
  <c r="G17" i="14" s="1"/>
  <c r="I17" i="14" s="1"/>
  <c r="F195" i="14"/>
  <c r="G195" i="14" s="1"/>
  <c r="I195" i="14" s="1"/>
  <c r="F86" i="14"/>
  <c r="G86" i="14" s="1"/>
  <c r="F88" i="14"/>
  <c r="G88" i="14" s="1"/>
  <c r="F164" i="14"/>
  <c r="G164" i="14" s="1"/>
  <c r="I164" i="14" s="1"/>
  <c r="F246" i="14"/>
  <c r="G246" i="14" s="1"/>
  <c r="I246" i="14" s="1"/>
  <c r="F167" i="14"/>
  <c r="G167" i="14" s="1"/>
  <c r="I167" i="14" s="1"/>
  <c r="F148" i="14"/>
  <c r="G148" i="14" s="1"/>
  <c r="I148" i="14" s="1"/>
  <c r="F158" i="14"/>
  <c r="G158" i="14" s="1"/>
  <c r="I158" i="14" s="1"/>
  <c r="F16" i="14"/>
  <c r="G16" i="14" s="1"/>
  <c r="I16" i="14" s="1"/>
  <c r="F145" i="14"/>
  <c r="G145" i="14" s="1"/>
  <c r="I145" i="14" s="1"/>
  <c r="F3" i="14"/>
  <c r="G3" i="14" s="1"/>
  <c r="I3" i="14" s="1"/>
  <c r="F223" i="14"/>
  <c r="G223" i="14" s="1"/>
  <c r="I223" i="14" s="1"/>
  <c r="F123" i="14"/>
  <c r="G123" i="14" s="1"/>
  <c r="I123" i="14" s="1"/>
  <c r="F89" i="14"/>
  <c r="G89" i="14" s="1"/>
  <c r="F221" i="14"/>
  <c r="G221" i="14" s="1"/>
  <c r="F162" i="14"/>
  <c r="G162" i="14" s="1"/>
  <c r="I162" i="14" s="1"/>
  <c r="F12" i="14"/>
  <c r="G12" i="14" s="1"/>
  <c r="I12" i="14" s="1"/>
  <c r="F200" i="14"/>
  <c r="G200" i="14" s="1"/>
  <c r="I200" i="14" s="1"/>
  <c r="F174" i="14"/>
  <c r="G174" i="14" s="1"/>
  <c r="F236" i="14"/>
  <c r="G236" i="14" s="1"/>
  <c r="I236" i="14" s="1"/>
  <c r="F135" i="14"/>
  <c r="G135" i="14" s="1"/>
  <c r="I135" i="14" s="1"/>
  <c r="F112" i="14"/>
  <c r="G112" i="14" s="1"/>
  <c r="I112" i="14" s="1"/>
  <c r="F48" i="14"/>
  <c r="G48" i="14" s="1"/>
  <c r="F42" i="14"/>
  <c r="G42" i="14" s="1"/>
  <c r="I42" i="14" s="1"/>
  <c r="F227" i="14"/>
  <c r="G227" i="14" s="1"/>
  <c r="I227" i="14" s="1"/>
  <c r="F242" i="14"/>
  <c r="G242" i="14" s="1"/>
  <c r="F108" i="14"/>
  <c r="G108" i="14" s="1"/>
  <c r="F215" i="14"/>
  <c r="G215" i="14" s="1"/>
  <c r="I215" i="14" s="1"/>
  <c r="F188" i="14"/>
  <c r="G188" i="14" s="1"/>
  <c r="I188" i="14" s="1"/>
  <c r="F15" i="14"/>
  <c r="G15" i="14" s="1"/>
  <c r="I15" i="14" s="1"/>
  <c r="F240" i="14"/>
  <c r="G240" i="14" s="1"/>
  <c r="I240" i="14" s="1"/>
  <c r="F120" i="14"/>
  <c r="G120" i="14" s="1"/>
  <c r="I120" i="14" s="1"/>
  <c r="F110" i="14"/>
  <c r="G110" i="14" s="1"/>
  <c r="I110" i="14" s="1"/>
  <c r="F204" i="14"/>
  <c r="G204" i="14" s="1"/>
  <c r="F126" i="14"/>
  <c r="G126" i="14" s="1"/>
  <c r="F189" i="14"/>
  <c r="G189" i="14" s="1"/>
  <c r="I189" i="14" s="1"/>
  <c r="F163" i="14"/>
  <c r="G163" i="14" s="1"/>
  <c r="I163" i="14" s="1"/>
  <c r="F198" i="14"/>
  <c r="G198" i="14" s="1"/>
  <c r="F77" i="14"/>
  <c r="G77" i="14" s="1"/>
  <c r="I77" i="14" s="1"/>
  <c r="F96" i="14"/>
  <c r="G96" i="14" s="1"/>
  <c r="I96" i="14" s="1"/>
  <c r="F178" i="14"/>
  <c r="G178" i="14" s="1"/>
  <c r="I178" i="14" s="1"/>
  <c r="F209" i="14"/>
  <c r="G209" i="14" s="1"/>
  <c r="F232" i="14"/>
  <c r="G232" i="14" s="1"/>
  <c r="F37" i="14"/>
  <c r="G37" i="14" s="1"/>
  <c r="I37" i="14" s="1"/>
  <c r="F102" i="14"/>
  <c r="G102" i="14" s="1"/>
  <c r="I102" i="14" s="1"/>
  <c r="F150" i="14"/>
  <c r="G150" i="14" s="1"/>
  <c r="I150" i="14" s="1"/>
  <c r="F201" i="14"/>
  <c r="G201" i="14" s="1"/>
  <c r="F149" i="14"/>
  <c r="G149" i="14" s="1"/>
  <c r="I149" i="14" s="1"/>
  <c r="F55" i="14"/>
  <c r="G55" i="14" s="1"/>
  <c r="I55" i="14" s="1"/>
  <c r="F143" i="14"/>
  <c r="G143" i="14" s="1"/>
  <c r="F238" i="14"/>
  <c r="G238" i="14" s="1"/>
  <c r="I238" i="14" s="1"/>
  <c r="F104" i="14"/>
  <c r="G104" i="14" s="1"/>
  <c r="I104" i="14" s="1"/>
  <c r="F169" i="14"/>
  <c r="G169" i="14" s="1"/>
  <c r="I169" i="14" s="1"/>
  <c r="F28" i="14"/>
  <c r="G28" i="14" s="1"/>
  <c r="I28" i="14" s="1"/>
  <c r="F53" i="14"/>
  <c r="G53" i="14" s="1"/>
  <c r="I53" i="14" s="1"/>
  <c r="F177" i="14"/>
  <c r="G177" i="14" s="1"/>
  <c r="F208" i="14"/>
  <c r="G208" i="14" s="1"/>
  <c r="F73" i="14"/>
  <c r="G73" i="14" s="1"/>
  <c r="I73" i="14" s="1"/>
  <c r="F19" i="14"/>
  <c r="G19" i="14" s="1"/>
  <c r="I19" i="14" s="1"/>
  <c r="F68" i="14"/>
  <c r="G68" i="14" s="1"/>
  <c r="F180" i="14"/>
  <c r="G180" i="14" s="1"/>
  <c r="F59" i="14"/>
  <c r="G59" i="14" s="1"/>
  <c r="F45" i="14"/>
  <c r="G45" i="14" s="1"/>
  <c r="I45" i="14" s="1"/>
  <c r="F181" i="14"/>
  <c r="G181" i="14" s="1"/>
  <c r="I181" i="14" s="1"/>
  <c r="F137" i="14"/>
  <c r="G137" i="14" s="1"/>
  <c r="F33" i="14"/>
  <c r="G33" i="14" s="1"/>
  <c r="F70" i="14"/>
  <c r="G70" i="14" s="1"/>
  <c r="I70" i="14" s="1"/>
  <c r="F235" i="14"/>
  <c r="G235" i="14" s="1"/>
  <c r="I235" i="14" s="1"/>
  <c r="F203" i="14"/>
  <c r="G203" i="14" s="1"/>
  <c r="I203" i="14" s="1"/>
  <c r="F91" i="14"/>
  <c r="G91" i="14" s="1"/>
  <c r="I91" i="14" s="1"/>
  <c r="F173" i="14"/>
  <c r="G173" i="14" s="1"/>
  <c r="I173" i="14" s="1"/>
  <c r="F248" i="14"/>
  <c r="G248" i="14" s="1"/>
  <c r="I248" i="14" s="1"/>
  <c r="F115" i="14"/>
  <c r="G115" i="14" s="1"/>
  <c r="I115" i="14" s="1"/>
  <c r="F171" i="14"/>
  <c r="G171" i="14" s="1"/>
  <c r="I171" i="14" s="1"/>
  <c r="F222" i="14"/>
  <c r="G222" i="14" s="1"/>
  <c r="I222" i="14" s="1"/>
  <c r="F197" i="14"/>
  <c r="G197" i="14" s="1"/>
  <c r="F119" i="14"/>
  <c r="G119" i="14" s="1"/>
  <c r="F194" i="14"/>
  <c r="G194" i="14" s="1"/>
  <c r="I194" i="14" s="1"/>
  <c r="F113" i="14"/>
  <c r="G113" i="14" s="1"/>
  <c r="I113" i="14" s="1"/>
  <c r="F160" i="14"/>
  <c r="G160" i="14" s="1"/>
  <c r="F224" i="14"/>
  <c r="G224" i="14" s="1"/>
  <c r="I224" i="14" s="1"/>
  <c r="F72" i="14"/>
  <c r="G72" i="14" s="1"/>
  <c r="F141" i="14"/>
  <c r="G141" i="14" s="1"/>
  <c r="I141" i="14" s="1"/>
  <c r="F84" i="14"/>
  <c r="G84" i="14" s="1"/>
  <c r="F179" i="14"/>
  <c r="G179" i="14" s="1"/>
  <c r="I179" i="14" s="1"/>
  <c r="F211" i="14"/>
  <c r="G211" i="14" s="1"/>
  <c r="I211" i="14" s="1"/>
  <c r="F13" i="14"/>
  <c r="G13" i="14" s="1"/>
  <c r="I13" i="14" s="1"/>
  <c r="F192" i="14"/>
  <c r="G192" i="14" s="1"/>
  <c r="I192" i="14" s="1"/>
  <c r="F253" i="14"/>
  <c r="G253" i="14" s="1"/>
  <c r="F159" i="14"/>
  <c r="G159" i="14" s="1"/>
  <c r="I159" i="14" s="1"/>
  <c r="F191" i="14"/>
  <c r="G191" i="14" s="1"/>
  <c r="I191" i="14" s="1"/>
  <c r="F216" i="14"/>
  <c r="G216" i="14" s="1"/>
  <c r="F80" i="14"/>
  <c r="G80" i="14" s="1"/>
  <c r="F176" i="14"/>
  <c r="G176" i="14" s="1"/>
  <c r="I176" i="14" s="1"/>
  <c r="F60" i="14"/>
  <c r="G60" i="14" s="1"/>
  <c r="I60" i="14" s="1"/>
  <c r="F65" i="14"/>
  <c r="G65" i="14" s="1"/>
  <c r="I65" i="14" s="1"/>
  <c r="F231" i="14"/>
  <c r="G231" i="14" s="1"/>
  <c r="I231" i="14" s="1"/>
  <c r="F225" i="14"/>
  <c r="G225" i="14" s="1"/>
  <c r="F109" i="14"/>
  <c r="G109" i="14" s="1"/>
  <c r="I109" i="14" s="1"/>
  <c r="F213" i="14"/>
  <c r="G213" i="14" s="1"/>
  <c r="I213" i="14" s="1"/>
  <c r="F210" i="14"/>
  <c r="G210" i="14" s="1"/>
  <c r="F51" i="14"/>
  <c r="G51" i="14" s="1"/>
  <c r="F184" i="14"/>
  <c r="G184" i="14" s="1"/>
  <c r="I184" i="14" s="1"/>
  <c r="F99" i="14"/>
  <c r="G99" i="14" s="1"/>
  <c r="I99" i="14" s="1"/>
  <c r="F122" i="14"/>
  <c r="G122" i="14" s="1"/>
  <c r="F56" i="14"/>
  <c r="G56" i="14" s="1"/>
  <c r="I56" i="14" s="1"/>
  <c r="F199" i="14"/>
  <c r="G199" i="14" s="1"/>
  <c r="I199" i="14" s="1"/>
  <c r="F252" i="14"/>
  <c r="G252" i="14" s="1"/>
  <c r="F165" i="14"/>
  <c r="G165" i="14" s="1"/>
  <c r="I165" i="14" s="1"/>
  <c r="F81" i="14"/>
  <c r="G81" i="14" s="1"/>
  <c r="F34" i="14"/>
  <c r="G34" i="14" s="1"/>
  <c r="I34" i="14" s="1"/>
  <c r="F9" i="14"/>
  <c r="G9" i="14" s="1"/>
  <c r="F247" i="14"/>
  <c r="G247" i="14" s="1"/>
  <c r="F64" i="14"/>
  <c r="G64" i="14" s="1"/>
  <c r="I64" i="14" s="1"/>
  <c r="F22" i="14"/>
  <c r="G22" i="14" s="1"/>
  <c r="I22" i="14" s="1"/>
  <c r="F74" i="14"/>
  <c r="G74" i="14" s="1"/>
  <c r="I74" i="14" s="1"/>
  <c r="F219" i="14"/>
  <c r="G219" i="14" s="1"/>
  <c r="H3" i="18"/>
  <c r="H264" i="18"/>
  <c r="F4" i="9"/>
  <c r="G4" i="9" s="1"/>
  <c r="F173" i="9"/>
  <c r="G173" i="9" s="1"/>
  <c r="I173" i="9" s="1"/>
  <c r="F56" i="9"/>
  <c r="G56" i="9" s="1"/>
  <c r="I56" i="9" s="1"/>
  <c r="F49" i="9"/>
  <c r="G49" i="9" s="1"/>
  <c r="I49" i="9" s="1"/>
  <c r="F256" i="9"/>
  <c r="G256" i="9" s="1"/>
  <c r="F206" i="9"/>
  <c r="G206" i="9" s="1"/>
  <c r="I206" i="9" s="1"/>
  <c r="F138" i="9"/>
  <c r="G138" i="9" s="1"/>
  <c r="I138" i="9" s="1"/>
  <c r="F230" i="9"/>
  <c r="G230" i="9" s="1"/>
  <c r="I230" i="9" s="1"/>
  <c r="F157" i="9"/>
  <c r="G157" i="9" s="1"/>
  <c r="H188" i="24"/>
  <c r="H161" i="24"/>
  <c r="H157" i="12"/>
  <c r="H103" i="18"/>
  <c r="F149" i="9"/>
  <c r="G149" i="9" s="1"/>
  <c r="I149" i="9" s="1"/>
  <c r="F9" i="9"/>
  <c r="G9" i="9" s="1"/>
  <c r="I9" i="9" s="1"/>
  <c r="F85" i="9"/>
  <c r="G85" i="9" s="1"/>
  <c r="F145" i="9"/>
  <c r="G145" i="9" s="1"/>
  <c r="F210" i="9"/>
  <c r="G210" i="9" s="1"/>
  <c r="I210" i="9" s="1"/>
  <c r="F77" i="9"/>
  <c r="G77" i="9" s="1"/>
  <c r="I77" i="9" s="1"/>
  <c r="F249" i="9"/>
  <c r="G249" i="9" s="1"/>
  <c r="F221" i="9"/>
  <c r="G221" i="9" s="1"/>
  <c r="I221" i="9" s="1"/>
  <c r="H240" i="18"/>
  <c r="H103" i="12"/>
  <c r="F95" i="9"/>
  <c r="G95" i="9" s="1"/>
  <c r="I95" i="9" s="1"/>
  <c r="F105" i="9"/>
  <c r="G105" i="9" s="1"/>
  <c r="I105" i="9" s="1"/>
  <c r="F110" i="9"/>
  <c r="G110" i="9" s="1"/>
  <c r="F80" i="9"/>
  <c r="G80" i="9" s="1"/>
  <c r="F211" i="9"/>
  <c r="G211" i="9" s="1"/>
  <c r="I211" i="9" s="1"/>
  <c r="F193" i="9"/>
  <c r="G193" i="9" s="1"/>
  <c r="F28" i="9"/>
  <c r="G28" i="9" s="1"/>
  <c r="H35" i="18"/>
  <c r="H197" i="12"/>
  <c r="H137" i="8"/>
  <c r="F46" i="22"/>
  <c r="G46" i="22" s="1"/>
  <c r="I46" i="22" s="1"/>
  <c r="F206" i="22"/>
  <c r="G206" i="22" s="1"/>
  <c r="I206" i="22" s="1"/>
  <c r="F90" i="22"/>
  <c r="G90" i="22" s="1"/>
  <c r="I90" i="22" s="1"/>
  <c r="F249" i="22"/>
  <c r="G249" i="22" s="1"/>
  <c r="I249" i="22" s="1"/>
  <c r="F115" i="22"/>
  <c r="G115" i="22" s="1"/>
  <c r="I115" i="22" s="1"/>
  <c r="F179" i="22"/>
  <c r="G179" i="22" s="1"/>
  <c r="I179" i="22" s="1"/>
  <c r="F217" i="22"/>
  <c r="G217" i="22" s="1"/>
  <c r="I217" i="22" s="1"/>
  <c r="F156" i="22"/>
  <c r="G156" i="22" s="1"/>
  <c r="I156" i="22" s="1"/>
  <c r="F12" i="22"/>
  <c r="G12" i="22" s="1"/>
  <c r="I12" i="22" s="1"/>
  <c r="F36" i="22"/>
  <c r="G36" i="22" s="1"/>
  <c r="I36" i="22" s="1"/>
  <c r="F32" i="22"/>
  <c r="G32" i="22" s="1"/>
  <c r="I32" i="22" s="1"/>
  <c r="F195" i="22"/>
  <c r="G195" i="22" s="1"/>
  <c r="I195" i="22" s="1"/>
  <c r="F177" i="22"/>
  <c r="G177" i="22" s="1"/>
  <c r="I177" i="22" s="1"/>
  <c r="F211" i="22"/>
  <c r="G211" i="22" s="1"/>
  <c r="I211" i="22" s="1"/>
  <c r="F154" i="22"/>
  <c r="G154" i="22" s="1"/>
  <c r="I154" i="22" s="1"/>
  <c r="F10" i="22"/>
  <c r="G10" i="22" s="1"/>
  <c r="I10" i="22" s="1"/>
  <c r="F126" i="22"/>
  <c r="G126" i="22" s="1"/>
  <c r="I126" i="22" s="1"/>
  <c r="F119" i="22"/>
  <c r="G119" i="22" s="1"/>
  <c r="I119" i="22" s="1"/>
  <c r="F225" i="22"/>
  <c r="G225" i="22" s="1"/>
  <c r="I225" i="22" s="1"/>
  <c r="F243" i="22"/>
  <c r="G243" i="22" s="1"/>
  <c r="I243" i="22" s="1"/>
  <c r="F123" i="22"/>
  <c r="G123" i="22" s="1"/>
  <c r="I123" i="22" s="1"/>
  <c r="F226" i="22"/>
  <c r="G226" i="22" s="1"/>
  <c r="I226" i="22" s="1"/>
  <c r="F107" i="22"/>
  <c r="G107" i="22" s="1"/>
  <c r="I107" i="22" s="1"/>
  <c r="F254" i="22"/>
  <c r="G254" i="22" s="1"/>
  <c r="I254" i="22" s="1"/>
  <c r="F62" i="22"/>
  <c r="G62" i="22" s="1"/>
  <c r="I62" i="22" s="1"/>
  <c r="F183" i="22"/>
  <c r="G183" i="22" s="1"/>
  <c r="I183" i="22" s="1"/>
  <c r="F70" i="22"/>
  <c r="G70" i="22" s="1"/>
  <c r="I70" i="22" s="1"/>
  <c r="F74" i="22"/>
  <c r="G74" i="22" s="1"/>
  <c r="I74" i="22" s="1"/>
  <c r="F141" i="22"/>
  <c r="G141" i="22" s="1"/>
  <c r="I141" i="22" s="1"/>
  <c r="F250" i="22"/>
  <c r="G250" i="22" s="1"/>
  <c r="I250" i="22" s="1"/>
  <c r="F163" i="22"/>
  <c r="G163" i="22" s="1"/>
  <c r="I163" i="22" s="1"/>
  <c r="F57" i="22"/>
  <c r="G57" i="22" s="1"/>
  <c r="I57" i="22" s="1"/>
  <c r="F236" i="22"/>
  <c r="G236" i="22" s="1"/>
  <c r="I236" i="22" s="1"/>
  <c r="F65" i="22"/>
  <c r="G65" i="22" s="1"/>
  <c r="I65" i="22" s="1"/>
  <c r="F200" i="22"/>
  <c r="G200" i="22" s="1"/>
  <c r="I200" i="22" s="1"/>
  <c r="F11" i="22"/>
  <c r="G11" i="22" s="1"/>
  <c r="I11" i="22" s="1"/>
  <c r="F59" i="22"/>
  <c r="G59" i="22" s="1"/>
  <c r="I59" i="22" s="1"/>
  <c r="F218" i="22"/>
  <c r="G218" i="22" s="1"/>
  <c r="I218" i="22" s="1"/>
  <c r="F106" i="22"/>
  <c r="G106" i="22" s="1"/>
  <c r="I106" i="22" s="1"/>
  <c r="F132" i="22"/>
  <c r="G132" i="22" s="1"/>
  <c r="I132" i="22" s="1"/>
  <c r="F40" i="22"/>
  <c r="G40" i="22" s="1"/>
  <c r="I40" i="22" s="1"/>
  <c r="F38" i="22"/>
  <c r="G38" i="22" s="1"/>
  <c r="I38" i="22" s="1"/>
  <c r="F161" i="22"/>
  <c r="G161" i="22" s="1"/>
  <c r="I161" i="22" s="1"/>
  <c r="F244" i="22"/>
  <c r="G244" i="22" s="1"/>
  <c r="I244" i="22" s="1"/>
  <c r="F255" i="22"/>
  <c r="G255" i="22" s="1"/>
  <c r="I255" i="22" s="1"/>
  <c r="F169" i="22"/>
  <c r="G169" i="22" s="1"/>
  <c r="I169" i="22" s="1"/>
  <c r="F4" i="22"/>
  <c r="G4" i="22" s="1"/>
  <c r="I4" i="22" s="1"/>
  <c r="F48" i="22"/>
  <c r="G48" i="22" s="1"/>
  <c r="I48" i="22" s="1"/>
  <c r="F253" i="22"/>
  <c r="G253" i="22" s="1"/>
  <c r="I253" i="22" s="1"/>
  <c r="F15" i="22"/>
  <c r="G15" i="22" s="1"/>
  <c r="I15" i="22" s="1"/>
  <c r="F138" i="22"/>
  <c r="G138" i="22" s="1"/>
  <c r="I138" i="22" s="1"/>
  <c r="F149" i="22"/>
  <c r="G149" i="22" s="1"/>
  <c r="I149" i="22" s="1"/>
  <c r="F83" i="22"/>
  <c r="G83" i="22" s="1"/>
  <c r="I83" i="22" s="1"/>
  <c r="F146" i="22"/>
  <c r="G146" i="22" s="1"/>
  <c r="I146" i="22" s="1"/>
  <c r="F178" i="22"/>
  <c r="G178" i="22" s="1"/>
  <c r="I178" i="22" s="1"/>
  <c r="F75" i="22"/>
  <c r="G75" i="22" s="1"/>
  <c r="I75" i="22" s="1"/>
  <c r="F185" i="22"/>
  <c r="G185" i="22" s="1"/>
  <c r="I185" i="22" s="1"/>
  <c r="F127" i="22"/>
  <c r="G127" i="22" s="1"/>
  <c r="I127" i="22" s="1"/>
  <c r="F151" i="22"/>
  <c r="G151" i="22" s="1"/>
  <c r="I151" i="22" s="1"/>
  <c r="F17" i="22"/>
  <c r="G17" i="22" s="1"/>
  <c r="I17" i="22" s="1"/>
  <c r="F25" i="22"/>
  <c r="G25" i="22" s="1"/>
  <c r="I25" i="22" s="1"/>
  <c r="F33" i="22"/>
  <c r="G33" i="22" s="1"/>
  <c r="I33" i="22" s="1"/>
  <c r="F21" i="22"/>
  <c r="G21" i="22" s="1"/>
  <c r="I21" i="22" s="1"/>
  <c r="F157" i="22"/>
  <c r="G157" i="22" s="1"/>
  <c r="I157" i="22" s="1"/>
  <c r="F205" i="22"/>
  <c r="G205" i="22" s="1"/>
  <c r="I205" i="22" s="1"/>
  <c r="F8" i="22"/>
  <c r="G8" i="22" s="1"/>
  <c r="I8" i="22" s="1"/>
  <c r="F189" i="22"/>
  <c r="G189" i="22" s="1"/>
  <c r="I189" i="22" s="1"/>
  <c r="F192" i="22"/>
  <c r="G192" i="22" s="1"/>
  <c r="I192" i="22" s="1"/>
  <c r="F176" i="22"/>
  <c r="G176" i="22" s="1"/>
  <c r="I176" i="22" s="1"/>
  <c r="F134" i="22"/>
  <c r="G134" i="22" s="1"/>
  <c r="I134" i="22" s="1"/>
  <c r="F20" i="22"/>
  <c r="G20" i="22" s="1"/>
  <c r="I20" i="22" s="1"/>
  <c r="F29" i="22"/>
  <c r="G29" i="22" s="1"/>
  <c r="I29" i="22" s="1"/>
  <c r="F174" i="22"/>
  <c r="G174" i="22" s="1"/>
  <c r="I174" i="22" s="1"/>
  <c r="F28" i="22"/>
  <c r="G28" i="22" s="1"/>
  <c r="I28" i="22" s="1"/>
  <c r="F96" i="22"/>
  <c r="G96" i="22" s="1"/>
  <c r="I96" i="22" s="1"/>
  <c r="F232" i="22"/>
  <c r="G232" i="22" s="1"/>
  <c r="I232" i="22" s="1"/>
  <c r="F109" i="22"/>
  <c r="G109" i="22" s="1"/>
  <c r="I109" i="22" s="1"/>
  <c r="F92" i="22"/>
  <c r="G92" i="22" s="1"/>
  <c r="I92" i="22" s="1"/>
  <c r="F78" i="22"/>
  <c r="G78" i="22" s="1"/>
  <c r="I78" i="22" s="1"/>
  <c r="F144" i="22"/>
  <c r="G144" i="22" s="1"/>
  <c r="I144" i="22" s="1"/>
  <c r="F16" i="22"/>
  <c r="G16" i="22" s="1"/>
  <c r="I16" i="22" s="1"/>
  <c r="F150" i="22"/>
  <c r="G150" i="22" s="1"/>
  <c r="I150" i="22" s="1"/>
  <c r="F79" i="22"/>
  <c r="G79" i="22" s="1"/>
  <c r="I79" i="22" s="1"/>
  <c r="F228" i="22"/>
  <c r="G228" i="22" s="1"/>
  <c r="I228" i="22" s="1"/>
  <c r="F229" i="22"/>
  <c r="G229" i="22" s="1"/>
  <c r="I229" i="22" s="1"/>
  <c r="F158" i="22"/>
  <c r="G158" i="22" s="1"/>
  <c r="I158" i="22" s="1"/>
  <c r="F26" i="22"/>
  <c r="G26" i="22" s="1"/>
  <c r="I26" i="22" s="1"/>
  <c r="F199" i="22"/>
  <c r="G199" i="22" s="1"/>
  <c r="I199" i="22" s="1"/>
  <c r="F113" i="22"/>
  <c r="G113" i="22" s="1"/>
  <c r="I113" i="22" s="1"/>
  <c r="F190" i="22"/>
  <c r="G190" i="22" s="1"/>
  <c r="I190" i="22" s="1"/>
  <c r="F56" i="22"/>
  <c r="G56" i="22" s="1"/>
  <c r="I56" i="22" s="1"/>
  <c r="F3" i="22"/>
  <c r="F31" i="22"/>
  <c r="G31" i="22" s="1"/>
  <c r="F118" i="22"/>
  <c r="G118" i="22" s="1"/>
  <c r="I118" i="22" s="1"/>
  <c r="F68" i="22"/>
  <c r="G68" i="22" s="1"/>
  <c r="I68" i="22" s="1"/>
  <c r="F24" i="22"/>
  <c r="G24" i="22" s="1"/>
  <c r="I24" i="22" s="1"/>
  <c r="F63" i="22"/>
  <c r="G63" i="22" s="1"/>
  <c r="I63" i="22" s="1"/>
  <c r="F124" i="22"/>
  <c r="G124" i="22" s="1"/>
  <c r="I124" i="22" s="1"/>
  <c r="F175" i="22"/>
  <c r="G175" i="22" s="1"/>
  <c r="I175" i="22" s="1"/>
  <c r="F181" i="22"/>
  <c r="G181" i="22" s="1"/>
  <c r="I181" i="22" s="1"/>
  <c r="F41" i="22"/>
  <c r="G41" i="22" s="1"/>
  <c r="I41" i="22" s="1"/>
  <c r="F153" i="22"/>
  <c r="G153" i="22" s="1"/>
  <c r="I153" i="22" s="1"/>
  <c r="F242" i="22"/>
  <c r="G242" i="22" s="1"/>
  <c r="I242" i="22" s="1"/>
  <c r="F47" i="22"/>
  <c r="G47" i="22" s="1"/>
  <c r="I47" i="22" s="1"/>
  <c r="F230" i="22"/>
  <c r="G230" i="22" s="1"/>
  <c r="I230" i="22" s="1"/>
  <c r="F112" i="22"/>
  <c r="G112" i="22" s="1"/>
  <c r="I112" i="22" s="1"/>
  <c r="F140" i="22"/>
  <c r="G140" i="22" s="1"/>
  <c r="I140" i="22" s="1"/>
  <c r="F110" i="22"/>
  <c r="G110" i="22" s="1"/>
  <c r="I110" i="22" s="1"/>
  <c r="F114" i="22"/>
  <c r="G114" i="22" s="1"/>
  <c r="I114" i="22" s="1"/>
  <c r="F223" i="22"/>
  <c r="G223" i="22" s="1"/>
  <c r="I223" i="22" s="1"/>
  <c r="F214" i="22"/>
  <c r="G214" i="22" s="1"/>
  <c r="I214" i="22" s="1"/>
  <c r="F145" i="22"/>
  <c r="G145" i="22" s="1"/>
  <c r="I145" i="22" s="1"/>
  <c r="F71" i="22"/>
  <c r="G71" i="22" s="1"/>
  <c r="I71" i="22" s="1"/>
  <c r="F102" i="22"/>
  <c r="G102" i="22" s="1"/>
  <c r="I102" i="22" s="1"/>
  <c r="F82" i="22"/>
  <c r="G82" i="22" s="1"/>
  <c r="I82" i="22" s="1"/>
  <c r="F5" i="22"/>
  <c r="G5" i="22" s="1"/>
  <c r="I5" i="22" s="1"/>
  <c r="F182" i="22"/>
  <c r="G182" i="22" s="1"/>
  <c r="I182" i="22" s="1"/>
  <c r="F64" i="22"/>
  <c r="G64" i="22" s="1"/>
  <c r="I64" i="22" s="1"/>
  <c r="F108" i="22"/>
  <c r="G108" i="22" s="1"/>
  <c r="I108" i="22" s="1"/>
  <c r="F213" i="22"/>
  <c r="G213" i="22" s="1"/>
  <c r="I213" i="22" s="1"/>
  <c r="F147" i="22"/>
  <c r="G147" i="22" s="1"/>
  <c r="I147" i="22" s="1"/>
  <c r="F128" i="22"/>
  <c r="G128" i="22" s="1"/>
  <c r="I128" i="22" s="1"/>
  <c r="F19" i="22"/>
  <c r="G19" i="22" s="1"/>
  <c r="I19" i="22" s="1"/>
  <c r="F256" i="22"/>
  <c r="G256" i="22" s="1"/>
  <c r="I256" i="22" s="1"/>
  <c r="F120" i="22"/>
  <c r="G120" i="22" s="1"/>
  <c r="I120" i="22" s="1"/>
  <c r="F131" i="22"/>
  <c r="G131" i="22" s="1"/>
  <c r="I131" i="22" s="1"/>
  <c r="F162" i="22"/>
  <c r="G162" i="22" s="1"/>
  <c r="I162" i="22" s="1"/>
  <c r="F42" i="22"/>
  <c r="G42" i="22" s="1"/>
  <c r="I42" i="22" s="1"/>
  <c r="F224" i="22"/>
  <c r="G224" i="22" s="1"/>
  <c r="I224" i="22" s="1"/>
  <c r="F87" i="22"/>
  <c r="G87" i="22" s="1"/>
  <c r="I87" i="22" s="1"/>
  <c r="F245" i="22"/>
  <c r="G245" i="22" s="1"/>
  <c r="I245" i="22" s="1"/>
  <c r="F39" i="22"/>
  <c r="G39" i="22" s="1"/>
  <c r="I39" i="22" s="1"/>
  <c r="F187" i="22"/>
  <c r="G187" i="22" s="1"/>
  <c r="I187" i="22" s="1"/>
  <c r="F80" i="22"/>
  <c r="G80" i="22" s="1"/>
  <c r="I80" i="22" s="1"/>
  <c r="F203" i="22"/>
  <c r="G203" i="22" s="1"/>
  <c r="I203" i="22" s="1"/>
  <c r="F34" i="22"/>
  <c r="G34" i="22" s="1"/>
  <c r="I34" i="22" s="1"/>
  <c r="F238" i="22"/>
  <c r="G238" i="22" s="1"/>
  <c r="I238" i="22" s="1"/>
  <c r="F198" i="22"/>
  <c r="G198" i="22" s="1"/>
  <c r="I198" i="22" s="1"/>
  <c r="F220" i="22"/>
  <c r="G220" i="22" s="1"/>
  <c r="I220" i="22" s="1"/>
  <c r="F45" i="22"/>
  <c r="G45" i="22" s="1"/>
  <c r="I45" i="22" s="1"/>
  <c r="F136" i="22"/>
  <c r="G136" i="22" s="1"/>
  <c r="I136" i="22" s="1"/>
  <c r="F188" i="22"/>
  <c r="G188" i="22" s="1"/>
  <c r="I188" i="22" s="1"/>
  <c r="F143" i="22"/>
  <c r="G143" i="22" s="1"/>
  <c r="I143" i="22" s="1"/>
  <c r="F201" i="22"/>
  <c r="G201" i="22" s="1"/>
  <c r="I201" i="22" s="1"/>
  <c r="F18" i="22"/>
  <c r="G18" i="22" s="1"/>
  <c r="I18" i="22" s="1"/>
  <c r="F89" i="22"/>
  <c r="G89" i="22" s="1"/>
  <c r="I89" i="22" s="1"/>
  <c r="F221" i="22"/>
  <c r="G221" i="22" s="1"/>
  <c r="I221" i="22" s="1"/>
  <c r="F227" i="22"/>
  <c r="G227" i="22" s="1"/>
  <c r="I227" i="22" s="1"/>
  <c r="F121" i="22"/>
  <c r="G121" i="22" s="1"/>
  <c r="I121" i="22" s="1"/>
  <c r="F252" i="22"/>
  <c r="G252" i="22" s="1"/>
  <c r="I252" i="22" s="1"/>
  <c r="F9" i="22"/>
  <c r="G9" i="22" s="1"/>
  <c r="I9" i="22" s="1"/>
  <c r="F160" i="22"/>
  <c r="G160" i="22" s="1"/>
  <c r="I160" i="22" s="1"/>
  <c r="F152" i="22"/>
  <c r="G152" i="22" s="1"/>
  <c r="I152" i="22" s="1"/>
  <c r="F173" i="22"/>
  <c r="G173" i="22" s="1"/>
  <c r="I173" i="22" s="1"/>
  <c r="F167" i="22"/>
  <c r="G167" i="22" s="1"/>
  <c r="I167" i="22" s="1"/>
  <c r="F231" i="22"/>
  <c r="G231" i="22" s="1"/>
  <c r="I231" i="22" s="1"/>
  <c r="F53" i="22"/>
  <c r="G53" i="22" s="1"/>
  <c r="I53" i="22" s="1"/>
  <c r="F91" i="22"/>
  <c r="G91" i="22" s="1"/>
  <c r="I91" i="22" s="1"/>
  <c r="F239" i="22"/>
  <c r="G239" i="22" s="1"/>
  <c r="I239" i="22" s="1"/>
  <c r="F241" i="22"/>
  <c r="G241" i="22" s="1"/>
  <c r="I241" i="22" s="1"/>
  <c r="F100" i="22"/>
  <c r="G100" i="22" s="1"/>
  <c r="I100" i="22" s="1"/>
  <c r="F216" i="22"/>
  <c r="G216" i="22" s="1"/>
  <c r="I216" i="22" s="1"/>
  <c r="F51" i="22"/>
  <c r="G51" i="22" s="1"/>
  <c r="I51" i="22" s="1"/>
  <c r="F55" i="22"/>
  <c r="G55" i="22" s="1"/>
  <c r="I55" i="22" s="1"/>
  <c r="F204" i="22"/>
  <c r="G204" i="22" s="1"/>
  <c r="I204" i="22" s="1"/>
  <c r="F137" i="22"/>
  <c r="G137" i="22" s="1"/>
  <c r="I137" i="22" s="1"/>
  <c r="F88" i="22"/>
  <c r="G88" i="22" s="1"/>
  <c r="I88" i="22" s="1"/>
  <c r="F237" i="22"/>
  <c r="G237" i="22" s="1"/>
  <c r="I237" i="22" s="1"/>
  <c r="F246" i="22"/>
  <c r="G246" i="22" s="1"/>
  <c r="I246" i="22" s="1"/>
  <c r="F168" i="22"/>
  <c r="G168" i="22" s="1"/>
  <c r="I168" i="22" s="1"/>
  <c r="F49" i="22"/>
  <c r="G49" i="22" s="1"/>
  <c r="I49" i="22" s="1"/>
  <c r="F125" i="22"/>
  <c r="G125" i="22" s="1"/>
  <c r="I125" i="22" s="1"/>
  <c r="F129" i="22"/>
  <c r="G129" i="22" s="1"/>
  <c r="I129" i="22" s="1"/>
  <c r="F43" i="22"/>
  <c r="G43" i="22" s="1"/>
  <c r="I43" i="22" s="1"/>
  <c r="F191" i="22"/>
  <c r="G191" i="22" s="1"/>
  <c r="I191" i="22" s="1"/>
  <c r="F170" i="22"/>
  <c r="G170" i="22" s="1"/>
  <c r="I170" i="22" s="1"/>
  <c r="F101" i="22"/>
  <c r="G101" i="22" s="1"/>
  <c r="I101" i="22" s="1"/>
  <c r="F139" i="22"/>
  <c r="G139" i="22" s="1"/>
  <c r="I139" i="22" s="1"/>
  <c r="F209" i="22"/>
  <c r="G209" i="22" s="1"/>
  <c r="I209" i="22" s="1"/>
  <c r="F69" i="22"/>
  <c r="G69" i="22" s="1"/>
  <c r="I69" i="22" s="1"/>
  <c r="F215" i="22"/>
  <c r="G215" i="22" s="1"/>
  <c r="I215" i="22" s="1"/>
  <c r="F180" i="22"/>
  <c r="G180" i="22" s="1"/>
  <c r="I180" i="22" s="1"/>
  <c r="F219" i="22"/>
  <c r="G219" i="22" s="1"/>
  <c r="I219" i="22" s="1"/>
  <c r="F99" i="22"/>
  <c r="G99" i="22" s="1"/>
  <c r="I99" i="22" s="1"/>
  <c r="F30" i="22"/>
  <c r="G30" i="22" s="1"/>
  <c r="I30" i="22" s="1"/>
  <c r="F155" i="22"/>
  <c r="G155" i="22" s="1"/>
  <c r="I155" i="22" s="1"/>
  <c r="F37" i="22"/>
  <c r="G37" i="22" s="1"/>
  <c r="I37" i="22" s="1"/>
  <c r="F208" i="22"/>
  <c r="G208" i="22" s="1"/>
  <c r="I208" i="22" s="1"/>
  <c r="F171" i="22"/>
  <c r="G171" i="22" s="1"/>
  <c r="I171" i="22" s="1"/>
  <c r="F142" i="22"/>
  <c r="G142" i="22" s="1"/>
  <c r="I142" i="22" s="1"/>
  <c r="F27" i="22"/>
  <c r="G27" i="22" s="1"/>
  <c r="I27" i="22" s="1"/>
  <c r="F103" i="22"/>
  <c r="G103" i="22" s="1"/>
  <c r="I103" i="22" s="1"/>
  <c r="F235" i="22"/>
  <c r="G235" i="22" s="1"/>
  <c r="I235" i="22" s="1"/>
  <c r="F105" i="22"/>
  <c r="G105" i="22" s="1"/>
  <c r="I105" i="22" s="1"/>
  <c r="F148" i="22"/>
  <c r="G148" i="22" s="1"/>
  <c r="I148" i="22" s="1"/>
  <c r="F81" i="22"/>
  <c r="G81" i="22" s="1"/>
  <c r="I81" i="22" s="1"/>
  <c r="F77" i="22"/>
  <c r="G77" i="22" s="1"/>
  <c r="I77" i="22" s="1"/>
  <c r="F194" i="22"/>
  <c r="G194" i="22" s="1"/>
  <c r="I194" i="22" s="1"/>
  <c r="F196" i="22"/>
  <c r="G196" i="22" s="1"/>
  <c r="I196" i="22" s="1"/>
  <c r="F240" i="22"/>
  <c r="G240" i="22" s="1"/>
  <c r="I240" i="22" s="1"/>
  <c r="F23" i="22"/>
  <c r="G23" i="22" s="1"/>
  <c r="I23" i="22" s="1"/>
  <c r="F72" i="22"/>
  <c r="G72" i="22" s="1"/>
  <c r="I72" i="22" s="1"/>
  <c r="F95" i="22"/>
  <c r="G95" i="22" s="1"/>
  <c r="I95" i="22" s="1"/>
  <c r="F164" i="22"/>
  <c r="G164" i="22" s="1"/>
  <c r="I164" i="22" s="1"/>
  <c r="F60" i="22"/>
  <c r="G60" i="22" s="1"/>
  <c r="I60" i="22" s="1"/>
  <c r="F73" i="22"/>
  <c r="G73" i="22" s="1"/>
  <c r="I73" i="22" s="1"/>
  <c r="F207" i="22"/>
  <c r="G207" i="22" s="1"/>
  <c r="I207" i="22" s="1"/>
  <c r="F193" i="22"/>
  <c r="G193" i="22" s="1"/>
  <c r="I193" i="22" s="1"/>
  <c r="F7" i="22"/>
  <c r="G7" i="22" s="1"/>
  <c r="I7" i="22" s="1"/>
  <c r="F76" i="22"/>
  <c r="G76" i="22" s="1"/>
  <c r="I76" i="22" s="1"/>
  <c r="F35" i="22"/>
  <c r="G35" i="22" s="1"/>
  <c r="I35" i="22" s="1"/>
  <c r="F111" i="22"/>
  <c r="G111" i="22" s="1"/>
  <c r="I111" i="22" s="1"/>
  <c r="F247" i="22"/>
  <c r="G247" i="22" s="1"/>
  <c r="I247" i="22" s="1"/>
  <c r="F135" i="22"/>
  <c r="G135" i="22" s="1"/>
  <c r="I135" i="22" s="1"/>
  <c r="F94" i="22"/>
  <c r="G94" i="22" s="1"/>
  <c r="I94" i="22" s="1"/>
  <c r="F104" i="22"/>
  <c r="G104" i="22" s="1"/>
  <c r="I104" i="22" s="1"/>
  <c r="F52" i="22"/>
  <c r="G52" i="22" s="1"/>
  <c r="I52" i="22" s="1"/>
  <c r="F197" i="22"/>
  <c r="G197" i="22" s="1"/>
  <c r="I197" i="22" s="1"/>
  <c r="F116" i="22"/>
  <c r="G116" i="22" s="1"/>
  <c r="I116" i="22" s="1"/>
  <c r="F22" i="22"/>
  <c r="G22" i="22" s="1"/>
  <c r="I22" i="22" s="1"/>
  <c r="F6" i="22"/>
  <c r="G6" i="22" s="1"/>
  <c r="I6" i="22" s="1"/>
  <c r="F84" i="22"/>
  <c r="G84" i="22" s="1"/>
  <c r="I84" i="22" s="1"/>
  <c r="F159" i="22"/>
  <c r="G159" i="22" s="1"/>
  <c r="I159" i="22" s="1"/>
  <c r="F234" i="22"/>
  <c r="G234" i="22" s="1"/>
  <c r="I234" i="22" s="1"/>
  <c r="F251" i="22"/>
  <c r="G251" i="22" s="1"/>
  <c r="I251" i="22" s="1"/>
  <c r="F210" i="22"/>
  <c r="G210" i="22" s="1"/>
  <c r="I210" i="22" s="1"/>
  <c r="F54" i="22"/>
  <c r="G54" i="22" s="1"/>
  <c r="I54" i="22" s="1"/>
  <c r="F117" i="22"/>
  <c r="G117" i="22" s="1"/>
  <c r="I117" i="22" s="1"/>
  <c r="F14" i="22"/>
  <c r="G14" i="22" s="1"/>
  <c r="I14" i="22" s="1"/>
  <c r="F67" i="22"/>
  <c r="G67" i="22" s="1"/>
  <c r="I67" i="22" s="1"/>
  <c r="F66" i="22"/>
  <c r="G66" i="22" s="1"/>
  <c r="I66" i="22" s="1"/>
  <c r="F233" i="22"/>
  <c r="G233" i="22" s="1"/>
  <c r="I233" i="22" s="1"/>
  <c r="F202" i="22"/>
  <c r="G202" i="22" s="1"/>
  <c r="I202" i="22" s="1"/>
  <c r="F97" i="22"/>
  <c r="G97" i="22" s="1"/>
  <c r="I97" i="22" s="1"/>
  <c r="F85" i="22"/>
  <c r="G85" i="22" s="1"/>
  <c r="I85" i="22" s="1"/>
  <c r="F166" i="22"/>
  <c r="G166" i="22" s="1"/>
  <c r="I166" i="22" s="1"/>
  <c r="F165" i="22"/>
  <c r="G165" i="22" s="1"/>
  <c r="I165" i="22" s="1"/>
  <c r="F93" i="22"/>
  <c r="G93" i="22" s="1"/>
  <c r="I93" i="22" s="1"/>
  <c r="F186" i="22"/>
  <c r="G186" i="22" s="1"/>
  <c r="I186" i="22" s="1"/>
  <c r="F86" i="22"/>
  <c r="G86" i="22" s="1"/>
  <c r="I86" i="22" s="1"/>
  <c r="F133" i="22"/>
  <c r="G133" i="22" s="1"/>
  <c r="I133" i="22" s="1"/>
  <c r="F122" i="22"/>
  <c r="G122" i="22" s="1"/>
  <c r="I122" i="22" s="1"/>
  <c r="F212" i="22"/>
  <c r="G212" i="22" s="1"/>
  <c r="I212" i="22" s="1"/>
  <c r="F222" i="22"/>
  <c r="G222" i="22" s="1"/>
  <c r="I222" i="22" s="1"/>
  <c r="F44" i="22"/>
  <c r="G44" i="22" s="1"/>
  <c r="I44" i="22" s="1"/>
  <c r="F172" i="22"/>
  <c r="G172" i="22" s="1"/>
  <c r="I172" i="22" s="1"/>
  <c r="F98" i="22"/>
  <c r="G98" i="22" s="1"/>
  <c r="I98" i="22" s="1"/>
  <c r="F184" i="22"/>
  <c r="G184" i="22" s="1"/>
  <c r="I184" i="22" s="1"/>
  <c r="F248" i="22"/>
  <c r="G248" i="22" s="1"/>
  <c r="I248" i="22" s="1"/>
  <c r="F61" i="22"/>
  <c r="G61" i="22" s="1"/>
  <c r="I61" i="22" s="1"/>
  <c r="F58" i="22"/>
  <c r="G58" i="22" s="1"/>
  <c r="I58" i="22" s="1"/>
  <c r="F130" i="22"/>
  <c r="G130" i="22" s="1"/>
  <c r="I130" i="22" s="1"/>
  <c r="F50" i="22"/>
  <c r="G50" i="22" s="1"/>
  <c r="I50" i="22" s="1"/>
  <c r="F13" i="22"/>
  <c r="G13" i="22" s="1"/>
  <c r="I13" i="22" s="1"/>
  <c r="H170" i="18"/>
  <c r="F22" i="9"/>
  <c r="G22" i="9" s="1"/>
  <c r="I22" i="9" s="1"/>
  <c r="F30" i="9"/>
  <c r="G30" i="9" s="1"/>
  <c r="F171" i="9"/>
  <c r="G171" i="9" s="1"/>
  <c r="F97" i="9"/>
  <c r="G97" i="9" s="1"/>
  <c r="F84" i="9"/>
  <c r="G84" i="9" s="1"/>
  <c r="I84" i="9" s="1"/>
  <c r="F240" i="9"/>
  <c r="G240" i="9" s="1"/>
  <c r="I240" i="9" s="1"/>
  <c r="F59" i="9"/>
  <c r="G59" i="9" s="1"/>
  <c r="F116" i="9"/>
  <c r="G116" i="9" s="1"/>
  <c r="F251" i="9"/>
  <c r="G251" i="9" s="1"/>
  <c r="F184" i="9"/>
  <c r="G184" i="9" s="1"/>
  <c r="F163" i="9"/>
  <c r="G163" i="9" s="1"/>
  <c r="I163" i="9" s="1"/>
  <c r="F29" i="9"/>
  <c r="G29" i="9" s="1"/>
  <c r="F13" i="9"/>
  <c r="G13" i="9" s="1"/>
  <c r="I13" i="9" s="1"/>
  <c r="F182" i="9"/>
  <c r="G182" i="9" s="1"/>
  <c r="F162" i="9"/>
  <c r="G162" i="9" s="1"/>
  <c r="I162" i="9" s="1"/>
  <c r="F96" i="9"/>
  <c r="G96" i="9" s="1"/>
  <c r="I96" i="9" s="1"/>
  <c r="F126" i="9"/>
  <c r="G126" i="9" s="1"/>
  <c r="I126" i="9" s="1"/>
  <c r="F36" i="9"/>
  <c r="G36" i="9" s="1"/>
  <c r="F16" i="9"/>
  <c r="G16" i="9" s="1"/>
  <c r="I16" i="9" s="1"/>
  <c r="F43" i="9"/>
  <c r="G43" i="9" s="1"/>
  <c r="F117" i="9"/>
  <c r="G117" i="9" s="1"/>
  <c r="I117" i="9" s="1"/>
  <c r="F241" i="9"/>
  <c r="G241" i="9" s="1"/>
  <c r="F208" i="9"/>
  <c r="G208" i="9" s="1"/>
  <c r="I208" i="9" s="1"/>
  <c r="F212" i="9"/>
  <c r="G212" i="9" s="1"/>
  <c r="I212" i="9" s="1"/>
  <c r="F167" i="9"/>
  <c r="G167" i="9" s="1"/>
  <c r="F44" i="9"/>
  <c r="G44" i="9" s="1"/>
  <c r="F235" i="9"/>
  <c r="G235" i="9" s="1"/>
  <c r="I235" i="9" s="1"/>
  <c r="F68" i="9"/>
  <c r="G68" i="9" s="1"/>
  <c r="F233" i="9"/>
  <c r="G233" i="9" s="1"/>
  <c r="F152" i="9"/>
  <c r="G152" i="9" s="1"/>
  <c r="F99" i="9"/>
  <c r="G99" i="9" s="1"/>
  <c r="I99" i="9" s="1"/>
  <c r="F236" i="9"/>
  <c r="G236" i="9" s="1"/>
  <c r="F213" i="9"/>
  <c r="G213" i="9" s="1"/>
  <c r="F200" i="9"/>
  <c r="G200" i="9" s="1"/>
  <c r="F104" i="9"/>
  <c r="G104" i="9" s="1"/>
  <c r="I104" i="9" s="1"/>
  <c r="F151" i="9"/>
  <c r="G151" i="9" s="1"/>
  <c r="F144" i="9"/>
  <c r="G144" i="9" s="1"/>
  <c r="I144" i="9" s="1"/>
  <c r="F185" i="9"/>
  <c r="G185" i="9" s="1"/>
  <c r="I185" i="9" s="1"/>
  <c r="F216" i="9"/>
  <c r="G216" i="9" s="1"/>
  <c r="F32" i="9"/>
  <c r="G32" i="9" s="1"/>
  <c r="I32" i="9" s="1"/>
  <c r="F169" i="9"/>
  <c r="G169" i="9" s="1"/>
  <c r="I169" i="9" s="1"/>
  <c r="F160" i="9"/>
  <c r="G160" i="9" s="1"/>
  <c r="F179" i="9"/>
  <c r="G179" i="9" s="1"/>
  <c r="F234" i="9"/>
  <c r="G234" i="9" s="1"/>
  <c r="F73" i="9"/>
  <c r="G73" i="9" s="1"/>
  <c r="I73" i="9" s="1"/>
  <c r="F247" i="9"/>
  <c r="G247" i="9" s="1"/>
  <c r="F164" i="9"/>
  <c r="G164" i="9" s="1"/>
  <c r="I164" i="9" s="1"/>
  <c r="F154" i="9"/>
  <c r="G154" i="9" s="1"/>
  <c r="I154" i="9" s="1"/>
  <c r="F125" i="9"/>
  <c r="G125" i="9" s="1"/>
  <c r="I125" i="9" s="1"/>
  <c r="F254" i="9"/>
  <c r="G254" i="9" s="1"/>
  <c r="I254" i="9" s="1"/>
  <c r="F202" i="9"/>
  <c r="G202" i="9" s="1"/>
  <c r="F226" i="9"/>
  <c r="G226" i="9" s="1"/>
  <c r="I226" i="9" s="1"/>
  <c r="F158" i="9"/>
  <c r="G158" i="9" s="1"/>
  <c r="F24" i="9"/>
  <c r="G24" i="9" s="1"/>
  <c r="F91" i="9"/>
  <c r="G91" i="9" s="1"/>
  <c r="F83" i="9"/>
  <c r="G83" i="9" s="1"/>
  <c r="I83" i="9" s="1"/>
  <c r="F223" i="9"/>
  <c r="G223" i="9" s="1"/>
  <c r="I223" i="9" s="1"/>
  <c r="F214" i="9"/>
  <c r="G214" i="9" s="1"/>
  <c r="F140" i="9"/>
  <c r="G140" i="9" s="1"/>
  <c r="I140" i="9" s="1"/>
  <c r="F45" i="9"/>
  <c r="G45" i="9" s="1"/>
  <c r="F172" i="9"/>
  <c r="G172" i="9" s="1"/>
  <c r="I172" i="9" s="1"/>
  <c r="F242" i="9"/>
  <c r="G242" i="9" s="1"/>
  <c r="I242" i="9" s="1"/>
  <c r="F222" i="9"/>
  <c r="G222" i="9" s="1"/>
  <c r="I222" i="9" s="1"/>
  <c r="F81" i="9"/>
  <c r="G81" i="9" s="1"/>
  <c r="I81" i="9" s="1"/>
  <c r="F19" i="9"/>
  <c r="G19" i="9" s="1"/>
  <c r="F238" i="9"/>
  <c r="G238" i="9" s="1"/>
  <c r="I238" i="9" s="1"/>
  <c r="F100" i="9"/>
  <c r="G100" i="9" s="1"/>
  <c r="I100" i="9" s="1"/>
  <c r="F90" i="9"/>
  <c r="G90" i="9" s="1"/>
  <c r="I90" i="9" s="1"/>
  <c r="F191" i="9"/>
  <c r="G191" i="9" s="1"/>
  <c r="I191" i="9" s="1"/>
  <c r="F246" i="9"/>
  <c r="G246" i="9" s="1"/>
  <c r="I246" i="9" s="1"/>
  <c r="F205" i="9"/>
  <c r="G205" i="9" s="1"/>
  <c r="I205" i="9" s="1"/>
  <c r="F34" i="9"/>
  <c r="G34" i="9" s="1"/>
  <c r="F88" i="9"/>
  <c r="G88" i="9" s="1"/>
  <c r="F209" i="9"/>
  <c r="G209" i="9" s="1"/>
  <c r="F176" i="9"/>
  <c r="G176" i="9" s="1"/>
  <c r="F108" i="9"/>
  <c r="G108" i="9" s="1"/>
  <c r="I108" i="9" s="1"/>
  <c r="F3" i="9"/>
  <c r="F20" i="9"/>
  <c r="G20" i="9" s="1"/>
  <c r="I20" i="9" s="1"/>
  <c r="F89" i="9"/>
  <c r="G89" i="9" s="1"/>
  <c r="I89" i="9" s="1"/>
  <c r="F197" i="9"/>
  <c r="G197" i="9" s="1"/>
  <c r="F109" i="9"/>
  <c r="G109" i="9" s="1"/>
  <c r="F135" i="9"/>
  <c r="G135" i="9" s="1"/>
  <c r="F229" i="9"/>
  <c r="G229" i="9" s="1"/>
  <c r="F177" i="9"/>
  <c r="G177" i="9" s="1"/>
  <c r="I177" i="9" s="1"/>
  <c r="F215" i="9"/>
  <c r="G215" i="9" s="1"/>
  <c r="F57" i="9"/>
  <c r="G57" i="9" s="1"/>
  <c r="I57" i="9" s="1"/>
  <c r="F181" i="9"/>
  <c r="G181" i="9" s="1"/>
  <c r="F40" i="9"/>
  <c r="G40" i="9" s="1"/>
  <c r="F175" i="9"/>
  <c r="G175" i="9" s="1"/>
  <c r="I175" i="9" s="1"/>
  <c r="F252" i="9"/>
  <c r="G252" i="9" s="1"/>
  <c r="F61" i="9"/>
  <c r="G61" i="9" s="1"/>
  <c r="I61" i="9" s="1"/>
  <c r="F33" i="9"/>
  <c r="G33" i="9" s="1"/>
  <c r="I33" i="9" s="1"/>
  <c r="F118" i="9"/>
  <c r="G118" i="9" s="1"/>
  <c r="F244" i="9"/>
  <c r="G244" i="9" s="1"/>
  <c r="I244" i="9" s="1"/>
  <c r="F63" i="9"/>
  <c r="G63" i="9" s="1"/>
  <c r="F148" i="9"/>
  <c r="G148" i="9" s="1"/>
  <c r="F87" i="9"/>
  <c r="G87" i="9" s="1"/>
  <c r="I87" i="9" s="1"/>
  <c r="F51" i="9"/>
  <c r="G51" i="9" s="1"/>
  <c r="I51" i="9" s="1"/>
  <c r="F76" i="9"/>
  <c r="G76" i="9" s="1"/>
  <c r="I76" i="9" s="1"/>
  <c r="F7" i="9"/>
  <c r="G7" i="9" s="1"/>
  <c r="F159" i="9"/>
  <c r="G159" i="9" s="1"/>
  <c r="I159" i="9" s="1"/>
  <c r="F52" i="9"/>
  <c r="G52" i="9" s="1"/>
  <c r="F203" i="9"/>
  <c r="G203" i="9" s="1"/>
  <c r="F54" i="9"/>
  <c r="G54" i="9" s="1"/>
  <c r="I54" i="9" s="1"/>
  <c r="F10" i="9"/>
  <c r="G10" i="9" s="1"/>
  <c r="F74" i="9"/>
  <c r="G74" i="9" s="1"/>
  <c r="F217" i="9"/>
  <c r="G217" i="9" s="1"/>
  <c r="F186" i="9"/>
  <c r="G186" i="9" s="1"/>
  <c r="F147" i="9"/>
  <c r="G147" i="9" s="1"/>
  <c r="F137" i="9"/>
  <c r="G137" i="9" s="1"/>
  <c r="I137" i="9" s="1"/>
  <c r="F194" i="9"/>
  <c r="G194" i="9" s="1"/>
  <c r="I194" i="9" s="1"/>
  <c r="F8" i="9"/>
  <c r="G8" i="9" s="1"/>
  <c r="I8" i="9" s="1"/>
  <c r="F18" i="9"/>
  <c r="G18" i="9" s="1"/>
  <c r="I18" i="9" s="1"/>
  <c r="F218" i="9"/>
  <c r="G218" i="9" s="1"/>
  <c r="F62" i="9"/>
  <c r="G62" i="9" s="1"/>
  <c r="I62" i="9" s="1"/>
  <c r="F17" i="9"/>
  <c r="G17" i="9" s="1"/>
  <c r="F195" i="9"/>
  <c r="G195" i="9" s="1"/>
  <c r="F150" i="9"/>
  <c r="G150" i="9" s="1"/>
  <c r="I150" i="9" s="1"/>
  <c r="F23" i="9"/>
  <c r="G23" i="9" s="1"/>
  <c r="F31" i="9"/>
  <c r="G31" i="9" s="1"/>
  <c r="I31" i="9" s="1"/>
  <c r="F41" i="9"/>
  <c r="G41" i="9" s="1"/>
  <c r="I41" i="9" s="1"/>
  <c r="F227" i="9"/>
  <c r="G227" i="9" s="1"/>
  <c r="F127" i="9"/>
  <c r="G127" i="9" s="1"/>
  <c r="I127" i="9" s="1"/>
  <c r="F15" i="9"/>
  <c r="G15" i="9" s="1"/>
  <c r="I15" i="9" s="1"/>
  <c r="F136" i="9"/>
  <c r="G136" i="9" s="1"/>
  <c r="I136" i="9" s="1"/>
  <c r="F239" i="9"/>
  <c r="G239" i="9" s="1"/>
  <c r="I239" i="9" s="1"/>
  <c r="F201" i="9"/>
  <c r="G201" i="9" s="1"/>
  <c r="I201" i="9" s="1"/>
  <c r="F142" i="9"/>
  <c r="G142" i="9" s="1"/>
  <c r="I142" i="9" s="1"/>
  <c r="F11" i="9"/>
  <c r="G11" i="9" s="1"/>
  <c r="F165" i="9"/>
  <c r="G165" i="9" s="1"/>
  <c r="H171" i="18"/>
  <c r="F75" i="9"/>
  <c r="G75" i="9" s="1"/>
  <c r="I75" i="9" s="1"/>
  <c r="F224" i="9"/>
  <c r="G224" i="9" s="1"/>
  <c r="I224" i="9" s="1"/>
  <c r="F130" i="9"/>
  <c r="G130" i="9" s="1"/>
  <c r="I130" i="9" s="1"/>
  <c r="H92" i="24"/>
  <c r="H9" i="24"/>
  <c r="H114" i="24"/>
  <c r="H93" i="24"/>
  <c r="H187" i="24"/>
  <c r="F155" i="9"/>
  <c r="G155" i="9" s="1"/>
  <c r="I155" i="9" s="1"/>
  <c r="F225" i="9"/>
  <c r="G225" i="9" s="1"/>
  <c r="I225" i="9" s="1"/>
  <c r="F67" i="9"/>
  <c r="G67" i="9" s="1"/>
  <c r="I67" i="9" s="1"/>
  <c r="F119" i="9"/>
  <c r="G119" i="9" s="1"/>
  <c r="F183" i="9"/>
  <c r="G183" i="9" s="1"/>
  <c r="I183" i="9" s="1"/>
  <c r="H29" i="18"/>
  <c r="H13" i="18"/>
  <c r="H154" i="24"/>
  <c r="F132" i="9"/>
  <c r="G132" i="9" s="1"/>
  <c r="F86" i="9"/>
  <c r="G86" i="9" s="1"/>
  <c r="I86" i="9" s="1"/>
  <c r="F123" i="9"/>
  <c r="G123" i="9" s="1"/>
  <c r="I123" i="9" s="1"/>
  <c r="F113" i="9"/>
  <c r="G113" i="9" s="1"/>
  <c r="I113" i="9" s="1"/>
  <c r="F107" i="9"/>
  <c r="G107" i="9" s="1"/>
  <c r="I107" i="9" s="1"/>
  <c r="H205" i="24"/>
  <c r="F66" i="9"/>
  <c r="G66" i="9" s="1"/>
  <c r="F121" i="9"/>
  <c r="G121" i="9" s="1"/>
  <c r="F58" i="9"/>
  <c r="G58" i="9" s="1"/>
  <c r="F196" i="9"/>
  <c r="G196" i="9" s="1"/>
  <c r="F124" i="9"/>
  <c r="G124" i="9" s="1"/>
  <c r="F98" i="9"/>
  <c r="G98" i="9" s="1"/>
  <c r="I98" i="9" s="1"/>
  <c r="F70" i="9"/>
  <c r="G70" i="9" s="1"/>
  <c r="I70" i="9" s="1"/>
  <c r="F12" i="9"/>
  <c r="G12" i="9" s="1"/>
  <c r="I12" i="9" s="1"/>
  <c r="F26" i="9"/>
  <c r="G26" i="9" s="1"/>
  <c r="I26" i="9" s="1"/>
  <c r="F243" i="9"/>
  <c r="G243" i="9" s="1"/>
  <c r="I243" i="9" s="1"/>
  <c r="F187" i="9"/>
  <c r="G187" i="9" s="1"/>
  <c r="I187" i="9" s="1"/>
  <c r="F55" i="9"/>
  <c r="G55" i="9" s="1"/>
  <c r="I55" i="9" s="1"/>
  <c r="F232" i="9"/>
  <c r="G232" i="9" s="1"/>
  <c r="F78" i="9"/>
  <c r="G78" i="9" s="1"/>
  <c r="I78" i="9" s="1"/>
  <c r="F92" i="9"/>
  <c r="G92" i="9" s="1"/>
  <c r="I92" i="9" s="1"/>
  <c r="H83" i="12"/>
  <c r="H250" i="24"/>
  <c r="H11" i="24"/>
  <c r="H51" i="24"/>
  <c r="H104" i="24"/>
  <c r="H117" i="24"/>
  <c r="H248" i="24"/>
  <c r="H110" i="24"/>
  <c r="H125" i="24"/>
  <c r="H160" i="24"/>
  <c r="F25" i="9"/>
  <c r="G25" i="9" s="1"/>
  <c r="I25" i="9" s="1"/>
  <c r="F178" i="9"/>
  <c r="G178" i="9" s="1"/>
  <c r="F237" i="9"/>
  <c r="G237" i="9" s="1"/>
  <c r="F231" i="9"/>
  <c r="G231" i="9" s="1"/>
  <c r="I231" i="9" s="1"/>
  <c r="F65" i="9"/>
  <c r="G65" i="9" s="1"/>
  <c r="I65" i="9" s="1"/>
  <c r="F14" i="9"/>
  <c r="G14" i="9" s="1"/>
  <c r="F111" i="9"/>
  <c r="G111" i="9" s="1"/>
  <c r="F42" i="9"/>
  <c r="G42" i="9" s="1"/>
  <c r="I42" i="9" s="1"/>
  <c r="F219" i="9"/>
  <c r="G219" i="9" s="1"/>
  <c r="I219" i="9" s="1"/>
  <c r="F39" i="9"/>
  <c r="G39" i="9" s="1"/>
  <c r="I39" i="9" s="1"/>
  <c r="F6" i="9"/>
  <c r="G6" i="9" s="1"/>
  <c r="I6" i="9" s="1"/>
  <c r="F134" i="9"/>
  <c r="G134" i="9" s="1"/>
  <c r="I134" i="9" s="1"/>
  <c r="F146" i="9"/>
  <c r="G146" i="9" s="1"/>
  <c r="I146" i="9" s="1"/>
  <c r="H209" i="24"/>
  <c r="H131" i="24"/>
  <c r="F47" i="9"/>
  <c r="G47" i="9" s="1"/>
  <c r="F248" i="9"/>
  <c r="G248" i="9" s="1"/>
  <c r="F166" i="9"/>
  <c r="G166" i="9" s="1"/>
  <c r="F48" i="9"/>
  <c r="G48" i="9" s="1"/>
  <c r="I48" i="9" s="1"/>
  <c r="F143" i="9"/>
  <c r="G143" i="9" s="1"/>
  <c r="F101" i="9"/>
  <c r="G101" i="9" s="1"/>
  <c r="F120" i="9"/>
  <c r="G120" i="9" s="1"/>
  <c r="I120" i="9" s="1"/>
  <c r="F204" i="9"/>
  <c r="G204" i="9" s="1"/>
  <c r="F174" i="9"/>
  <c r="G174" i="9" s="1"/>
  <c r="I174" i="9" s="1"/>
  <c r="F228" i="9"/>
  <c r="G228" i="9" s="1"/>
  <c r="F141" i="9"/>
  <c r="G141" i="9" s="1"/>
  <c r="F5" i="9"/>
  <c r="G5" i="9" s="1"/>
  <c r="F168" i="9"/>
  <c r="G168" i="9" s="1"/>
  <c r="I168" i="9" s="1"/>
  <c r="F129" i="9"/>
  <c r="G129" i="9" s="1"/>
  <c r="I129" i="9" s="1"/>
  <c r="F153" i="9"/>
  <c r="G153" i="9" s="1"/>
  <c r="H139" i="24"/>
  <c r="F103" i="9"/>
  <c r="G103" i="9" s="1"/>
  <c r="I103" i="9" s="1"/>
  <c r="F38" i="9"/>
  <c r="G38" i="9" s="1"/>
  <c r="I38" i="9" s="1"/>
  <c r="F72" i="9"/>
  <c r="G72" i="9" s="1"/>
  <c r="I72" i="9" s="1"/>
  <c r="F199" i="9"/>
  <c r="G199" i="9" s="1"/>
  <c r="F139" i="9"/>
  <c r="G139" i="9" s="1"/>
  <c r="F156" i="9"/>
  <c r="G156" i="9" s="1"/>
  <c r="F170" i="9"/>
  <c r="G170" i="9" s="1"/>
  <c r="F192" i="9"/>
  <c r="G192" i="9" s="1"/>
  <c r="I192" i="9" s="1"/>
  <c r="H216" i="24"/>
  <c r="H226" i="24"/>
  <c r="F122" i="9"/>
  <c r="G122" i="9" s="1"/>
  <c r="F190" i="9"/>
  <c r="G190" i="9" s="1"/>
  <c r="F250" i="9"/>
  <c r="G250" i="9" s="1"/>
  <c r="F79" i="9"/>
  <c r="G79" i="9" s="1"/>
  <c r="F189" i="9"/>
  <c r="G189" i="9" s="1"/>
  <c r="F115" i="9"/>
  <c r="G115" i="9" s="1"/>
  <c r="I115" i="9" s="1"/>
  <c r="H10" i="24"/>
  <c r="E259" i="15"/>
  <c r="E260" i="15" s="1"/>
  <c r="F253" i="9"/>
  <c r="G253" i="9" s="1"/>
  <c r="I253" i="9" s="1"/>
  <c r="F50" i="9"/>
  <c r="G50" i="9" s="1"/>
  <c r="I50" i="9" s="1"/>
  <c r="F64" i="9"/>
  <c r="G64" i="9" s="1"/>
  <c r="I64" i="9" s="1"/>
  <c r="F180" i="9"/>
  <c r="G180" i="9" s="1"/>
  <c r="F131" i="9"/>
  <c r="G131" i="9" s="1"/>
  <c r="I131" i="9" s="1"/>
  <c r="F207" i="9"/>
  <c r="G207" i="9" s="1"/>
  <c r="I207" i="9" s="1"/>
  <c r="H232" i="24"/>
  <c r="H132" i="24"/>
  <c r="H8" i="24"/>
  <c r="H129" i="24"/>
  <c r="H102" i="24"/>
  <c r="F114" i="9"/>
  <c r="G114" i="9" s="1"/>
  <c r="I114" i="9" s="1"/>
  <c r="F112" i="9"/>
  <c r="G112" i="9" s="1"/>
  <c r="F255" i="9"/>
  <c r="G255" i="9" s="1"/>
  <c r="I255" i="9" s="1"/>
  <c r="F106" i="9"/>
  <c r="G106" i="9" s="1"/>
  <c r="I106" i="9" s="1"/>
  <c r="F53" i="9"/>
  <c r="G53" i="9" s="1"/>
  <c r="I53" i="9" s="1"/>
  <c r="F27" i="9"/>
  <c r="G27" i="9" s="1"/>
  <c r="I27" i="9" s="1"/>
  <c r="F93" i="9"/>
  <c r="G93" i="9" s="1"/>
  <c r="I93" i="9" s="1"/>
  <c r="F220" i="9"/>
  <c r="G220" i="9" s="1"/>
  <c r="I220" i="9" s="1"/>
  <c r="F94" i="9"/>
  <c r="G94" i="9" s="1"/>
  <c r="F188" i="9"/>
  <c r="G188" i="9" s="1"/>
  <c r="F161" i="9"/>
  <c r="G161" i="9" s="1"/>
  <c r="F69" i="9"/>
  <c r="G69" i="9" s="1"/>
  <c r="F35" i="9"/>
  <c r="G35" i="9" s="1"/>
  <c r="F128" i="9"/>
  <c r="G128" i="9" s="1"/>
  <c r="I128" i="9" s="1"/>
  <c r="F82" i="9"/>
  <c r="G82" i="9" s="1"/>
  <c r="I82" i="9" s="1"/>
  <c r="F46" i="9"/>
  <c r="G46" i="9" s="1"/>
  <c r="I46" i="9" s="1"/>
  <c r="H193" i="24"/>
  <c r="H126" i="24"/>
  <c r="G3" i="23"/>
  <c r="G3" i="12"/>
  <c r="G3" i="24"/>
  <c r="I3" i="24" s="1"/>
  <c r="G3" i="20"/>
  <c r="I3" i="20" s="1"/>
  <c r="G3" i="16"/>
  <c r="H73" i="24"/>
  <c r="H173" i="24"/>
  <c r="H53" i="24"/>
  <c r="H86" i="24"/>
  <c r="H52" i="24"/>
  <c r="H221" i="24"/>
  <c r="H59" i="24"/>
  <c r="H189" i="24"/>
  <c r="H197" i="24"/>
  <c r="H77" i="24"/>
  <c r="H112" i="24"/>
  <c r="H72" i="24"/>
  <c r="H144" i="24"/>
  <c r="H121" i="24"/>
  <c r="H138" i="24"/>
  <c r="H151" i="24"/>
  <c r="H147" i="24"/>
  <c r="H240" i="24"/>
  <c r="H130" i="24"/>
  <c r="H46" i="24"/>
  <c r="H88" i="24"/>
  <c r="H79" i="24"/>
  <c r="H58" i="24"/>
  <c r="H203" i="24"/>
  <c r="H256" i="24"/>
  <c r="H134" i="24"/>
  <c r="H31" i="24"/>
  <c r="H68" i="24"/>
  <c r="H143" i="24"/>
  <c r="H230" i="24"/>
  <c r="H75" i="24"/>
  <c r="H245" i="24"/>
  <c r="H167" i="24"/>
  <c r="H120" i="24"/>
  <c r="H247" i="24"/>
  <c r="H158" i="24"/>
  <c r="H34" i="24"/>
  <c r="H12" i="24"/>
  <c r="H229" i="24"/>
  <c r="H81" i="24"/>
  <c r="H124" i="24"/>
  <c r="H145" i="24"/>
  <c r="H18" i="24"/>
  <c r="H213" i="24"/>
  <c r="H91" i="24"/>
  <c r="H80" i="24"/>
  <c r="H103" i="24"/>
  <c r="H194" i="24"/>
  <c r="H15" i="24"/>
  <c r="H244" i="24"/>
  <c r="H65" i="24"/>
  <c r="H214" i="24"/>
  <c r="H47" i="24"/>
  <c r="H233" i="24"/>
  <c r="H149" i="24"/>
  <c r="H238" i="24"/>
  <c r="H6" i="24"/>
  <c r="H176" i="24"/>
  <c r="H21" i="24"/>
  <c r="H254" i="24"/>
  <c r="H55" i="24"/>
  <c r="H234" i="24"/>
  <c r="H236" i="24"/>
  <c r="H44" i="24"/>
  <c r="H198" i="24"/>
  <c r="H179" i="24"/>
  <c r="H22" i="24"/>
  <c r="H54" i="24"/>
  <c r="H101" i="24"/>
  <c r="H196" i="24"/>
  <c r="H107" i="24"/>
  <c r="H41" i="24"/>
  <c r="H186" i="24"/>
  <c r="H49" i="24"/>
  <c r="H172" i="24"/>
  <c r="H56" i="24"/>
  <c r="H123" i="24"/>
  <c r="H150" i="21"/>
  <c r="H248" i="18"/>
  <c r="H186" i="18"/>
  <c r="H205" i="18"/>
  <c r="H152" i="18"/>
  <c r="H69" i="12"/>
  <c r="H131" i="12"/>
  <c r="H20" i="12"/>
  <c r="H174" i="12"/>
  <c r="H230" i="12"/>
  <c r="H129" i="12"/>
  <c r="H109" i="12"/>
  <c r="H231" i="12"/>
  <c r="H110" i="12"/>
  <c r="H130" i="12"/>
  <c r="H86" i="12"/>
  <c r="H119" i="12"/>
  <c r="H96" i="12"/>
  <c r="H84" i="12"/>
  <c r="H58" i="12"/>
  <c r="H190" i="24"/>
  <c r="H205" i="12"/>
  <c r="H126" i="12"/>
  <c r="H184" i="18"/>
  <c r="H168" i="12"/>
  <c r="H169" i="24"/>
  <c r="H256" i="12"/>
  <c r="H195" i="12"/>
  <c r="H221" i="12"/>
  <c r="H211" i="12"/>
  <c r="H252" i="18"/>
  <c r="H210" i="12"/>
  <c r="H193" i="12"/>
  <c r="H20" i="24"/>
  <c r="H127" i="12"/>
  <c r="H214" i="12"/>
  <c r="H14" i="12"/>
  <c r="H43" i="12"/>
  <c r="H134" i="12"/>
  <c r="H155" i="24"/>
  <c r="H10" i="12"/>
  <c r="H48" i="12"/>
  <c r="H30" i="18"/>
  <c r="H122" i="24"/>
  <c r="H170" i="24"/>
  <c r="H135" i="18"/>
  <c r="H251" i="24"/>
  <c r="H82" i="24"/>
  <c r="H254" i="18"/>
  <c r="H81" i="18"/>
  <c r="H239" i="18"/>
  <c r="H222" i="12"/>
  <c r="H211" i="24"/>
  <c r="H18" i="12"/>
  <c r="H153" i="12"/>
  <c r="H185" i="18"/>
  <c r="H20" i="18"/>
  <c r="H79" i="21"/>
  <c r="H98" i="12"/>
  <c r="H25" i="18"/>
  <c r="H46" i="18"/>
  <c r="H173" i="12"/>
  <c r="H99" i="12"/>
  <c r="H201" i="12"/>
  <c r="H188" i="12"/>
  <c r="H23" i="12"/>
  <c r="H224" i="18"/>
  <c r="H79" i="12"/>
  <c r="H162" i="12"/>
  <c r="H154" i="18"/>
  <c r="H95" i="18"/>
  <c r="H243" i="12"/>
  <c r="H183" i="18"/>
  <c r="H245" i="12"/>
  <c r="H129" i="21"/>
  <c r="H246" i="12"/>
  <c r="H168" i="18"/>
  <c r="H202" i="18"/>
  <c r="H194" i="12"/>
  <c r="H54" i="12"/>
  <c r="H219" i="12"/>
  <c r="H136" i="18"/>
  <c r="H77" i="12"/>
  <c r="H52" i="12"/>
  <c r="H105" i="12"/>
  <c r="H36" i="18"/>
  <c r="H94" i="12"/>
  <c r="H146" i="12"/>
  <c r="H149" i="12"/>
  <c r="H46" i="12"/>
  <c r="H96" i="18"/>
  <c r="H95" i="12"/>
  <c r="H141" i="18"/>
  <c r="H152" i="12"/>
  <c r="H89" i="18"/>
  <c r="H55" i="18"/>
  <c r="H49" i="12"/>
  <c r="H75" i="12"/>
  <c r="H165" i="18"/>
  <c r="H48" i="18"/>
  <c r="H232" i="12"/>
  <c r="H124" i="12"/>
  <c r="H178" i="12"/>
  <c r="H163" i="18"/>
  <c r="H117" i="18"/>
  <c r="H225" i="12"/>
  <c r="H233" i="12"/>
  <c r="H171" i="12"/>
  <c r="H166" i="18"/>
  <c r="H122" i="18"/>
  <c r="H133" i="18"/>
  <c r="H209" i="12"/>
  <c r="H215" i="12"/>
  <c r="H184" i="12"/>
  <c r="H13" i="12"/>
  <c r="H37" i="12"/>
  <c r="H60" i="12"/>
  <c r="H201" i="18"/>
  <c r="H51" i="18"/>
  <c r="H142" i="12"/>
  <c r="H159" i="18"/>
  <c r="H28" i="12"/>
  <c r="H235" i="18"/>
  <c r="H177" i="18"/>
  <c r="H151" i="18"/>
  <c r="H90" i="18"/>
  <c r="H60" i="18"/>
  <c r="H175" i="21"/>
  <c r="H192" i="12"/>
  <c r="H248" i="12"/>
  <c r="H174" i="18"/>
  <c r="H126" i="18"/>
  <c r="H139" i="12"/>
  <c r="H233" i="18"/>
  <c r="H132" i="18"/>
  <c r="H246" i="18"/>
  <c r="H238" i="12"/>
  <c r="H113" i="12"/>
  <c r="H22" i="18"/>
  <c r="H221" i="18"/>
  <c r="H137" i="18"/>
  <c r="H80" i="12"/>
  <c r="H156" i="12"/>
  <c r="H234" i="12"/>
  <c r="H111" i="12"/>
  <c r="H115" i="12"/>
  <c r="H139" i="18"/>
  <c r="H121" i="12"/>
  <c r="H74" i="18"/>
  <c r="H64" i="12"/>
  <c r="H210" i="18"/>
  <c r="H134" i="18"/>
  <c r="H247" i="18"/>
  <c r="H203" i="18"/>
  <c r="H26" i="12"/>
  <c r="H40" i="18"/>
  <c r="H247" i="12"/>
  <c r="H51" i="12"/>
  <c r="H250" i="12"/>
  <c r="H6" i="12"/>
  <c r="H213" i="12"/>
  <c r="H144" i="18"/>
  <c r="H77" i="18"/>
  <c r="H120" i="18"/>
  <c r="H90" i="12"/>
  <c r="H189" i="12"/>
  <c r="H145" i="12"/>
  <c r="H23" i="18"/>
  <c r="H207" i="12"/>
  <c r="H83" i="18"/>
  <c r="H116" i="12"/>
  <c r="H61" i="12"/>
  <c r="H148" i="18"/>
  <c r="H217" i="18"/>
  <c r="H67" i="18"/>
  <c r="H28" i="18"/>
  <c r="H244" i="12"/>
  <c r="H253" i="12"/>
  <c r="H167" i="18"/>
  <c r="H140" i="18"/>
  <c r="H93" i="18"/>
  <c r="H55" i="12"/>
  <c r="H182" i="12"/>
  <c r="H17" i="18"/>
  <c r="H159" i="12"/>
  <c r="H242" i="12"/>
  <c r="H100" i="18"/>
  <c r="H181" i="12"/>
  <c r="H97" i="12"/>
  <c r="H76" i="12"/>
  <c r="H104" i="18"/>
  <c r="H66" i="12"/>
  <c r="H68" i="18"/>
  <c r="H243" i="18"/>
  <c r="H244" i="18"/>
  <c r="H180" i="18"/>
  <c r="H85" i="18"/>
  <c r="H128" i="18"/>
  <c r="H56" i="12"/>
  <c r="H220" i="12"/>
  <c r="H34" i="12"/>
  <c r="H135" i="12"/>
  <c r="H251" i="12"/>
  <c r="H71" i="12"/>
  <c r="H122" i="12"/>
  <c r="H63" i="18"/>
  <c r="H155" i="18"/>
  <c r="H116" i="18"/>
  <c r="H194" i="18"/>
  <c r="H58" i="18"/>
  <c r="H124" i="18"/>
  <c r="H208" i="18"/>
  <c r="H161" i="18"/>
  <c r="H117" i="12"/>
  <c r="H227" i="12"/>
  <c r="H199" i="12"/>
  <c r="H229" i="12"/>
  <c r="H79" i="18"/>
  <c r="H41" i="18"/>
  <c r="H38" i="12"/>
  <c r="H175" i="12"/>
  <c r="H121" i="18"/>
  <c r="H225" i="18"/>
  <c r="H158" i="18"/>
  <c r="H231" i="18"/>
  <c r="H223" i="18"/>
  <c r="H191" i="18"/>
  <c r="H230" i="18"/>
  <c r="H256" i="18"/>
  <c r="H209" i="18"/>
  <c r="H7" i="18"/>
  <c r="H145" i="18"/>
  <c r="H156" i="21"/>
  <c r="H237" i="18"/>
  <c r="H207" i="18"/>
  <c r="H238" i="18"/>
  <c r="H250" i="21"/>
  <c r="H94" i="18"/>
  <c r="H92" i="18"/>
  <c r="H87" i="18"/>
  <c r="H242" i="18"/>
  <c r="H54" i="18"/>
  <c r="H56" i="18"/>
  <c r="H10" i="18"/>
  <c r="H50" i="18"/>
  <c r="H218" i="18"/>
  <c r="H110" i="21"/>
  <c r="H119" i="21"/>
  <c r="H200" i="18"/>
  <c r="H61" i="18"/>
  <c r="H53" i="18"/>
  <c r="H249" i="18"/>
  <c r="H71" i="18"/>
  <c r="H76" i="18"/>
  <c r="H45" i="18"/>
  <c r="H73" i="18"/>
  <c r="H43" i="18"/>
  <c r="H232" i="18"/>
  <c r="H160" i="18"/>
  <c r="H204" i="18"/>
  <c r="H162" i="18"/>
  <c r="H62" i="18"/>
  <c r="H131" i="18"/>
  <c r="H66" i="18"/>
  <c r="H164" i="18"/>
  <c r="H206" i="18"/>
  <c r="H138" i="18"/>
  <c r="H248" i="23"/>
  <c r="H25" i="23"/>
  <c r="H205" i="23"/>
  <c r="H149" i="23"/>
  <c r="H40" i="23"/>
  <c r="H155" i="23"/>
  <c r="H240" i="23"/>
  <c r="H125" i="23"/>
  <c r="H92" i="23"/>
  <c r="H216" i="23"/>
  <c r="H124" i="23"/>
  <c r="H117" i="23"/>
  <c r="H222" i="23"/>
  <c r="H53" i="23"/>
  <c r="H150" i="23"/>
  <c r="H110" i="23"/>
  <c r="H162" i="23"/>
  <c r="H118" i="23"/>
  <c r="H68" i="23"/>
  <c r="H203" i="23"/>
  <c r="H99" i="23"/>
  <c r="H204" i="23"/>
  <c r="H28" i="23"/>
  <c r="H156" i="23"/>
  <c r="H238" i="23"/>
  <c r="H15" i="23"/>
  <c r="H186" i="23"/>
  <c r="H192" i="23"/>
  <c r="H245" i="23"/>
  <c r="H47" i="23"/>
  <c r="H249" i="23"/>
  <c r="H148" i="23"/>
  <c r="H215" i="23"/>
  <c r="H42" i="23"/>
  <c r="H96" i="23"/>
  <c r="H97" i="23"/>
  <c r="H62" i="23"/>
  <c r="H213" i="23"/>
  <c r="H12" i="23"/>
  <c r="H9" i="23"/>
  <c r="H151" i="23"/>
  <c r="H31" i="23"/>
  <c r="H34" i="23"/>
  <c r="H180" i="23"/>
  <c r="H166" i="23"/>
  <c r="H95" i="23"/>
  <c r="H147" i="23"/>
  <c r="H197" i="23"/>
  <c r="H103" i="23"/>
  <c r="H246" i="23"/>
  <c r="H17" i="23"/>
  <c r="H120" i="23"/>
  <c r="H70" i="23"/>
  <c r="H39" i="23"/>
  <c r="H170" i="23"/>
  <c r="H138" i="23"/>
  <c r="H75" i="23"/>
  <c r="H37" i="23"/>
  <c r="H189" i="23"/>
  <c r="H179" i="23"/>
  <c r="H84" i="23"/>
  <c r="H219" i="23"/>
  <c r="H35" i="23"/>
  <c r="H13" i="23"/>
  <c r="H38" i="9"/>
  <c r="H133" i="9"/>
  <c r="H20" i="9"/>
  <c r="H210" i="9"/>
  <c r="H77" i="9"/>
  <c r="H212" i="24"/>
  <c r="H212" i="12"/>
  <c r="H128" i="14"/>
  <c r="H217" i="14"/>
  <c r="H249" i="14"/>
  <c r="H151" i="14"/>
  <c r="H71" i="14"/>
  <c r="H69" i="14"/>
  <c r="H147" i="14"/>
  <c r="H111" i="14"/>
  <c r="H132" i="14"/>
  <c r="H57" i="14"/>
  <c r="H172" i="14"/>
  <c r="H105" i="14"/>
  <c r="H26" i="14"/>
  <c r="G212" i="14"/>
  <c r="I212" i="14" s="1"/>
  <c r="H144" i="14"/>
  <c r="H66" i="14"/>
  <c r="H206" i="14"/>
  <c r="H254" i="14"/>
  <c r="H20" i="14"/>
  <c r="H255" i="14"/>
  <c r="H54" i="14"/>
  <c r="H58" i="14"/>
  <c r="H107" i="14"/>
  <c r="H136" i="14"/>
  <c r="H241" i="14"/>
  <c r="H207" i="14"/>
  <c r="H134" i="20"/>
  <c r="H135" i="20"/>
  <c r="H139" i="20"/>
  <c r="H119" i="20"/>
  <c r="H241" i="20"/>
  <c r="H14" i="20"/>
  <c r="H195" i="20"/>
  <c r="H88" i="20"/>
  <c r="H82" i="20"/>
  <c r="H162" i="20"/>
  <c r="H197" i="20"/>
  <c r="H137" i="20"/>
  <c r="H141" i="20"/>
  <c r="H158" i="20"/>
  <c r="H116" i="20"/>
  <c r="H203" i="20"/>
  <c r="H7" i="20"/>
  <c r="H123" i="20"/>
  <c r="H154" i="20"/>
  <c r="H20" i="20"/>
  <c r="H69" i="20"/>
  <c r="H251" i="20"/>
  <c r="H62" i="20"/>
  <c r="H254" i="20"/>
  <c r="H35" i="20"/>
  <c r="H43" i="20"/>
  <c r="H237" i="20"/>
  <c r="H179" i="20"/>
  <c r="H74" i="20"/>
  <c r="H46" i="20"/>
  <c r="H57" i="20"/>
  <c r="H80" i="20"/>
  <c r="H196" i="20"/>
  <c r="H190" i="20"/>
  <c r="H233" i="20"/>
  <c r="H148" i="20"/>
  <c r="H138" i="20"/>
  <c r="H160" i="20"/>
  <c r="H198" i="20"/>
  <c r="H23" i="20"/>
  <c r="G212" i="20"/>
  <c r="I212" i="20" s="1"/>
  <c r="H34" i="20"/>
  <c r="H40" i="20"/>
  <c r="H86" i="20"/>
  <c r="H252" i="20"/>
  <c r="H121" i="20"/>
  <c r="H27" i="20"/>
  <c r="H21" i="20"/>
  <c r="H25" i="20"/>
  <c r="H164" i="20"/>
  <c r="H9" i="20"/>
  <c r="H93" i="20"/>
  <c r="H60" i="20"/>
  <c r="H235" i="20"/>
  <c r="H152" i="20"/>
  <c r="H166" i="20"/>
  <c r="H31" i="20"/>
  <c r="H68" i="20"/>
  <c r="H227" i="20"/>
  <c r="H151" i="20"/>
  <c r="H127" i="20"/>
  <c r="H11" i="20"/>
  <c r="H202" i="20"/>
  <c r="H238" i="16"/>
  <c r="H220" i="16"/>
  <c r="H244" i="16"/>
  <c r="H14" i="16"/>
  <c r="H53" i="16"/>
  <c r="H79" i="16"/>
  <c r="H104" i="16"/>
  <c r="H107" i="16"/>
  <c r="H139" i="16"/>
  <c r="H93" i="16"/>
  <c r="H96" i="16"/>
  <c r="H115" i="16"/>
  <c r="H37" i="16"/>
  <c r="H162" i="16"/>
  <c r="H133" i="16"/>
  <c r="H210" i="16"/>
  <c r="H50" i="16"/>
  <c r="H106" i="16"/>
  <c r="H44" i="16"/>
  <c r="H71" i="16"/>
  <c r="H230" i="16"/>
  <c r="H5" i="16"/>
  <c r="H204" i="16"/>
  <c r="H167" i="16"/>
  <c r="H239" i="16"/>
  <c r="H114" i="16"/>
  <c r="H20" i="16"/>
  <c r="H255" i="16"/>
  <c r="H10" i="16"/>
  <c r="H226" i="16"/>
  <c r="H190" i="16"/>
  <c r="H142" i="16"/>
  <c r="H105" i="16"/>
  <c r="H248" i="16"/>
  <c r="H47" i="16"/>
  <c r="H38" i="16"/>
  <c r="H78" i="16"/>
  <c r="H234" i="16"/>
  <c r="H222" i="16"/>
  <c r="H240" i="16"/>
  <c r="H16" i="16"/>
  <c r="H77" i="16"/>
  <c r="H171" i="16"/>
  <c r="H70" i="16"/>
  <c r="H157" i="16"/>
  <c r="H39" i="16"/>
  <c r="H144" i="16"/>
  <c r="H206" i="16"/>
  <c r="H87" i="16"/>
  <c r="H31" i="16"/>
  <c r="H26" i="16"/>
  <c r="H122" i="16"/>
  <c r="H237" i="16"/>
  <c r="H91" i="16"/>
  <c r="H168" i="16"/>
  <c r="H62" i="16"/>
  <c r="H100" i="16"/>
  <c r="H45" i="16"/>
  <c r="H120" i="16"/>
  <c r="H65" i="16"/>
  <c r="H256" i="16"/>
  <c r="H18" i="23"/>
  <c r="H244" i="23"/>
  <c r="H199" i="23"/>
  <c r="H98" i="23"/>
  <c r="H60" i="23"/>
  <c r="H163" i="23"/>
  <c r="H33" i="23"/>
  <c r="H56" i="23"/>
  <c r="H44" i="23"/>
  <c r="H67" i="23"/>
  <c r="H184" i="23"/>
  <c r="H161" i="23"/>
  <c r="H102" i="23"/>
  <c r="H130" i="23"/>
  <c r="H24" i="23"/>
  <c r="H242" i="23"/>
  <c r="H171" i="23"/>
  <c r="H72" i="23"/>
  <c r="H109" i="23"/>
  <c r="H175" i="23"/>
  <c r="H83" i="23"/>
  <c r="H165" i="23"/>
  <c r="H76" i="23"/>
  <c r="H232" i="23"/>
  <c r="H107" i="23"/>
  <c r="H58" i="23"/>
  <c r="H27" i="23"/>
  <c r="H78" i="23"/>
  <c r="H209" i="23"/>
  <c r="H185" i="23"/>
  <c r="H29" i="23"/>
  <c r="H221" i="23"/>
  <c r="H181" i="23"/>
  <c r="H116" i="23"/>
  <c r="H19" i="23"/>
  <c r="H191" i="23"/>
  <c r="H115" i="23"/>
  <c r="H104" i="23"/>
  <c r="H140" i="23"/>
  <c r="H256" i="23"/>
  <c r="H223" i="23"/>
  <c r="H141" i="23"/>
  <c r="H113" i="23"/>
  <c r="H73" i="23"/>
  <c r="H239" i="23"/>
  <c r="H55" i="23"/>
  <c r="H87" i="23"/>
  <c r="H10" i="23"/>
  <c r="H26" i="23"/>
  <c r="H11" i="23"/>
  <c r="H236" i="23"/>
  <c r="H129" i="23"/>
  <c r="H243" i="23"/>
  <c r="H158" i="23"/>
  <c r="H224" i="23"/>
  <c r="H190" i="23"/>
  <c r="H112" i="23"/>
  <c r="H220" i="23"/>
  <c r="H111" i="23"/>
  <c r="H74" i="23"/>
  <c r="H168" i="23"/>
  <c r="H139" i="23"/>
  <c r="H207" i="23"/>
  <c r="H27" i="9"/>
  <c r="H226" i="9"/>
  <c r="H226" i="14"/>
  <c r="H185" i="14"/>
  <c r="H90" i="14"/>
  <c r="H95" i="14"/>
  <c r="H233" i="14"/>
  <c r="H237" i="14"/>
  <c r="H152" i="14"/>
  <c r="H218" i="14"/>
  <c r="H250" i="14"/>
  <c r="H14" i="14"/>
  <c r="H138" i="14"/>
  <c r="H154" i="14"/>
  <c r="H79" i="14"/>
  <c r="H11" i="14"/>
  <c r="H29" i="14"/>
  <c r="H214" i="14"/>
  <c r="H82" i="14"/>
  <c r="H39" i="14"/>
  <c r="H239" i="14"/>
  <c r="H47" i="14"/>
  <c r="H161" i="14"/>
  <c r="H202" i="14"/>
  <c r="H100" i="14"/>
  <c r="H196" i="14"/>
  <c r="H52" i="14"/>
  <c r="H25" i="14"/>
  <c r="H98" i="14"/>
  <c r="H67" i="14"/>
  <c r="H193" i="14"/>
  <c r="H10" i="14"/>
  <c r="H87" i="14"/>
  <c r="H7" i="14"/>
  <c r="H44" i="14"/>
  <c r="H97" i="14"/>
  <c r="H166" i="14"/>
  <c r="H140" i="14"/>
  <c r="H5" i="14"/>
  <c r="H36" i="14"/>
  <c r="H103" i="14"/>
  <c r="H187" i="14"/>
  <c r="H62" i="14"/>
  <c r="H78" i="14"/>
  <c r="H38" i="14"/>
  <c r="H6" i="14"/>
  <c r="H182" i="14"/>
  <c r="H245" i="14"/>
  <c r="H118" i="14"/>
  <c r="H49" i="14"/>
  <c r="H35" i="14"/>
  <c r="H83" i="14"/>
  <c r="H32" i="14"/>
  <c r="H142" i="14"/>
  <c r="H27" i="14"/>
  <c r="H30" i="14"/>
  <c r="H220" i="14"/>
  <c r="H175" i="14"/>
  <c r="H175" i="20"/>
  <c r="H51" i="20"/>
  <c r="H109" i="20"/>
  <c r="H10" i="20"/>
  <c r="H249" i="20"/>
  <c r="H256" i="20"/>
  <c r="H76" i="20"/>
  <c r="H234" i="20"/>
  <c r="H215" i="20"/>
  <c r="H209" i="20"/>
  <c r="H6" i="20"/>
  <c r="H147" i="20"/>
  <c r="H217" i="20"/>
  <c r="H54" i="20"/>
  <c r="H107" i="20"/>
  <c r="H128" i="20"/>
  <c r="H145" i="20"/>
  <c r="H192" i="20"/>
  <c r="H206" i="20"/>
  <c r="H177" i="20"/>
  <c r="H176" i="20"/>
  <c r="H70" i="20"/>
  <c r="H16" i="20"/>
  <c r="H19" i="20"/>
  <c r="H115" i="20"/>
  <c r="H90" i="20"/>
  <c r="H210" i="20"/>
  <c r="H67" i="20"/>
  <c r="H71" i="20"/>
  <c r="H228" i="20"/>
  <c r="H226" i="20"/>
  <c r="H232" i="20"/>
  <c r="H30" i="20"/>
  <c r="H15" i="20"/>
  <c r="H173" i="20"/>
  <c r="H85" i="20"/>
  <c r="H146" i="20"/>
  <c r="H184" i="20"/>
  <c r="H230" i="20"/>
  <c r="H18" i="20"/>
  <c r="H255" i="20"/>
  <c r="H239" i="20"/>
  <c r="H113" i="20"/>
  <c r="H181" i="20"/>
  <c r="H4" i="20"/>
  <c r="H149" i="20"/>
  <c r="H153" i="20"/>
  <c r="H143" i="20"/>
  <c r="H91" i="20"/>
  <c r="H244" i="20"/>
  <c r="H231" i="20"/>
  <c r="H171" i="20"/>
  <c r="H223" i="20"/>
  <c r="H53" i="20"/>
  <c r="H124" i="20"/>
  <c r="H132" i="20"/>
  <c r="H208" i="20"/>
  <c r="H63" i="20"/>
  <c r="H165" i="20"/>
  <c r="H238" i="20"/>
  <c r="H167" i="20"/>
  <c r="H72" i="20"/>
  <c r="H186" i="20"/>
  <c r="H103" i="20"/>
  <c r="H128" i="16"/>
  <c r="H119" i="16"/>
  <c r="H249" i="16"/>
  <c r="H164" i="16"/>
  <c r="H46" i="16"/>
  <c r="H19" i="16"/>
  <c r="H83" i="16"/>
  <c r="H246" i="16"/>
  <c r="H33" i="16"/>
  <c r="G212" i="16"/>
  <c r="I212" i="16" s="1"/>
  <c r="H124" i="16"/>
  <c r="H191" i="16"/>
  <c r="H177" i="16"/>
  <c r="H29" i="16"/>
  <c r="H92" i="16"/>
  <c r="H94" i="16"/>
  <c r="H121" i="16"/>
  <c r="H60" i="16"/>
  <c r="H6" i="16"/>
  <c r="H153" i="16"/>
  <c r="H209" i="16"/>
  <c r="H155" i="16"/>
  <c r="H193" i="16"/>
  <c r="H163" i="16"/>
  <c r="H72" i="16"/>
  <c r="H113" i="16"/>
  <c r="H41" i="16"/>
  <c r="H36" i="16"/>
  <c r="H61" i="16"/>
  <c r="H54" i="16"/>
  <c r="H183" i="16"/>
  <c r="H158" i="16"/>
  <c r="H201" i="16"/>
  <c r="H156" i="16"/>
  <c r="H86" i="16"/>
  <c r="H134" i="16"/>
  <c r="H138" i="16"/>
  <c r="H247" i="16"/>
  <c r="H228" i="16"/>
  <c r="H117" i="16"/>
  <c r="H170" i="16"/>
  <c r="H160" i="16"/>
  <c r="H181" i="16"/>
  <c r="H188" i="16"/>
  <c r="H108" i="16"/>
  <c r="H154" i="16"/>
  <c r="H13" i="16"/>
  <c r="H184" i="16"/>
  <c r="H57" i="16"/>
  <c r="H131" i="16"/>
  <c r="H111" i="16"/>
  <c r="H185" i="16"/>
  <c r="H224" i="16"/>
  <c r="H145" i="16"/>
  <c r="H52" i="16"/>
  <c r="H221" i="16"/>
  <c r="H88" i="16"/>
  <c r="H103" i="16"/>
  <c r="H148" i="16"/>
  <c r="H82" i="16"/>
  <c r="H227" i="16"/>
  <c r="H195" i="16"/>
  <c r="H63" i="16"/>
  <c r="H28" i="16"/>
  <c r="F207" i="19"/>
  <c r="G207" i="19" s="1"/>
  <c r="I207" i="19" s="1"/>
  <c r="F106" i="19"/>
  <c r="G106" i="19" s="1"/>
  <c r="I106" i="19" s="1"/>
  <c r="F34" i="19"/>
  <c r="G34" i="19" s="1"/>
  <c r="I34" i="19" s="1"/>
  <c r="F218" i="19"/>
  <c r="G218" i="19" s="1"/>
  <c r="I218" i="19" s="1"/>
  <c r="F119" i="19"/>
  <c r="G119" i="19" s="1"/>
  <c r="I119" i="19" s="1"/>
  <c r="F59" i="19"/>
  <c r="G59" i="19" s="1"/>
  <c r="I59" i="19" s="1"/>
  <c r="F226" i="19"/>
  <c r="G226" i="19" s="1"/>
  <c r="I226" i="19" s="1"/>
  <c r="F47" i="19"/>
  <c r="G47" i="19" s="1"/>
  <c r="I47" i="19" s="1"/>
  <c r="F84" i="19"/>
  <c r="G84" i="19" s="1"/>
  <c r="I84" i="19" s="1"/>
  <c r="F17" i="19"/>
  <c r="G17" i="19" s="1"/>
  <c r="I17" i="19" s="1"/>
  <c r="F83" i="19"/>
  <c r="G83" i="19" s="1"/>
  <c r="I83" i="19" s="1"/>
  <c r="F168" i="19"/>
  <c r="G168" i="19" s="1"/>
  <c r="I168" i="19" s="1"/>
  <c r="F209" i="19"/>
  <c r="G209" i="19" s="1"/>
  <c r="I209" i="19" s="1"/>
  <c r="F172" i="19"/>
  <c r="G172" i="19" s="1"/>
  <c r="I172" i="19" s="1"/>
  <c r="F61" i="19"/>
  <c r="G61" i="19" s="1"/>
  <c r="I61" i="19" s="1"/>
  <c r="F175" i="19"/>
  <c r="G175" i="19" s="1"/>
  <c r="I175" i="19" s="1"/>
  <c r="F231" i="19"/>
  <c r="G231" i="19" s="1"/>
  <c r="I231" i="19" s="1"/>
  <c r="F251" i="19"/>
  <c r="G251" i="19" s="1"/>
  <c r="I251" i="19" s="1"/>
  <c r="F20" i="19"/>
  <c r="G20" i="19" s="1"/>
  <c r="I20" i="19" s="1"/>
  <c r="F210" i="19"/>
  <c r="G210" i="19" s="1"/>
  <c r="I210" i="19" s="1"/>
  <c r="F62" i="19"/>
  <c r="G62" i="19" s="1"/>
  <c r="I62" i="19" s="1"/>
  <c r="F105" i="19"/>
  <c r="G105" i="19" s="1"/>
  <c r="I105" i="19" s="1"/>
  <c r="F102" i="19"/>
  <c r="G102" i="19" s="1"/>
  <c r="I102" i="19" s="1"/>
  <c r="F138" i="19"/>
  <c r="G138" i="19" s="1"/>
  <c r="I138" i="19" s="1"/>
  <c r="F222" i="19"/>
  <c r="G222" i="19" s="1"/>
  <c r="I222" i="19" s="1"/>
  <c r="F204" i="19"/>
  <c r="G204" i="19" s="1"/>
  <c r="I204" i="19" s="1"/>
  <c r="F94" i="19"/>
  <c r="G94" i="19" s="1"/>
  <c r="I94" i="19" s="1"/>
  <c r="F154" i="19"/>
  <c r="G154" i="19" s="1"/>
  <c r="I154" i="19" s="1"/>
  <c r="F248" i="19"/>
  <c r="G248" i="19" s="1"/>
  <c r="I248" i="19" s="1"/>
  <c r="F140" i="19"/>
  <c r="G140" i="19" s="1"/>
  <c r="I140" i="19" s="1"/>
  <c r="F7" i="19"/>
  <c r="G7" i="19" s="1"/>
  <c r="I7" i="19" s="1"/>
  <c r="F166" i="19"/>
  <c r="G166" i="19" s="1"/>
  <c r="I166" i="19" s="1"/>
  <c r="F127" i="19"/>
  <c r="G127" i="19" s="1"/>
  <c r="I127" i="19" s="1"/>
  <c r="F67" i="19"/>
  <c r="G67" i="19" s="1"/>
  <c r="I67" i="19" s="1"/>
  <c r="F112" i="19"/>
  <c r="G112" i="19" s="1"/>
  <c r="I112" i="19" s="1"/>
  <c r="F55" i="19"/>
  <c r="G55" i="19" s="1"/>
  <c r="I55" i="19" s="1"/>
  <c r="F37" i="19"/>
  <c r="G37" i="19" s="1"/>
  <c r="I37" i="19" s="1"/>
  <c r="F49" i="19"/>
  <c r="G49" i="19" s="1"/>
  <c r="I49" i="19" s="1"/>
  <c r="F146" i="19"/>
  <c r="G146" i="19" s="1"/>
  <c r="I146" i="19" s="1"/>
  <c r="F151" i="19"/>
  <c r="G151" i="19" s="1"/>
  <c r="I151" i="19" s="1"/>
  <c r="F68" i="19"/>
  <c r="G68" i="19" s="1"/>
  <c r="I68" i="19" s="1"/>
  <c r="F8" i="19"/>
  <c r="G8" i="19" s="1"/>
  <c r="I8" i="19" s="1"/>
  <c r="F187" i="19"/>
  <c r="G187" i="19" s="1"/>
  <c r="I187" i="19" s="1"/>
  <c r="F39" i="19"/>
  <c r="G39" i="19" s="1"/>
  <c r="F22" i="19"/>
  <c r="G22" i="19" s="1"/>
  <c r="I22" i="19" s="1"/>
  <c r="F240" i="19"/>
  <c r="G240" i="19" s="1"/>
  <c r="I240" i="19" s="1"/>
  <c r="F121" i="19"/>
  <c r="G121" i="19" s="1"/>
  <c r="I121" i="19" s="1"/>
  <c r="F160" i="19"/>
  <c r="G160" i="19" s="1"/>
  <c r="I160" i="19" s="1"/>
  <c r="F170" i="19"/>
  <c r="G170" i="19" s="1"/>
  <c r="I170" i="19" s="1"/>
  <c r="F202" i="19"/>
  <c r="G202" i="19" s="1"/>
  <c r="I202" i="19" s="1"/>
  <c r="F214" i="19"/>
  <c r="G214" i="19" s="1"/>
  <c r="I214" i="19" s="1"/>
  <c r="F219" i="19"/>
  <c r="G219" i="19" s="1"/>
  <c r="I219" i="19" s="1"/>
  <c r="F254" i="19"/>
  <c r="G254" i="19" s="1"/>
  <c r="I254" i="19" s="1"/>
  <c r="F234" i="19"/>
  <c r="G234" i="19" s="1"/>
  <c r="I234" i="19" s="1"/>
  <c r="F123" i="19"/>
  <c r="G123" i="19" s="1"/>
  <c r="I123" i="19" s="1"/>
  <c r="F189" i="19"/>
  <c r="G189" i="19" s="1"/>
  <c r="I189" i="19" s="1"/>
  <c r="F80" i="19"/>
  <c r="G80" i="19" s="1"/>
  <c r="I80" i="19" s="1"/>
  <c r="F120" i="19"/>
  <c r="G120" i="19" s="1"/>
  <c r="I120" i="19" s="1"/>
  <c r="F93" i="19"/>
  <c r="G93" i="19" s="1"/>
  <c r="I93" i="19" s="1"/>
  <c r="F237" i="19"/>
  <c r="G237" i="19" s="1"/>
  <c r="I237" i="19" s="1"/>
  <c r="F124" i="19"/>
  <c r="G124" i="19" s="1"/>
  <c r="I124" i="19" s="1"/>
  <c r="F111" i="19"/>
  <c r="G111" i="19" s="1"/>
  <c r="I111" i="19" s="1"/>
  <c r="F179" i="19"/>
  <c r="G179" i="19" s="1"/>
  <c r="I179" i="19" s="1"/>
  <c r="F63" i="19"/>
  <c r="G63" i="19" s="1"/>
  <c r="I63" i="19" s="1"/>
  <c r="F148" i="19"/>
  <c r="G148" i="19" s="1"/>
  <c r="I148" i="19" s="1"/>
  <c r="F212" i="19"/>
  <c r="F133" i="19"/>
  <c r="G133" i="19" s="1"/>
  <c r="I133" i="19" s="1"/>
  <c r="F208" i="19"/>
  <c r="G208" i="19" s="1"/>
  <c r="I208" i="19" s="1"/>
  <c r="F157" i="19"/>
  <c r="G157" i="19" s="1"/>
  <c r="I157" i="19" s="1"/>
  <c r="F186" i="19"/>
  <c r="G186" i="19" s="1"/>
  <c r="I186" i="19" s="1"/>
  <c r="F145" i="19"/>
  <c r="G145" i="19" s="1"/>
  <c r="I145" i="19" s="1"/>
  <c r="F9" i="19"/>
  <c r="G9" i="19" s="1"/>
  <c r="I9" i="19" s="1"/>
  <c r="F4" i="19"/>
  <c r="G4" i="19" s="1"/>
  <c r="I4" i="19" s="1"/>
  <c r="F128" i="19"/>
  <c r="G128" i="19" s="1"/>
  <c r="I128" i="19" s="1"/>
  <c r="F103" i="19"/>
  <c r="G103" i="19" s="1"/>
  <c r="I103" i="19" s="1"/>
  <c r="F255" i="19"/>
  <c r="G255" i="19" s="1"/>
  <c r="I255" i="19" s="1"/>
  <c r="F185" i="19"/>
  <c r="G185" i="19" s="1"/>
  <c r="I185" i="19" s="1"/>
  <c r="F167" i="19"/>
  <c r="G167" i="19" s="1"/>
  <c r="I167" i="19" s="1"/>
  <c r="F142" i="19"/>
  <c r="G142" i="19" s="1"/>
  <c r="I142" i="19" s="1"/>
  <c r="F89" i="19"/>
  <c r="G89" i="19" s="1"/>
  <c r="I89" i="19" s="1"/>
  <c r="F130" i="19"/>
  <c r="G130" i="19" s="1"/>
  <c r="I130" i="19" s="1"/>
  <c r="F87" i="19"/>
  <c r="G87" i="19" s="1"/>
  <c r="I87" i="19" s="1"/>
  <c r="F46" i="19"/>
  <c r="G46" i="19" s="1"/>
  <c r="I46" i="19" s="1"/>
  <c r="F247" i="19"/>
  <c r="G247" i="19" s="1"/>
  <c r="I247" i="19" s="1"/>
  <c r="F30" i="19"/>
  <c r="G30" i="19" s="1"/>
  <c r="I30" i="19" s="1"/>
  <c r="F27" i="19"/>
  <c r="G27" i="19" s="1"/>
  <c r="I27" i="19" s="1"/>
  <c r="F203" i="19"/>
  <c r="G203" i="19" s="1"/>
  <c r="I203" i="19" s="1"/>
  <c r="F136" i="19"/>
  <c r="G136" i="19" s="1"/>
  <c r="I136" i="19" s="1"/>
  <c r="F81" i="19"/>
  <c r="G81" i="19" s="1"/>
  <c r="I81" i="19" s="1"/>
  <c r="F211" i="19"/>
  <c r="G211" i="19" s="1"/>
  <c r="I211" i="19" s="1"/>
  <c r="F95" i="19"/>
  <c r="G95" i="19" s="1"/>
  <c r="I95" i="19" s="1"/>
  <c r="F155" i="19"/>
  <c r="G155" i="19" s="1"/>
  <c r="I155" i="19" s="1"/>
  <c r="F149" i="19"/>
  <c r="G149" i="19" s="1"/>
  <c r="I149" i="19" s="1"/>
  <c r="F249" i="19"/>
  <c r="G249" i="19" s="1"/>
  <c r="I249" i="19" s="1"/>
  <c r="F198" i="19"/>
  <c r="G198" i="19" s="1"/>
  <c r="I198" i="19" s="1"/>
  <c r="F5" i="19"/>
  <c r="G5" i="19" s="1"/>
  <c r="I5" i="19" s="1"/>
  <c r="F147" i="19"/>
  <c r="G147" i="19" s="1"/>
  <c r="I147" i="19" s="1"/>
  <c r="F13" i="19"/>
  <c r="G13" i="19" s="1"/>
  <c r="I13" i="19" s="1"/>
  <c r="F165" i="19"/>
  <c r="G165" i="19" s="1"/>
  <c r="I165" i="19" s="1"/>
  <c r="F108" i="19"/>
  <c r="G108" i="19" s="1"/>
  <c r="I108" i="19" s="1"/>
  <c r="F199" i="19"/>
  <c r="G199" i="19" s="1"/>
  <c r="I199" i="19" s="1"/>
  <c r="F32" i="19"/>
  <c r="G32" i="19" s="1"/>
  <c r="I32" i="19" s="1"/>
  <c r="F70" i="19"/>
  <c r="G70" i="19" s="1"/>
  <c r="I70" i="19" s="1"/>
  <c r="F183" i="19"/>
  <c r="G183" i="19" s="1"/>
  <c r="I183" i="19" s="1"/>
  <c r="F109" i="19"/>
  <c r="G109" i="19" s="1"/>
  <c r="I109" i="19" s="1"/>
  <c r="F193" i="19"/>
  <c r="G193" i="19" s="1"/>
  <c r="I193" i="19" s="1"/>
  <c r="F158" i="19"/>
  <c r="G158" i="19" s="1"/>
  <c r="I158" i="19" s="1"/>
  <c r="F74" i="19"/>
  <c r="G74" i="19" s="1"/>
  <c r="I74" i="19" s="1"/>
  <c r="F23" i="19"/>
  <c r="G23" i="19" s="1"/>
  <c r="I23" i="19" s="1"/>
  <c r="F25" i="19"/>
  <c r="G25" i="19" s="1"/>
  <c r="I25" i="19" s="1"/>
  <c r="F41" i="19"/>
  <c r="G41" i="19" s="1"/>
  <c r="I41" i="19" s="1"/>
  <c r="F72" i="19"/>
  <c r="G72" i="19" s="1"/>
  <c r="I72" i="19" s="1"/>
  <c r="F33" i="19"/>
  <c r="G33" i="19" s="1"/>
  <c r="I33" i="19" s="1"/>
  <c r="F191" i="19"/>
  <c r="G191" i="19" s="1"/>
  <c r="I191" i="19" s="1"/>
  <c r="F190" i="19"/>
  <c r="G190" i="19" s="1"/>
  <c r="I190" i="19" s="1"/>
  <c r="F76" i="19"/>
  <c r="G76" i="19" s="1"/>
  <c r="I76" i="19" s="1"/>
  <c r="F220" i="19"/>
  <c r="G220" i="19" s="1"/>
  <c r="I220" i="19" s="1"/>
  <c r="F150" i="19"/>
  <c r="G150" i="19" s="1"/>
  <c r="I150" i="19" s="1"/>
  <c r="F107" i="19"/>
  <c r="G107" i="19" s="1"/>
  <c r="I107" i="19" s="1"/>
  <c r="F43" i="19"/>
  <c r="G43" i="19" s="1"/>
  <c r="I43" i="19" s="1"/>
  <c r="F100" i="19"/>
  <c r="G100" i="19" s="1"/>
  <c r="I100" i="19" s="1"/>
  <c r="F26" i="19"/>
  <c r="G26" i="19" s="1"/>
  <c r="I26" i="19" s="1"/>
  <c r="F104" i="19"/>
  <c r="G104" i="19" s="1"/>
  <c r="I104" i="19" s="1"/>
  <c r="F92" i="19"/>
  <c r="G92" i="19" s="1"/>
  <c r="I92" i="19" s="1"/>
  <c r="F82" i="19"/>
  <c r="G82" i="19" s="1"/>
  <c r="I82" i="19" s="1"/>
  <c r="F227" i="19"/>
  <c r="G227" i="19" s="1"/>
  <c r="I227" i="19" s="1"/>
  <c r="F164" i="19"/>
  <c r="G164" i="19" s="1"/>
  <c r="I164" i="19" s="1"/>
  <c r="F192" i="19"/>
  <c r="G192" i="19" s="1"/>
  <c r="I192" i="19" s="1"/>
  <c r="F18" i="19"/>
  <c r="G18" i="19" s="1"/>
  <c r="I18" i="19" s="1"/>
  <c r="F129" i="19"/>
  <c r="G129" i="19" s="1"/>
  <c r="I129" i="19" s="1"/>
  <c r="F48" i="19"/>
  <c r="G48" i="19" s="1"/>
  <c r="I48" i="19" s="1"/>
  <c r="F75" i="19"/>
  <c r="G75" i="19" s="1"/>
  <c r="I75" i="19" s="1"/>
  <c r="F178" i="19"/>
  <c r="G178" i="19" s="1"/>
  <c r="I178" i="19" s="1"/>
  <c r="F91" i="19"/>
  <c r="G91" i="19" s="1"/>
  <c r="I91" i="19" s="1"/>
  <c r="F122" i="19"/>
  <c r="G122" i="19" s="1"/>
  <c r="I122" i="19" s="1"/>
  <c r="F6" i="19"/>
  <c r="G6" i="19" s="1"/>
  <c r="I6" i="19" s="1"/>
  <c r="F173" i="19"/>
  <c r="G173" i="19" s="1"/>
  <c r="I173" i="19" s="1"/>
  <c r="F126" i="19"/>
  <c r="G126" i="19" s="1"/>
  <c r="I126" i="19" s="1"/>
  <c r="F96" i="19"/>
  <c r="G96" i="19" s="1"/>
  <c r="I96" i="19" s="1"/>
  <c r="F213" i="19"/>
  <c r="G213" i="19" s="1"/>
  <c r="I213" i="19" s="1"/>
  <c r="F42" i="19"/>
  <c r="G42" i="19" s="1"/>
  <c r="I42" i="19" s="1"/>
  <c r="F51" i="19"/>
  <c r="G51" i="19" s="1"/>
  <c r="I51" i="19" s="1"/>
  <c r="F98" i="19"/>
  <c r="G98" i="19" s="1"/>
  <c r="I98" i="19" s="1"/>
  <c r="F253" i="19"/>
  <c r="G253" i="19" s="1"/>
  <c r="I253" i="19" s="1"/>
  <c r="F244" i="19"/>
  <c r="G244" i="19" s="1"/>
  <c r="I244" i="19" s="1"/>
  <c r="F38" i="19"/>
  <c r="G38" i="19" s="1"/>
  <c r="I38" i="19" s="1"/>
  <c r="F224" i="19"/>
  <c r="G224" i="19" s="1"/>
  <c r="I224" i="19" s="1"/>
  <c r="F139" i="19"/>
  <c r="G139" i="19" s="1"/>
  <c r="I139" i="19" s="1"/>
  <c r="F113" i="19"/>
  <c r="G113" i="19" s="1"/>
  <c r="I113" i="19" s="1"/>
  <c r="F236" i="19"/>
  <c r="G236" i="19" s="1"/>
  <c r="I236" i="19" s="1"/>
  <c r="F256" i="19"/>
  <c r="G256" i="19" s="1"/>
  <c r="I256" i="19" s="1"/>
  <c r="F19" i="19"/>
  <c r="G19" i="19" s="1"/>
  <c r="I19" i="19" s="1"/>
  <c r="F118" i="19"/>
  <c r="G118" i="19" s="1"/>
  <c r="I118" i="19" s="1"/>
  <c r="F196" i="19"/>
  <c r="G196" i="19" s="1"/>
  <c r="I196" i="19" s="1"/>
  <c r="F40" i="19"/>
  <c r="G40" i="19" s="1"/>
  <c r="I40" i="19" s="1"/>
  <c r="F64" i="19"/>
  <c r="G64" i="19" s="1"/>
  <c r="I64" i="19" s="1"/>
  <c r="F225" i="19"/>
  <c r="G225" i="19" s="1"/>
  <c r="I225" i="19" s="1"/>
  <c r="F245" i="19"/>
  <c r="G245" i="19" s="1"/>
  <c r="I245" i="19" s="1"/>
  <c r="F53" i="19"/>
  <c r="G53" i="19" s="1"/>
  <c r="I53" i="19" s="1"/>
  <c r="F110" i="19"/>
  <c r="G110" i="19" s="1"/>
  <c r="I110" i="19" s="1"/>
  <c r="F169" i="19"/>
  <c r="G169" i="19" s="1"/>
  <c r="I169" i="19" s="1"/>
  <c r="F35" i="19"/>
  <c r="G35" i="19" s="1"/>
  <c r="I35" i="19" s="1"/>
  <c r="F238" i="19"/>
  <c r="G238" i="19" s="1"/>
  <c r="I238" i="19" s="1"/>
  <c r="F54" i="19"/>
  <c r="G54" i="19" s="1"/>
  <c r="I54" i="19" s="1"/>
  <c r="F143" i="19"/>
  <c r="G143" i="19" s="1"/>
  <c r="I143" i="19" s="1"/>
  <c r="F36" i="19"/>
  <c r="G36" i="19" s="1"/>
  <c r="I36" i="19" s="1"/>
  <c r="F99" i="19"/>
  <c r="G99" i="19" s="1"/>
  <c r="I99" i="19" s="1"/>
  <c r="F217" i="19"/>
  <c r="G217" i="19" s="1"/>
  <c r="I217" i="19" s="1"/>
  <c r="F141" i="19"/>
  <c r="G141" i="19" s="1"/>
  <c r="I141" i="19" s="1"/>
  <c r="F65" i="19"/>
  <c r="G65" i="19" s="1"/>
  <c r="I65" i="19" s="1"/>
  <c r="F97" i="19"/>
  <c r="G97" i="19" s="1"/>
  <c r="I97" i="19" s="1"/>
  <c r="F230" i="19"/>
  <c r="G230" i="19" s="1"/>
  <c r="I230" i="19" s="1"/>
  <c r="F252" i="19"/>
  <c r="G252" i="19" s="1"/>
  <c r="I252" i="19" s="1"/>
  <c r="F58" i="19"/>
  <c r="G58" i="19" s="1"/>
  <c r="I58" i="19" s="1"/>
  <c r="F188" i="19"/>
  <c r="G188" i="19" s="1"/>
  <c r="I188" i="19" s="1"/>
  <c r="F200" i="19"/>
  <c r="G200" i="19" s="1"/>
  <c r="I200" i="19" s="1"/>
  <c r="F181" i="19"/>
  <c r="G181" i="19" s="1"/>
  <c r="I181" i="19" s="1"/>
  <c r="F57" i="19"/>
  <c r="G57" i="19" s="1"/>
  <c r="I57" i="19" s="1"/>
  <c r="F16" i="19"/>
  <c r="G16" i="19" s="1"/>
  <c r="I16" i="19" s="1"/>
  <c r="F243" i="19"/>
  <c r="G243" i="19" s="1"/>
  <c r="I243" i="19" s="1"/>
  <c r="F71" i="19"/>
  <c r="G71" i="19" s="1"/>
  <c r="I71" i="19" s="1"/>
  <c r="F14" i="19"/>
  <c r="G14" i="19" s="1"/>
  <c r="I14" i="19" s="1"/>
  <c r="F3" i="19"/>
  <c r="F171" i="19"/>
  <c r="G171" i="19" s="1"/>
  <c r="I171" i="19" s="1"/>
  <c r="F115" i="19"/>
  <c r="G115" i="19" s="1"/>
  <c r="I115" i="19" s="1"/>
  <c r="F11" i="19"/>
  <c r="G11" i="19" s="1"/>
  <c r="I11" i="19" s="1"/>
  <c r="F156" i="19"/>
  <c r="G156" i="19" s="1"/>
  <c r="I156" i="19" s="1"/>
  <c r="F215" i="19"/>
  <c r="G215" i="19" s="1"/>
  <c r="I215" i="19" s="1"/>
  <c r="F31" i="19"/>
  <c r="G31" i="19" s="1"/>
  <c r="I31" i="19" s="1"/>
  <c r="F174" i="19"/>
  <c r="G174" i="19" s="1"/>
  <c r="I174" i="19" s="1"/>
  <c r="F50" i="19"/>
  <c r="G50" i="19" s="1"/>
  <c r="I50" i="19" s="1"/>
  <c r="F206" i="19"/>
  <c r="G206" i="19" s="1"/>
  <c r="I206" i="19" s="1"/>
  <c r="F229" i="19"/>
  <c r="G229" i="19" s="1"/>
  <c r="I229" i="19" s="1"/>
  <c r="F66" i="19"/>
  <c r="G66" i="19" s="1"/>
  <c r="I66" i="19" s="1"/>
  <c r="F28" i="19"/>
  <c r="G28" i="19" s="1"/>
  <c r="I28" i="19" s="1"/>
  <c r="F159" i="19"/>
  <c r="G159" i="19" s="1"/>
  <c r="I159" i="19" s="1"/>
  <c r="F90" i="19"/>
  <c r="G90" i="19" s="1"/>
  <c r="I90" i="19" s="1"/>
  <c r="F56" i="19"/>
  <c r="G56" i="19" s="1"/>
  <c r="I56" i="19" s="1"/>
  <c r="F197" i="19"/>
  <c r="G197" i="19" s="1"/>
  <c r="I197" i="19" s="1"/>
  <c r="F52" i="19"/>
  <c r="G52" i="19" s="1"/>
  <c r="I52" i="19" s="1"/>
  <c r="F86" i="19"/>
  <c r="G86" i="19" s="1"/>
  <c r="I86" i="19" s="1"/>
  <c r="F201" i="19"/>
  <c r="G201" i="19" s="1"/>
  <c r="I201" i="19" s="1"/>
  <c r="F144" i="19"/>
  <c r="G144" i="19" s="1"/>
  <c r="I144" i="19" s="1"/>
  <c r="F184" i="19"/>
  <c r="G184" i="19" s="1"/>
  <c r="I184" i="19" s="1"/>
  <c r="F60" i="19"/>
  <c r="G60" i="19" s="1"/>
  <c r="I60" i="19" s="1"/>
  <c r="F137" i="19"/>
  <c r="G137" i="19" s="1"/>
  <c r="I137" i="19" s="1"/>
  <c r="F79" i="19"/>
  <c r="G79" i="19" s="1"/>
  <c r="I79" i="19" s="1"/>
  <c r="F73" i="19"/>
  <c r="G73" i="19" s="1"/>
  <c r="I73" i="19" s="1"/>
  <c r="F135" i="19"/>
  <c r="G135" i="19" s="1"/>
  <c r="I135" i="19" s="1"/>
  <c r="F216" i="19"/>
  <c r="G216" i="19" s="1"/>
  <c r="I216" i="19" s="1"/>
  <c r="F10" i="19"/>
  <c r="G10" i="19" s="1"/>
  <c r="I10" i="19" s="1"/>
  <c r="F194" i="19"/>
  <c r="G194" i="19" s="1"/>
  <c r="I194" i="19" s="1"/>
  <c r="F114" i="19"/>
  <c r="G114" i="19" s="1"/>
  <c r="I114" i="19" s="1"/>
  <c r="F15" i="19"/>
  <c r="G15" i="19" s="1"/>
  <c r="I15" i="19" s="1"/>
  <c r="F12" i="19"/>
  <c r="G12" i="19" s="1"/>
  <c r="I12" i="19" s="1"/>
  <c r="F195" i="19"/>
  <c r="G195" i="19" s="1"/>
  <c r="I195" i="19" s="1"/>
  <c r="F232" i="19"/>
  <c r="G232" i="19" s="1"/>
  <c r="I232" i="19" s="1"/>
  <c r="F77" i="19"/>
  <c r="G77" i="19" s="1"/>
  <c r="I77" i="19" s="1"/>
  <c r="F239" i="19"/>
  <c r="G239" i="19" s="1"/>
  <c r="I239" i="19" s="1"/>
  <c r="F44" i="19"/>
  <c r="G44" i="19" s="1"/>
  <c r="I44" i="19" s="1"/>
  <c r="F223" i="19"/>
  <c r="G223" i="19" s="1"/>
  <c r="I223" i="19" s="1"/>
  <c r="F101" i="19"/>
  <c r="G101" i="19" s="1"/>
  <c r="I101" i="19" s="1"/>
  <c r="F233" i="19"/>
  <c r="G233" i="19" s="1"/>
  <c r="I233" i="19" s="1"/>
  <c r="F153" i="19"/>
  <c r="G153" i="19" s="1"/>
  <c r="I153" i="19" s="1"/>
  <c r="F182" i="19"/>
  <c r="G182" i="19" s="1"/>
  <c r="I182" i="19" s="1"/>
  <c r="F221" i="19"/>
  <c r="G221" i="19" s="1"/>
  <c r="I221" i="19" s="1"/>
  <c r="F161" i="19"/>
  <c r="G161" i="19" s="1"/>
  <c r="I161" i="19" s="1"/>
  <c r="F24" i="19"/>
  <c r="G24" i="19" s="1"/>
  <c r="I24" i="19" s="1"/>
  <c r="F29" i="19"/>
  <c r="G29" i="19" s="1"/>
  <c r="I29" i="19" s="1"/>
  <c r="F116" i="19"/>
  <c r="G116" i="19" s="1"/>
  <c r="I116" i="19" s="1"/>
  <c r="F78" i="19"/>
  <c r="G78" i="19" s="1"/>
  <c r="I78" i="19" s="1"/>
  <c r="F176" i="19"/>
  <c r="G176" i="19" s="1"/>
  <c r="I176" i="19" s="1"/>
  <c r="F180" i="19"/>
  <c r="G180" i="19" s="1"/>
  <c r="I180" i="19" s="1"/>
  <c r="F250" i="19"/>
  <c r="G250" i="19" s="1"/>
  <c r="I250" i="19" s="1"/>
  <c r="F117" i="19"/>
  <c r="G117" i="19" s="1"/>
  <c r="I117" i="19" s="1"/>
  <c r="F152" i="19"/>
  <c r="G152" i="19" s="1"/>
  <c r="I152" i="19" s="1"/>
  <c r="F131" i="19"/>
  <c r="G131" i="19" s="1"/>
  <c r="I131" i="19" s="1"/>
  <c r="F21" i="19"/>
  <c r="G21" i="19" s="1"/>
  <c r="I21" i="19" s="1"/>
  <c r="F242" i="19"/>
  <c r="G242" i="19" s="1"/>
  <c r="I242" i="19" s="1"/>
  <c r="F246" i="19"/>
  <c r="G246" i="19" s="1"/>
  <c r="I246" i="19" s="1"/>
  <c r="F134" i="19"/>
  <c r="G134" i="19" s="1"/>
  <c r="I134" i="19" s="1"/>
  <c r="F205" i="19"/>
  <c r="G205" i="19" s="1"/>
  <c r="I205" i="19" s="1"/>
  <c r="F162" i="19"/>
  <c r="G162" i="19" s="1"/>
  <c r="I162" i="19" s="1"/>
  <c r="F241" i="19"/>
  <c r="G241" i="19" s="1"/>
  <c r="I241" i="19" s="1"/>
  <c r="F163" i="19"/>
  <c r="G163" i="19" s="1"/>
  <c r="I163" i="19" s="1"/>
  <c r="F132" i="19"/>
  <c r="G132" i="19" s="1"/>
  <c r="I132" i="19" s="1"/>
  <c r="F85" i="19"/>
  <c r="G85" i="19" s="1"/>
  <c r="I85" i="19" s="1"/>
  <c r="F228" i="19"/>
  <c r="G228" i="19" s="1"/>
  <c r="I228" i="19" s="1"/>
  <c r="F235" i="19"/>
  <c r="G235" i="19" s="1"/>
  <c r="I235" i="19" s="1"/>
  <c r="F125" i="19"/>
  <c r="G125" i="19" s="1"/>
  <c r="I125" i="19" s="1"/>
  <c r="F69" i="19"/>
  <c r="G69" i="19" s="1"/>
  <c r="I69" i="19" s="1"/>
  <c r="F45" i="19"/>
  <c r="G45" i="19" s="1"/>
  <c r="I45" i="19" s="1"/>
  <c r="F88" i="19"/>
  <c r="G88" i="19" s="1"/>
  <c r="I88" i="19" s="1"/>
  <c r="F177" i="19"/>
  <c r="G177" i="19" s="1"/>
  <c r="I177" i="19" s="1"/>
  <c r="H114" i="23"/>
  <c r="H173" i="23"/>
  <c r="H59" i="23"/>
  <c r="H169" i="23"/>
  <c r="H71" i="23"/>
  <c r="H36" i="23"/>
  <c r="H88" i="23"/>
  <c r="H121" i="23"/>
  <c r="H135" i="23"/>
  <c r="H252" i="23"/>
  <c r="H94" i="23"/>
  <c r="H81" i="23"/>
  <c r="H235" i="23"/>
  <c r="H172" i="23"/>
  <c r="H187" i="23"/>
  <c r="H136" i="23"/>
  <c r="H133" i="23"/>
  <c r="H178" i="23"/>
  <c r="G212" i="23"/>
  <c r="I212" i="23" s="1"/>
  <c r="H217" i="23"/>
  <c r="H227" i="23"/>
  <c r="H52" i="23"/>
  <c r="H202" i="23"/>
  <c r="H241" i="23"/>
  <c r="H93" i="23"/>
  <c r="H22" i="23"/>
  <c r="H20" i="23"/>
  <c r="H5" i="23"/>
  <c r="H137" i="23"/>
  <c r="H38" i="23"/>
  <c r="H91" i="23"/>
  <c r="H122" i="23"/>
  <c r="H54" i="23"/>
  <c r="H174" i="23"/>
  <c r="H159" i="23"/>
  <c r="H82" i="23"/>
  <c r="H6" i="23"/>
  <c r="H164" i="23"/>
  <c r="H108" i="23"/>
  <c r="H50" i="23"/>
  <c r="H250" i="23"/>
  <c r="H146" i="23"/>
  <c r="H254" i="23"/>
  <c r="H201" i="23"/>
  <c r="H182" i="23"/>
  <c r="H16" i="23"/>
  <c r="H255" i="23"/>
  <c r="H210" i="23"/>
  <c r="H43" i="23"/>
  <c r="H66" i="23"/>
  <c r="H49" i="23"/>
  <c r="H131" i="23"/>
  <c r="H48" i="23"/>
  <c r="H126" i="23"/>
  <c r="H106" i="23"/>
  <c r="H247" i="23"/>
  <c r="H8" i="23"/>
  <c r="H32" i="23"/>
  <c r="H21" i="23"/>
  <c r="H226" i="23"/>
  <c r="H230" i="23"/>
  <c r="H237" i="23"/>
  <c r="H173" i="9"/>
  <c r="H15" i="9"/>
  <c r="H56" i="9"/>
  <c r="H41" i="9"/>
  <c r="H225" i="9"/>
  <c r="H126" i="9"/>
  <c r="H128" i="9"/>
  <c r="H130" i="14"/>
  <c r="H195" i="14"/>
  <c r="H167" i="14"/>
  <c r="H16" i="14"/>
  <c r="H223" i="14"/>
  <c r="H12" i="14"/>
  <c r="H236" i="14"/>
  <c r="H112" i="14"/>
  <c r="H227" i="14"/>
  <c r="H15" i="14"/>
  <c r="H120" i="14"/>
  <c r="H110" i="14"/>
  <c r="H178" i="14"/>
  <c r="H150" i="14"/>
  <c r="H55" i="14"/>
  <c r="H212" i="18"/>
  <c r="H29" i="20"/>
  <c r="H32" i="20"/>
  <c r="H42" i="20"/>
  <c r="H211" i="20"/>
  <c r="H182" i="20"/>
  <c r="H187" i="20"/>
  <c r="H224" i="20"/>
  <c r="H168" i="20"/>
  <c r="H193" i="20"/>
  <c r="H125" i="20"/>
  <c r="H79" i="20"/>
  <c r="H87" i="20"/>
  <c r="H189" i="20"/>
  <c r="H92" i="20"/>
  <c r="H78" i="20"/>
  <c r="H104" i="20"/>
  <c r="H64" i="20"/>
  <c r="H126" i="20"/>
  <c r="H8" i="20"/>
  <c r="H100" i="20"/>
  <c r="H22" i="20"/>
  <c r="H144" i="20"/>
  <c r="H52" i="20"/>
  <c r="H199" i="20"/>
  <c r="H216" i="20"/>
  <c r="H49" i="20"/>
  <c r="H247" i="20"/>
  <c r="H108" i="20"/>
  <c r="H36" i="20"/>
  <c r="H84" i="20"/>
  <c r="H246" i="20"/>
  <c r="H112" i="20"/>
  <c r="H136" i="20"/>
  <c r="H218" i="20"/>
  <c r="H220" i="20"/>
  <c r="H47" i="20"/>
  <c r="H240" i="20"/>
  <c r="H98" i="20"/>
  <c r="H236" i="20"/>
  <c r="H83" i="20"/>
  <c r="H201" i="20"/>
  <c r="H157" i="20"/>
  <c r="H105" i="20"/>
  <c r="H89" i="20"/>
  <c r="H242" i="20"/>
  <c r="H222" i="20"/>
  <c r="H73" i="20"/>
  <c r="H38" i="20"/>
  <c r="H48" i="20"/>
  <c r="H81" i="20"/>
  <c r="H253" i="20"/>
  <c r="H50" i="20"/>
  <c r="H133" i="20"/>
  <c r="H66" i="20"/>
  <c r="H58" i="20"/>
  <c r="H65" i="20"/>
  <c r="H140" i="20"/>
  <c r="H122" i="20"/>
  <c r="H59" i="20"/>
  <c r="H110" i="20"/>
  <c r="H142" i="20"/>
  <c r="H161" i="20"/>
  <c r="H207" i="20"/>
  <c r="H232" i="16"/>
  <c r="H35" i="16"/>
  <c r="H241" i="16"/>
  <c r="H17" i="16"/>
  <c r="H97" i="16"/>
  <c r="H218" i="16"/>
  <c r="H166" i="16"/>
  <c r="H194" i="16"/>
  <c r="H169" i="16"/>
  <c r="H48" i="16"/>
  <c r="H199" i="16"/>
  <c r="H202" i="16"/>
  <c r="H161" i="16"/>
  <c r="H130" i="16"/>
  <c r="H151" i="16"/>
  <c r="H159" i="16"/>
  <c r="H143" i="16"/>
  <c r="H235" i="16"/>
  <c r="H215" i="16"/>
  <c r="H15" i="16"/>
  <c r="H89" i="16"/>
  <c r="H197" i="16"/>
  <c r="H141" i="16"/>
  <c r="H165" i="16"/>
  <c r="H219" i="16"/>
  <c r="H214" i="16"/>
  <c r="H205" i="16"/>
  <c r="H102" i="16"/>
  <c r="H236" i="16"/>
  <c r="H95" i="16"/>
  <c r="H173" i="16"/>
  <c r="H186" i="16"/>
  <c r="H56" i="16"/>
  <c r="H245" i="16"/>
  <c r="H7" i="16"/>
  <c r="H198" i="16"/>
  <c r="H127" i="16"/>
  <c r="H118" i="16"/>
  <c r="H25" i="16"/>
  <c r="H252" i="16"/>
  <c r="H125" i="16"/>
  <c r="H49" i="16"/>
  <c r="H176" i="16"/>
  <c r="H187" i="16"/>
  <c r="H135" i="16"/>
  <c r="H99" i="16"/>
  <c r="H253" i="16"/>
  <c r="H11" i="16"/>
  <c r="H40" i="16"/>
  <c r="H208" i="16"/>
  <c r="H233" i="16"/>
  <c r="H23" i="16"/>
  <c r="H251" i="16"/>
  <c r="H51" i="16"/>
  <c r="H67" i="16"/>
  <c r="H136" i="16"/>
  <c r="H59" i="16"/>
  <c r="H147" i="16"/>
  <c r="H66" i="16"/>
  <c r="H129" i="16"/>
  <c r="H55" i="16"/>
  <c r="H211" i="16"/>
  <c r="H12" i="16"/>
  <c r="H74" i="16"/>
  <c r="H63" i="23"/>
  <c r="H208" i="23"/>
  <c r="H188" i="23"/>
  <c r="H167" i="23"/>
  <c r="H46" i="23"/>
  <c r="H85" i="23"/>
  <c r="H251" i="23"/>
  <c r="H196" i="23"/>
  <c r="H127" i="23"/>
  <c r="H157" i="23"/>
  <c r="H4" i="23"/>
  <c r="H160" i="23"/>
  <c r="H142" i="23"/>
  <c r="H100" i="23"/>
  <c r="H234" i="23"/>
  <c r="H194" i="23"/>
  <c r="H69" i="23"/>
  <c r="H132" i="23"/>
  <c r="H198" i="23"/>
  <c r="H153" i="23"/>
  <c r="H65" i="23"/>
  <c r="H134" i="23"/>
  <c r="H253" i="23"/>
  <c r="H128" i="23"/>
  <c r="H30" i="23"/>
  <c r="H229" i="23"/>
  <c r="H123" i="23"/>
  <c r="H80" i="23"/>
  <c r="H7" i="23"/>
  <c r="H145" i="23"/>
  <c r="H193" i="23"/>
  <c r="H233" i="23"/>
  <c r="H211" i="23"/>
  <c r="H105" i="23"/>
  <c r="H90" i="23"/>
  <c r="H206" i="23"/>
  <c r="H143" i="23"/>
  <c r="H176" i="23"/>
  <c r="H79" i="23"/>
  <c r="H214" i="23"/>
  <c r="H119" i="23"/>
  <c r="H61" i="23"/>
  <c r="H41" i="23"/>
  <c r="H231" i="23"/>
  <c r="H23" i="23"/>
  <c r="H14" i="23"/>
  <c r="H195" i="23"/>
  <c r="H154" i="23"/>
  <c r="H86" i="23"/>
  <c r="H51" i="23"/>
  <c r="H144" i="23"/>
  <c r="H200" i="23"/>
  <c r="H228" i="23"/>
  <c r="H89" i="23"/>
  <c r="H101" i="23"/>
  <c r="H57" i="23"/>
  <c r="H45" i="23"/>
  <c r="H218" i="23"/>
  <c r="H64" i="23"/>
  <c r="H225" i="23"/>
  <c r="H77" i="23"/>
  <c r="H152" i="23"/>
  <c r="H183" i="23"/>
  <c r="H177" i="23"/>
  <c r="H33" i="9"/>
  <c r="H9" i="9"/>
  <c r="H175" i="9"/>
  <c r="H49" i="9"/>
  <c r="H211" i="9"/>
  <c r="H206" i="9"/>
  <c r="H138" i="9"/>
  <c r="H159" i="9"/>
  <c r="H76" i="9"/>
  <c r="H51" i="9"/>
  <c r="H87" i="9"/>
  <c r="H19" i="14"/>
  <c r="H70" i="14"/>
  <c r="H173" i="14"/>
  <c r="H222" i="14"/>
  <c r="H141" i="14"/>
  <c r="H191" i="14"/>
  <c r="H109" i="14"/>
  <c r="H184" i="14"/>
  <c r="H199" i="14"/>
  <c r="H22" i="14"/>
  <c r="H74" i="14"/>
  <c r="H204" i="20"/>
  <c r="H117" i="20"/>
  <c r="H243" i="20"/>
  <c r="H183" i="20"/>
  <c r="H111" i="20"/>
  <c r="H120" i="20"/>
  <c r="H131" i="20"/>
  <c r="H28" i="20"/>
  <c r="H55" i="20"/>
  <c r="H159" i="20"/>
  <c r="H205" i="20"/>
  <c r="H150" i="20"/>
  <c r="H163" i="20"/>
  <c r="H102" i="20"/>
  <c r="H94" i="20"/>
  <c r="H229" i="20"/>
  <c r="H5" i="20"/>
  <c r="H191" i="20"/>
  <c r="H180" i="20"/>
  <c r="H101" i="20"/>
  <c r="H26" i="20"/>
  <c r="H39" i="20"/>
  <c r="H129" i="20"/>
  <c r="H213" i="20"/>
  <c r="H12" i="20"/>
  <c r="H170" i="20"/>
  <c r="H96" i="20"/>
  <c r="H156" i="20"/>
  <c r="H250" i="20"/>
  <c r="H245" i="20"/>
  <c r="H225" i="20"/>
  <c r="H174" i="20"/>
  <c r="H99" i="20"/>
  <c r="H200" i="20"/>
  <c r="H118" i="20"/>
  <c r="H75" i="20"/>
  <c r="H77" i="20"/>
  <c r="H178" i="20"/>
  <c r="H155" i="20"/>
  <c r="H219" i="20"/>
  <c r="H172" i="20"/>
  <c r="H221" i="20"/>
  <c r="H214" i="20"/>
  <c r="H114" i="20"/>
  <c r="H194" i="20"/>
  <c r="H44" i="20"/>
  <c r="H56" i="20"/>
  <c r="H41" i="20"/>
  <c r="H106" i="20"/>
  <c r="H130" i="20"/>
  <c r="H37" i="20"/>
  <c r="H24" i="20"/>
  <c r="H33" i="20"/>
  <c r="H169" i="20"/>
  <c r="H248" i="20"/>
  <c r="H95" i="20"/>
  <c r="H45" i="20"/>
  <c r="H185" i="20"/>
  <c r="H17" i="20"/>
  <c r="H97" i="20"/>
  <c r="H61" i="20"/>
  <c r="H188" i="20"/>
  <c r="H13" i="20"/>
  <c r="H42" i="16"/>
  <c r="H126" i="16"/>
  <c r="H172" i="16"/>
  <c r="H150" i="16"/>
  <c r="H223" i="16"/>
  <c r="H137" i="16"/>
  <c r="H116" i="16"/>
  <c r="H149" i="16"/>
  <c r="H18" i="16"/>
  <c r="H32" i="16"/>
  <c r="H217" i="16"/>
  <c r="H200" i="16"/>
  <c r="H81" i="16"/>
  <c r="H231" i="16"/>
  <c r="H43" i="16"/>
  <c r="H254" i="16"/>
  <c r="H4" i="16"/>
  <c r="H213" i="16"/>
  <c r="H90" i="16"/>
  <c r="H109" i="16"/>
  <c r="H178" i="16"/>
  <c r="H179" i="16"/>
  <c r="H250" i="16"/>
  <c r="H196" i="16"/>
  <c r="H225" i="16"/>
  <c r="H73" i="16"/>
  <c r="H84" i="16"/>
  <c r="H189" i="16"/>
  <c r="H69" i="16"/>
  <c r="H123" i="16"/>
  <c r="H76" i="16"/>
  <c r="H21" i="16"/>
  <c r="H64" i="16"/>
  <c r="H140" i="16"/>
  <c r="H101" i="16"/>
  <c r="H27" i="16"/>
  <c r="H203" i="16"/>
  <c r="H30" i="16"/>
  <c r="H242" i="16"/>
  <c r="H175" i="16"/>
  <c r="H146" i="16"/>
  <c r="H152" i="16"/>
  <c r="H182" i="16"/>
  <c r="H174" i="16"/>
  <c r="H110" i="16"/>
  <c r="H8" i="16"/>
  <c r="H58" i="16"/>
  <c r="H192" i="16"/>
  <c r="H216" i="16"/>
  <c r="H68" i="16"/>
  <c r="H229" i="16"/>
  <c r="H243" i="16"/>
  <c r="H180" i="16"/>
  <c r="H9" i="16"/>
  <c r="H80" i="16"/>
  <c r="H98" i="16"/>
  <c r="H34" i="16"/>
  <c r="H22" i="16"/>
  <c r="H75" i="16"/>
  <c r="H85" i="16"/>
  <c r="H112" i="16"/>
  <c r="H132" i="16"/>
  <c r="H207" i="16"/>
  <c r="F177" i="21" l="1"/>
  <c r="G177" i="21" s="1"/>
  <c r="I177" i="21" s="1"/>
  <c r="F165" i="21"/>
  <c r="G165" i="21" s="1"/>
  <c r="F254" i="21"/>
  <c r="G254" i="21" s="1"/>
  <c r="I254" i="21" s="1"/>
  <c r="F42" i="21"/>
  <c r="G42" i="21" s="1"/>
  <c r="F38" i="21"/>
  <c r="G38" i="21" s="1"/>
  <c r="I38" i="21" s="1"/>
  <c r="F76" i="21"/>
  <c r="G76" i="21" s="1"/>
  <c r="F20" i="21"/>
  <c r="G20" i="21" s="1"/>
  <c r="I20" i="21" s="1"/>
  <c r="F17" i="21"/>
  <c r="G17" i="21" s="1"/>
  <c r="I17" i="21" s="1"/>
  <c r="H107" i="9"/>
  <c r="H146" i="14"/>
  <c r="H18" i="14"/>
  <c r="F59" i="21"/>
  <c r="G59" i="21" s="1"/>
  <c r="F186" i="21"/>
  <c r="G186" i="21" s="1"/>
  <c r="I186" i="21" s="1"/>
  <c r="F161" i="21"/>
  <c r="G161" i="21" s="1"/>
  <c r="I161" i="21" s="1"/>
  <c r="H60" i="14"/>
  <c r="H45" i="14"/>
  <c r="H8" i="21"/>
  <c r="F29" i="21"/>
  <c r="G29" i="21" s="1"/>
  <c r="F48" i="21"/>
  <c r="G48" i="21" s="1"/>
  <c r="F89" i="21"/>
  <c r="G89" i="21" s="1"/>
  <c r="H228" i="21"/>
  <c r="H13" i="14"/>
  <c r="H53" i="14"/>
  <c r="H244" i="14"/>
  <c r="H157" i="14"/>
  <c r="H133" i="14"/>
  <c r="H8" i="14"/>
  <c r="F74" i="21"/>
  <c r="G74" i="21" s="1"/>
  <c r="F172" i="21"/>
  <c r="G172" i="21" s="1"/>
  <c r="F47" i="21"/>
  <c r="G47" i="21" s="1"/>
  <c r="H47" i="21" s="1"/>
  <c r="H63" i="14"/>
  <c r="H245" i="9"/>
  <c r="H205" i="21"/>
  <c r="H34" i="14"/>
  <c r="H113" i="14"/>
  <c r="H95" i="9"/>
  <c r="H50" i="14"/>
  <c r="H142" i="21"/>
  <c r="H75" i="14"/>
  <c r="F231" i="8"/>
  <c r="G231" i="8" s="1"/>
  <c r="I231" i="8" s="1"/>
  <c r="F232" i="21"/>
  <c r="G232" i="21" s="1"/>
  <c r="F51" i="21"/>
  <c r="G51" i="21" s="1"/>
  <c r="F154" i="21"/>
  <c r="G154" i="21" s="1"/>
  <c r="F92" i="21"/>
  <c r="G92" i="21" s="1"/>
  <c r="F159" i="21"/>
  <c r="G159" i="21" s="1"/>
  <c r="H149" i="9"/>
  <c r="H123" i="14"/>
  <c r="H64" i="9"/>
  <c r="H169" i="14"/>
  <c r="H243" i="14"/>
  <c r="H83" i="9"/>
  <c r="F161" i="8"/>
  <c r="G161" i="8" s="1"/>
  <c r="F148" i="8"/>
  <c r="G148" i="8" s="1"/>
  <c r="I148" i="8" s="1"/>
  <c r="F203" i="8"/>
  <c r="G203" i="8" s="1"/>
  <c r="H203" i="8" s="1"/>
  <c r="F19" i="8"/>
  <c r="G19" i="8" s="1"/>
  <c r="I19" i="8" s="1"/>
  <c r="F140" i="8"/>
  <c r="G140" i="8" s="1"/>
  <c r="F141" i="8"/>
  <c r="G141" i="8" s="1"/>
  <c r="I141" i="8" s="1"/>
  <c r="F24" i="8"/>
  <c r="G24" i="8" s="1"/>
  <c r="F52" i="8"/>
  <c r="G52" i="8" s="1"/>
  <c r="I52" i="8" s="1"/>
  <c r="F179" i="21"/>
  <c r="G179" i="21" s="1"/>
  <c r="I179" i="21" s="1"/>
  <c r="F237" i="21"/>
  <c r="G237" i="21" s="1"/>
  <c r="F187" i="21"/>
  <c r="G187" i="21" s="1"/>
  <c r="F4" i="21"/>
  <c r="G4" i="21" s="1"/>
  <c r="H4" i="21" s="1"/>
  <c r="F69" i="21"/>
  <c r="G69" i="21" s="1"/>
  <c r="F143" i="21"/>
  <c r="G143" i="21" s="1"/>
  <c r="F23" i="21"/>
  <c r="G23" i="21" s="1"/>
  <c r="H123" i="9"/>
  <c r="H188" i="14"/>
  <c r="H130" i="9"/>
  <c r="H146" i="21"/>
  <c r="H81" i="9"/>
  <c r="F154" i="8"/>
  <c r="G154" i="8" s="1"/>
  <c r="I154" i="8" s="1"/>
  <c r="F180" i="8"/>
  <c r="G180" i="8" s="1"/>
  <c r="F102" i="8"/>
  <c r="G102" i="8" s="1"/>
  <c r="I102" i="8" s="1"/>
  <c r="F81" i="8"/>
  <c r="G81" i="8" s="1"/>
  <c r="F13" i="8"/>
  <c r="G13" i="8" s="1"/>
  <c r="F84" i="8"/>
  <c r="G84" i="8" s="1"/>
  <c r="I84" i="8" s="1"/>
  <c r="F74" i="8"/>
  <c r="G74" i="8" s="1"/>
  <c r="I74" i="8" s="1"/>
  <c r="F233" i="8"/>
  <c r="G233" i="8" s="1"/>
  <c r="I233" i="8" s="1"/>
  <c r="F31" i="21"/>
  <c r="G31" i="21" s="1"/>
  <c r="I31" i="21" s="1"/>
  <c r="F117" i="21"/>
  <c r="G117" i="21" s="1"/>
  <c r="I117" i="21" s="1"/>
  <c r="F198" i="21"/>
  <c r="G198" i="21" s="1"/>
  <c r="I198" i="21" s="1"/>
  <c r="F86" i="21"/>
  <c r="G86" i="21" s="1"/>
  <c r="I86" i="21" s="1"/>
  <c r="F95" i="21"/>
  <c r="G95" i="21" s="1"/>
  <c r="H150" i="9"/>
  <c r="H102" i="14"/>
  <c r="H246" i="14"/>
  <c r="H101" i="14"/>
  <c r="H246" i="9"/>
  <c r="H135" i="14"/>
  <c r="H117" i="14"/>
  <c r="H163" i="14"/>
  <c r="H92" i="14"/>
  <c r="H229" i="14"/>
  <c r="M7" i="23"/>
  <c r="M8" i="23"/>
  <c r="M7" i="24"/>
  <c r="M8" i="24"/>
  <c r="I31" i="22"/>
  <c r="M15" i="22"/>
  <c r="M16" i="22"/>
  <c r="H58" i="21"/>
  <c r="F50" i="21"/>
  <c r="G50" i="21" s="1"/>
  <c r="H120" i="21"/>
  <c r="F33" i="21"/>
  <c r="G33" i="21" s="1"/>
  <c r="F255" i="21"/>
  <c r="G255" i="21" s="1"/>
  <c r="F96" i="21"/>
  <c r="G96" i="21" s="1"/>
  <c r="H38" i="21"/>
  <c r="F251" i="21"/>
  <c r="G251" i="21" s="1"/>
  <c r="I251" i="21" s="1"/>
  <c r="F63" i="21"/>
  <c r="G63" i="21" s="1"/>
  <c r="F62" i="21"/>
  <c r="G62" i="21" s="1"/>
  <c r="F30" i="21"/>
  <c r="G30" i="21" s="1"/>
  <c r="M8" i="18"/>
  <c r="M7" i="18"/>
  <c r="M7" i="16"/>
  <c r="M8" i="16"/>
  <c r="M7" i="12"/>
  <c r="M8" i="12"/>
  <c r="M16" i="9"/>
  <c r="M15" i="9"/>
  <c r="F61" i="8"/>
  <c r="G61" i="8" s="1"/>
  <c r="I61" i="8" s="1"/>
  <c r="F65" i="8"/>
  <c r="G65" i="8" s="1"/>
  <c r="I65" i="8" s="1"/>
  <c r="H164" i="14"/>
  <c r="H37" i="14"/>
  <c r="H162" i="14"/>
  <c r="H215" i="14"/>
  <c r="H17" i="14"/>
  <c r="H155" i="14"/>
  <c r="H96" i="14"/>
  <c r="H213" i="14"/>
  <c r="H104" i="14"/>
  <c r="H42" i="14"/>
  <c r="H41" i="14"/>
  <c r="H134" i="14"/>
  <c r="M16" i="14"/>
  <c r="H235" i="14"/>
  <c r="H189" i="14"/>
  <c r="H158" i="14"/>
  <c r="M15" i="14"/>
  <c r="H149" i="14"/>
  <c r="H190" i="14"/>
  <c r="I39" i="19"/>
  <c r="M15" i="19"/>
  <c r="M16" i="19"/>
  <c r="F177" i="8"/>
  <c r="G177" i="8" s="1"/>
  <c r="F201" i="8"/>
  <c r="G201" i="8" s="1"/>
  <c r="H201" i="8" s="1"/>
  <c r="F151" i="8"/>
  <c r="G151" i="8" s="1"/>
  <c r="I151" i="8" s="1"/>
  <c r="F226" i="8"/>
  <c r="G226" i="8" s="1"/>
  <c r="I226" i="8" s="1"/>
  <c r="F186" i="8"/>
  <c r="G186" i="8" s="1"/>
  <c r="I186" i="8" s="1"/>
  <c r="F223" i="8"/>
  <c r="G223" i="8" s="1"/>
  <c r="I223" i="8" s="1"/>
  <c r="F211" i="8"/>
  <c r="G211" i="8" s="1"/>
  <c r="I211" i="8" s="1"/>
  <c r="F251" i="8"/>
  <c r="G251" i="8" s="1"/>
  <c r="I251" i="8" s="1"/>
  <c r="F170" i="8"/>
  <c r="G170" i="8" s="1"/>
  <c r="I170" i="8" s="1"/>
  <c r="F166" i="8"/>
  <c r="G166" i="8" s="1"/>
  <c r="I166" i="8" s="1"/>
  <c r="F159" i="8"/>
  <c r="G159" i="8" s="1"/>
  <c r="F96" i="8"/>
  <c r="G96" i="8" s="1"/>
  <c r="F56" i="8"/>
  <c r="G56" i="8" s="1"/>
  <c r="F32" i="8"/>
  <c r="G32" i="8" s="1"/>
  <c r="H32" i="8" s="1"/>
  <c r="F256" i="8"/>
  <c r="G256" i="8" s="1"/>
  <c r="I256" i="8" s="1"/>
  <c r="F105" i="8"/>
  <c r="G105" i="8" s="1"/>
  <c r="I105" i="8" s="1"/>
  <c r="F27" i="8"/>
  <c r="G27" i="8" s="1"/>
  <c r="I27" i="8" s="1"/>
  <c r="F62" i="8"/>
  <c r="G62" i="8" s="1"/>
  <c r="I62" i="8" s="1"/>
  <c r="F79" i="8"/>
  <c r="G79" i="8" s="1"/>
  <c r="I79" i="8" s="1"/>
  <c r="F147" i="8"/>
  <c r="G147" i="8" s="1"/>
  <c r="I147" i="8" s="1"/>
  <c r="F250" i="8"/>
  <c r="G250" i="8" s="1"/>
  <c r="I250" i="8" s="1"/>
  <c r="F21" i="8"/>
  <c r="G21" i="8" s="1"/>
  <c r="I21" i="8" s="1"/>
  <c r="F195" i="8"/>
  <c r="G195" i="8" s="1"/>
  <c r="H195" i="8" s="1"/>
  <c r="F167" i="8"/>
  <c r="G167" i="8" s="1"/>
  <c r="I167" i="8" s="1"/>
  <c r="F39" i="8"/>
  <c r="G39" i="8" s="1"/>
  <c r="I39" i="8" s="1"/>
  <c r="F246" i="8"/>
  <c r="G246" i="8" s="1"/>
  <c r="H246" i="8" s="1"/>
  <c r="F153" i="8"/>
  <c r="G153" i="8" s="1"/>
  <c r="H153" i="8" s="1"/>
  <c r="F94" i="8"/>
  <c r="G94" i="8" s="1"/>
  <c r="I94" i="8" s="1"/>
  <c r="F126" i="8"/>
  <c r="G126" i="8" s="1"/>
  <c r="F69" i="8"/>
  <c r="G69" i="8" s="1"/>
  <c r="F235" i="8"/>
  <c r="G235" i="8" s="1"/>
  <c r="I235" i="8" s="1"/>
  <c r="F168" i="8"/>
  <c r="G168" i="8" s="1"/>
  <c r="H168" i="8" s="1"/>
  <c r="F236" i="8"/>
  <c r="G236" i="8" s="1"/>
  <c r="I236" i="8" s="1"/>
  <c r="F173" i="8"/>
  <c r="G173" i="8" s="1"/>
  <c r="I173" i="8" s="1"/>
  <c r="F163" i="8"/>
  <c r="G163" i="8" s="1"/>
  <c r="H163" i="8" s="1"/>
  <c r="F239" i="8"/>
  <c r="G239" i="8" s="1"/>
  <c r="I239" i="8" s="1"/>
  <c r="F111" i="8"/>
  <c r="G111" i="8" s="1"/>
  <c r="I111" i="8" s="1"/>
  <c r="F220" i="8"/>
  <c r="G220" i="8" s="1"/>
  <c r="H220" i="8" s="1"/>
  <c r="F162" i="8"/>
  <c r="G162" i="8" s="1"/>
  <c r="H162" i="8" s="1"/>
  <c r="F176" i="8"/>
  <c r="G176" i="8" s="1"/>
  <c r="I176" i="8" s="1"/>
  <c r="F192" i="8"/>
  <c r="G192" i="8" s="1"/>
  <c r="I192" i="8" s="1"/>
  <c r="F25" i="8"/>
  <c r="G25" i="8" s="1"/>
  <c r="I25" i="8" s="1"/>
  <c r="F35" i="8"/>
  <c r="G35" i="8" s="1"/>
  <c r="I35" i="8" s="1"/>
  <c r="F48" i="8"/>
  <c r="G48" i="8" s="1"/>
  <c r="F206" i="8"/>
  <c r="G206" i="8" s="1"/>
  <c r="F107" i="8"/>
  <c r="G107" i="8" s="1"/>
  <c r="H107" i="8" s="1"/>
  <c r="F208" i="8"/>
  <c r="G208" i="8" s="1"/>
  <c r="I208" i="8" s="1"/>
  <c r="F14" i="8"/>
  <c r="G14" i="8" s="1"/>
  <c r="I14" i="8" s="1"/>
  <c r="F88" i="8"/>
  <c r="G88" i="8" s="1"/>
  <c r="F82" i="8"/>
  <c r="G82" i="8" s="1"/>
  <c r="I82" i="8" s="1"/>
  <c r="F242" i="8"/>
  <c r="G242" i="8" s="1"/>
  <c r="F128" i="8"/>
  <c r="G128" i="8" s="1"/>
  <c r="F26" i="8"/>
  <c r="G26" i="8" s="1"/>
  <c r="F165" i="8"/>
  <c r="G165" i="8" s="1"/>
  <c r="I165" i="8" s="1"/>
  <c r="F205" i="8"/>
  <c r="G205" i="8" s="1"/>
  <c r="H205" i="8" s="1"/>
  <c r="F44" i="8"/>
  <c r="G44" i="8" s="1"/>
  <c r="I44" i="8" s="1"/>
  <c r="F175" i="8"/>
  <c r="G175" i="8" s="1"/>
  <c r="F116" i="8"/>
  <c r="G116" i="8" s="1"/>
  <c r="I116" i="8" s="1"/>
  <c r="F64" i="8"/>
  <c r="G64" i="8" s="1"/>
  <c r="H64" i="8" s="1"/>
  <c r="F197" i="8"/>
  <c r="G197" i="8" s="1"/>
  <c r="F66" i="8"/>
  <c r="G66" i="8" s="1"/>
  <c r="F181" i="8"/>
  <c r="G181" i="8" s="1"/>
  <c r="I181" i="8" s="1"/>
  <c r="H61" i="8"/>
  <c r="F174" i="8"/>
  <c r="G174" i="8" s="1"/>
  <c r="H174" i="8" s="1"/>
  <c r="F110" i="8"/>
  <c r="G110" i="8" s="1"/>
  <c r="F227" i="8"/>
  <c r="G227" i="8" s="1"/>
  <c r="H227" i="8" s="1"/>
  <c r="F252" i="8"/>
  <c r="G252" i="8" s="1"/>
  <c r="F179" i="8"/>
  <c r="G179" i="8" s="1"/>
  <c r="I179" i="8" s="1"/>
  <c r="F118" i="8"/>
  <c r="G118" i="8" s="1"/>
  <c r="I118" i="8" s="1"/>
  <c r="F210" i="8"/>
  <c r="G210" i="8" s="1"/>
  <c r="H210" i="8" s="1"/>
  <c r="F194" i="8"/>
  <c r="G194" i="8" s="1"/>
  <c r="I194" i="8" s="1"/>
  <c r="F150" i="8"/>
  <c r="G150" i="8" s="1"/>
  <c r="I150" i="8" s="1"/>
  <c r="F187" i="8"/>
  <c r="G187" i="8" s="1"/>
  <c r="I187" i="8" s="1"/>
  <c r="F73" i="8"/>
  <c r="G73" i="8" s="1"/>
  <c r="H73" i="8" s="1"/>
  <c r="F41" i="8"/>
  <c r="G41" i="8" s="1"/>
  <c r="F16" i="8"/>
  <c r="G16" i="8" s="1"/>
  <c r="H16" i="8" s="1"/>
  <c r="F244" i="8"/>
  <c r="G244" i="8" s="1"/>
  <c r="I244" i="8" s="1"/>
  <c r="F196" i="8"/>
  <c r="G196" i="8" s="1"/>
  <c r="I196" i="8" s="1"/>
  <c r="F237" i="8"/>
  <c r="G237" i="8" s="1"/>
  <c r="I237" i="8" s="1"/>
  <c r="F20" i="8"/>
  <c r="G20" i="8" s="1"/>
  <c r="H20" i="8" s="1"/>
  <c r="F34" i="8"/>
  <c r="G34" i="8" s="1"/>
  <c r="F53" i="8"/>
  <c r="G53" i="8" s="1"/>
  <c r="H53" i="8" s="1"/>
  <c r="F254" i="8"/>
  <c r="G254" i="8" s="1"/>
  <c r="H254" i="8" s="1"/>
  <c r="F160" i="8"/>
  <c r="G160" i="8" s="1"/>
  <c r="H160" i="8" s="1"/>
  <c r="F83" i="8"/>
  <c r="G83" i="8" s="1"/>
  <c r="F243" i="8"/>
  <c r="G243" i="8" s="1"/>
  <c r="H243" i="8" s="1"/>
  <c r="F184" i="8"/>
  <c r="G184" i="8" s="1"/>
  <c r="H184" i="8" s="1"/>
  <c r="F45" i="8"/>
  <c r="G45" i="8" s="1"/>
  <c r="I45" i="8" s="1"/>
  <c r="F103" i="8"/>
  <c r="G103" i="8" s="1"/>
  <c r="F106" i="8"/>
  <c r="G106" i="8" s="1"/>
  <c r="I106" i="8" s="1"/>
  <c r="F70" i="8"/>
  <c r="G70" i="8" s="1"/>
  <c r="H70" i="8" s="1"/>
  <c r="F132" i="8"/>
  <c r="G132" i="8" s="1"/>
  <c r="I132" i="8" s="1"/>
  <c r="F124" i="8"/>
  <c r="G124" i="8" s="1"/>
  <c r="I124" i="8" s="1"/>
  <c r="F95" i="8"/>
  <c r="G95" i="8" s="1"/>
  <c r="F200" i="8"/>
  <c r="G200" i="8" s="1"/>
  <c r="F249" i="8"/>
  <c r="G249" i="8" s="1"/>
  <c r="I249" i="8" s="1"/>
  <c r="F219" i="8"/>
  <c r="G219" i="8" s="1"/>
  <c r="F142" i="8"/>
  <c r="G142" i="8" s="1"/>
  <c r="I142" i="8" s="1"/>
  <c r="F222" i="8"/>
  <c r="G222" i="8" s="1"/>
  <c r="I222" i="8" s="1"/>
  <c r="F207" i="8"/>
  <c r="G207" i="8" s="1"/>
  <c r="H207" i="8" s="1"/>
  <c r="F152" i="8"/>
  <c r="G152" i="8" s="1"/>
  <c r="F255" i="8"/>
  <c r="G255" i="8" s="1"/>
  <c r="I255" i="8" s="1"/>
  <c r="F164" i="8"/>
  <c r="G164" i="8" s="1"/>
  <c r="I164" i="8" s="1"/>
  <c r="F204" i="8"/>
  <c r="G204" i="8" s="1"/>
  <c r="H204" i="8" s="1"/>
  <c r="F214" i="8"/>
  <c r="G214" i="8" s="1"/>
  <c r="I214" i="8" s="1"/>
  <c r="F225" i="8"/>
  <c r="G225" i="8" s="1"/>
  <c r="I225" i="8" s="1"/>
  <c r="F49" i="8"/>
  <c r="G49" i="8" s="1"/>
  <c r="F58" i="8"/>
  <c r="G58" i="8" s="1"/>
  <c r="H58" i="8" s="1"/>
  <c r="F57" i="8"/>
  <c r="G57" i="8" s="1"/>
  <c r="I57" i="8" s="1"/>
  <c r="F136" i="8"/>
  <c r="G136" i="8" s="1"/>
  <c r="H136" i="8" s="1"/>
  <c r="F171" i="8"/>
  <c r="G171" i="8" s="1"/>
  <c r="I171" i="8" s="1"/>
  <c r="F131" i="8"/>
  <c r="G131" i="8" s="1"/>
  <c r="H131" i="8" s="1"/>
  <c r="F30" i="8"/>
  <c r="G30" i="8" s="1"/>
  <c r="F15" i="8"/>
  <c r="G15" i="8" s="1"/>
  <c r="I15" i="8" s="1"/>
  <c r="F5" i="8"/>
  <c r="G5" i="8" s="1"/>
  <c r="F122" i="8"/>
  <c r="G122" i="8" s="1"/>
  <c r="I122" i="8" s="1"/>
  <c r="F71" i="8"/>
  <c r="G71" i="8" s="1"/>
  <c r="I71" i="8" s="1"/>
  <c r="F87" i="8"/>
  <c r="G87" i="8" s="1"/>
  <c r="H87" i="8" s="1"/>
  <c r="F113" i="8"/>
  <c r="G113" i="8" s="1"/>
  <c r="I113" i="8" s="1"/>
  <c r="F215" i="8"/>
  <c r="G215" i="8" s="1"/>
  <c r="H215" i="8" s="1"/>
  <c r="F68" i="8"/>
  <c r="G68" i="8" s="1"/>
  <c r="F125" i="8"/>
  <c r="G125" i="8" s="1"/>
  <c r="I125" i="8" s="1"/>
  <c r="F37" i="8"/>
  <c r="G37" i="8" s="1"/>
  <c r="I37" i="8" s="1"/>
  <c r="F78" i="8"/>
  <c r="G78" i="8" s="1"/>
  <c r="I78" i="8" s="1"/>
  <c r="F89" i="8"/>
  <c r="G89" i="8" s="1"/>
  <c r="I89" i="8" s="1"/>
  <c r="F91" i="8"/>
  <c r="G91" i="8" s="1"/>
  <c r="H91" i="8" s="1"/>
  <c r="F90" i="8"/>
  <c r="G90" i="8" s="1"/>
  <c r="F218" i="8"/>
  <c r="G218" i="8" s="1"/>
  <c r="I218" i="8" s="1"/>
  <c r="F117" i="8"/>
  <c r="G117" i="8" s="1"/>
  <c r="F120" i="8"/>
  <c r="G120" i="8" s="1"/>
  <c r="H120" i="8" s="1"/>
  <c r="F229" i="8"/>
  <c r="G229" i="8" s="1"/>
  <c r="F139" i="8"/>
  <c r="G139" i="8" s="1"/>
  <c r="H139" i="8" s="1"/>
  <c r="F198" i="8"/>
  <c r="G198" i="8" s="1"/>
  <c r="F123" i="8"/>
  <c r="G123" i="8" s="1"/>
  <c r="I123" i="8" s="1"/>
  <c r="F190" i="8"/>
  <c r="G190" i="8" s="1"/>
  <c r="H190" i="8" s="1"/>
  <c r="F121" i="8"/>
  <c r="G121" i="8" s="1"/>
  <c r="I121" i="8" s="1"/>
  <c r="F119" i="8"/>
  <c r="G119" i="8" s="1"/>
  <c r="F232" i="8"/>
  <c r="G232" i="8" s="1"/>
  <c r="I232" i="8" s="1"/>
  <c r="F55" i="8"/>
  <c r="G55" i="8" s="1"/>
  <c r="I55" i="8" s="1"/>
  <c r="F46" i="8"/>
  <c r="G46" i="8" s="1"/>
  <c r="I46" i="8" s="1"/>
  <c r="F99" i="8"/>
  <c r="G99" i="8" s="1"/>
  <c r="H99" i="8" s="1"/>
  <c r="F158" i="8"/>
  <c r="G158" i="8" s="1"/>
  <c r="H158" i="8" s="1"/>
  <c r="F241" i="8"/>
  <c r="G241" i="8" s="1"/>
  <c r="H241" i="8" s="1"/>
  <c r="F172" i="8"/>
  <c r="G172" i="8" s="1"/>
  <c r="I172" i="8" s="1"/>
  <c r="F92" i="8"/>
  <c r="G92" i="8" s="1"/>
  <c r="I92" i="8" s="1"/>
  <c r="F98" i="8"/>
  <c r="G98" i="8" s="1"/>
  <c r="I98" i="8" s="1"/>
  <c r="F7" i="8"/>
  <c r="G7" i="8" s="1"/>
  <c r="I7" i="8" s="1"/>
  <c r="F183" i="8"/>
  <c r="G183" i="8" s="1"/>
  <c r="I183" i="8" s="1"/>
  <c r="F42" i="8"/>
  <c r="G42" i="8" s="1"/>
  <c r="I42" i="8" s="1"/>
  <c r="F12" i="8"/>
  <c r="G12" i="8" s="1"/>
  <c r="H12" i="8" s="1"/>
  <c r="F224" i="8"/>
  <c r="G224" i="8" s="1"/>
  <c r="I224" i="8" s="1"/>
  <c r="F6" i="8"/>
  <c r="G6" i="8" s="1"/>
  <c r="H6" i="8" s="1"/>
  <c r="F23" i="8"/>
  <c r="G23" i="8" s="1"/>
  <c r="I23" i="8" s="1"/>
  <c r="F109" i="8"/>
  <c r="G109" i="8" s="1"/>
  <c r="H109" i="8" s="1"/>
  <c r="F86" i="8"/>
  <c r="G86" i="8" s="1"/>
  <c r="I86" i="8" s="1"/>
  <c r="F10" i="8"/>
  <c r="G10" i="8" s="1"/>
  <c r="I10" i="8" s="1"/>
  <c r="F18" i="8"/>
  <c r="G18" i="8" s="1"/>
  <c r="I18" i="8" s="1"/>
  <c r="F72" i="8"/>
  <c r="G72" i="8" s="1"/>
  <c r="I72" i="8" s="1"/>
  <c r="H47" i="8"/>
  <c r="H65" i="8"/>
  <c r="F228" i="8"/>
  <c r="G228" i="8" s="1"/>
  <c r="I228" i="8" s="1"/>
  <c r="F149" i="8"/>
  <c r="G149" i="8" s="1"/>
  <c r="I149" i="8" s="1"/>
  <c r="F213" i="8"/>
  <c r="G213" i="8" s="1"/>
  <c r="F112" i="8"/>
  <c r="G112" i="8" s="1"/>
  <c r="I112" i="8" s="1"/>
  <c r="F247" i="8"/>
  <c r="G247" i="8" s="1"/>
  <c r="I247" i="8" s="1"/>
  <c r="F202" i="8"/>
  <c r="G202" i="8" s="1"/>
  <c r="I202" i="8" s="1"/>
  <c r="F143" i="8"/>
  <c r="G143" i="8" s="1"/>
  <c r="H143" i="8" s="1"/>
  <c r="F138" i="8"/>
  <c r="G138" i="8" s="1"/>
  <c r="I138" i="8" s="1"/>
  <c r="F191" i="8"/>
  <c r="G191" i="8" s="1"/>
  <c r="I191" i="8" s="1"/>
  <c r="F144" i="8"/>
  <c r="G144" i="8" s="1"/>
  <c r="I144" i="8" s="1"/>
  <c r="F216" i="8"/>
  <c r="G216" i="8" s="1"/>
  <c r="F77" i="8"/>
  <c r="G77" i="8" s="1"/>
  <c r="F17" i="8"/>
  <c r="G17" i="8" s="1"/>
  <c r="H17" i="8" s="1"/>
  <c r="F43" i="8"/>
  <c r="G43" i="8" s="1"/>
  <c r="H43" i="8" s="1"/>
  <c r="F189" i="8"/>
  <c r="G189" i="8" s="1"/>
  <c r="I189" i="8" s="1"/>
  <c r="F253" i="8"/>
  <c r="G253" i="8" s="1"/>
  <c r="I253" i="8" s="1"/>
  <c r="F146" i="8"/>
  <c r="G146" i="8" s="1"/>
  <c r="F75" i="8"/>
  <c r="G75" i="8" s="1"/>
  <c r="H75" i="8" s="1"/>
  <c r="F59" i="8"/>
  <c r="G59" i="8" s="1"/>
  <c r="F33" i="8"/>
  <c r="G33" i="8" s="1"/>
  <c r="I33" i="8" s="1"/>
  <c r="F209" i="8"/>
  <c r="G209" i="8" s="1"/>
  <c r="H209" i="8" s="1"/>
  <c r="F8" i="8"/>
  <c r="G8" i="8" s="1"/>
  <c r="F22" i="8"/>
  <c r="G22" i="8" s="1"/>
  <c r="H22" i="8" s="1"/>
  <c r="F238" i="8"/>
  <c r="G238" i="8" s="1"/>
  <c r="I238" i="8" s="1"/>
  <c r="F80" i="8"/>
  <c r="G80" i="8" s="1"/>
  <c r="I80" i="8" s="1"/>
  <c r="F36" i="8"/>
  <c r="G36" i="8" s="1"/>
  <c r="H36" i="8" s="1"/>
  <c r="F185" i="8"/>
  <c r="G185" i="8" s="1"/>
  <c r="I185" i="8" s="1"/>
  <c r="F93" i="8"/>
  <c r="G93" i="8" s="1"/>
  <c r="I93" i="8" s="1"/>
  <c r="F54" i="8"/>
  <c r="G54" i="8" s="1"/>
  <c r="I54" i="8" s="1"/>
  <c r="F97" i="8"/>
  <c r="G97" i="8" s="1"/>
  <c r="F40" i="8"/>
  <c r="G40" i="8" s="1"/>
  <c r="I40" i="8" s="1"/>
  <c r="F212" i="21"/>
  <c r="G212" i="21" s="1"/>
  <c r="F3" i="21"/>
  <c r="G3" i="21" s="1"/>
  <c r="I3" i="21" s="1"/>
  <c r="F55" i="21"/>
  <c r="G55" i="21" s="1"/>
  <c r="F82" i="21"/>
  <c r="G82" i="21" s="1"/>
  <c r="F21" i="21"/>
  <c r="G21" i="21" s="1"/>
  <c r="F243" i="21"/>
  <c r="G243" i="21" s="1"/>
  <c r="F221" i="21"/>
  <c r="G221" i="21" s="1"/>
  <c r="F107" i="21"/>
  <c r="G107" i="21" s="1"/>
  <c r="F174" i="21"/>
  <c r="G174" i="21" s="1"/>
  <c r="F70" i="21"/>
  <c r="G70" i="21" s="1"/>
  <c r="F46" i="21"/>
  <c r="G46" i="21" s="1"/>
  <c r="F234" i="21"/>
  <c r="G234" i="21" s="1"/>
  <c r="F220" i="21"/>
  <c r="G220" i="21" s="1"/>
  <c r="F241" i="21"/>
  <c r="G241" i="21" s="1"/>
  <c r="F41" i="21"/>
  <c r="G41" i="21" s="1"/>
  <c r="F214" i="21"/>
  <c r="G214" i="21" s="1"/>
  <c r="F32" i="21"/>
  <c r="G32" i="21" s="1"/>
  <c r="F244" i="21"/>
  <c r="G244" i="21" s="1"/>
  <c r="F71" i="21"/>
  <c r="G71" i="21" s="1"/>
  <c r="F98" i="21"/>
  <c r="G98" i="21" s="1"/>
  <c r="F116" i="21"/>
  <c r="G116" i="21" s="1"/>
  <c r="F7" i="21"/>
  <c r="G7" i="21" s="1"/>
  <c r="F131" i="21"/>
  <c r="G131" i="21" s="1"/>
  <c r="F145" i="21"/>
  <c r="G145" i="21" s="1"/>
  <c r="F19" i="21"/>
  <c r="G19" i="21" s="1"/>
  <c r="F78" i="21"/>
  <c r="G78" i="21" s="1"/>
  <c r="F18" i="21"/>
  <c r="G18" i="21" s="1"/>
  <c r="F224" i="21"/>
  <c r="G224" i="21" s="1"/>
  <c r="F240" i="21"/>
  <c r="G240" i="21" s="1"/>
  <c r="F139" i="21"/>
  <c r="G139" i="21" s="1"/>
  <c r="F153" i="21"/>
  <c r="G153" i="21" s="1"/>
  <c r="F100" i="21"/>
  <c r="G100" i="21" s="1"/>
  <c r="F197" i="21"/>
  <c r="G197" i="21" s="1"/>
  <c r="F72" i="21"/>
  <c r="G72" i="21" s="1"/>
  <c r="F238" i="21"/>
  <c r="G238" i="21" s="1"/>
  <c r="F99" i="21"/>
  <c r="G99" i="21" s="1"/>
  <c r="F202" i="21"/>
  <c r="G202" i="21" s="1"/>
  <c r="F184" i="21"/>
  <c r="G184" i="21" s="1"/>
  <c r="F158" i="21"/>
  <c r="G158" i="21" s="1"/>
  <c r="F81" i="21"/>
  <c r="G81" i="21" s="1"/>
  <c r="F191" i="21"/>
  <c r="G191" i="21" s="1"/>
  <c r="F134" i="21"/>
  <c r="G134" i="21" s="1"/>
  <c r="F135" i="21"/>
  <c r="G135" i="21" s="1"/>
  <c r="F5" i="21"/>
  <c r="G5" i="21" s="1"/>
  <c r="F118" i="21"/>
  <c r="G118" i="21" s="1"/>
  <c r="F15" i="21"/>
  <c r="G15" i="21" s="1"/>
  <c r="F163" i="21"/>
  <c r="G163" i="21" s="1"/>
  <c r="F162" i="21"/>
  <c r="G162" i="21" s="1"/>
  <c r="F66" i="21"/>
  <c r="G66" i="21" s="1"/>
  <c r="F57" i="21"/>
  <c r="G57" i="21" s="1"/>
  <c r="F169" i="21"/>
  <c r="G169" i="21" s="1"/>
  <c r="F199" i="21"/>
  <c r="G199" i="21" s="1"/>
  <c r="F16" i="21"/>
  <c r="G16" i="21" s="1"/>
  <c r="F37" i="21"/>
  <c r="G37" i="21" s="1"/>
  <c r="F235" i="21"/>
  <c r="G235" i="21" s="1"/>
  <c r="F102" i="21"/>
  <c r="G102" i="21" s="1"/>
  <c r="F35" i="21"/>
  <c r="G35" i="21" s="1"/>
  <c r="F149" i="21"/>
  <c r="G149" i="21" s="1"/>
  <c r="F77" i="21"/>
  <c r="G77" i="21" s="1"/>
  <c r="F181" i="21"/>
  <c r="G181" i="21" s="1"/>
  <c r="F87" i="21"/>
  <c r="G87" i="21" s="1"/>
  <c r="F217" i="21"/>
  <c r="G217" i="21" s="1"/>
  <c r="F253" i="21"/>
  <c r="G253" i="21" s="1"/>
  <c r="F227" i="21"/>
  <c r="G227" i="21" s="1"/>
  <c r="F136" i="21"/>
  <c r="G136" i="21" s="1"/>
  <c r="F195" i="21"/>
  <c r="G195" i="21" s="1"/>
  <c r="F24" i="21"/>
  <c r="G24" i="21" s="1"/>
  <c r="F101" i="21"/>
  <c r="G101" i="21" s="1"/>
  <c r="F11" i="21"/>
  <c r="G11" i="21" s="1"/>
  <c r="F160" i="21"/>
  <c r="G160" i="21" s="1"/>
  <c r="F126" i="21"/>
  <c r="G126" i="21" s="1"/>
  <c r="F190" i="21"/>
  <c r="G190" i="21" s="1"/>
  <c r="F231" i="21"/>
  <c r="G231" i="21" s="1"/>
  <c r="F203" i="21"/>
  <c r="G203" i="21" s="1"/>
  <c r="F147" i="21"/>
  <c r="G147" i="21" s="1"/>
  <c r="F73" i="21"/>
  <c r="G73" i="21" s="1"/>
  <c r="F193" i="21"/>
  <c r="G193" i="21" s="1"/>
  <c r="F200" i="21"/>
  <c r="G200" i="21" s="1"/>
  <c r="F152" i="21"/>
  <c r="G152" i="21" s="1"/>
  <c r="F218" i="21"/>
  <c r="G218" i="21" s="1"/>
  <c r="F132" i="21"/>
  <c r="G132" i="21" s="1"/>
  <c r="F121" i="21"/>
  <c r="G121" i="21" s="1"/>
  <c r="F65" i="21"/>
  <c r="G65" i="21" s="1"/>
  <c r="F226" i="21"/>
  <c r="G226" i="21" s="1"/>
  <c r="F236" i="21"/>
  <c r="G236" i="21" s="1"/>
  <c r="F88" i="21"/>
  <c r="G88" i="21" s="1"/>
  <c r="F43" i="21"/>
  <c r="G43" i="21" s="1"/>
  <c r="F84" i="21"/>
  <c r="G84" i="21" s="1"/>
  <c r="F213" i="21"/>
  <c r="G213" i="21" s="1"/>
  <c r="F64" i="21"/>
  <c r="G64" i="21" s="1"/>
  <c r="F6" i="21"/>
  <c r="G6" i="21" s="1"/>
  <c r="F83" i="21"/>
  <c r="G83" i="21" s="1"/>
  <c r="F22" i="21"/>
  <c r="G22" i="21" s="1"/>
  <c r="F230" i="21"/>
  <c r="G230" i="21" s="1"/>
  <c r="F249" i="21"/>
  <c r="G249" i="21" s="1"/>
  <c r="F222" i="21"/>
  <c r="G222" i="21" s="1"/>
  <c r="F192" i="21"/>
  <c r="G192" i="21" s="1"/>
  <c r="F10" i="21"/>
  <c r="G10" i="21" s="1"/>
  <c r="F12" i="21"/>
  <c r="G12" i="21" s="1"/>
  <c r="F123" i="21"/>
  <c r="G123" i="21" s="1"/>
  <c r="F53" i="21"/>
  <c r="G53" i="21" s="1"/>
  <c r="F219" i="21"/>
  <c r="G219" i="21" s="1"/>
  <c r="F97" i="21"/>
  <c r="G97" i="21" s="1"/>
  <c r="F144" i="21"/>
  <c r="G144" i="21" s="1"/>
  <c r="F137" i="21"/>
  <c r="G137" i="21" s="1"/>
  <c r="F189" i="21"/>
  <c r="G189" i="21" s="1"/>
  <c r="F208" i="21"/>
  <c r="G208" i="21" s="1"/>
  <c r="F91" i="21"/>
  <c r="G91" i="21" s="1"/>
  <c r="F170" i="21"/>
  <c r="G170" i="21" s="1"/>
  <c r="F103" i="21"/>
  <c r="G103" i="21" s="1"/>
  <c r="F194" i="21"/>
  <c r="G194" i="21" s="1"/>
  <c r="F49" i="21"/>
  <c r="G49" i="21" s="1"/>
  <c r="F246" i="21"/>
  <c r="G246" i="21" s="1"/>
  <c r="F109" i="21"/>
  <c r="G109" i="21" s="1"/>
  <c r="F39" i="21"/>
  <c r="G39" i="21" s="1"/>
  <c r="F130" i="21"/>
  <c r="G130" i="21" s="1"/>
  <c r="F166" i="21"/>
  <c r="G166" i="21" s="1"/>
  <c r="F223" i="21"/>
  <c r="G223" i="21" s="1"/>
  <c r="F13" i="21"/>
  <c r="G13" i="21" s="1"/>
  <c r="F44" i="21"/>
  <c r="G44" i="21" s="1"/>
  <c r="F54" i="21"/>
  <c r="G54" i="21" s="1"/>
  <c r="F108" i="21"/>
  <c r="G108" i="21" s="1"/>
  <c r="F242" i="21"/>
  <c r="G242" i="21" s="1"/>
  <c r="F138" i="21"/>
  <c r="G138" i="21" s="1"/>
  <c r="F122" i="21"/>
  <c r="G122" i="21" s="1"/>
  <c r="F207" i="21"/>
  <c r="G207" i="21" s="1"/>
  <c r="F128" i="21"/>
  <c r="G128" i="21" s="1"/>
  <c r="F133" i="21"/>
  <c r="G133" i="21" s="1"/>
  <c r="F60" i="21"/>
  <c r="G60" i="21" s="1"/>
  <c r="F80" i="21"/>
  <c r="G80" i="21" s="1"/>
  <c r="F115" i="21"/>
  <c r="G115" i="21" s="1"/>
  <c r="F93" i="21"/>
  <c r="G93" i="21" s="1"/>
  <c r="F106" i="21"/>
  <c r="G106" i="21" s="1"/>
  <c r="F56" i="21"/>
  <c r="G56" i="21" s="1"/>
  <c r="F28" i="21"/>
  <c r="G28" i="21" s="1"/>
  <c r="F248" i="21"/>
  <c r="G248" i="21" s="1"/>
  <c r="F140" i="21"/>
  <c r="G140" i="21" s="1"/>
  <c r="F171" i="21"/>
  <c r="G171" i="21" s="1"/>
  <c r="H3" i="23"/>
  <c r="I3" i="23"/>
  <c r="H151" i="21"/>
  <c r="I151" i="21"/>
  <c r="H209" i="21"/>
  <c r="I209" i="21"/>
  <c r="H216" i="21"/>
  <c r="I216" i="21"/>
  <c r="H104" i="21"/>
  <c r="I104" i="21"/>
  <c r="H233" i="21"/>
  <c r="I233" i="21"/>
  <c r="H211" i="21"/>
  <c r="I211" i="21"/>
  <c r="H74" i="21"/>
  <c r="I74" i="21"/>
  <c r="H159" i="21"/>
  <c r="I159" i="21"/>
  <c r="H114" i="21"/>
  <c r="H111" i="21"/>
  <c r="I111" i="21"/>
  <c r="H105" i="21"/>
  <c r="I105" i="21"/>
  <c r="H112" i="21"/>
  <c r="I112" i="21"/>
  <c r="H75" i="21"/>
  <c r="I75" i="21"/>
  <c r="H185" i="21"/>
  <c r="I185" i="21"/>
  <c r="H157" i="21"/>
  <c r="I157" i="21"/>
  <c r="H113" i="21"/>
  <c r="I113" i="21"/>
  <c r="H51" i="21"/>
  <c r="I51" i="21"/>
  <c r="H27" i="21"/>
  <c r="I27" i="21"/>
  <c r="H154" i="21"/>
  <c r="I154" i="21"/>
  <c r="H183" i="21"/>
  <c r="I183" i="21"/>
  <c r="H95" i="21"/>
  <c r="I95" i="21"/>
  <c r="H90" i="21"/>
  <c r="H180" i="21"/>
  <c r="I180" i="21"/>
  <c r="H256" i="21"/>
  <c r="I256" i="21"/>
  <c r="H168" i="21"/>
  <c r="I168" i="21"/>
  <c r="H188" i="21"/>
  <c r="I188" i="21"/>
  <c r="H29" i="21"/>
  <c r="I29" i="21"/>
  <c r="H165" i="21"/>
  <c r="I165" i="21"/>
  <c r="H69" i="21"/>
  <c r="I69" i="21"/>
  <c r="H172" i="21"/>
  <c r="I172" i="21"/>
  <c r="H143" i="21"/>
  <c r="I143" i="21"/>
  <c r="H247" i="21"/>
  <c r="I247" i="21"/>
  <c r="H42" i="21"/>
  <c r="I42" i="21"/>
  <c r="H9" i="21"/>
  <c r="I9" i="21"/>
  <c r="H161" i="21"/>
  <c r="H45" i="21"/>
  <c r="H201" i="21"/>
  <c r="H86" i="21"/>
  <c r="H94" i="21"/>
  <c r="H36" i="21"/>
  <c r="H196" i="21"/>
  <c r="H148" i="21"/>
  <c r="H34" i="21"/>
  <c r="I34" i="21"/>
  <c r="H14" i="21"/>
  <c r="I14" i="21"/>
  <c r="H210" i="21"/>
  <c r="I210" i="21"/>
  <c r="H52" i="21"/>
  <c r="I52" i="21"/>
  <c r="H141" i="21"/>
  <c r="I141" i="21"/>
  <c r="H182" i="21"/>
  <c r="I182" i="21"/>
  <c r="H124" i="21"/>
  <c r="I124" i="21"/>
  <c r="H164" i="21"/>
  <c r="I164" i="21"/>
  <c r="H237" i="21"/>
  <c r="I237" i="21"/>
  <c r="H178" i="21"/>
  <c r="I178" i="21"/>
  <c r="H76" i="21"/>
  <c r="I76" i="21"/>
  <c r="H155" i="21"/>
  <c r="I155" i="21"/>
  <c r="H23" i="21"/>
  <c r="I23" i="21"/>
  <c r="H96" i="21"/>
  <c r="I96" i="21"/>
  <c r="H31" i="21"/>
  <c r="H20" i="21"/>
  <c r="H127" i="21"/>
  <c r="H117" i="21"/>
  <c r="H254" i="21"/>
  <c r="H17" i="21"/>
  <c r="H198" i="21"/>
  <c r="H186" i="21"/>
  <c r="H167" i="21"/>
  <c r="F248" i="8"/>
  <c r="G248" i="8" s="1"/>
  <c r="H3" i="16"/>
  <c r="I3" i="16"/>
  <c r="H3" i="12"/>
  <c r="I3" i="12"/>
  <c r="H263" i="12" s="1"/>
  <c r="H161" i="9"/>
  <c r="I161" i="9"/>
  <c r="H250" i="9"/>
  <c r="I250" i="9"/>
  <c r="H170" i="9"/>
  <c r="I170" i="9"/>
  <c r="H143" i="9"/>
  <c r="I143" i="9"/>
  <c r="H47" i="9"/>
  <c r="I47" i="9"/>
  <c r="H111" i="9"/>
  <c r="I111" i="9"/>
  <c r="H196" i="9"/>
  <c r="I196" i="9"/>
  <c r="H17" i="9"/>
  <c r="I17" i="9"/>
  <c r="H186" i="9"/>
  <c r="I186" i="9"/>
  <c r="H7" i="9"/>
  <c r="I7" i="9"/>
  <c r="H148" i="9"/>
  <c r="I148" i="9"/>
  <c r="H40" i="9"/>
  <c r="I40" i="9"/>
  <c r="H197" i="9"/>
  <c r="I197" i="9"/>
  <c r="H34" i="9"/>
  <c r="I34" i="9"/>
  <c r="H45" i="9"/>
  <c r="I45" i="9"/>
  <c r="H234" i="9"/>
  <c r="I234" i="9"/>
  <c r="H151" i="9"/>
  <c r="I151" i="9"/>
  <c r="H236" i="9"/>
  <c r="I236" i="9"/>
  <c r="H68" i="9"/>
  <c r="I68" i="9"/>
  <c r="H43" i="9"/>
  <c r="I43" i="9"/>
  <c r="H29" i="9"/>
  <c r="I29" i="9"/>
  <c r="H116" i="9"/>
  <c r="I116" i="9"/>
  <c r="H97" i="9"/>
  <c r="I97" i="9"/>
  <c r="H28" i="9"/>
  <c r="I28" i="9"/>
  <c r="H110" i="9"/>
  <c r="I110" i="9"/>
  <c r="H249" i="9"/>
  <c r="I249" i="9"/>
  <c r="H85" i="9"/>
  <c r="I85" i="9"/>
  <c r="H188" i="9"/>
  <c r="I188" i="9"/>
  <c r="H112" i="9"/>
  <c r="I112" i="9"/>
  <c r="H190" i="9"/>
  <c r="I190" i="9"/>
  <c r="H156" i="9"/>
  <c r="I156" i="9"/>
  <c r="H5" i="9"/>
  <c r="I5" i="9"/>
  <c r="H204" i="9"/>
  <c r="I204" i="9"/>
  <c r="H14" i="9"/>
  <c r="I14" i="9"/>
  <c r="H237" i="9"/>
  <c r="I237" i="9"/>
  <c r="H58" i="9"/>
  <c r="I58" i="9"/>
  <c r="H23" i="9"/>
  <c r="I23" i="9"/>
  <c r="H217" i="9"/>
  <c r="I217" i="9"/>
  <c r="H203" i="9"/>
  <c r="I203" i="9"/>
  <c r="H63" i="9"/>
  <c r="I63" i="9"/>
  <c r="H181" i="9"/>
  <c r="I181" i="9"/>
  <c r="H229" i="9"/>
  <c r="I229" i="9"/>
  <c r="H176" i="9"/>
  <c r="I176" i="9"/>
  <c r="H91" i="9"/>
  <c r="I91" i="9"/>
  <c r="H202" i="9"/>
  <c r="I202" i="9"/>
  <c r="H179" i="9"/>
  <c r="I179" i="9"/>
  <c r="H216" i="9"/>
  <c r="I216" i="9"/>
  <c r="H59" i="9"/>
  <c r="I59" i="9"/>
  <c r="H171" i="9"/>
  <c r="I171" i="9"/>
  <c r="H193" i="9"/>
  <c r="I193" i="9"/>
  <c r="H35" i="9"/>
  <c r="I35" i="9"/>
  <c r="H94" i="9"/>
  <c r="I94" i="9"/>
  <c r="H180" i="9"/>
  <c r="I180" i="9"/>
  <c r="H189" i="9"/>
  <c r="I189" i="9"/>
  <c r="H122" i="9"/>
  <c r="I122" i="9"/>
  <c r="H139" i="9"/>
  <c r="I139" i="9"/>
  <c r="H153" i="9"/>
  <c r="I153" i="9"/>
  <c r="H141" i="9"/>
  <c r="I141" i="9"/>
  <c r="H166" i="9"/>
  <c r="I166" i="9"/>
  <c r="H178" i="9"/>
  <c r="I178" i="9"/>
  <c r="H121" i="9"/>
  <c r="I121" i="9"/>
  <c r="H165" i="9"/>
  <c r="I165" i="9"/>
  <c r="H227" i="9"/>
  <c r="I227" i="9"/>
  <c r="H218" i="9"/>
  <c r="I218" i="9"/>
  <c r="H74" i="9"/>
  <c r="I74" i="9"/>
  <c r="H52" i="9"/>
  <c r="I52" i="9"/>
  <c r="H252" i="9"/>
  <c r="I252" i="9"/>
  <c r="H135" i="9"/>
  <c r="I135" i="9"/>
  <c r="H209" i="9"/>
  <c r="I209" i="9"/>
  <c r="H214" i="9"/>
  <c r="I214" i="9"/>
  <c r="H24" i="9"/>
  <c r="I24" i="9"/>
  <c r="H247" i="9"/>
  <c r="I247" i="9"/>
  <c r="H160" i="9"/>
  <c r="I160" i="9"/>
  <c r="H200" i="9"/>
  <c r="I200" i="9"/>
  <c r="H152" i="9"/>
  <c r="I152" i="9"/>
  <c r="H44" i="9"/>
  <c r="I44" i="9"/>
  <c r="H241" i="9"/>
  <c r="I241" i="9"/>
  <c r="H36" i="9"/>
  <c r="I36" i="9"/>
  <c r="H182" i="9"/>
  <c r="I182" i="9"/>
  <c r="H184" i="9"/>
  <c r="I184" i="9"/>
  <c r="H30" i="9"/>
  <c r="I30" i="9"/>
  <c r="H60" i="9"/>
  <c r="I60" i="9"/>
  <c r="H69" i="9"/>
  <c r="I69" i="9"/>
  <c r="H79" i="9"/>
  <c r="I79" i="9"/>
  <c r="H199" i="9"/>
  <c r="I199" i="9"/>
  <c r="H228" i="9"/>
  <c r="I228" i="9"/>
  <c r="H101" i="9"/>
  <c r="I101" i="9"/>
  <c r="H248" i="9"/>
  <c r="I248" i="9"/>
  <c r="H232" i="9"/>
  <c r="I232" i="9"/>
  <c r="H124" i="9"/>
  <c r="I124" i="9"/>
  <c r="H66" i="9"/>
  <c r="I66" i="9"/>
  <c r="H132" i="9"/>
  <c r="I132" i="9"/>
  <c r="H119" i="9"/>
  <c r="I119" i="9"/>
  <c r="H11" i="9"/>
  <c r="I11" i="9"/>
  <c r="H195" i="9"/>
  <c r="I195" i="9"/>
  <c r="H147" i="9"/>
  <c r="I147" i="9"/>
  <c r="H10" i="9"/>
  <c r="I10" i="9"/>
  <c r="H118" i="9"/>
  <c r="I118" i="9"/>
  <c r="H215" i="9"/>
  <c r="I215" i="9"/>
  <c r="H109" i="9"/>
  <c r="I109" i="9"/>
  <c r="H88" i="9"/>
  <c r="I88" i="9"/>
  <c r="H19" i="9"/>
  <c r="I19" i="9"/>
  <c r="H158" i="9"/>
  <c r="I158" i="9"/>
  <c r="H213" i="9"/>
  <c r="I213" i="9"/>
  <c r="H233" i="9"/>
  <c r="I233" i="9"/>
  <c r="H167" i="9"/>
  <c r="I167" i="9"/>
  <c r="H251" i="9"/>
  <c r="I251" i="9"/>
  <c r="H80" i="9"/>
  <c r="I80" i="9"/>
  <c r="H145" i="9"/>
  <c r="I145" i="9"/>
  <c r="H157" i="9"/>
  <c r="I157" i="9"/>
  <c r="H256" i="9"/>
  <c r="I256" i="9"/>
  <c r="H4" i="9"/>
  <c r="I4" i="9"/>
  <c r="H71" i="9"/>
  <c r="I71" i="9"/>
  <c r="H26" i="9"/>
  <c r="H169" i="9"/>
  <c r="H75" i="9"/>
  <c r="H42" i="9"/>
  <c r="H207" i="9"/>
  <c r="H230" i="9"/>
  <c r="H54" i="9"/>
  <c r="H113" i="9"/>
  <c r="H18" i="9"/>
  <c r="H22" i="9"/>
  <c r="H129" i="9"/>
  <c r="H125" i="9"/>
  <c r="H231" i="9"/>
  <c r="H90" i="9"/>
  <c r="H223" i="9"/>
  <c r="H50" i="9"/>
  <c r="H192" i="9"/>
  <c r="H221" i="9"/>
  <c r="H55" i="9"/>
  <c r="H108" i="9"/>
  <c r="H12" i="9"/>
  <c r="H177" i="9"/>
  <c r="H8" i="9"/>
  <c r="H231" i="8"/>
  <c r="H213" i="8"/>
  <c r="I213" i="8"/>
  <c r="H216" i="8"/>
  <c r="I216" i="8"/>
  <c r="H25" i="8"/>
  <c r="H77" i="8"/>
  <c r="I77" i="8"/>
  <c r="H35" i="8"/>
  <c r="I17" i="8"/>
  <c r="H48" i="8"/>
  <c r="I48" i="8"/>
  <c r="H206" i="8"/>
  <c r="I206" i="8"/>
  <c r="H146" i="8"/>
  <c r="I146" i="8"/>
  <c r="H88" i="8"/>
  <c r="I88" i="8"/>
  <c r="H59" i="8"/>
  <c r="I59" i="8"/>
  <c r="H82" i="8"/>
  <c r="H242" i="8"/>
  <c r="I242" i="8"/>
  <c r="H128" i="8"/>
  <c r="I128" i="8"/>
  <c r="H26" i="8"/>
  <c r="I26" i="8"/>
  <c r="H175" i="8"/>
  <c r="I175" i="8"/>
  <c r="H177" i="8"/>
  <c r="I177" i="8"/>
  <c r="H229" i="8"/>
  <c r="I229" i="8"/>
  <c r="I139" i="8"/>
  <c r="H129" i="8"/>
  <c r="H110" i="8"/>
  <c r="I110" i="8"/>
  <c r="H252" i="8"/>
  <c r="I252" i="8"/>
  <c r="H155" i="8"/>
  <c r="I155" i="8"/>
  <c r="H133" i="8"/>
  <c r="I133" i="8"/>
  <c r="H104" i="8"/>
  <c r="I104" i="8"/>
  <c r="H156" i="8"/>
  <c r="I156" i="8"/>
  <c r="I73" i="8"/>
  <c r="H51" i="8"/>
  <c r="I51" i="8"/>
  <c r="H41" i="8"/>
  <c r="I41" i="8"/>
  <c r="I16" i="8"/>
  <c r="H28" i="8"/>
  <c r="I28" i="8"/>
  <c r="H157" i="8"/>
  <c r="I157" i="8"/>
  <c r="H199" i="8"/>
  <c r="I199" i="8"/>
  <c r="H34" i="8"/>
  <c r="I34" i="8"/>
  <c r="H85" i="8"/>
  <c r="I85" i="8"/>
  <c r="I160" i="8"/>
  <c r="H63" i="8"/>
  <c r="I63" i="8"/>
  <c r="H83" i="8"/>
  <c r="I83" i="8"/>
  <c r="H101" i="8"/>
  <c r="I101" i="8"/>
  <c r="H11" i="8"/>
  <c r="I11" i="8"/>
  <c r="H103" i="8"/>
  <c r="I103" i="8"/>
  <c r="H3" i="8"/>
  <c r="I3" i="8"/>
  <c r="H126" i="8"/>
  <c r="I126" i="8"/>
  <c r="H117" i="8"/>
  <c r="I117" i="8"/>
  <c r="H198" i="8"/>
  <c r="I198" i="8"/>
  <c r="H119" i="8"/>
  <c r="I119" i="8"/>
  <c r="H159" i="8"/>
  <c r="I159" i="8"/>
  <c r="H96" i="8"/>
  <c r="I96" i="8"/>
  <c r="H56" i="8"/>
  <c r="I56" i="8"/>
  <c r="H124" i="8"/>
  <c r="H161" i="8"/>
  <c r="I161" i="8"/>
  <c r="H219" i="8"/>
  <c r="I219" i="8"/>
  <c r="H115" i="8"/>
  <c r="I115" i="8"/>
  <c r="I207" i="8"/>
  <c r="H152" i="8"/>
  <c r="I152" i="8"/>
  <c r="H180" i="8"/>
  <c r="I180" i="8"/>
  <c r="H178" i="8"/>
  <c r="I178" i="8"/>
  <c r="H212" i="8"/>
  <c r="I212" i="8"/>
  <c r="H114" i="8"/>
  <c r="I114" i="8"/>
  <c r="H49" i="8"/>
  <c r="I49" i="8"/>
  <c r="H81" i="8"/>
  <c r="I81" i="8"/>
  <c r="H193" i="8"/>
  <c r="I193" i="8"/>
  <c r="H140" i="8"/>
  <c r="I140" i="8"/>
  <c r="H30" i="8"/>
  <c r="I30" i="8"/>
  <c r="H13" i="8"/>
  <c r="I13" i="8"/>
  <c r="H15" i="8"/>
  <c r="H5" i="8"/>
  <c r="I5" i="8"/>
  <c r="H31" i="8"/>
  <c r="I31" i="8"/>
  <c r="H100" i="8"/>
  <c r="I100" i="8"/>
  <c r="H24" i="8"/>
  <c r="I24" i="8"/>
  <c r="H68" i="8"/>
  <c r="I68" i="8"/>
  <c r="H37" i="8"/>
  <c r="H197" i="8"/>
  <c r="I197" i="8"/>
  <c r="H66" i="8"/>
  <c r="I66" i="8"/>
  <c r="H228" i="8"/>
  <c r="H46" i="14"/>
  <c r="H4" i="14"/>
  <c r="H81" i="14"/>
  <c r="I81" i="14"/>
  <c r="H51" i="14"/>
  <c r="I51" i="14"/>
  <c r="H225" i="14"/>
  <c r="I225" i="14"/>
  <c r="H72" i="14"/>
  <c r="I72" i="14"/>
  <c r="H33" i="14"/>
  <c r="I33" i="14"/>
  <c r="H59" i="14"/>
  <c r="I59" i="14"/>
  <c r="H201" i="14"/>
  <c r="I201" i="14"/>
  <c r="H232" i="14"/>
  <c r="I232" i="14"/>
  <c r="H126" i="14"/>
  <c r="I126" i="14"/>
  <c r="H108" i="14"/>
  <c r="I108" i="14"/>
  <c r="H48" i="14"/>
  <c r="I48" i="14"/>
  <c r="H174" i="14"/>
  <c r="I174" i="14"/>
  <c r="H221" i="14"/>
  <c r="I221" i="14"/>
  <c r="H88" i="14"/>
  <c r="I88" i="14"/>
  <c r="H228" i="14"/>
  <c r="I228" i="14"/>
  <c r="H23" i="14"/>
  <c r="I23" i="14"/>
  <c r="H156" i="14"/>
  <c r="I156" i="14"/>
  <c r="H114" i="14"/>
  <c r="I114" i="14"/>
  <c r="H129" i="14"/>
  <c r="I129" i="14"/>
  <c r="H40" i="14"/>
  <c r="I40" i="14"/>
  <c r="H127" i="14"/>
  <c r="I127" i="14"/>
  <c r="H116" i="14"/>
  <c r="I116" i="14"/>
  <c r="H121" i="14"/>
  <c r="I121" i="14"/>
  <c r="H61" i="14"/>
  <c r="I61" i="14"/>
  <c r="H219" i="14"/>
  <c r="I219" i="14"/>
  <c r="H247" i="14"/>
  <c r="I247" i="14"/>
  <c r="H122" i="14"/>
  <c r="I122" i="14"/>
  <c r="H210" i="14"/>
  <c r="I210" i="14"/>
  <c r="H80" i="14"/>
  <c r="I80" i="14"/>
  <c r="H253" i="14"/>
  <c r="I253" i="14"/>
  <c r="H119" i="14"/>
  <c r="I119" i="14"/>
  <c r="H137" i="14"/>
  <c r="I137" i="14"/>
  <c r="H180" i="14"/>
  <c r="I180" i="14"/>
  <c r="H208" i="14"/>
  <c r="I208" i="14"/>
  <c r="H143" i="14"/>
  <c r="I143" i="14"/>
  <c r="H209" i="14"/>
  <c r="I209" i="14"/>
  <c r="H198" i="14"/>
  <c r="I198" i="14"/>
  <c r="H204" i="14"/>
  <c r="I204" i="14"/>
  <c r="H242" i="14"/>
  <c r="I242" i="14"/>
  <c r="H89" i="14"/>
  <c r="I89" i="14"/>
  <c r="H86" i="14"/>
  <c r="I86" i="14"/>
  <c r="H186" i="14"/>
  <c r="I186" i="14"/>
  <c r="H205" i="14"/>
  <c r="I205" i="14"/>
  <c r="H183" i="14"/>
  <c r="I183" i="14"/>
  <c r="H234" i="14"/>
  <c r="I234" i="14"/>
  <c r="H139" i="14"/>
  <c r="I139" i="14"/>
  <c r="H31" i="14"/>
  <c r="I31" i="14"/>
  <c r="H21" i="14"/>
  <c r="I21" i="14"/>
  <c r="H168" i="14"/>
  <c r="I168" i="14"/>
  <c r="H153" i="14"/>
  <c r="I153" i="14"/>
  <c r="H106" i="14"/>
  <c r="I106" i="14"/>
  <c r="H9" i="14"/>
  <c r="I9" i="14"/>
  <c r="H252" i="14"/>
  <c r="I252" i="14"/>
  <c r="H216" i="14"/>
  <c r="I216" i="14"/>
  <c r="H84" i="14"/>
  <c r="I84" i="14"/>
  <c r="H160" i="14"/>
  <c r="I160" i="14"/>
  <c r="H197" i="14"/>
  <c r="I197" i="14"/>
  <c r="H68" i="14"/>
  <c r="I68" i="14"/>
  <c r="H177" i="14"/>
  <c r="I177" i="14"/>
  <c r="H91" i="14"/>
  <c r="H170" i="14"/>
  <c r="H56" i="14"/>
  <c r="H194" i="14"/>
  <c r="H171" i="14"/>
  <c r="H176" i="14"/>
  <c r="H146" i="9"/>
  <c r="H219" i="9"/>
  <c r="H243" i="9"/>
  <c r="H225" i="21"/>
  <c r="H159" i="14"/>
  <c r="H28" i="14"/>
  <c r="H137" i="9"/>
  <c r="H240" i="9"/>
  <c r="H86" i="9"/>
  <c r="H239" i="9"/>
  <c r="H185" i="9"/>
  <c r="H254" i="9"/>
  <c r="H155" i="9"/>
  <c r="H94" i="14"/>
  <c r="H238" i="9"/>
  <c r="H242" i="9"/>
  <c r="H229" i="21"/>
  <c r="H173" i="21"/>
  <c r="H40" i="21"/>
  <c r="H68" i="21"/>
  <c r="H206" i="21"/>
  <c r="H132" i="8"/>
  <c r="H18" i="8"/>
  <c r="H64" i="14"/>
  <c r="H211" i="14"/>
  <c r="H73" i="14"/>
  <c r="H244" i="9"/>
  <c r="H183" i="9"/>
  <c r="H103" i="9"/>
  <c r="H176" i="21"/>
  <c r="H85" i="21"/>
  <c r="H236" i="8"/>
  <c r="H99" i="14"/>
  <c r="H65" i="14"/>
  <c r="H192" i="14"/>
  <c r="H248" i="14"/>
  <c r="H181" i="14"/>
  <c r="H21" i="9"/>
  <c r="H200" i="14"/>
  <c r="H145" i="14"/>
  <c r="H105" i="9"/>
  <c r="H104" i="9"/>
  <c r="H124" i="14"/>
  <c r="H85" i="14"/>
  <c r="H230" i="14"/>
  <c r="H256" i="14"/>
  <c r="H131" i="14"/>
  <c r="H100" i="9"/>
  <c r="H198" i="9"/>
  <c r="H72" i="9"/>
  <c r="H179" i="21"/>
  <c r="H26" i="21"/>
  <c r="H53" i="9"/>
  <c r="H125" i="21"/>
  <c r="H25" i="21"/>
  <c r="H215" i="21"/>
  <c r="H86" i="8"/>
  <c r="H25" i="9"/>
  <c r="H6" i="9"/>
  <c r="H57" i="9"/>
  <c r="H48" i="9"/>
  <c r="H29" i="8"/>
  <c r="H188" i="8"/>
  <c r="H67" i="9"/>
  <c r="H76" i="8"/>
  <c r="H221" i="8"/>
  <c r="H60" i="8"/>
  <c r="H4" i="8"/>
  <c r="H108" i="8"/>
  <c r="H179" i="8"/>
  <c r="H244" i="8"/>
  <c r="H245" i="8"/>
  <c r="H234" i="8"/>
  <c r="H240" i="8"/>
  <c r="H145" i="8"/>
  <c r="H89" i="8"/>
  <c r="H50" i="8"/>
  <c r="H130" i="8"/>
  <c r="H191" i="8"/>
  <c r="H54" i="8"/>
  <c r="H247" i="8"/>
  <c r="H239" i="8"/>
  <c r="H245" i="21"/>
  <c r="H46" i="9"/>
  <c r="H220" i="9"/>
  <c r="H65" i="9"/>
  <c r="H39" i="9"/>
  <c r="H115" i="9"/>
  <c r="H82" i="9"/>
  <c r="H93" i="9"/>
  <c r="H39" i="8"/>
  <c r="H250" i="8"/>
  <c r="H94" i="8"/>
  <c r="H147" i="8"/>
  <c r="H23" i="8"/>
  <c r="H42" i="8"/>
  <c r="H10" i="8"/>
  <c r="H183" i="8"/>
  <c r="H252" i="21"/>
  <c r="H134" i="8"/>
  <c r="H169" i="8"/>
  <c r="H118" i="8"/>
  <c r="H187" i="8"/>
  <c r="H217" i="8"/>
  <c r="H114" i="9"/>
  <c r="H67" i="21"/>
  <c r="H239" i="21"/>
  <c r="H61" i="21"/>
  <c r="H134" i="9"/>
  <c r="H61" i="9"/>
  <c r="H148" i="14"/>
  <c r="H76" i="14"/>
  <c r="H93" i="14"/>
  <c r="H212" i="22"/>
  <c r="H163" i="9"/>
  <c r="H168" i="9"/>
  <c r="H235" i="9"/>
  <c r="H125" i="14"/>
  <c r="H187" i="9"/>
  <c r="H140" i="9"/>
  <c r="H225" i="8"/>
  <c r="H165" i="14"/>
  <c r="H231" i="14"/>
  <c r="H179" i="14"/>
  <c r="H224" i="14"/>
  <c r="H115" i="14"/>
  <c r="H203" i="14"/>
  <c r="H131" i="9"/>
  <c r="H62" i="9"/>
  <c r="H238" i="14"/>
  <c r="H77" i="14"/>
  <c r="H240" i="14"/>
  <c r="H16" i="9"/>
  <c r="H127" i="9"/>
  <c r="H224" i="9"/>
  <c r="H24" i="14"/>
  <c r="H251" i="14"/>
  <c r="H43" i="14"/>
  <c r="H37" i="9"/>
  <c r="H230" i="8"/>
  <c r="H127" i="8"/>
  <c r="H111" i="8"/>
  <c r="H33" i="8"/>
  <c r="H80" i="8"/>
  <c r="H192" i="8"/>
  <c r="H185" i="8"/>
  <c r="H67" i="8"/>
  <c r="H71" i="8"/>
  <c r="H141" i="8"/>
  <c r="H263" i="18"/>
  <c r="H265" i="18" s="1"/>
  <c r="H266" i="18" s="1"/>
  <c r="M12" i="18" s="1"/>
  <c r="C14" i="25" s="1"/>
  <c r="H84" i="8"/>
  <c r="H122" i="8"/>
  <c r="H57" i="8"/>
  <c r="H102" i="8"/>
  <c r="H214" i="8"/>
  <c r="H38" i="8"/>
  <c r="H78" i="8"/>
  <c r="H52" i="8"/>
  <c r="H135" i="8"/>
  <c r="H9" i="8"/>
  <c r="H19" i="8"/>
  <c r="H226" i="8"/>
  <c r="H170" i="8"/>
  <c r="H186" i="8"/>
  <c r="H151" i="8"/>
  <c r="H27" i="8"/>
  <c r="H92" i="8"/>
  <c r="H98" i="8"/>
  <c r="H79" i="8"/>
  <c r="H7" i="8"/>
  <c r="H55" i="8"/>
  <c r="H46" i="8"/>
  <c r="H154" i="8"/>
  <c r="H222" i="8"/>
  <c r="H182" i="8"/>
  <c r="H148" i="8"/>
  <c r="H264" i="24"/>
  <c r="H204" i="21"/>
  <c r="H264" i="20"/>
  <c r="H264" i="12"/>
  <c r="H264" i="16"/>
  <c r="H3" i="14"/>
  <c r="H264" i="14"/>
  <c r="H264" i="23"/>
  <c r="H13" i="22"/>
  <c r="H61" i="22"/>
  <c r="H172" i="22"/>
  <c r="H122" i="22"/>
  <c r="H93" i="22"/>
  <c r="H97" i="22"/>
  <c r="H67" i="22"/>
  <c r="H210" i="22"/>
  <c r="H84" i="22"/>
  <c r="H197" i="22"/>
  <c r="H135" i="22"/>
  <c r="H76" i="22"/>
  <c r="H73" i="22"/>
  <c r="H72" i="22"/>
  <c r="H194" i="22"/>
  <c r="H105" i="22"/>
  <c r="H142" i="22"/>
  <c r="H155" i="22"/>
  <c r="H180" i="22"/>
  <c r="H139" i="22"/>
  <c r="H43" i="22"/>
  <c r="H168" i="22"/>
  <c r="H137" i="22"/>
  <c r="H216" i="22"/>
  <c r="H91" i="22"/>
  <c r="H173" i="22"/>
  <c r="H252" i="22"/>
  <c r="H89" i="22"/>
  <c r="H188" i="22"/>
  <c r="H198" i="22"/>
  <c r="H80" i="22"/>
  <c r="H87" i="22"/>
  <c r="H131" i="22"/>
  <c r="H128" i="22"/>
  <c r="H64" i="22"/>
  <c r="H102" i="22"/>
  <c r="H223" i="22"/>
  <c r="H140" i="22"/>
  <c r="H242" i="22"/>
  <c r="H175" i="22"/>
  <c r="H68" i="22"/>
  <c r="H56" i="22"/>
  <c r="H26" i="22"/>
  <c r="H79" i="22"/>
  <c r="H78" i="22"/>
  <c r="H96" i="22"/>
  <c r="H20" i="22"/>
  <c r="H189" i="22"/>
  <c r="H21" i="22"/>
  <c r="H151" i="22"/>
  <c r="H178" i="22"/>
  <c r="H138" i="22"/>
  <c r="H4" i="22"/>
  <c r="H161" i="22"/>
  <c r="H106" i="22"/>
  <c r="H200" i="22"/>
  <c r="H163" i="22"/>
  <c r="H70" i="22"/>
  <c r="H107" i="22"/>
  <c r="H225" i="22"/>
  <c r="H154" i="22"/>
  <c r="H32" i="22"/>
  <c r="H217" i="22"/>
  <c r="H90" i="22"/>
  <c r="H50" i="22"/>
  <c r="H248" i="22"/>
  <c r="H44" i="22"/>
  <c r="H133" i="22"/>
  <c r="H165" i="22"/>
  <c r="H202" i="22"/>
  <c r="H14" i="22"/>
  <c r="H251" i="22"/>
  <c r="H6" i="22"/>
  <c r="H52" i="22"/>
  <c r="H247" i="22"/>
  <c r="H7" i="22"/>
  <c r="H60" i="22"/>
  <c r="H23" i="22"/>
  <c r="H77" i="22"/>
  <c r="H235" i="22"/>
  <c r="H171" i="22"/>
  <c r="H30" i="22"/>
  <c r="H215" i="22"/>
  <c r="H101" i="22"/>
  <c r="H129" i="22"/>
  <c r="H246" i="22"/>
  <c r="H204" i="22"/>
  <c r="H100" i="22"/>
  <c r="H53" i="22"/>
  <c r="H152" i="22"/>
  <c r="H121" i="22"/>
  <c r="H18" i="22"/>
  <c r="H136" i="22"/>
  <c r="H238" i="22"/>
  <c r="H187" i="22"/>
  <c r="H224" i="22"/>
  <c r="H120" i="22"/>
  <c r="H147" i="22"/>
  <c r="H182" i="22"/>
  <c r="H71" i="22"/>
  <c r="H112" i="22"/>
  <c r="H153" i="22"/>
  <c r="H124" i="22"/>
  <c r="H118" i="22"/>
  <c r="H190" i="22"/>
  <c r="H158" i="22"/>
  <c r="H150" i="22"/>
  <c r="H92" i="22"/>
  <c r="H28" i="22"/>
  <c r="H134" i="22"/>
  <c r="H8" i="22"/>
  <c r="H33" i="22"/>
  <c r="H127" i="22"/>
  <c r="H146" i="22"/>
  <c r="H15" i="22"/>
  <c r="H169" i="22"/>
  <c r="H38" i="22"/>
  <c r="H218" i="22"/>
  <c r="H65" i="22"/>
  <c r="H250" i="22"/>
  <c r="H183" i="22"/>
  <c r="H226" i="22"/>
  <c r="H119" i="22"/>
  <c r="H211" i="22"/>
  <c r="H36" i="22"/>
  <c r="H179" i="22"/>
  <c r="H206" i="22"/>
  <c r="H130" i="22"/>
  <c r="H184" i="22"/>
  <c r="H222" i="22"/>
  <c r="H86" i="22"/>
  <c r="H166" i="22"/>
  <c r="H233" i="22"/>
  <c r="H117" i="22"/>
  <c r="H234" i="22"/>
  <c r="H22" i="22"/>
  <c r="H104" i="22"/>
  <c r="H111" i="22"/>
  <c r="H193" i="22"/>
  <c r="H164" i="22"/>
  <c r="H240" i="22"/>
  <c r="H81" i="22"/>
  <c r="H103" i="22"/>
  <c r="H208" i="22"/>
  <c r="H99" i="22"/>
  <c r="H69" i="22"/>
  <c r="H170" i="22"/>
  <c r="H125" i="22"/>
  <c r="H237" i="22"/>
  <c r="H55" i="22"/>
  <c r="H241" i="22"/>
  <c r="H231" i="22"/>
  <c r="H160" i="22"/>
  <c r="H227" i="22"/>
  <c r="H201" i="22"/>
  <c r="H45" i="22"/>
  <c r="H34" i="22"/>
  <c r="H39" i="22"/>
  <c r="H42" i="22"/>
  <c r="H256" i="22"/>
  <c r="H213" i="22"/>
  <c r="H5" i="22"/>
  <c r="H145" i="22"/>
  <c r="H114" i="22"/>
  <c r="H230" i="22"/>
  <c r="H41" i="22"/>
  <c r="H63" i="22"/>
  <c r="H31" i="22"/>
  <c r="H113" i="22"/>
  <c r="H229" i="22"/>
  <c r="H16" i="22"/>
  <c r="H109" i="22"/>
  <c r="H174" i="22"/>
  <c r="H176" i="22"/>
  <c r="H205" i="22"/>
  <c r="H25" i="22"/>
  <c r="H185" i="22"/>
  <c r="H83" i="22"/>
  <c r="H253" i="22"/>
  <c r="H255" i="22"/>
  <c r="H40" i="22"/>
  <c r="H59" i="22"/>
  <c r="H236" i="22"/>
  <c r="H141" i="22"/>
  <c r="H62" i="22"/>
  <c r="H123" i="22"/>
  <c r="H126" i="22"/>
  <c r="H177" i="22"/>
  <c r="H12" i="22"/>
  <c r="H115" i="22"/>
  <c r="H46" i="22"/>
  <c r="H58" i="22"/>
  <c r="H98" i="22"/>
  <c r="H186" i="22"/>
  <c r="H85" i="22"/>
  <c r="H66" i="22"/>
  <c r="H54" i="22"/>
  <c r="H159" i="22"/>
  <c r="H116" i="22"/>
  <c r="H94" i="22"/>
  <c r="H35" i="22"/>
  <c r="H207" i="22"/>
  <c r="H95" i="22"/>
  <c r="H196" i="22"/>
  <c r="H148" i="22"/>
  <c r="H27" i="22"/>
  <c r="H37" i="22"/>
  <c r="H219" i="22"/>
  <c r="H209" i="22"/>
  <c r="H191" i="22"/>
  <c r="H49" i="22"/>
  <c r="H88" i="22"/>
  <c r="H51" i="22"/>
  <c r="H239" i="22"/>
  <c r="H167" i="22"/>
  <c r="H9" i="22"/>
  <c r="H221" i="22"/>
  <c r="H143" i="22"/>
  <c r="H220" i="22"/>
  <c r="H203" i="22"/>
  <c r="H245" i="22"/>
  <c r="H162" i="22"/>
  <c r="H19" i="22"/>
  <c r="H108" i="22"/>
  <c r="H82" i="22"/>
  <c r="H214" i="22"/>
  <c r="H110" i="22"/>
  <c r="H47" i="22"/>
  <c r="H181" i="22"/>
  <c r="H24" i="22"/>
  <c r="G3" i="22"/>
  <c r="H199" i="22"/>
  <c r="H228" i="22"/>
  <c r="H144" i="22"/>
  <c r="H232" i="22"/>
  <c r="H29" i="22"/>
  <c r="H192" i="22"/>
  <c r="H157" i="22"/>
  <c r="H17" i="22"/>
  <c r="H75" i="22"/>
  <c r="H149" i="22"/>
  <c r="H48" i="22"/>
  <c r="H244" i="22"/>
  <c r="H132" i="22"/>
  <c r="H11" i="22"/>
  <c r="H57" i="22"/>
  <c r="H74" i="22"/>
  <c r="H254" i="22"/>
  <c r="H243" i="22"/>
  <c r="H10" i="22"/>
  <c r="H195" i="22"/>
  <c r="H156" i="22"/>
  <c r="H249" i="22"/>
  <c r="H3" i="20"/>
  <c r="H3" i="24"/>
  <c r="H259" i="24" s="1"/>
  <c r="M10" i="24" s="1"/>
  <c r="M20" i="24" s="1"/>
  <c r="H96" i="9"/>
  <c r="H31" i="9"/>
  <c r="H142" i="9"/>
  <c r="H78" i="9"/>
  <c r="H98" i="9"/>
  <c r="H194" i="9"/>
  <c r="F207" i="15"/>
  <c r="G207" i="15" s="1"/>
  <c r="I207" i="15" s="1"/>
  <c r="F107" i="15"/>
  <c r="G107" i="15" s="1"/>
  <c r="I107" i="15" s="1"/>
  <c r="F5" i="15"/>
  <c r="G5" i="15" s="1"/>
  <c r="I5" i="15" s="1"/>
  <c r="F252" i="15"/>
  <c r="G252" i="15" s="1"/>
  <c r="I252" i="15" s="1"/>
  <c r="F250" i="15"/>
  <c r="G250" i="15" s="1"/>
  <c r="I250" i="15" s="1"/>
  <c r="F74" i="15"/>
  <c r="G74" i="15" s="1"/>
  <c r="I74" i="15" s="1"/>
  <c r="F241" i="15"/>
  <c r="G241" i="15" s="1"/>
  <c r="I241" i="15" s="1"/>
  <c r="F50" i="15"/>
  <c r="G50" i="15" s="1"/>
  <c r="I50" i="15" s="1"/>
  <c r="F122" i="15"/>
  <c r="G122" i="15" s="1"/>
  <c r="I122" i="15" s="1"/>
  <c r="F47" i="15"/>
  <c r="G47" i="15" s="1"/>
  <c r="I47" i="15" s="1"/>
  <c r="F89" i="15"/>
  <c r="G89" i="15" s="1"/>
  <c r="I89" i="15" s="1"/>
  <c r="F61" i="15"/>
  <c r="G61" i="15" s="1"/>
  <c r="I61" i="15" s="1"/>
  <c r="F169" i="15"/>
  <c r="G169" i="15" s="1"/>
  <c r="I169" i="15" s="1"/>
  <c r="F111" i="15"/>
  <c r="G111" i="15" s="1"/>
  <c r="I111" i="15" s="1"/>
  <c r="F81" i="15"/>
  <c r="G81" i="15" s="1"/>
  <c r="I81" i="15" s="1"/>
  <c r="F112" i="15"/>
  <c r="G112" i="15" s="1"/>
  <c r="I112" i="15" s="1"/>
  <c r="F226" i="15"/>
  <c r="G226" i="15" s="1"/>
  <c r="I226" i="15" s="1"/>
  <c r="F191" i="15"/>
  <c r="G191" i="15" s="1"/>
  <c r="I191" i="15" s="1"/>
  <c r="F9" i="15"/>
  <c r="G9" i="15" s="1"/>
  <c r="I9" i="15" s="1"/>
  <c r="F44" i="15"/>
  <c r="G44" i="15" s="1"/>
  <c r="I44" i="15" s="1"/>
  <c r="F137" i="15"/>
  <c r="G137" i="15" s="1"/>
  <c r="I137" i="15" s="1"/>
  <c r="F217" i="15"/>
  <c r="G217" i="15" s="1"/>
  <c r="I217" i="15" s="1"/>
  <c r="F184" i="15"/>
  <c r="G184" i="15" s="1"/>
  <c r="I184" i="15" s="1"/>
  <c r="F31" i="15"/>
  <c r="G31" i="15" s="1"/>
  <c r="I31" i="15" s="1"/>
  <c r="F208" i="15"/>
  <c r="G208" i="15" s="1"/>
  <c r="I208" i="15" s="1"/>
  <c r="F145" i="15"/>
  <c r="G145" i="15" s="1"/>
  <c r="I145" i="15" s="1"/>
  <c r="F114" i="15"/>
  <c r="G114" i="15" s="1"/>
  <c r="I114" i="15" s="1"/>
  <c r="F103" i="15"/>
  <c r="G103" i="15" s="1"/>
  <c r="I103" i="15" s="1"/>
  <c r="F78" i="15"/>
  <c r="G78" i="15" s="1"/>
  <c r="I78" i="15" s="1"/>
  <c r="F195" i="15"/>
  <c r="G195" i="15" s="1"/>
  <c r="I195" i="15" s="1"/>
  <c r="F76" i="15"/>
  <c r="G76" i="15" s="1"/>
  <c r="I76" i="15" s="1"/>
  <c r="F155" i="15"/>
  <c r="G155" i="15" s="1"/>
  <c r="I155" i="15" s="1"/>
  <c r="F188" i="15"/>
  <c r="G188" i="15" s="1"/>
  <c r="I188" i="15" s="1"/>
  <c r="F100" i="15"/>
  <c r="G100" i="15" s="1"/>
  <c r="I100" i="15" s="1"/>
  <c r="F43" i="15"/>
  <c r="G43" i="15" s="1"/>
  <c r="I43" i="15" s="1"/>
  <c r="F212" i="15"/>
  <c r="G212" i="15" s="1"/>
  <c r="I212" i="15" s="1"/>
  <c r="F10" i="15"/>
  <c r="G10" i="15" s="1"/>
  <c r="I10" i="15" s="1"/>
  <c r="F88" i="15"/>
  <c r="G88" i="15" s="1"/>
  <c r="I88" i="15" s="1"/>
  <c r="F68" i="15"/>
  <c r="G68" i="15" s="1"/>
  <c r="I68" i="15" s="1"/>
  <c r="F249" i="15"/>
  <c r="G249" i="15" s="1"/>
  <c r="I249" i="15" s="1"/>
  <c r="F165" i="15"/>
  <c r="G165" i="15" s="1"/>
  <c r="I165" i="15" s="1"/>
  <c r="F99" i="15"/>
  <c r="G99" i="15" s="1"/>
  <c r="I99" i="15" s="1"/>
  <c r="F17" i="15"/>
  <c r="G17" i="15" s="1"/>
  <c r="I17" i="15" s="1"/>
  <c r="F3" i="15"/>
  <c r="F54" i="15"/>
  <c r="G54" i="15" s="1"/>
  <c r="I54" i="15" s="1"/>
  <c r="F215" i="15"/>
  <c r="G215" i="15" s="1"/>
  <c r="I215" i="15" s="1"/>
  <c r="F222" i="15"/>
  <c r="G222" i="15" s="1"/>
  <c r="I222" i="15" s="1"/>
  <c r="F177" i="15"/>
  <c r="G177" i="15" s="1"/>
  <c r="I177" i="15" s="1"/>
  <c r="F32" i="15"/>
  <c r="G32" i="15" s="1"/>
  <c r="I32" i="15" s="1"/>
  <c r="F82" i="15"/>
  <c r="G82" i="15" s="1"/>
  <c r="I82" i="15" s="1"/>
  <c r="F28" i="15"/>
  <c r="G28" i="15" s="1"/>
  <c r="I28" i="15" s="1"/>
  <c r="F149" i="15"/>
  <c r="G149" i="15" s="1"/>
  <c r="I149" i="15" s="1"/>
  <c r="F161" i="15"/>
  <c r="G161" i="15" s="1"/>
  <c r="I161" i="15" s="1"/>
  <c r="F225" i="15"/>
  <c r="G225" i="15" s="1"/>
  <c r="I225" i="15" s="1"/>
  <c r="F77" i="15"/>
  <c r="G77" i="15" s="1"/>
  <c r="I77" i="15" s="1"/>
  <c r="F209" i="15"/>
  <c r="G209" i="15" s="1"/>
  <c r="I209" i="15" s="1"/>
  <c r="F91" i="15"/>
  <c r="G91" i="15" s="1"/>
  <c r="I91" i="15" s="1"/>
  <c r="F163" i="15"/>
  <c r="G163" i="15" s="1"/>
  <c r="I163" i="15" s="1"/>
  <c r="F231" i="15"/>
  <c r="G231" i="15" s="1"/>
  <c r="I231" i="15" s="1"/>
  <c r="F140" i="15"/>
  <c r="G140" i="15" s="1"/>
  <c r="I140" i="15" s="1"/>
  <c r="F95" i="15"/>
  <c r="G95" i="15" s="1"/>
  <c r="I95" i="15" s="1"/>
  <c r="F158" i="15"/>
  <c r="G158" i="15" s="1"/>
  <c r="I158" i="15" s="1"/>
  <c r="F34" i="15"/>
  <c r="G34" i="15" s="1"/>
  <c r="I34" i="15" s="1"/>
  <c r="F230" i="15"/>
  <c r="G230" i="15" s="1"/>
  <c r="I230" i="15" s="1"/>
  <c r="F200" i="15"/>
  <c r="G200" i="15" s="1"/>
  <c r="I200" i="15" s="1"/>
  <c r="F80" i="15"/>
  <c r="G80" i="15" s="1"/>
  <c r="I80" i="15" s="1"/>
  <c r="F118" i="15"/>
  <c r="G118" i="15" s="1"/>
  <c r="I118" i="15" s="1"/>
  <c r="F83" i="15"/>
  <c r="G83" i="15" s="1"/>
  <c r="I83" i="15" s="1"/>
  <c r="F196" i="15"/>
  <c r="G196" i="15" s="1"/>
  <c r="I196" i="15" s="1"/>
  <c r="F214" i="15"/>
  <c r="G214" i="15" s="1"/>
  <c r="I214" i="15" s="1"/>
  <c r="F86" i="15"/>
  <c r="G86" i="15" s="1"/>
  <c r="I86" i="15" s="1"/>
  <c r="F175" i="15"/>
  <c r="G175" i="15" s="1"/>
  <c r="I175" i="15" s="1"/>
  <c r="F203" i="15"/>
  <c r="G203" i="15" s="1"/>
  <c r="I203" i="15" s="1"/>
  <c r="F154" i="15"/>
  <c r="G154" i="15" s="1"/>
  <c r="I154" i="15" s="1"/>
  <c r="F139" i="15"/>
  <c r="G139" i="15" s="1"/>
  <c r="I139" i="15" s="1"/>
  <c r="F144" i="15"/>
  <c r="G144" i="15" s="1"/>
  <c r="I144" i="15" s="1"/>
  <c r="F219" i="15"/>
  <c r="G219" i="15" s="1"/>
  <c r="I219" i="15" s="1"/>
  <c r="F117" i="15"/>
  <c r="G117" i="15" s="1"/>
  <c r="I117" i="15" s="1"/>
  <c r="F23" i="15"/>
  <c r="G23" i="15" s="1"/>
  <c r="I23" i="15" s="1"/>
  <c r="F183" i="15"/>
  <c r="G183" i="15" s="1"/>
  <c r="I183" i="15" s="1"/>
  <c r="F14" i="15"/>
  <c r="G14" i="15" s="1"/>
  <c r="I14" i="15" s="1"/>
  <c r="F151" i="15"/>
  <c r="G151" i="15" s="1"/>
  <c r="I151" i="15" s="1"/>
  <c r="F18" i="15"/>
  <c r="G18" i="15" s="1"/>
  <c r="I18" i="15" s="1"/>
  <c r="F101" i="15"/>
  <c r="G101" i="15" s="1"/>
  <c r="I101" i="15" s="1"/>
  <c r="F186" i="15"/>
  <c r="G186" i="15" s="1"/>
  <c r="I186" i="15" s="1"/>
  <c r="F180" i="15"/>
  <c r="G180" i="15" s="1"/>
  <c r="I180" i="15" s="1"/>
  <c r="F253" i="15"/>
  <c r="G253" i="15" s="1"/>
  <c r="I253" i="15" s="1"/>
  <c r="F22" i="15"/>
  <c r="G22" i="15" s="1"/>
  <c r="I22" i="15" s="1"/>
  <c r="F134" i="15"/>
  <c r="G134" i="15" s="1"/>
  <c r="I134" i="15" s="1"/>
  <c r="F197" i="15"/>
  <c r="G197" i="15" s="1"/>
  <c r="I197" i="15" s="1"/>
  <c r="F130" i="15"/>
  <c r="G130" i="15" s="1"/>
  <c r="I130" i="15" s="1"/>
  <c r="F201" i="15"/>
  <c r="G201" i="15" s="1"/>
  <c r="I201" i="15" s="1"/>
  <c r="F182" i="15"/>
  <c r="G182" i="15" s="1"/>
  <c r="I182" i="15" s="1"/>
  <c r="F39" i="15"/>
  <c r="G39" i="15" s="1"/>
  <c r="I39" i="15" s="1"/>
  <c r="F147" i="15"/>
  <c r="G147" i="15" s="1"/>
  <c r="I147" i="15" s="1"/>
  <c r="F178" i="15"/>
  <c r="G178" i="15" s="1"/>
  <c r="I178" i="15" s="1"/>
  <c r="F220" i="15"/>
  <c r="G220" i="15" s="1"/>
  <c r="I220" i="15" s="1"/>
  <c r="F168" i="15"/>
  <c r="G168" i="15" s="1"/>
  <c r="I168" i="15" s="1"/>
  <c r="F124" i="15"/>
  <c r="G124" i="15" s="1"/>
  <c r="I124" i="15" s="1"/>
  <c r="F198" i="15"/>
  <c r="G198" i="15" s="1"/>
  <c r="I198" i="15" s="1"/>
  <c r="F12" i="15"/>
  <c r="G12" i="15" s="1"/>
  <c r="I12" i="15" s="1"/>
  <c r="F138" i="15"/>
  <c r="G138" i="15" s="1"/>
  <c r="I138" i="15" s="1"/>
  <c r="F25" i="15"/>
  <c r="G25" i="15" s="1"/>
  <c r="I25" i="15" s="1"/>
  <c r="F38" i="15"/>
  <c r="G38" i="15" s="1"/>
  <c r="I38" i="15" s="1"/>
  <c r="F216" i="15"/>
  <c r="G216" i="15" s="1"/>
  <c r="I216" i="15" s="1"/>
  <c r="F211" i="15"/>
  <c r="G211" i="15" s="1"/>
  <c r="I211" i="15" s="1"/>
  <c r="F237" i="15"/>
  <c r="G237" i="15" s="1"/>
  <c r="I237" i="15" s="1"/>
  <c r="F131" i="15"/>
  <c r="G131" i="15" s="1"/>
  <c r="I131" i="15" s="1"/>
  <c r="F236" i="15"/>
  <c r="G236" i="15" s="1"/>
  <c r="I236" i="15" s="1"/>
  <c r="F93" i="15"/>
  <c r="G93" i="15" s="1"/>
  <c r="I93" i="15" s="1"/>
  <c r="F148" i="15"/>
  <c r="G148" i="15" s="1"/>
  <c r="I148" i="15" s="1"/>
  <c r="F251" i="15"/>
  <c r="G251" i="15" s="1"/>
  <c r="I251" i="15" s="1"/>
  <c r="F85" i="15"/>
  <c r="G85" i="15" s="1"/>
  <c r="I85" i="15" s="1"/>
  <c r="F4" i="15"/>
  <c r="G4" i="15" s="1"/>
  <c r="I4" i="15" s="1"/>
  <c r="F126" i="15"/>
  <c r="G126" i="15" s="1"/>
  <c r="I126" i="15" s="1"/>
  <c r="F48" i="15"/>
  <c r="G48" i="15" s="1"/>
  <c r="I48" i="15" s="1"/>
  <c r="F150" i="15"/>
  <c r="G150" i="15" s="1"/>
  <c r="I150" i="15" s="1"/>
  <c r="F187" i="15"/>
  <c r="G187" i="15" s="1"/>
  <c r="I187" i="15" s="1"/>
  <c r="F115" i="15"/>
  <c r="G115" i="15" s="1"/>
  <c r="I115" i="15" s="1"/>
  <c r="F62" i="15"/>
  <c r="G62" i="15" s="1"/>
  <c r="I62" i="15" s="1"/>
  <c r="F206" i="15"/>
  <c r="G206" i="15" s="1"/>
  <c r="I206" i="15" s="1"/>
  <c r="F96" i="15"/>
  <c r="G96" i="15" s="1"/>
  <c r="I96" i="15" s="1"/>
  <c r="F224" i="15"/>
  <c r="G224" i="15" s="1"/>
  <c r="I224" i="15" s="1"/>
  <c r="F142" i="15"/>
  <c r="G142" i="15" s="1"/>
  <c r="I142" i="15" s="1"/>
  <c r="F66" i="15"/>
  <c r="G66" i="15" s="1"/>
  <c r="I66" i="15" s="1"/>
  <c r="F152" i="15"/>
  <c r="G152" i="15" s="1"/>
  <c r="I152" i="15" s="1"/>
  <c r="F132" i="15"/>
  <c r="G132" i="15" s="1"/>
  <c r="I132" i="15" s="1"/>
  <c r="F190" i="15"/>
  <c r="G190" i="15" s="1"/>
  <c r="I190" i="15" s="1"/>
  <c r="F90" i="15"/>
  <c r="G90" i="15" s="1"/>
  <c r="I90" i="15" s="1"/>
  <c r="F119" i="15"/>
  <c r="G119" i="15" s="1"/>
  <c r="I119" i="15" s="1"/>
  <c r="F245" i="15"/>
  <c r="G245" i="15" s="1"/>
  <c r="I245" i="15" s="1"/>
  <c r="F153" i="15"/>
  <c r="G153" i="15" s="1"/>
  <c r="I153" i="15" s="1"/>
  <c r="F159" i="15"/>
  <c r="G159" i="15" s="1"/>
  <c r="I159" i="15" s="1"/>
  <c r="F166" i="15"/>
  <c r="G166" i="15" s="1"/>
  <c r="I166" i="15" s="1"/>
  <c r="F104" i="15"/>
  <c r="G104" i="15" s="1"/>
  <c r="I104" i="15" s="1"/>
  <c r="F59" i="15"/>
  <c r="G59" i="15" s="1"/>
  <c r="I59" i="15" s="1"/>
  <c r="F6" i="15"/>
  <c r="G6" i="15" s="1"/>
  <c r="I6" i="15" s="1"/>
  <c r="F79" i="15"/>
  <c r="G79" i="15" s="1"/>
  <c r="I79" i="15" s="1"/>
  <c r="F213" i="15"/>
  <c r="G213" i="15" s="1"/>
  <c r="I213" i="15" s="1"/>
  <c r="F33" i="15"/>
  <c r="G33" i="15" s="1"/>
  <c r="I33" i="15" s="1"/>
  <c r="F7" i="15"/>
  <c r="G7" i="15" s="1"/>
  <c r="I7" i="15" s="1"/>
  <c r="F67" i="15"/>
  <c r="G67" i="15" s="1"/>
  <c r="I67" i="15" s="1"/>
  <c r="F87" i="15"/>
  <c r="G87" i="15" s="1"/>
  <c r="I87" i="15" s="1"/>
  <c r="F229" i="15"/>
  <c r="G229" i="15" s="1"/>
  <c r="I229" i="15" s="1"/>
  <c r="F65" i="15"/>
  <c r="G65" i="15" s="1"/>
  <c r="I65" i="15" s="1"/>
  <c r="F16" i="15"/>
  <c r="G16" i="15" s="1"/>
  <c r="I16" i="15" s="1"/>
  <c r="F160" i="15"/>
  <c r="G160" i="15" s="1"/>
  <c r="I160" i="15" s="1"/>
  <c r="F228" i="15"/>
  <c r="G228" i="15" s="1"/>
  <c r="I228" i="15" s="1"/>
  <c r="F24" i="15"/>
  <c r="G24" i="15" s="1"/>
  <c r="I24" i="15" s="1"/>
  <c r="F256" i="15"/>
  <c r="G256" i="15" s="1"/>
  <c r="I256" i="15" s="1"/>
  <c r="F133" i="15"/>
  <c r="G133" i="15" s="1"/>
  <c r="I133" i="15" s="1"/>
  <c r="F238" i="15"/>
  <c r="G238" i="15" s="1"/>
  <c r="I238" i="15" s="1"/>
  <c r="F232" i="15"/>
  <c r="G232" i="15" s="1"/>
  <c r="I232" i="15" s="1"/>
  <c r="F40" i="15"/>
  <c r="G40" i="15" s="1"/>
  <c r="I40" i="15" s="1"/>
  <c r="F19" i="15"/>
  <c r="G19" i="15" s="1"/>
  <c r="I19" i="15" s="1"/>
  <c r="F242" i="15"/>
  <c r="G242" i="15" s="1"/>
  <c r="I242" i="15" s="1"/>
  <c r="F26" i="15"/>
  <c r="G26" i="15" s="1"/>
  <c r="I26" i="15" s="1"/>
  <c r="F239" i="15"/>
  <c r="G239" i="15" s="1"/>
  <c r="I239" i="15" s="1"/>
  <c r="F204" i="15"/>
  <c r="G204" i="15" s="1"/>
  <c r="I204" i="15" s="1"/>
  <c r="F8" i="15"/>
  <c r="G8" i="15" s="1"/>
  <c r="I8" i="15" s="1"/>
  <c r="F52" i="15"/>
  <c r="G52" i="15" s="1"/>
  <c r="I52" i="15" s="1"/>
  <c r="F21" i="15"/>
  <c r="G21" i="15" s="1"/>
  <c r="I21" i="15" s="1"/>
  <c r="F129" i="15"/>
  <c r="G129" i="15" s="1"/>
  <c r="I129" i="15" s="1"/>
  <c r="F37" i="15"/>
  <c r="G37" i="15" s="1"/>
  <c r="I37" i="15" s="1"/>
  <c r="F46" i="15"/>
  <c r="G46" i="15" s="1"/>
  <c r="I46" i="15" s="1"/>
  <c r="F69" i="15"/>
  <c r="G69" i="15" s="1"/>
  <c r="I69" i="15" s="1"/>
  <c r="F185" i="15"/>
  <c r="G185" i="15" s="1"/>
  <c r="I185" i="15" s="1"/>
  <c r="F174" i="15"/>
  <c r="G174" i="15" s="1"/>
  <c r="I174" i="15" s="1"/>
  <c r="F42" i="15"/>
  <c r="G42" i="15" s="1"/>
  <c r="I42" i="15" s="1"/>
  <c r="F164" i="15"/>
  <c r="G164" i="15" s="1"/>
  <c r="I164" i="15" s="1"/>
  <c r="F120" i="15"/>
  <c r="G120" i="15" s="1"/>
  <c r="I120" i="15" s="1"/>
  <c r="F108" i="15"/>
  <c r="G108" i="15" s="1"/>
  <c r="I108" i="15" s="1"/>
  <c r="F172" i="15"/>
  <c r="G172" i="15" s="1"/>
  <c r="I172" i="15" s="1"/>
  <c r="F53" i="15"/>
  <c r="G53" i="15" s="1"/>
  <c r="I53" i="15" s="1"/>
  <c r="F202" i="15"/>
  <c r="G202" i="15" s="1"/>
  <c r="I202" i="15" s="1"/>
  <c r="F246" i="15"/>
  <c r="G246" i="15" s="1"/>
  <c r="I246" i="15" s="1"/>
  <c r="F97" i="15"/>
  <c r="G97" i="15" s="1"/>
  <c r="I97" i="15" s="1"/>
  <c r="F205" i="15"/>
  <c r="G205" i="15" s="1"/>
  <c r="I205" i="15" s="1"/>
  <c r="F51" i="15"/>
  <c r="G51" i="15" s="1"/>
  <c r="I51" i="15" s="1"/>
  <c r="F221" i="15"/>
  <c r="G221" i="15" s="1"/>
  <c r="I221" i="15" s="1"/>
  <c r="F194" i="15"/>
  <c r="G194" i="15" s="1"/>
  <c r="I194" i="15" s="1"/>
  <c r="F58" i="15"/>
  <c r="G58" i="15" s="1"/>
  <c r="I58" i="15" s="1"/>
  <c r="F171" i="15"/>
  <c r="G171" i="15" s="1"/>
  <c r="I171" i="15" s="1"/>
  <c r="F193" i="15"/>
  <c r="G193" i="15" s="1"/>
  <c r="I193" i="15" s="1"/>
  <c r="F136" i="15"/>
  <c r="G136" i="15" s="1"/>
  <c r="I136" i="15" s="1"/>
  <c r="F30" i="15"/>
  <c r="G30" i="15" s="1"/>
  <c r="I30" i="15" s="1"/>
  <c r="F157" i="15"/>
  <c r="G157" i="15" s="1"/>
  <c r="I157" i="15" s="1"/>
  <c r="F227" i="15"/>
  <c r="G227" i="15" s="1"/>
  <c r="I227" i="15" s="1"/>
  <c r="F84" i="15"/>
  <c r="G84" i="15" s="1"/>
  <c r="I84" i="15" s="1"/>
  <c r="F244" i="15"/>
  <c r="G244" i="15" s="1"/>
  <c r="I244" i="15" s="1"/>
  <c r="F179" i="15"/>
  <c r="G179" i="15" s="1"/>
  <c r="I179" i="15" s="1"/>
  <c r="F234" i="15"/>
  <c r="G234" i="15" s="1"/>
  <c r="I234" i="15" s="1"/>
  <c r="F45" i="15"/>
  <c r="G45" i="15" s="1"/>
  <c r="I45" i="15" s="1"/>
  <c r="F70" i="15"/>
  <c r="G70" i="15" s="1"/>
  <c r="I70" i="15" s="1"/>
  <c r="F94" i="15"/>
  <c r="G94" i="15" s="1"/>
  <c r="I94" i="15" s="1"/>
  <c r="F116" i="15"/>
  <c r="G116" i="15" s="1"/>
  <c r="I116" i="15" s="1"/>
  <c r="F210" i="15"/>
  <c r="G210" i="15" s="1"/>
  <c r="I210" i="15" s="1"/>
  <c r="F11" i="15"/>
  <c r="G11" i="15" s="1"/>
  <c r="I11" i="15" s="1"/>
  <c r="F60" i="15"/>
  <c r="G60" i="15" s="1"/>
  <c r="I60" i="15" s="1"/>
  <c r="F109" i="15"/>
  <c r="G109" i="15" s="1"/>
  <c r="I109" i="15" s="1"/>
  <c r="F35" i="15"/>
  <c r="G35" i="15" s="1"/>
  <c r="I35" i="15" s="1"/>
  <c r="F106" i="15"/>
  <c r="G106" i="15" s="1"/>
  <c r="I106" i="15" s="1"/>
  <c r="F218" i="15"/>
  <c r="G218" i="15" s="1"/>
  <c r="I218" i="15" s="1"/>
  <c r="F235" i="15"/>
  <c r="G235" i="15" s="1"/>
  <c r="I235" i="15" s="1"/>
  <c r="F156" i="15"/>
  <c r="G156" i="15" s="1"/>
  <c r="I156" i="15" s="1"/>
  <c r="F55" i="15"/>
  <c r="G55" i="15" s="1"/>
  <c r="I55" i="15" s="1"/>
  <c r="F29" i="15"/>
  <c r="G29" i="15" s="1"/>
  <c r="I29" i="15" s="1"/>
  <c r="F243" i="15"/>
  <c r="G243" i="15" s="1"/>
  <c r="I243" i="15" s="1"/>
  <c r="F254" i="15"/>
  <c r="G254" i="15" s="1"/>
  <c r="I254" i="15" s="1"/>
  <c r="F98" i="15"/>
  <c r="G98" i="15" s="1"/>
  <c r="I98" i="15" s="1"/>
  <c r="F92" i="15"/>
  <c r="G92" i="15" s="1"/>
  <c r="I92" i="15" s="1"/>
  <c r="F255" i="15"/>
  <c r="G255" i="15" s="1"/>
  <c r="I255" i="15" s="1"/>
  <c r="F49" i="15"/>
  <c r="G49" i="15" s="1"/>
  <c r="I49" i="15" s="1"/>
  <c r="F113" i="15"/>
  <c r="G113" i="15" s="1"/>
  <c r="I113" i="15" s="1"/>
  <c r="F105" i="15"/>
  <c r="G105" i="15" s="1"/>
  <c r="I105" i="15" s="1"/>
  <c r="F123" i="15"/>
  <c r="G123" i="15" s="1"/>
  <c r="I123" i="15" s="1"/>
  <c r="F57" i="15"/>
  <c r="G57" i="15" s="1"/>
  <c r="I57" i="15" s="1"/>
  <c r="F15" i="15"/>
  <c r="G15" i="15" s="1"/>
  <c r="I15" i="15" s="1"/>
  <c r="F102" i="15"/>
  <c r="G102" i="15" s="1"/>
  <c r="I102" i="15" s="1"/>
  <c r="F167" i="15"/>
  <c r="G167" i="15" s="1"/>
  <c r="I167" i="15" s="1"/>
  <c r="F56" i="15"/>
  <c r="G56" i="15" s="1"/>
  <c r="I56" i="15" s="1"/>
  <c r="F125" i="15"/>
  <c r="G125" i="15" s="1"/>
  <c r="I125" i="15" s="1"/>
  <c r="F146" i="15"/>
  <c r="G146" i="15" s="1"/>
  <c r="I146" i="15" s="1"/>
  <c r="F181" i="15"/>
  <c r="G181" i="15" s="1"/>
  <c r="I181" i="15" s="1"/>
  <c r="F248" i="15"/>
  <c r="G248" i="15" s="1"/>
  <c r="I248" i="15" s="1"/>
  <c r="F121" i="15"/>
  <c r="G121" i="15" s="1"/>
  <c r="I121" i="15" s="1"/>
  <c r="F71" i="15"/>
  <c r="G71" i="15" s="1"/>
  <c r="I71" i="15" s="1"/>
  <c r="F223" i="15"/>
  <c r="G223" i="15" s="1"/>
  <c r="I223" i="15" s="1"/>
  <c r="F64" i="15"/>
  <c r="G64" i="15" s="1"/>
  <c r="I64" i="15" s="1"/>
  <c r="F135" i="15"/>
  <c r="G135" i="15" s="1"/>
  <c r="I135" i="15" s="1"/>
  <c r="F247" i="15"/>
  <c r="G247" i="15" s="1"/>
  <c r="I247" i="15" s="1"/>
  <c r="F141" i="15"/>
  <c r="G141" i="15" s="1"/>
  <c r="I141" i="15" s="1"/>
  <c r="F173" i="15"/>
  <c r="G173" i="15" s="1"/>
  <c r="I173" i="15" s="1"/>
  <c r="F128" i="15"/>
  <c r="G128" i="15" s="1"/>
  <c r="I128" i="15" s="1"/>
  <c r="F36" i="15"/>
  <c r="G36" i="15" s="1"/>
  <c r="I36" i="15" s="1"/>
  <c r="F13" i="15"/>
  <c r="G13" i="15" s="1"/>
  <c r="F143" i="15"/>
  <c r="G143" i="15" s="1"/>
  <c r="I143" i="15" s="1"/>
  <c r="F73" i="15"/>
  <c r="G73" i="15" s="1"/>
  <c r="I73" i="15" s="1"/>
  <c r="F170" i="15"/>
  <c r="G170" i="15" s="1"/>
  <c r="I170" i="15" s="1"/>
  <c r="F199" i="15"/>
  <c r="G199" i="15" s="1"/>
  <c r="I199" i="15" s="1"/>
  <c r="F72" i="15"/>
  <c r="G72" i="15" s="1"/>
  <c r="I72" i="15" s="1"/>
  <c r="F240" i="15"/>
  <c r="G240" i="15" s="1"/>
  <c r="I240" i="15" s="1"/>
  <c r="F176" i="15"/>
  <c r="G176" i="15" s="1"/>
  <c r="I176" i="15" s="1"/>
  <c r="F41" i="15"/>
  <c r="G41" i="15" s="1"/>
  <c r="I41" i="15" s="1"/>
  <c r="F192" i="15"/>
  <c r="G192" i="15" s="1"/>
  <c r="I192" i="15" s="1"/>
  <c r="F233" i="15"/>
  <c r="G233" i="15" s="1"/>
  <c r="I233" i="15" s="1"/>
  <c r="F127" i="15"/>
  <c r="G127" i="15" s="1"/>
  <c r="I127" i="15" s="1"/>
  <c r="F75" i="15"/>
  <c r="G75" i="15" s="1"/>
  <c r="I75" i="15" s="1"/>
  <c r="F27" i="15"/>
  <c r="G27" i="15" s="1"/>
  <c r="I27" i="15" s="1"/>
  <c r="F20" i="15"/>
  <c r="G20" i="15" s="1"/>
  <c r="I20" i="15" s="1"/>
  <c r="F189" i="15"/>
  <c r="G189" i="15" s="1"/>
  <c r="I189" i="15" s="1"/>
  <c r="F162" i="15"/>
  <c r="G162" i="15" s="1"/>
  <c r="I162" i="15" s="1"/>
  <c r="F63" i="15"/>
  <c r="G63" i="15" s="1"/>
  <c r="I63" i="15" s="1"/>
  <c r="F110" i="15"/>
  <c r="G110" i="15" s="1"/>
  <c r="I110" i="15" s="1"/>
  <c r="G3" i="9"/>
  <c r="H253" i="9"/>
  <c r="H174" i="9"/>
  <c r="H120" i="9"/>
  <c r="H106" i="9"/>
  <c r="H255" i="9"/>
  <c r="H191" i="9"/>
  <c r="H205" i="9"/>
  <c r="H89" i="9"/>
  <c r="H172" i="9"/>
  <c r="H222" i="9"/>
  <c r="H70" i="9"/>
  <c r="H84" i="9"/>
  <c r="H13" i="9"/>
  <c r="H162" i="9"/>
  <c r="H117" i="9"/>
  <c r="H136" i="9"/>
  <c r="H201" i="9"/>
  <c r="H144" i="9"/>
  <c r="H73" i="9"/>
  <c r="H164" i="9"/>
  <c r="H208" i="9"/>
  <c r="H99" i="9"/>
  <c r="H3" i="21"/>
  <c r="G3" i="19"/>
  <c r="H32" i="9"/>
  <c r="H154" i="9"/>
  <c r="H92" i="9"/>
  <c r="H259" i="12"/>
  <c r="M10" i="12" s="1"/>
  <c r="M20" i="12" s="1"/>
  <c r="H259" i="18"/>
  <c r="M10" i="18" s="1"/>
  <c r="M21" i="18" s="1"/>
  <c r="H212" i="23"/>
  <c r="H259" i="23" s="1"/>
  <c r="M10" i="23" s="1"/>
  <c r="M20" i="23" s="1"/>
  <c r="H177" i="19"/>
  <c r="H125" i="19"/>
  <c r="H132" i="19"/>
  <c r="H205" i="19"/>
  <c r="H21" i="19"/>
  <c r="H250" i="19"/>
  <c r="H116" i="19"/>
  <c r="H221" i="19"/>
  <c r="H101" i="19"/>
  <c r="H77" i="19"/>
  <c r="H15" i="19"/>
  <c r="H216" i="19"/>
  <c r="H137" i="19"/>
  <c r="H201" i="19"/>
  <c r="H56" i="19"/>
  <c r="H66" i="19"/>
  <c r="H174" i="19"/>
  <c r="H11" i="19"/>
  <c r="H14" i="19"/>
  <c r="H57" i="19"/>
  <c r="H58" i="19"/>
  <c r="H65" i="19"/>
  <c r="H36" i="19"/>
  <c r="H35" i="19"/>
  <c r="H245" i="19"/>
  <c r="H196" i="19"/>
  <c r="H236" i="19"/>
  <c r="H38" i="19"/>
  <c r="H51" i="19"/>
  <c r="H126" i="19"/>
  <c r="H91" i="19"/>
  <c r="H129" i="19"/>
  <c r="H227" i="19"/>
  <c r="H26" i="19"/>
  <c r="H150" i="19"/>
  <c r="H191" i="19"/>
  <c r="H25" i="19"/>
  <c r="H193" i="19"/>
  <c r="H32" i="19"/>
  <c r="H13" i="19"/>
  <c r="H249" i="19"/>
  <c r="H211" i="19"/>
  <c r="H27" i="19"/>
  <c r="H87" i="19"/>
  <c r="H167" i="19"/>
  <c r="H128" i="19"/>
  <c r="H186" i="19"/>
  <c r="G212" i="19"/>
  <c r="I212" i="19" s="1"/>
  <c r="H111" i="19"/>
  <c r="H120" i="19"/>
  <c r="H234" i="19"/>
  <c r="H202" i="19"/>
  <c r="H240" i="19"/>
  <c r="H8" i="19"/>
  <c r="H49" i="19"/>
  <c r="H67" i="19"/>
  <c r="H140" i="19"/>
  <c r="H204" i="19"/>
  <c r="H105" i="19"/>
  <c r="H251" i="19"/>
  <c r="H172" i="19"/>
  <c r="H17" i="19"/>
  <c r="H59" i="19"/>
  <c r="H106" i="19"/>
  <c r="H88" i="19"/>
  <c r="H235" i="19"/>
  <c r="H163" i="19"/>
  <c r="H134" i="19"/>
  <c r="H131" i="19"/>
  <c r="H180" i="19"/>
  <c r="H29" i="19"/>
  <c r="H182" i="19"/>
  <c r="H223" i="19"/>
  <c r="H232" i="19"/>
  <c r="H114" i="19"/>
  <c r="H135" i="19"/>
  <c r="H60" i="19"/>
  <c r="H86" i="19"/>
  <c r="H90" i="19"/>
  <c r="H229" i="19"/>
  <c r="H31" i="19"/>
  <c r="H115" i="19"/>
  <c r="H71" i="19"/>
  <c r="H181" i="19"/>
  <c r="H252" i="19"/>
  <c r="H141" i="19"/>
  <c r="H143" i="19"/>
  <c r="H169" i="19"/>
  <c r="H225" i="19"/>
  <c r="H118" i="19"/>
  <c r="H113" i="19"/>
  <c r="H244" i="19"/>
  <c r="H42" i="19"/>
  <c r="H173" i="19"/>
  <c r="H178" i="19"/>
  <c r="H18" i="19"/>
  <c r="H82" i="19"/>
  <c r="H100" i="19"/>
  <c r="H220" i="19"/>
  <c r="H33" i="19"/>
  <c r="H23" i="19"/>
  <c r="H109" i="19"/>
  <c r="H199" i="19"/>
  <c r="H147" i="19"/>
  <c r="H149" i="19"/>
  <c r="H81" i="19"/>
  <c r="H30" i="19"/>
  <c r="H130" i="19"/>
  <c r="H185" i="19"/>
  <c r="H4" i="19"/>
  <c r="H157" i="19"/>
  <c r="H148" i="19"/>
  <c r="H124" i="19"/>
  <c r="H80" i="19"/>
  <c r="H254" i="19"/>
  <c r="H170" i="19"/>
  <c r="H22" i="19"/>
  <c r="H68" i="19"/>
  <c r="H37" i="19"/>
  <c r="H127" i="19"/>
  <c r="H248" i="19"/>
  <c r="H222" i="19"/>
  <c r="H62" i="19"/>
  <c r="H231" i="19"/>
  <c r="H209" i="19"/>
  <c r="H84" i="19"/>
  <c r="H119" i="19"/>
  <c r="H212" i="16"/>
  <c r="H263" i="16"/>
  <c r="H212" i="9"/>
  <c r="H212" i="20"/>
  <c r="H45" i="19"/>
  <c r="H228" i="19"/>
  <c r="H241" i="19"/>
  <c r="H246" i="19"/>
  <c r="H152" i="19"/>
  <c r="H176" i="19"/>
  <c r="H24" i="19"/>
  <c r="H153" i="19"/>
  <c r="H44" i="19"/>
  <c r="H195" i="19"/>
  <c r="H194" i="19"/>
  <c r="H73" i="19"/>
  <c r="H184" i="19"/>
  <c r="H52" i="19"/>
  <c r="H159" i="19"/>
  <c r="H206" i="19"/>
  <c r="H215" i="19"/>
  <c r="H171" i="19"/>
  <c r="H243" i="19"/>
  <c r="H200" i="19"/>
  <c r="H230" i="19"/>
  <c r="H217" i="19"/>
  <c r="H54" i="19"/>
  <c r="H110" i="19"/>
  <c r="H64" i="19"/>
  <c r="H19" i="19"/>
  <c r="H139" i="19"/>
  <c r="H253" i="19"/>
  <c r="H213" i="19"/>
  <c r="H6" i="19"/>
  <c r="H75" i="19"/>
  <c r="H192" i="19"/>
  <c r="H92" i="19"/>
  <c r="H43" i="19"/>
  <c r="H76" i="19"/>
  <c r="H72" i="19"/>
  <c r="H74" i="19"/>
  <c r="H183" i="19"/>
  <c r="H108" i="19"/>
  <c r="H5" i="19"/>
  <c r="H155" i="19"/>
  <c r="H136" i="19"/>
  <c r="H247" i="19"/>
  <c r="H89" i="19"/>
  <c r="H255" i="19"/>
  <c r="H9" i="19"/>
  <c r="H208" i="19"/>
  <c r="H63" i="19"/>
  <c r="H237" i="19"/>
  <c r="H189" i="19"/>
  <c r="H219" i="19"/>
  <c r="H160" i="19"/>
  <c r="H39" i="19"/>
  <c r="H151" i="19"/>
  <c r="H55" i="19"/>
  <c r="H166" i="19"/>
  <c r="H154" i="19"/>
  <c r="H138" i="19"/>
  <c r="H210" i="19"/>
  <c r="H175" i="19"/>
  <c r="H168" i="19"/>
  <c r="H47" i="19"/>
  <c r="H218" i="19"/>
  <c r="H207" i="19"/>
  <c r="H69" i="19"/>
  <c r="H85" i="19"/>
  <c r="H162" i="19"/>
  <c r="H242" i="19"/>
  <c r="H117" i="19"/>
  <c r="H78" i="19"/>
  <c r="H161" i="19"/>
  <c r="H233" i="19"/>
  <c r="H239" i="19"/>
  <c r="H12" i="19"/>
  <c r="H10" i="19"/>
  <c r="H79" i="19"/>
  <c r="H144" i="19"/>
  <c r="H197" i="19"/>
  <c r="H28" i="19"/>
  <c r="H50" i="19"/>
  <c r="H156" i="19"/>
  <c r="H16" i="19"/>
  <c r="H188" i="19"/>
  <c r="H97" i="19"/>
  <c r="H99" i="19"/>
  <c r="H238" i="19"/>
  <c r="H53" i="19"/>
  <c r="H40" i="19"/>
  <c r="H256" i="19"/>
  <c r="H224" i="19"/>
  <c r="H98" i="19"/>
  <c r="H96" i="19"/>
  <c r="H122" i="19"/>
  <c r="H48" i="19"/>
  <c r="H164" i="19"/>
  <c r="H104" i="19"/>
  <c r="H107" i="19"/>
  <c r="H190" i="19"/>
  <c r="H41" i="19"/>
  <c r="H158" i="19"/>
  <c r="H70" i="19"/>
  <c r="H165" i="19"/>
  <c r="H198" i="19"/>
  <c r="H95" i="19"/>
  <c r="H203" i="19"/>
  <c r="H46" i="19"/>
  <c r="H142" i="19"/>
  <c r="H103" i="19"/>
  <c r="H145" i="19"/>
  <c r="H133" i="19"/>
  <c r="H179" i="19"/>
  <c r="H93" i="19"/>
  <c r="H123" i="19"/>
  <c r="H214" i="19"/>
  <c r="H121" i="19"/>
  <c r="H187" i="19"/>
  <c r="H146" i="19"/>
  <c r="H112" i="19"/>
  <c r="H7" i="19"/>
  <c r="H94" i="19"/>
  <c r="H102" i="19"/>
  <c r="H20" i="19"/>
  <c r="H61" i="19"/>
  <c r="H83" i="19"/>
  <c r="H226" i="19"/>
  <c r="H34" i="19"/>
  <c r="H212" i="14"/>
  <c r="H93" i="8" l="1"/>
  <c r="H112" i="8"/>
  <c r="H177" i="21"/>
  <c r="I47" i="21"/>
  <c r="I203" i="8"/>
  <c r="I89" i="21"/>
  <c r="H89" i="21"/>
  <c r="H264" i="21"/>
  <c r="I4" i="21"/>
  <c r="I48" i="21"/>
  <c r="H48" i="21"/>
  <c r="I59" i="21"/>
  <c r="H59" i="21"/>
  <c r="I58" i="8"/>
  <c r="I153" i="8"/>
  <c r="I70" i="8"/>
  <c r="I254" i="8"/>
  <c r="I99" i="8"/>
  <c r="I64" i="8"/>
  <c r="I209" i="8"/>
  <c r="I163" i="8"/>
  <c r="H233" i="8"/>
  <c r="I107" i="8"/>
  <c r="I187" i="21"/>
  <c r="H187" i="21"/>
  <c r="H165" i="8"/>
  <c r="I87" i="8"/>
  <c r="I220" i="8"/>
  <c r="I92" i="21"/>
  <c r="H92" i="21"/>
  <c r="H181" i="8"/>
  <c r="H223" i="8"/>
  <c r="H208" i="8"/>
  <c r="I43" i="8"/>
  <c r="M9" i="24"/>
  <c r="I232" i="21"/>
  <c r="H232" i="21"/>
  <c r="H21" i="8"/>
  <c r="I32" i="8"/>
  <c r="H74" i="8"/>
  <c r="M21" i="23"/>
  <c r="M22" i="23" s="1"/>
  <c r="M9" i="23"/>
  <c r="M21" i="24"/>
  <c r="M22" i="24" s="1"/>
  <c r="M8" i="22"/>
  <c r="M7" i="22"/>
  <c r="H251" i="21"/>
  <c r="I255" i="21"/>
  <c r="H255" i="21"/>
  <c r="I33" i="21"/>
  <c r="H33" i="21"/>
  <c r="I30" i="21"/>
  <c r="H30" i="21"/>
  <c r="I62" i="21"/>
  <c r="H62" i="21"/>
  <c r="H50" i="21"/>
  <c r="I50" i="21"/>
  <c r="I63" i="21"/>
  <c r="H63" i="21"/>
  <c r="M20" i="18"/>
  <c r="M23" i="18" s="1"/>
  <c r="F14" i="25" s="1"/>
  <c r="M9" i="18"/>
  <c r="M9" i="16"/>
  <c r="M21" i="12"/>
  <c r="M22" i="12" s="1"/>
  <c r="M9" i="12"/>
  <c r="M7" i="9"/>
  <c r="M8" i="9"/>
  <c r="I131" i="8"/>
  <c r="I215" i="8"/>
  <c r="H256" i="8"/>
  <c r="H238" i="8"/>
  <c r="H211" i="8"/>
  <c r="H138" i="8"/>
  <c r="H121" i="8"/>
  <c r="H45" i="8"/>
  <c r="I6" i="8"/>
  <c r="H249" i="8"/>
  <c r="H253" i="8"/>
  <c r="H150" i="8"/>
  <c r="H218" i="8"/>
  <c r="H172" i="8"/>
  <c r="I20" i="8"/>
  <c r="I204" i="8"/>
  <c r="I168" i="8"/>
  <c r="H62" i="8"/>
  <c r="I109" i="8"/>
  <c r="H149" i="8"/>
  <c r="H173" i="8"/>
  <c r="H144" i="8"/>
  <c r="I246" i="8"/>
  <c r="I201" i="8"/>
  <c r="I36" i="8"/>
  <c r="H106" i="8"/>
  <c r="I120" i="8"/>
  <c r="I227" i="8"/>
  <c r="M16" i="8"/>
  <c r="M8" i="8" s="1"/>
  <c r="H232" i="8"/>
  <c r="I75" i="8"/>
  <c r="I53" i="8"/>
  <c r="H142" i="8"/>
  <c r="H166" i="8"/>
  <c r="H125" i="8"/>
  <c r="H116" i="8"/>
  <c r="I13" i="15"/>
  <c r="M16" i="15"/>
  <c r="M15" i="15"/>
  <c r="M8" i="14"/>
  <c r="M7" i="14"/>
  <c r="M8" i="19"/>
  <c r="M7" i="19"/>
  <c r="H224" i="8"/>
  <c r="I184" i="8"/>
  <c r="I95" i="8"/>
  <c r="H95" i="8"/>
  <c r="H251" i="8"/>
  <c r="H171" i="8"/>
  <c r="H167" i="8"/>
  <c r="I91" i="8"/>
  <c r="I205" i="8"/>
  <c r="I8" i="8"/>
  <c r="I143" i="8"/>
  <c r="H72" i="8"/>
  <c r="I69" i="8"/>
  <c r="H69" i="8"/>
  <c r="I90" i="8"/>
  <c r="H90" i="8"/>
  <c r="H105" i="8"/>
  <c r="I97" i="8"/>
  <c r="H97" i="8"/>
  <c r="H194" i="8"/>
  <c r="H202" i="8"/>
  <c r="I195" i="8"/>
  <c r="I243" i="8"/>
  <c r="H8" i="8"/>
  <c r="H264" i="8"/>
  <c r="H189" i="8"/>
  <c r="I241" i="8"/>
  <c r="H40" i="8"/>
  <c r="I200" i="8"/>
  <c r="H200" i="8"/>
  <c r="H164" i="8"/>
  <c r="H123" i="8"/>
  <c r="H113" i="8"/>
  <c r="H237" i="8"/>
  <c r="I136" i="8"/>
  <c r="I12" i="8"/>
  <c r="I190" i="8"/>
  <c r="I210" i="8"/>
  <c r="I174" i="8"/>
  <c r="H255" i="8"/>
  <c r="H176" i="8"/>
  <c r="H44" i="8"/>
  <c r="H196" i="8"/>
  <c r="I158" i="8"/>
  <c r="I22" i="8"/>
  <c r="I162" i="8"/>
  <c r="H235" i="8"/>
  <c r="M15" i="8"/>
  <c r="M7" i="8" s="1"/>
  <c r="H14" i="8"/>
  <c r="H93" i="21"/>
  <c r="I93" i="21"/>
  <c r="I133" i="21"/>
  <c r="H133" i="21"/>
  <c r="I138" i="21"/>
  <c r="H138" i="21"/>
  <c r="H44" i="21"/>
  <c r="I44" i="21"/>
  <c r="I130" i="21"/>
  <c r="H130" i="21"/>
  <c r="I49" i="21"/>
  <c r="H49" i="21"/>
  <c r="I91" i="21"/>
  <c r="H91" i="21"/>
  <c r="I144" i="21"/>
  <c r="H144" i="21"/>
  <c r="H123" i="21"/>
  <c r="I123" i="21"/>
  <c r="I222" i="21"/>
  <c r="H222" i="21"/>
  <c r="I83" i="21"/>
  <c r="H83" i="21"/>
  <c r="H84" i="21"/>
  <c r="I84" i="21"/>
  <c r="I226" i="21"/>
  <c r="H226" i="21"/>
  <c r="I218" i="21"/>
  <c r="H218" i="21"/>
  <c r="I73" i="21"/>
  <c r="H73" i="21"/>
  <c r="I190" i="21"/>
  <c r="H190" i="21"/>
  <c r="H101" i="21"/>
  <c r="I101" i="21"/>
  <c r="H227" i="21"/>
  <c r="I227" i="21"/>
  <c r="I181" i="21"/>
  <c r="H181" i="21"/>
  <c r="H102" i="21"/>
  <c r="I102" i="21"/>
  <c r="I199" i="21"/>
  <c r="H199" i="21"/>
  <c r="I162" i="21"/>
  <c r="H162" i="21"/>
  <c r="I5" i="21"/>
  <c r="H5" i="21"/>
  <c r="I81" i="21"/>
  <c r="H81" i="21"/>
  <c r="I99" i="21"/>
  <c r="H99" i="21"/>
  <c r="I100" i="21"/>
  <c r="H100" i="21"/>
  <c r="H224" i="21"/>
  <c r="I224" i="21"/>
  <c r="I145" i="21"/>
  <c r="H145" i="21"/>
  <c r="H98" i="21"/>
  <c r="I98" i="21"/>
  <c r="I214" i="21"/>
  <c r="H214" i="21"/>
  <c r="I234" i="21"/>
  <c r="H234" i="21"/>
  <c r="I107" i="21"/>
  <c r="H107" i="21"/>
  <c r="I82" i="21"/>
  <c r="H82" i="21"/>
  <c r="H171" i="21"/>
  <c r="I171" i="21"/>
  <c r="I28" i="21"/>
  <c r="H28" i="21"/>
  <c r="I115" i="21"/>
  <c r="H115" i="21"/>
  <c r="H128" i="21"/>
  <c r="I128" i="21"/>
  <c r="I242" i="21"/>
  <c r="H242" i="21"/>
  <c r="I13" i="21"/>
  <c r="H13" i="21"/>
  <c r="I39" i="21"/>
  <c r="H39" i="21"/>
  <c r="H194" i="21"/>
  <c r="I194" i="21"/>
  <c r="I208" i="21"/>
  <c r="H208" i="21"/>
  <c r="I97" i="21"/>
  <c r="H97" i="21"/>
  <c r="I12" i="21"/>
  <c r="H12" i="21"/>
  <c r="I249" i="21"/>
  <c r="H249" i="21"/>
  <c r="H6" i="21"/>
  <c r="I6" i="21"/>
  <c r="I43" i="21"/>
  <c r="H43" i="21"/>
  <c r="I65" i="21"/>
  <c r="H65" i="21"/>
  <c r="I152" i="21"/>
  <c r="H152" i="21"/>
  <c r="H147" i="21"/>
  <c r="I147" i="21"/>
  <c r="I126" i="21"/>
  <c r="H126" i="21"/>
  <c r="I24" i="21"/>
  <c r="H24" i="21"/>
  <c r="I253" i="21"/>
  <c r="H253" i="21"/>
  <c r="H77" i="21"/>
  <c r="I77" i="21"/>
  <c r="I235" i="21"/>
  <c r="H235" i="21"/>
  <c r="H169" i="21"/>
  <c r="I169" i="21"/>
  <c r="I163" i="21"/>
  <c r="H163" i="21"/>
  <c r="I135" i="21"/>
  <c r="H135" i="21"/>
  <c r="I158" i="21"/>
  <c r="H158" i="21"/>
  <c r="I238" i="21"/>
  <c r="H238" i="21"/>
  <c r="I153" i="21"/>
  <c r="H153" i="21"/>
  <c r="I18" i="21"/>
  <c r="H18" i="21"/>
  <c r="I131" i="21"/>
  <c r="H131" i="21"/>
  <c r="I71" i="21"/>
  <c r="H71" i="21"/>
  <c r="I41" i="21"/>
  <c r="H41" i="21"/>
  <c r="I46" i="21"/>
  <c r="H46" i="21"/>
  <c r="I221" i="21"/>
  <c r="H221" i="21"/>
  <c r="I55" i="21"/>
  <c r="H55" i="21"/>
  <c r="I140" i="21"/>
  <c r="H140" i="21"/>
  <c r="I56" i="21"/>
  <c r="H56" i="21"/>
  <c r="I80" i="21"/>
  <c r="H80" i="21"/>
  <c r="I207" i="21"/>
  <c r="H207" i="21"/>
  <c r="I108" i="21"/>
  <c r="H108" i="21"/>
  <c r="I223" i="21"/>
  <c r="H223" i="21"/>
  <c r="I109" i="21"/>
  <c r="H109" i="21"/>
  <c r="I103" i="21"/>
  <c r="H103" i="21"/>
  <c r="I189" i="21"/>
  <c r="H189" i="21"/>
  <c r="I219" i="21"/>
  <c r="H219" i="21"/>
  <c r="H10" i="21"/>
  <c r="I10" i="21"/>
  <c r="I230" i="21"/>
  <c r="H230" i="21"/>
  <c r="I64" i="21"/>
  <c r="H64" i="21"/>
  <c r="I88" i="21"/>
  <c r="H88" i="21"/>
  <c r="I121" i="21"/>
  <c r="H121" i="21"/>
  <c r="H200" i="21"/>
  <c r="I200" i="21"/>
  <c r="I203" i="21"/>
  <c r="H203" i="21"/>
  <c r="I160" i="21"/>
  <c r="H160" i="21"/>
  <c r="I195" i="21"/>
  <c r="H195" i="21"/>
  <c r="H217" i="21"/>
  <c r="I217" i="21"/>
  <c r="I149" i="21"/>
  <c r="H149" i="21"/>
  <c r="I37" i="21"/>
  <c r="H37" i="21"/>
  <c r="I57" i="21"/>
  <c r="H57" i="21"/>
  <c r="I15" i="21"/>
  <c r="H15" i="21"/>
  <c r="H134" i="21"/>
  <c r="I134" i="21"/>
  <c r="I184" i="21"/>
  <c r="H184" i="21"/>
  <c r="H72" i="21"/>
  <c r="I72" i="21"/>
  <c r="I139" i="21"/>
  <c r="H139" i="21"/>
  <c r="I78" i="21"/>
  <c r="H78" i="21"/>
  <c r="I7" i="21"/>
  <c r="H7" i="21"/>
  <c r="I244" i="21"/>
  <c r="H244" i="21"/>
  <c r="H241" i="21"/>
  <c r="I241" i="21"/>
  <c r="I70" i="21"/>
  <c r="H70" i="21"/>
  <c r="H243" i="21"/>
  <c r="I243" i="21"/>
  <c r="I248" i="21"/>
  <c r="H248" i="21"/>
  <c r="I106" i="21"/>
  <c r="H106" i="21"/>
  <c r="I60" i="21"/>
  <c r="H60" i="21"/>
  <c r="H122" i="21"/>
  <c r="I122" i="21"/>
  <c r="I54" i="21"/>
  <c r="H54" i="21"/>
  <c r="I166" i="21"/>
  <c r="H166" i="21"/>
  <c r="I246" i="21"/>
  <c r="H246" i="21"/>
  <c r="I170" i="21"/>
  <c r="H170" i="21"/>
  <c r="H137" i="21"/>
  <c r="I137" i="21"/>
  <c r="I53" i="21"/>
  <c r="H53" i="21"/>
  <c r="I192" i="21"/>
  <c r="H192" i="21"/>
  <c r="I22" i="21"/>
  <c r="H22" i="21"/>
  <c r="I213" i="21"/>
  <c r="H213" i="21"/>
  <c r="I236" i="21"/>
  <c r="H236" i="21"/>
  <c r="I132" i="21"/>
  <c r="H132" i="21"/>
  <c r="I193" i="21"/>
  <c r="H193" i="21"/>
  <c r="I231" i="21"/>
  <c r="H231" i="21"/>
  <c r="I11" i="21"/>
  <c r="H11" i="21"/>
  <c r="I136" i="21"/>
  <c r="H136" i="21"/>
  <c r="I87" i="21"/>
  <c r="H87" i="21"/>
  <c r="M16" i="21"/>
  <c r="M15" i="21"/>
  <c r="I35" i="21"/>
  <c r="H35" i="21"/>
  <c r="I16" i="21"/>
  <c r="H16" i="21"/>
  <c r="I66" i="21"/>
  <c r="H66" i="21"/>
  <c r="H118" i="21"/>
  <c r="I118" i="21"/>
  <c r="I191" i="21"/>
  <c r="H191" i="21"/>
  <c r="H202" i="21"/>
  <c r="I202" i="21"/>
  <c r="H197" i="21"/>
  <c r="I197" i="21"/>
  <c r="I240" i="21"/>
  <c r="H240" i="21"/>
  <c r="H19" i="21"/>
  <c r="I19" i="21"/>
  <c r="I116" i="21"/>
  <c r="H116" i="21"/>
  <c r="I32" i="21"/>
  <c r="H32" i="21"/>
  <c r="I220" i="21"/>
  <c r="H220" i="21"/>
  <c r="H174" i="21"/>
  <c r="I174" i="21"/>
  <c r="I21" i="21"/>
  <c r="H21" i="21"/>
  <c r="I212" i="21"/>
  <c r="H212" i="21"/>
  <c r="H264" i="22"/>
  <c r="I3" i="22"/>
  <c r="H263" i="22" s="1"/>
  <c r="I248" i="8"/>
  <c r="H248" i="8"/>
  <c r="H259" i="16"/>
  <c r="M10" i="16" s="1"/>
  <c r="H264" i="9"/>
  <c r="I3" i="9"/>
  <c r="H3" i="19"/>
  <c r="I3" i="19"/>
  <c r="H259" i="20"/>
  <c r="H212" i="15"/>
  <c r="H263" i="14"/>
  <c r="H265" i="14" s="1"/>
  <c r="H266" i="14" s="1"/>
  <c r="M12" i="14" s="1"/>
  <c r="C5" i="25" s="1"/>
  <c r="H259" i="14"/>
  <c r="M10" i="14" s="1"/>
  <c r="M21" i="14" s="1"/>
  <c r="H264" i="19"/>
  <c r="H265" i="12"/>
  <c r="H266" i="12" s="1"/>
  <c r="M12" i="12" s="1"/>
  <c r="C12" i="25" s="1"/>
  <c r="H265" i="16"/>
  <c r="H266" i="16" s="1"/>
  <c r="M12" i="16" s="1"/>
  <c r="C13" i="25" s="1"/>
  <c r="H263" i="20"/>
  <c r="H265" i="20" s="1"/>
  <c r="H266" i="20" s="1"/>
  <c r="M12" i="20" s="1"/>
  <c r="C3" i="25" s="1"/>
  <c r="H263" i="23"/>
  <c r="H265" i="23" s="1"/>
  <c r="H263" i="24"/>
  <c r="H265" i="24" s="1"/>
  <c r="H266" i="24" s="1"/>
  <c r="M12" i="24" s="1"/>
  <c r="C18" i="25" s="1"/>
  <c r="H3" i="22"/>
  <c r="H259" i="22" s="1"/>
  <c r="M10" i="22" s="1"/>
  <c r="M21" i="22" s="1"/>
  <c r="H233" i="15"/>
  <c r="H73" i="15"/>
  <c r="H125" i="15"/>
  <c r="H55" i="15"/>
  <c r="H244" i="15"/>
  <c r="H202" i="15"/>
  <c r="H87" i="15"/>
  <c r="H132" i="15"/>
  <c r="H148" i="15"/>
  <c r="H147" i="15"/>
  <c r="H23" i="15"/>
  <c r="H34" i="15"/>
  <c r="H222" i="15"/>
  <c r="H184" i="15"/>
  <c r="H241" i="15"/>
  <c r="H217" i="15"/>
  <c r="H137" i="15"/>
  <c r="H263" i="9"/>
  <c r="H3" i="9"/>
  <c r="H259" i="9" s="1"/>
  <c r="M10" i="9" s="1"/>
  <c r="M20" i="9" s="1"/>
  <c r="H189" i="15"/>
  <c r="H176" i="15"/>
  <c r="H36" i="15"/>
  <c r="H71" i="15"/>
  <c r="H102" i="15"/>
  <c r="H92" i="15"/>
  <c r="H218" i="15"/>
  <c r="H94" i="15"/>
  <c r="H227" i="15"/>
  <c r="H221" i="15"/>
  <c r="H108" i="15"/>
  <c r="H37" i="15"/>
  <c r="H242" i="15"/>
  <c r="H228" i="15"/>
  <c r="H33" i="15"/>
  <c r="H153" i="15"/>
  <c r="H142" i="15"/>
  <c r="H48" i="15"/>
  <c r="H131" i="15"/>
  <c r="H198" i="15"/>
  <c r="H201" i="15"/>
  <c r="H101" i="15"/>
  <c r="H144" i="15"/>
  <c r="H83" i="15"/>
  <c r="H140" i="15"/>
  <c r="H149" i="15"/>
  <c r="G3" i="15"/>
  <c r="H103" i="15"/>
  <c r="H44" i="15"/>
  <c r="H61" i="15"/>
  <c r="H252" i="15"/>
  <c r="H20" i="15"/>
  <c r="H240" i="15"/>
  <c r="H128" i="15"/>
  <c r="H121" i="15"/>
  <c r="H15" i="15"/>
  <c r="H98" i="15"/>
  <c r="H106" i="15"/>
  <c r="H70" i="15"/>
  <c r="H157" i="15"/>
  <c r="H51" i="15"/>
  <c r="H120" i="15"/>
  <c r="H129" i="15"/>
  <c r="H19" i="15"/>
  <c r="H160" i="15"/>
  <c r="H213" i="15"/>
  <c r="H245" i="15"/>
  <c r="H224" i="15"/>
  <c r="H126" i="15"/>
  <c r="H237" i="15"/>
  <c r="H124" i="15"/>
  <c r="H130" i="15"/>
  <c r="H18" i="15"/>
  <c r="H139" i="15"/>
  <c r="H118" i="15"/>
  <c r="H231" i="15"/>
  <c r="H28" i="15"/>
  <c r="H17" i="15"/>
  <c r="H43" i="15"/>
  <c r="H114" i="15"/>
  <c r="H9" i="15"/>
  <c r="H89" i="15"/>
  <c r="H5" i="15"/>
  <c r="H54" i="15"/>
  <c r="H27" i="15"/>
  <c r="H72" i="15"/>
  <c r="H173" i="15"/>
  <c r="H248" i="15"/>
  <c r="H57" i="15"/>
  <c r="H254" i="15"/>
  <c r="H35" i="15"/>
  <c r="H45" i="15"/>
  <c r="H30" i="15"/>
  <c r="H205" i="15"/>
  <c r="H164" i="15"/>
  <c r="H21" i="15"/>
  <c r="H40" i="15"/>
  <c r="H16" i="15"/>
  <c r="H79" i="15"/>
  <c r="H119" i="15"/>
  <c r="H96" i="15"/>
  <c r="H4" i="15"/>
  <c r="H211" i="15"/>
  <c r="H168" i="15"/>
  <c r="H197" i="15"/>
  <c r="H151" i="15"/>
  <c r="H154" i="15"/>
  <c r="H80" i="15"/>
  <c r="H163" i="15"/>
  <c r="H82" i="15"/>
  <c r="H99" i="15"/>
  <c r="H100" i="15"/>
  <c r="H145" i="15"/>
  <c r="H191" i="15"/>
  <c r="H47" i="15"/>
  <c r="H107" i="15"/>
  <c r="H204" i="15"/>
  <c r="H63" i="15"/>
  <c r="H143" i="15"/>
  <c r="H56" i="15"/>
  <c r="H210" i="15"/>
  <c r="H58" i="15"/>
  <c r="H69" i="15"/>
  <c r="H256" i="15"/>
  <c r="H166" i="15"/>
  <c r="H187" i="15"/>
  <c r="H138" i="15"/>
  <c r="H180" i="15"/>
  <c r="H158" i="15"/>
  <c r="H215" i="15"/>
  <c r="H195" i="15"/>
  <c r="H111" i="15"/>
  <c r="H162" i="15"/>
  <c r="H223" i="15"/>
  <c r="H255" i="15"/>
  <c r="H116" i="15"/>
  <c r="H172" i="15"/>
  <c r="H26" i="15"/>
  <c r="H7" i="15"/>
  <c r="H66" i="15"/>
  <c r="H236" i="15"/>
  <c r="H182" i="15"/>
  <c r="H196" i="15"/>
  <c r="H161" i="15"/>
  <c r="H78" i="15"/>
  <c r="H169" i="15"/>
  <c r="H75" i="15"/>
  <c r="H199" i="15"/>
  <c r="H141" i="15"/>
  <c r="H181" i="15"/>
  <c r="H123" i="15"/>
  <c r="H243" i="15"/>
  <c r="H109" i="15"/>
  <c r="H234" i="15"/>
  <c r="H136" i="15"/>
  <c r="H97" i="15"/>
  <c r="H42" i="15"/>
  <c r="H52" i="15"/>
  <c r="H232" i="15"/>
  <c r="H65" i="15"/>
  <c r="H6" i="15"/>
  <c r="H90" i="15"/>
  <c r="H206" i="15"/>
  <c r="H85" i="15"/>
  <c r="H216" i="15"/>
  <c r="H220" i="15"/>
  <c r="H134" i="15"/>
  <c r="H14" i="15"/>
  <c r="H203" i="15"/>
  <c r="H200" i="15"/>
  <c r="H91" i="15"/>
  <c r="H32" i="15"/>
  <c r="H165" i="15"/>
  <c r="H188" i="15"/>
  <c r="H208" i="15"/>
  <c r="H226" i="15"/>
  <c r="H122" i="15"/>
  <c r="H207" i="15"/>
  <c r="H110" i="15"/>
  <c r="H135" i="15"/>
  <c r="H113" i="15"/>
  <c r="H11" i="15"/>
  <c r="H171" i="15"/>
  <c r="H185" i="15"/>
  <c r="H133" i="15"/>
  <c r="H104" i="15"/>
  <c r="H115" i="15"/>
  <c r="H25" i="15"/>
  <c r="H253" i="15"/>
  <c r="H86" i="15"/>
  <c r="H77" i="15"/>
  <c r="H68" i="15"/>
  <c r="H76" i="15"/>
  <c r="H81" i="15"/>
  <c r="H192" i="15"/>
  <c r="H64" i="15"/>
  <c r="H49" i="15"/>
  <c r="H156" i="15"/>
  <c r="H84" i="15"/>
  <c r="H53" i="15"/>
  <c r="H239" i="15"/>
  <c r="H67" i="15"/>
  <c r="H152" i="15"/>
  <c r="H93" i="15"/>
  <c r="H39" i="15"/>
  <c r="H117" i="15"/>
  <c r="H214" i="15"/>
  <c r="H225" i="15"/>
  <c r="H88" i="15"/>
  <c r="H74" i="15"/>
  <c r="H41" i="15"/>
  <c r="H13" i="15"/>
  <c r="H167" i="15"/>
  <c r="H235" i="15"/>
  <c r="H194" i="15"/>
  <c r="H46" i="15"/>
  <c r="H24" i="15"/>
  <c r="H159" i="15"/>
  <c r="H150" i="15"/>
  <c r="H12" i="15"/>
  <c r="H186" i="15"/>
  <c r="H219" i="15"/>
  <c r="H95" i="15"/>
  <c r="H10" i="15"/>
  <c r="H250" i="15"/>
  <c r="H127" i="15"/>
  <c r="H170" i="15"/>
  <c r="H247" i="15"/>
  <c r="H146" i="15"/>
  <c r="H105" i="15"/>
  <c r="H29" i="15"/>
  <c r="H60" i="15"/>
  <c r="H179" i="15"/>
  <c r="H193" i="15"/>
  <c r="H246" i="15"/>
  <c r="H174" i="15"/>
  <c r="H8" i="15"/>
  <c r="H238" i="15"/>
  <c r="H229" i="15"/>
  <c r="H59" i="15"/>
  <c r="H190" i="15"/>
  <c r="H62" i="15"/>
  <c r="H251" i="15"/>
  <c r="H38" i="15"/>
  <c r="H178" i="15"/>
  <c r="H22" i="15"/>
  <c r="H183" i="15"/>
  <c r="H175" i="15"/>
  <c r="H230" i="15"/>
  <c r="H209" i="15"/>
  <c r="H177" i="15"/>
  <c r="H249" i="15"/>
  <c r="H155" i="15"/>
  <c r="H31" i="15"/>
  <c r="H112" i="15"/>
  <c r="H50" i="15"/>
  <c r="C263" i="24"/>
  <c r="M11" i="24" s="1"/>
  <c r="B18" i="25" s="1"/>
  <c r="C263" i="12"/>
  <c r="M11" i="12" s="1"/>
  <c r="B12" i="25" s="1"/>
  <c r="C263" i="18"/>
  <c r="M11" i="18" s="1"/>
  <c r="B14" i="25" s="1"/>
  <c r="C263" i="23"/>
  <c r="M11" i="23" s="1"/>
  <c r="B17" i="25" s="1"/>
  <c r="H212" i="19"/>
  <c r="H265" i="22" l="1"/>
  <c r="M23" i="24"/>
  <c r="F18" i="25" s="1"/>
  <c r="H265" i="9"/>
  <c r="H266" i="9" s="1"/>
  <c r="M12" i="9" s="1"/>
  <c r="C8" i="25" s="1"/>
  <c r="M23" i="12"/>
  <c r="F12" i="25" s="1"/>
  <c r="M9" i="22"/>
  <c r="M9" i="14"/>
  <c r="H263" i="8"/>
  <c r="H265" i="8" s="1"/>
  <c r="H266" i="8" s="1"/>
  <c r="M12" i="8" s="1"/>
  <c r="C7" i="25" s="1"/>
  <c r="M23" i="23"/>
  <c r="F17" i="25" s="1"/>
  <c r="H263" i="21"/>
  <c r="H265" i="21" s="1"/>
  <c r="H266" i="21" s="1"/>
  <c r="M12" i="21" s="1"/>
  <c r="C15" i="25" s="1"/>
  <c r="M20" i="22"/>
  <c r="M23" i="22" s="1"/>
  <c r="F16" i="25" s="1"/>
  <c r="M22" i="18"/>
  <c r="M20" i="16"/>
  <c r="M21" i="16"/>
  <c r="C263" i="16"/>
  <c r="M11" i="16" s="1"/>
  <c r="B13" i="25" s="1"/>
  <c r="M21" i="9"/>
  <c r="M22" i="9" s="1"/>
  <c r="M9" i="9"/>
  <c r="H259" i="8"/>
  <c r="M10" i="8" s="1"/>
  <c r="M20" i="8" s="1"/>
  <c r="M7" i="15"/>
  <c r="M8" i="15"/>
  <c r="M20" i="14"/>
  <c r="M23" i="14" s="1"/>
  <c r="F5" i="25" s="1"/>
  <c r="M9" i="19"/>
  <c r="M9" i="8"/>
  <c r="C263" i="20"/>
  <c r="M11" i="20" s="1"/>
  <c r="B3" i="25" s="1"/>
  <c r="M10" i="20"/>
  <c r="H259" i="21"/>
  <c r="M7" i="21"/>
  <c r="M8" i="21"/>
  <c r="H264" i="15"/>
  <c r="I3" i="15"/>
  <c r="C263" i="14"/>
  <c r="M11" i="14" s="1"/>
  <c r="B5" i="25" s="1"/>
  <c r="H259" i="19"/>
  <c r="H263" i="19"/>
  <c r="H265" i="19" s="1"/>
  <c r="H266" i="19" s="1"/>
  <c r="M12" i="19" s="1"/>
  <c r="C4" i="25" s="1"/>
  <c r="H266" i="22"/>
  <c r="M12" i="22" s="1"/>
  <c r="C16" i="25" s="1"/>
  <c r="H266" i="23"/>
  <c r="M12" i="23" s="1"/>
  <c r="C17" i="25" s="1"/>
  <c r="C263" i="22"/>
  <c r="M11" i="22" s="1"/>
  <c r="B16" i="25" s="1"/>
  <c r="H3" i="15"/>
  <c r="H259" i="15" s="1"/>
  <c r="M10" i="15" s="1"/>
  <c r="M20" i="15" s="1"/>
  <c r="C263" i="9"/>
  <c r="M11" i="9" s="1"/>
  <c r="B8" i="25" s="1"/>
  <c r="M23" i="9" l="1"/>
  <c r="F8" i="25" s="1"/>
  <c r="M22" i="22"/>
  <c r="M23" i="16"/>
  <c r="F13" i="25" s="1"/>
  <c r="M22" i="16"/>
  <c r="C263" i="8"/>
  <c r="M11" i="8" s="1"/>
  <c r="B7" i="25" s="1"/>
  <c r="M21" i="8"/>
  <c r="M22" i="8" s="1"/>
  <c r="M9" i="15"/>
  <c r="M21" i="15"/>
  <c r="M22" i="15" s="1"/>
  <c r="M22" i="14"/>
  <c r="C263" i="19"/>
  <c r="M11" i="19" s="1"/>
  <c r="B4" i="25" s="1"/>
  <c r="M10" i="19"/>
  <c r="M20" i="20"/>
  <c r="M21" i="20"/>
  <c r="M10" i="21"/>
  <c r="C263" i="21"/>
  <c r="M11" i="21" s="1"/>
  <c r="B15" i="25" s="1"/>
  <c r="M9" i="21"/>
  <c r="H263" i="15"/>
  <c r="H265" i="15" s="1"/>
  <c r="H266" i="15" s="1"/>
  <c r="M12" i="15" s="1"/>
  <c r="C6" i="25" s="1"/>
  <c r="C263" i="15"/>
  <c r="M11" i="15" s="1"/>
  <c r="B6" i="25" s="1"/>
  <c r="C151" i="11"/>
  <c r="C259" i="11" s="1"/>
  <c r="M3" i="11" s="1"/>
  <c r="C151" i="17"/>
  <c r="C259" i="17" s="1"/>
  <c r="M3" i="17" s="1"/>
  <c r="M5" i="17" s="1"/>
  <c r="M6" i="17" s="1"/>
  <c r="D151" i="10"/>
  <c r="M23" i="8" l="1"/>
  <c r="F7" i="25" s="1"/>
  <c r="M23" i="15"/>
  <c r="F6" i="25" s="1"/>
  <c r="M21" i="19"/>
  <c r="M20" i="19"/>
  <c r="M22" i="20"/>
  <c r="M23" i="20"/>
  <c r="F3" i="25" s="1"/>
  <c r="M20" i="21"/>
  <c r="M21" i="21"/>
  <c r="D151" i="11"/>
  <c r="D259" i="11" s="1"/>
  <c r="M4" i="11" s="1"/>
  <c r="M5" i="11" s="1"/>
  <c r="M6" i="11" s="1"/>
  <c r="E151" i="10"/>
  <c r="D259" i="10"/>
  <c r="M4" i="10" s="1"/>
  <c r="M5" i="10" s="1"/>
  <c r="M6" i="10" s="1"/>
  <c r="E151" i="17"/>
  <c r="M23" i="19" l="1"/>
  <c r="F4" i="25" s="1"/>
  <c r="M23" i="21"/>
  <c r="F15" i="25" s="1"/>
  <c r="M18" i="17"/>
  <c r="M17" i="17"/>
  <c r="M18" i="10"/>
  <c r="M17" i="10"/>
  <c r="M22" i="19"/>
  <c r="M22" i="21"/>
  <c r="E151" i="11"/>
  <c r="E259" i="17"/>
  <c r="E260" i="17" s="1"/>
  <c r="E259" i="11"/>
  <c r="E260" i="11" s="1"/>
  <c r="E259" i="10"/>
  <c r="E260" i="10" s="1"/>
  <c r="M18" i="11" l="1"/>
  <c r="M17" i="11"/>
  <c r="F151" i="10"/>
  <c r="G151" i="10" s="1"/>
  <c r="I151" i="10" s="1"/>
  <c r="F13" i="10"/>
  <c r="G13" i="10" s="1"/>
  <c r="I13" i="10" s="1"/>
  <c r="F56" i="10"/>
  <c r="G56" i="10" s="1"/>
  <c r="I56" i="10" s="1"/>
  <c r="F81" i="10"/>
  <c r="G81" i="10" s="1"/>
  <c r="I81" i="10" s="1"/>
  <c r="F248" i="10"/>
  <c r="G248" i="10" s="1"/>
  <c r="I248" i="10" s="1"/>
  <c r="F247" i="10"/>
  <c r="G247" i="10" s="1"/>
  <c r="I247" i="10" s="1"/>
  <c r="F249" i="10"/>
  <c r="G249" i="10" s="1"/>
  <c r="I249" i="10" s="1"/>
  <c r="F42" i="10"/>
  <c r="G42" i="10" s="1"/>
  <c r="I42" i="10" s="1"/>
  <c r="F115" i="10"/>
  <c r="G115" i="10" s="1"/>
  <c r="I115" i="10" s="1"/>
  <c r="F204" i="10"/>
  <c r="G204" i="10" s="1"/>
  <c r="I204" i="10" s="1"/>
  <c r="F213" i="10"/>
  <c r="G213" i="10" s="1"/>
  <c r="I213" i="10" s="1"/>
  <c r="F147" i="10"/>
  <c r="G147" i="10" s="1"/>
  <c r="I147" i="10" s="1"/>
  <c r="F32" i="10"/>
  <c r="G32" i="10" s="1"/>
  <c r="I32" i="10" s="1"/>
  <c r="F110" i="10"/>
  <c r="G110" i="10" s="1"/>
  <c r="I110" i="10" s="1"/>
  <c r="F233" i="10"/>
  <c r="G233" i="10" s="1"/>
  <c r="I233" i="10" s="1"/>
  <c r="F236" i="10"/>
  <c r="G236" i="10" s="1"/>
  <c r="I236" i="10" s="1"/>
  <c r="F73" i="10"/>
  <c r="G73" i="10" s="1"/>
  <c r="I73" i="10" s="1"/>
  <c r="F181" i="10"/>
  <c r="G181" i="10" s="1"/>
  <c r="I181" i="10" s="1"/>
  <c r="F186" i="10"/>
  <c r="G186" i="10" s="1"/>
  <c r="I186" i="10" s="1"/>
  <c r="F23" i="10"/>
  <c r="G23" i="10" s="1"/>
  <c r="I23" i="10" s="1"/>
  <c r="F141" i="10"/>
  <c r="G141" i="10" s="1"/>
  <c r="I141" i="10" s="1"/>
  <c r="F254" i="10"/>
  <c r="G254" i="10" s="1"/>
  <c r="I254" i="10" s="1"/>
  <c r="F235" i="10"/>
  <c r="G235" i="10" s="1"/>
  <c r="I235" i="10" s="1"/>
  <c r="F230" i="10"/>
  <c r="G230" i="10" s="1"/>
  <c r="I230" i="10" s="1"/>
  <c r="F178" i="10"/>
  <c r="G178" i="10" s="1"/>
  <c r="I178" i="10" s="1"/>
  <c r="F124" i="10"/>
  <c r="G124" i="10" s="1"/>
  <c r="I124" i="10" s="1"/>
  <c r="F171" i="10"/>
  <c r="G171" i="10" s="1"/>
  <c r="I171" i="10" s="1"/>
  <c r="F201" i="10"/>
  <c r="G201" i="10" s="1"/>
  <c r="I201" i="10" s="1"/>
  <c r="F33" i="10"/>
  <c r="G33" i="10" s="1"/>
  <c r="I33" i="10" s="1"/>
  <c r="F130" i="10"/>
  <c r="G130" i="10" s="1"/>
  <c r="I130" i="10" s="1"/>
  <c r="F65" i="10"/>
  <c r="G65" i="10" s="1"/>
  <c r="I65" i="10" s="1"/>
  <c r="F154" i="10"/>
  <c r="G154" i="10" s="1"/>
  <c r="I154" i="10" s="1"/>
  <c r="F158" i="10"/>
  <c r="G158" i="10" s="1"/>
  <c r="I158" i="10" s="1"/>
  <c r="F224" i="10"/>
  <c r="G224" i="10" s="1"/>
  <c r="I224" i="10" s="1"/>
  <c r="F129" i="10"/>
  <c r="G129" i="10" s="1"/>
  <c r="I129" i="10" s="1"/>
  <c r="F199" i="10"/>
  <c r="G199" i="10" s="1"/>
  <c r="I199" i="10" s="1"/>
  <c r="F55" i="10"/>
  <c r="G55" i="10" s="1"/>
  <c r="I55" i="10" s="1"/>
  <c r="F80" i="10"/>
  <c r="G80" i="10" s="1"/>
  <c r="I80" i="10" s="1"/>
  <c r="F139" i="10"/>
  <c r="G139" i="10" s="1"/>
  <c r="I139" i="10" s="1"/>
  <c r="F112" i="10"/>
  <c r="G112" i="10" s="1"/>
  <c r="I112" i="10" s="1"/>
  <c r="F118" i="10"/>
  <c r="G118" i="10" s="1"/>
  <c r="I118" i="10" s="1"/>
  <c r="F138" i="10"/>
  <c r="G138" i="10" s="1"/>
  <c r="I138" i="10" s="1"/>
  <c r="F68" i="10"/>
  <c r="G68" i="10" s="1"/>
  <c r="I68" i="10" s="1"/>
  <c r="F214" i="10"/>
  <c r="G214" i="10" s="1"/>
  <c r="I214" i="10" s="1"/>
  <c r="F11" i="10"/>
  <c r="G11" i="10" s="1"/>
  <c r="I11" i="10" s="1"/>
  <c r="F222" i="10"/>
  <c r="G222" i="10" s="1"/>
  <c r="I222" i="10" s="1"/>
  <c r="F36" i="10"/>
  <c r="G36" i="10" s="1"/>
  <c r="I36" i="10" s="1"/>
  <c r="F245" i="10"/>
  <c r="G245" i="10" s="1"/>
  <c r="I245" i="10" s="1"/>
  <c r="F64" i="10"/>
  <c r="G64" i="10" s="1"/>
  <c r="I64" i="10" s="1"/>
  <c r="F150" i="10"/>
  <c r="G150" i="10" s="1"/>
  <c r="I150" i="10" s="1"/>
  <c r="F132" i="10"/>
  <c r="G132" i="10" s="1"/>
  <c r="I132" i="10" s="1"/>
  <c r="F30" i="10"/>
  <c r="G30" i="10" s="1"/>
  <c r="I30" i="10" s="1"/>
  <c r="F98" i="10"/>
  <c r="G98" i="10" s="1"/>
  <c r="I98" i="10" s="1"/>
  <c r="F85" i="10"/>
  <c r="G85" i="10" s="1"/>
  <c r="I85" i="10" s="1"/>
  <c r="F4" i="10"/>
  <c r="G4" i="10" s="1"/>
  <c r="I4" i="10" s="1"/>
  <c r="F21" i="10"/>
  <c r="G21" i="10" s="1"/>
  <c r="I21" i="10" s="1"/>
  <c r="F38" i="10"/>
  <c r="G38" i="10" s="1"/>
  <c r="I38" i="10" s="1"/>
  <c r="F15" i="10"/>
  <c r="G15" i="10" s="1"/>
  <c r="I15" i="10" s="1"/>
  <c r="F46" i="10"/>
  <c r="G46" i="10" s="1"/>
  <c r="I46" i="10" s="1"/>
  <c r="F205" i="10"/>
  <c r="G205" i="10" s="1"/>
  <c r="I205" i="10" s="1"/>
  <c r="F225" i="10"/>
  <c r="G225" i="10" s="1"/>
  <c r="I225" i="10" s="1"/>
  <c r="F176" i="10"/>
  <c r="G176" i="10" s="1"/>
  <c r="I176" i="10" s="1"/>
  <c r="F62" i="10"/>
  <c r="G62" i="10" s="1"/>
  <c r="I62" i="10" s="1"/>
  <c r="F144" i="10"/>
  <c r="G144" i="10" s="1"/>
  <c r="I144" i="10" s="1"/>
  <c r="F57" i="10"/>
  <c r="G57" i="10" s="1"/>
  <c r="I57" i="10" s="1"/>
  <c r="F70" i="10"/>
  <c r="G70" i="10" s="1"/>
  <c r="I70" i="10" s="1"/>
  <c r="F174" i="10"/>
  <c r="G174" i="10" s="1"/>
  <c r="I174" i="10" s="1"/>
  <c r="F136" i="10"/>
  <c r="G136" i="10" s="1"/>
  <c r="I136" i="10" s="1"/>
  <c r="F72" i="10"/>
  <c r="G72" i="10" s="1"/>
  <c r="I72" i="10" s="1"/>
  <c r="F37" i="10"/>
  <c r="G37" i="10" s="1"/>
  <c r="I37" i="10" s="1"/>
  <c r="F184" i="10"/>
  <c r="G184" i="10" s="1"/>
  <c r="I184" i="10" s="1"/>
  <c r="F34" i="10"/>
  <c r="G34" i="10" s="1"/>
  <c r="I34" i="10" s="1"/>
  <c r="F53" i="10"/>
  <c r="G53" i="10" s="1"/>
  <c r="I53" i="10" s="1"/>
  <c r="F231" i="10"/>
  <c r="G231" i="10" s="1"/>
  <c r="I231" i="10" s="1"/>
  <c r="F31" i="10"/>
  <c r="G31" i="10" s="1"/>
  <c r="I31" i="10" s="1"/>
  <c r="F74" i="10"/>
  <c r="G74" i="10" s="1"/>
  <c r="I74" i="10" s="1"/>
  <c r="F195" i="10"/>
  <c r="G195" i="10" s="1"/>
  <c r="I195" i="10" s="1"/>
  <c r="F170" i="10"/>
  <c r="G170" i="10" s="1"/>
  <c r="I170" i="10" s="1"/>
  <c r="F206" i="10"/>
  <c r="G206" i="10" s="1"/>
  <c r="I206" i="10" s="1"/>
  <c r="F19" i="10"/>
  <c r="G19" i="10" s="1"/>
  <c r="I19" i="10" s="1"/>
  <c r="F217" i="10"/>
  <c r="G217" i="10" s="1"/>
  <c r="I217" i="10" s="1"/>
  <c r="F26" i="10"/>
  <c r="G26" i="10" s="1"/>
  <c r="I26" i="10" s="1"/>
  <c r="F94" i="10"/>
  <c r="G94" i="10" s="1"/>
  <c r="I94" i="10" s="1"/>
  <c r="F238" i="10"/>
  <c r="G238" i="10" s="1"/>
  <c r="I238" i="10" s="1"/>
  <c r="F43" i="10"/>
  <c r="G43" i="10" s="1"/>
  <c r="I43" i="10" s="1"/>
  <c r="F251" i="10"/>
  <c r="G251" i="10" s="1"/>
  <c r="I251" i="10" s="1"/>
  <c r="F229" i="10"/>
  <c r="G229" i="10" s="1"/>
  <c r="I229" i="10" s="1"/>
  <c r="F253" i="10"/>
  <c r="G253" i="10" s="1"/>
  <c r="I253" i="10" s="1"/>
  <c r="F41" i="10"/>
  <c r="G41" i="10" s="1"/>
  <c r="I41" i="10" s="1"/>
  <c r="F133" i="10"/>
  <c r="G133" i="10" s="1"/>
  <c r="I133" i="10" s="1"/>
  <c r="F77" i="10"/>
  <c r="G77" i="10" s="1"/>
  <c r="I77" i="10" s="1"/>
  <c r="F146" i="10"/>
  <c r="G146" i="10" s="1"/>
  <c r="I146" i="10" s="1"/>
  <c r="F188" i="10"/>
  <c r="G188" i="10" s="1"/>
  <c r="I188" i="10" s="1"/>
  <c r="F89" i="10"/>
  <c r="G89" i="10" s="1"/>
  <c r="I89" i="10" s="1"/>
  <c r="F157" i="10"/>
  <c r="G157" i="10" s="1"/>
  <c r="I157" i="10" s="1"/>
  <c r="F91" i="10"/>
  <c r="G91" i="10" s="1"/>
  <c r="I91" i="10" s="1"/>
  <c r="F198" i="10"/>
  <c r="G198" i="10" s="1"/>
  <c r="I198" i="10" s="1"/>
  <c r="F106" i="10"/>
  <c r="G106" i="10" s="1"/>
  <c r="I106" i="10" s="1"/>
  <c r="F153" i="10"/>
  <c r="G153" i="10" s="1"/>
  <c r="I153" i="10" s="1"/>
  <c r="F59" i="10"/>
  <c r="G59" i="10" s="1"/>
  <c r="I59" i="10" s="1"/>
  <c r="F140" i="10"/>
  <c r="G140" i="10" s="1"/>
  <c r="I140" i="10" s="1"/>
  <c r="F101" i="10"/>
  <c r="G101" i="10" s="1"/>
  <c r="I101" i="10" s="1"/>
  <c r="F117" i="10"/>
  <c r="G117" i="10" s="1"/>
  <c r="I117" i="10" s="1"/>
  <c r="F180" i="10"/>
  <c r="G180" i="10" s="1"/>
  <c r="I180" i="10" s="1"/>
  <c r="F145" i="10"/>
  <c r="G145" i="10" s="1"/>
  <c r="I145" i="10" s="1"/>
  <c r="F210" i="10"/>
  <c r="G210" i="10" s="1"/>
  <c r="I210" i="10" s="1"/>
  <c r="F107" i="10"/>
  <c r="G107" i="10" s="1"/>
  <c r="I107" i="10" s="1"/>
  <c r="F78" i="10"/>
  <c r="G78" i="10" s="1"/>
  <c r="I78" i="10" s="1"/>
  <c r="F120" i="10"/>
  <c r="G120" i="10" s="1"/>
  <c r="I120" i="10" s="1"/>
  <c r="F102" i="10"/>
  <c r="G102" i="10" s="1"/>
  <c r="I102" i="10" s="1"/>
  <c r="F10" i="10"/>
  <c r="G10" i="10" s="1"/>
  <c r="I10" i="10" s="1"/>
  <c r="F134" i="10"/>
  <c r="G134" i="10" s="1"/>
  <c r="I134" i="10" s="1"/>
  <c r="F5" i="10"/>
  <c r="G5" i="10" s="1"/>
  <c r="I5" i="10" s="1"/>
  <c r="F256" i="10"/>
  <c r="G256" i="10" s="1"/>
  <c r="I256" i="10" s="1"/>
  <c r="F246" i="10"/>
  <c r="G246" i="10" s="1"/>
  <c r="I246" i="10" s="1"/>
  <c r="F104" i="10"/>
  <c r="G104" i="10" s="1"/>
  <c r="I104" i="10" s="1"/>
  <c r="F79" i="10"/>
  <c r="G79" i="10" s="1"/>
  <c r="I79" i="10" s="1"/>
  <c r="F105" i="10"/>
  <c r="G105" i="10" s="1"/>
  <c r="I105" i="10" s="1"/>
  <c r="F121" i="10"/>
  <c r="G121" i="10" s="1"/>
  <c r="I121" i="10" s="1"/>
  <c r="F44" i="10"/>
  <c r="G44" i="10" s="1"/>
  <c r="I44" i="10" s="1"/>
  <c r="F242" i="10"/>
  <c r="G242" i="10" s="1"/>
  <c r="I242" i="10" s="1"/>
  <c r="F149" i="10"/>
  <c r="G149" i="10" s="1"/>
  <c r="I149" i="10" s="1"/>
  <c r="F218" i="10"/>
  <c r="G218" i="10" s="1"/>
  <c r="I218" i="10" s="1"/>
  <c r="F99" i="10"/>
  <c r="G99" i="10" s="1"/>
  <c r="I99" i="10" s="1"/>
  <c r="F17" i="10"/>
  <c r="G17" i="10" s="1"/>
  <c r="I17" i="10" s="1"/>
  <c r="F219" i="10"/>
  <c r="G219" i="10" s="1"/>
  <c r="I219" i="10" s="1"/>
  <c r="F221" i="10"/>
  <c r="G221" i="10" s="1"/>
  <c r="I221" i="10" s="1"/>
  <c r="F86" i="10"/>
  <c r="G86" i="10" s="1"/>
  <c r="I86" i="10" s="1"/>
  <c r="F60" i="10"/>
  <c r="G60" i="10" s="1"/>
  <c r="I60" i="10" s="1"/>
  <c r="F24" i="10"/>
  <c r="G24" i="10" s="1"/>
  <c r="I24" i="10" s="1"/>
  <c r="F164" i="10"/>
  <c r="G164" i="10" s="1"/>
  <c r="I164" i="10" s="1"/>
  <c r="F161" i="10"/>
  <c r="G161" i="10" s="1"/>
  <c r="I161" i="10" s="1"/>
  <c r="F45" i="10"/>
  <c r="G45" i="10" s="1"/>
  <c r="I45" i="10" s="1"/>
  <c r="F52" i="10"/>
  <c r="G52" i="10" s="1"/>
  <c r="I52" i="10" s="1"/>
  <c r="F22" i="10"/>
  <c r="G22" i="10" s="1"/>
  <c r="I22" i="10" s="1"/>
  <c r="F96" i="10"/>
  <c r="G96" i="10" s="1"/>
  <c r="I96" i="10" s="1"/>
  <c r="F69" i="10"/>
  <c r="G69" i="10" s="1"/>
  <c r="I69" i="10" s="1"/>
  <c r="F126" i="10"/>
  <c r="G126" i="10" s="1"/>
  <c r="I126" i="10" s="1"/>
  <c r="F215" i="10"/>
  <c r="G215" i="10" s="1"/>
  <c r="I215" i="10" s="1"/>
  <c r="F51" i="10"/>
  <c r="G51" i="10" s="1"/>
  <c r="I51" i="10" s="1"/>
  <c r="F88" i="10"/>
  <c r="G88" i="10" s="1"/>
  <c r="I88" i="10" s="1"/>
  <c r="F67" i="10"/>
  <c r="G67" i="10" s="1"/>
  <c r="I67" i="10" s="1"/>
  <c r="F162" i="10"/>
  <c r="G162" i="10" s="1"/>
  <c r="I162" i="10" s="1"/>
  <c r="F8" i="10"/>
  <c r="G8" i="10" s="1"/>
  <c r="I8" i="10" s="1"/>
  <c r="F49" i="10"/>
  <c r="G49" i="10" s="1"/>
  <c r="I49" i="10" s="1"/>
  <c r="F100" i="10"/>
  <c r="G100" i="10" s="1"/>
  <c r="I100" i="10" s="1"/>
  <c r="F135" i="10"/>
  <c r="G135" i="10" s="1"/>
  <c r="I135" i="10" s="1"/>
  <c r="F123" i="10"/>
  <c r="G123" i="10" s="1"/>
  <c r="I123" i="10" s="1"/>
  <c r="F193" i="10"/>
  <c r="G193" i="10" s="1"/>
  <c r="I193" i="10" s="1"/>
  <c r="F159" i="10"/>
  <c r="G159" i="10" s="1"/>
  <c r="I159" i="10" s="1"/>
  <c r="F35" i="10"/>
  <c r="G35" i="10" s="1"/>
  <c r="I35" i="10" s="1"/>
  <c r="F252" i="10"/>
  <c r="G252" i="10" s="1"/>
  <c r="I252" i="10" s="1"/>
  <c r="F172" i="10"/>
  <c r="G172" i="10" s="1"/>
  <c r="I172" i="10" s="1"/>
  <c r="F9" i="10"/>
  <c r="G9" i="10" s="1"/>
  <c r="I9" i="10" s="1"/>
  <c r="F223" i="10"/>
  <c r="G223" i="10" s="1"/>
  <c r="I223" i="10" s="1"/>
  <c r="F244" i="10"/>
  <c r="G244" i="10" s="1"/>
  <c r="I244" i="10" s="1"/>
  <c r="F166" i="10"/>
  <c r="G166" i="10" s="1"/>
  <c r="I166" i="10" s="1"/>
  <c r="F197" i="10"/>
  <c r="G197" i="10" s="1"/>
  <c r="I197" i="10" s="1"/>
  <c r="F12" i="10"/>
  <c r="G12" i="10" s="1"/>
  <c r="I12" i="10" s="1"/>
  <c r="F125" i="10"/>
  <c r="G125" i="10" s="1"/>
  <c r="I125" i="10" s="1"/>
  <c r="F6" i="10"/>
  <c r="G6" i="10" s="1"/>
  <c r="I6" i="10" s="1"/>
  <c r="F203" i="10"/>
  <c r="G203" i="10" s="1"/>
  <c r="I203" i="10" s="1"/>
  <c r="F111" i="10"/>
  <c r="G111" i="10" s="1"/>
  <c r="I111" i="10" s="1"/>
  <c r="F163" i="10"/>
  <c r="G163" i="10" s="1"/>
  <c r="I163" i="10" s="1"/>
  <c r="F237" i="10"/>
  <c r="G237" i="10" s="1"/>
  <c r="I237" i="10" s="1"/>
  <c r="F61" i="10"/>
  <c r="G61" i="10" s="1"/>
  <c r="I61" i="10" s="1"/>
  <c r="F167" i="10"/>
  <c r="G167" i="10" s="1"/>
  <c r="I167" i="10" s="1"/>
  <c r="F18" i="10"/>
  <c r="G18" i="10" s="1"/>
  <c r="I18" i="10" s="1"/>
  <c r="F47" i="10"/>
  <c r="G47" i="10" s="1"/>
  <c r="I47" i="10" s="1"/>
  <c r="F239" i="10"/>
  <c r="G239" i="10" s="1"/>
  <c r="I239" i="10" s="1"/>
  <c r="F50" i="10"/>
  <c r="G50" i="10" s="1"/>
  <c r="I50" i="10" s="1"/>
  <c r="F48" i="10"/>
  <c r="G48" i="10" s="1"/>
  <c r="I48" i="10" s="1"/>
  <c r="F208" i="10"/>
  <c r="G208" i="10" s="1"/>
  <c r="I208" i="10" s="1"/>
  <c r="F168" i="10"/>
  <c r="G168" i="10" s="1"/>
  <c r="I168" i="10" s="1"/>
  <c r="F187" i="10"/>
  <c r="G187" i="10" s="1"/>
  <c r="I187" i="10" s="1"/>
  <c r="F29" i="10"/>
  <c r="G29" i="10" s="1"/>
  <c r="I29" i="10" s="1"/>
  <c r="F20" i="10"/>
  <c r="G20" i="10" s="1"/>
  <c r="I20" i="10" s="1"/>
  <c r="F179" i="10"/>
  <c r="G179" i="10" s="1"/>
  <c r="I179" i="10" s="1"/>
  <c r="F87" i="10"/>
  <c r="G87" i="10" s="1"/>
  <c r="I87" i="10" s="1"/>
  <c r="F109" i="10"/>
  <c r="G109" i="10" s="1"/>
  <c r="I109" i="10" s="1"/>
  <c r="F191" i="10"/>
  <c r="G191" i="10" s="1"/>
  <c r="I191" i="10" s="1"/>
  <c r="F84" i="10"/>
  <c r="G84" i="10" s="1"/>
  <c r="I84" i="10" s="1"/>
  <c r="F192" i="10"/>
  <c r="G192" i="10" s="1"/>
  <c r="I192" i="10" s="1"/>
  <c r="F116" i="10"/>
  <c r="G116" i="10" s="1"/>
  <c r="I116" i="10" s="1"/>
  <c r="F54" i="10"/>
  <c r="G54" i="10" s="1"/>
  <c r="I54" i="10" s="1"/>
  <c r="F7" i="10"/>
  <c r="G7" i="10" s="1"/>
  <c r="I7" i="10" s="1"/>
  <c r="F207" i="10"/>
  <c r="G207" i="10" s="1"/>
  <c r="I207" i="10" s="1"/>
  <c r="F194" i="10"/>
  <c r="G194" i="10" s="1"/>
  <c r="I194" i="10" s="1"/>
  <c r="F83" i="10"/>
  <c r="G83" i="10" s="1"/>
  <c r="I83" i="10" s="1"/>
  <c r="F190" i="10"/>
  <c r="G190" i="10" s="1"/>
  <c r="I190" i="10" s="1"/>
  <c r="F165" i="10"/>
  <c r="G165" i="10" s="1"/>
  <c r="I165" i="10" s="1"/>
  <c r="F160" i="10"/>
  <c r="G160" i="10" s="1"/>
  <c r="I160" i="10" s="1"/>
  <c r="F240" i="10"/>
  <c r="G240" i="10" s="1"/>
  <c r="I240" i="10" s="1"/>
  <c r="F148" i="10"/>
  <c r="G148" i="10" s="1"/>
  <c r="I148" i="10" s="1"/>
  <c r="F66" i="10"/>
  <c r="G66" i="10" s="1"/>
  <c r="I66" i="10" s="1"/>
  <c r="F255" i="10"/>
  <c r="G255" i="10" s="1"/>
  <c r="I255" i="10" s="1"/>
  <c r="F122" i="10"/>
  <c r="G122" i="10" s="1"/>
  <c r="I122" i="10" s="1"/>
  <c r="F27" i="10"/>
  <c r="G27" i="10" s="1"/>
  <c r="I27" i="10" s="1"/>
  <c r="F152" i="10"/>
  <c r="G152" i="10" s="1"/>
  <c r="I152" i="10" s="1"/>
  <c r="F82" i="10"/>
  <c r="G82" i="10" s="1"/>
  <c r="I82" i="10" s="1"/>
  <c r="F128" i="10"/>
  <c r="G128" i="10" s="1"/>
  <c r="I128" i="10" s="1"/>
  <c r="F232" i="10"/>
  <c r="G232" i="10" s="1"/>
  <c r="I232" i="10" s="1"/>
  <c r="F92" i="10"/>
  <c r="G92" i="10" s="1"/>
  <c r="I92" i="10" s="1"/>
  <c r="F182" i="10"/>
  <c r="G182" i="10" s="1"/>
  <c r="I182" i="10" s="1"/>
  <c r="F183" i="10"/>
  <c r="G183" i="10" s="1"/>
  <c r="I183" i="10" s="1"/>
  <c r="F28" i="10"/>
  <c r="G28" i="10" s="1"/>
  <c r="I28" i="10" s="1"/>
  <c r="F95" i="10"/>
  <c r="G95" i="10" s="1"/>
  <c r="I95" i="10" s="1"/>
  <c r="F75" i="10"/>
  <c r="G75" i="10" s="1"/>
  <c r="I75" i="10" s="1"/>
  <c r="F169" i="10"/>
  <c r="G169" i="10" s="1"/>
  <c r="I169" i="10" s="1"/>
  <c r="F196" i="10"/>
  <c r="G196" i="10" s="1"/>
  <c r="I196" i="10" s="1"/>
  <c r="F175" i="10"/>
  <c r="G175" i="10" s="1"/>
  <c r="I175" i="10" s="1"/>
  <c r="F25" i="10"/>
  <c r="G25" i="10" s="1"/>
  <c r="I25" i="10" s="1"/>
  <c r="F97" i="10"/>
  <c r="G97" i="10" s="1"/>
  <c r="I97" i="10" s="1"/>
  <c r="F119" i="10"/>
  <c r="G119" i="10" s="1"/>
  <c r="I119" i="10" s="1"/>
  <c r="F185" i="10"/>
  <c r="G185" i="10" s="1"/>
  <c r="I185" i="10" s="1"/>
  <c r="F250" i="10"/>
  <c r="G250" i="10" s="1"/>
  <c r="I250" i="10" s="1"/>
  <c r="F71" i="10"/>
  <c r="G71" i="10" s="1"/>
  <c r="I71" i="10" s="1"/>
  <c r="F200" i="10"/>
  <c r="G200" i="10" s="1"/>
  <c r="I200" i="10" s="1"/>
  <c r="F202" i="10"/>
  <c r="G202" i="10" s="1"/>
  <c r="I202" i="10" s="1"/>
  <c r="F220" i="10"/>
  <c r="G220" i="10" s="1"/>
  <c r="I220" i="10" s="1"/>
  <c r="F142" i="10"/>
  <c r="G142" i="10" s="1"/>
  <c r="I142" i="10" s="1"/>
  <c r="F113" i="10"/>
  <c r="G113" i="10" s="1"/>
  <c r="I113" i="10" s="1"/>
  <c r="F155" i="10"/>
  <c r="G155" i="10" s="1"/>
  <c r="I155" i="10" s="1"/>
  <c r="F114" i="10"/>
  <c r="G114" i="10" s="1"/>
  <c r="I114" i="10" s="1"/>
  <c r="F63" i="10"/>
  <c r="G63" i="10" s="1"/>
  <c r="I63" i="10" s="1"/>
  <c r="F189" i="10"/>
  <c r="G189" i="10" s="1"/>
  <c r="I189" i="10" s="1"/>
  <c r="F216" i="10"/>
  <c r="G216" i="10" s="1"/>
  <c r="I216" i="10" s="1"/>
  <c r="F137" i="10"/>
  <c r="G137" i="10" s="1"/>
  <c r="I137" i="10" s="1"/>
  <c r="F241" i="10"/>
  <c r="G241" i="10" s="1"/>
  <c r="I241" i="10" s="1"/>
  <c r="F14" i="10"/>
  <c r="G14" i="10" s="1"/>
  <c r="I14" i="10" s="1"/>
  <c r="F131" i="10"/>
  <c r="G131" i="10" s="1"/>
  <c r="I131" i="10" s="1"/>
  <c r="F226" i="10"/>
  <c r="G226" i="10" s="1"/>
  <c r="I226" i="10" s="1"/>
  <c r="F90" i="10"/>
  <c r="G90" i="10" s="1"/>
  <c r="I90" i="10" s="1"/>
  <c r="F227" i="10"/>
  <c r="G227" i="10" s="1"/>
  <c r="I227" i="10" s="1"/>
  <c r="F3" i="10"/>
  <c r="F127" i="10"/>
  <c r="G127" i="10" s="1"/>
  <c r="I127" i="10" s="1"/>
  <c r="F173" i="10"/>
  <c r="G173" i="10" s="1"/>
  <c r="I173" i="10" s="1"/>
  <c r="F40" i="10"/>
  <c r="G40" i="10" s="1"/>
  <c r="I40" i="10" s="1"/>
  <c r="F103" i="10"/>
  <c r="G103" i="10" s="1"/>
  <c r="I103" i="10" s="1"/>
  <c r="F93" i="10"/>
  <c r="G93" i="10" s="1"/>
  <c r="I93" i="10" s="1"/>
  <c r="F143" i="10"/>
  <c r="G143" i="10" s="1"/>
  <c r="I143" i="10" s="1"/>
  <c r="F39" i="10"/>
  <c r="G39" i="10" s="1"/>
  <c r="I39" i="10" s="1"/>
  <c r="F108" i="10"/>
  <c r="G108" i="10" s="1"/>
  <c r="I108" i="10" s="1"/>
  <c r="F211" i="10"/>
  <c r="G211" i="10" s="1"/>
  <c r="I211" i="10" s="1"/>
  <c r="F243" i="10"/>
  <c r="G243" i="10" s="1"/>
  <c r="I243" i="10" s="1"/>
  <c r="F76" i="10"/>
  <c r="G76" i="10" s="1"/>
  <c r="I76" i="10" s="1"/>
  <c r="F156" i="10"/>
  <c r="G156" i="10" s="1"/>
  <c r="I156" i="10" s="1"/>
  <c r="F234" i="10"/>
  <c r="G234" i="10" s="1"/>
  <c r="I234" i="10" s="1"/>
  <c r="F177" i="10"/>
  <c r="G177" i="10" s="1"/>
  <c r="I177" i="10" s="1"/>
  <c r="F58" i="10"/>
  <c r="G58" i="10" s="1"/>
  <c r="I58" i="10" s="1"/>
  <c r="F16" i="10"/>
  <c r="G16" i="10" s="1"/>
  <c r="I16" i="10" s="1"/>
  <c r="F209" i="10"/>
  <c r="G209" i="10" s="1"/>
  <c r="I209" i="10" s="1"/>
  <c r="F228" i="10"/>
  <c r="G228" i="10" s="1"/>
  <c r="I228" i="10" s="1"/>
  <c r="F212" i="10"/>
  <c r="F103" i="17"/>
  <c r="G103" i="17" s="1"/>
  <c r="I103" i="17" s="1"/>
  <c r="F13" i="17"/>
  <c r="G13" i="17" s="1"/>
  <c r="I13" i="17" s="1"/>
  <c r="F81" i="17"/>
  <c r="G81" i="17" s="1"/>
  <c r="I81" i="17" s="1"/>
  <c r="F143" i="17"/>
  <c r="G143" i="17" s="1"/>
  <c r="I143" i="17" s="1"/>
  <c r="F121" i="17"/>
  <c r="G121" i="17" s="1"/>
  <c r="I121" i="17" s="1"/>
  <c r="F24" i="17"/>
  <c r="G24" i="17" s="1"/>
  <c r="I24" i="17" s="1"/>
  <c r="F239" i="17"/>
  <c r="G239" i="17" s="1"/>
  <c r="I239" i="17" s="1"/>
  <c r="F20" i="17"/>
  <c r="G20" i="17" s="1"/>
  <c r="I20" i="17" s="1"/>
  <c r="F82" i="17"/>
  <c r="G82" i="17" s="1"/>
  <c r="I82" i="17" s="1"/>
  <c r="F250" i="17"/>
  <c r="G250" i="17" s="1"/>
  <c r="I250" i="17" s="1"/>
  <c r="F139" i="17"/>
  <c r="G139" i="17" s="1"/>
  <c r="I139" i="17" s="1"/>
  <c r="F84" i="17"/>
  <c r="G84" i="17" s="1"/>
  <c r="I84" i="17" s="1"/>
  <c r="F249" i="17"/>
  <c r="G249" i="17" s="1"/>
  <c r="I249" i="17" s="1"/>
  <c r="F178" i="17"/>
  <c r="G178" i="17" s="1"/>
  <c r="I178" i="17" s="1"/>
  <c r="F194" i="17"/>
  <c r="G194" i="17" s="1"/>
  <c r="I194" i="17" s="1"/>
  <c r="F63" i="17"/>
  <c r="G63" i="17" s="1"/>
  <c r="I63" i="17" s="1"/>
  <c r="F111" i="17"/>
  <c r="G111" i="17" s="1"/>
  <c r="I111" i="17" s="1"/>
  <c r="F224" i="17"/>
  <c r="G224" i="17" s="1"/>
  <c r="I224" i="17" s="1"/>
  <c r="F39" i="17"/>
  <c r="G39" i="17" s="1"/>
  <c r="I39" i="17" s="1"/>
  <c r="F107" i="17"/>
  <c r="G107" i="17" s="1"/>
  <c r="I107" i="17" s="1"/>
  <c r="F206" i="17"/>
  <c r="G206" i="17" s="1"/>
  <c r="I206" i="17" s="1"/>
  <c r="F232" i="17"/>
  <c r="G232" i="17" s="1"/>
  <c r="I232" i="17" s="1"/>
  <c r="F32" i="17"/>
  <c r="G32" i="17" s="1"/>
  <c r="I32" i="17" s="1"/>
  <c r="F207" i="17"/>
  <c r="G207" i="17" s="1"/>
  <c r="I207" i="17" s="1"/>
  <c r="F9" i="17"/>
  <c r="G9" i="17" s="1"/>
  <c r="I9" i="17" s="1"/>
  <c r="F3" i="17"/>
  <c r="F53" i="17"/>
  <c r="G53" i="17" s="1"/>
  <c r="I53" i="17" s="1"/>
  <c r="F142" i="17"/>
  <c r="G142" i="17" s="1"/>
  <c r="I142" i="17" s="1"/>
  <c r="F48" i="17"/>
  <c r="G48" i="17" s="1"/>
  <c r="I48" i="17" s="1"/>
  <c r="F255" i="17"/>
  <c r="G255" i="17" s="1"/>
  <c r="I255" i="17" s="1"/>
  <c r="F83" i="17"/>
  <c r="G83" i="17" s="1"/>
  <c r="I83" i="17" s="1"/>
  <c r="F157" i="17"/>
  <c r="G157" i="17" s="1"/>
  <c r="I157" i="17" s="1"/>
  <c r="F181" i="17"/>
  <c r="G181" i="17" s="1"/>
  <c r="I181" i="17" s="1"/>
  <c r="F222" i="17"/>
  <c r="G222" i="17" s="1"/>
  <c r="I222" i="17" s="1"/>
  <c r="F47" i="17"/>
  <c r="G47" i="17" s="1"/>
  <c r="I47" i="17" s="1"/>
  <c r="F27" i="17"/>
  <c r="G27" i="17" s="1"/>
  <c r="I27" i="17" s="1"/>
  <c r="F11" i="17"/>
  <c r="G11" i="17" s="1"/>
  <c r="I11" i="17" s="1"/>
  <c r="F180" i="17"/>
  <c r="G180" i="17" s="1"/>
  <c r="I180" i="17" s="1"/>
  <c r="F176" i="17"/>
  <c r="G176" i="17" s="1"/>
  <c r="I176" i="17" s="1"/>
  <c r="F57" i="17"/>
  <c r="G57" i="17" s="1"/>
  <c r="I57" i="17" s="1"/>
  <c r="F209" i="17"/>
  <c r="G209" i="17" s="1"/>
  <c r="I209" i="17" s="1"/>
  <c r="F226" i="17"/>
  <c r="G226" i="17" s="1"/>
  <c r="I226" i="17" s="1"/>
  <c r="F100" i="17"/>
  <c r="G100" i="17" s="1"/>
  <c r="I100" i="17" s="1"/>
  <c r="F128" i="17"/>
  <c r="G128" i="17" s="1"/>
  <c r="I128" i="17" s="1"/>
  <c r="F183" i="17"/>
  <c r="G183" i="17" s="1"/>
  <c r="I183" i="17" s="1"/>
  <c r="F30" i="17"/>
  <c r="G30" i="17" s="1"/>
  <c r="I30" i="17" s="1"/>
  <c r="F185" i="17"/>
  <c r="G185" i="17" s="1"/>
  <c r="I185" i="17" s="1"/>
  <c r="F68" i="17"/>
  <c r="G68" i="17" s="1"/>
  <c r="I68" i="17" s="1"/>
  <c r="F72" i="17"/>
  <c r="G72" i="17" s="1"/>
  <c r="I72" i="17" s="1"/>
  <c r="F50" i="17"/>
  <c r="G50" i="17" s="1"/>
  <c r="I50" i="17" s="1"/>
  <c r="F44" i="17"/>
  <c r="G44" i="17" s="1"/>
  <c r="I44" i="17" s="1"/>
  <c r="F231" i="17"/>
  <c r="G231" i="17" s="1"/>
  <c r="I231" i="17" s="1"/>
  <c r="F230" i="17"/>
  <c r="G230" i="17" s="1"/>
  <c r="I230" i="17" s="1"/>
  <c r="F173" i="17"/>
  <c r="G173" i="17" s="1"/>
  <c r="I173" i="17" s="1"/>
  <c r="F155" i="17"/>
  <c r="G155" i="17" s="1"/>
  <c r="I155" i="17" s="1"/>
  <c r="F105" i="17"/>
  <c r="G105" i="17" s="1"/>
  <c r="I105" i="17" s="1"/>
  <c r="F208" i="17"/>
  <c r="G208" i="17" s="1"/>
  <c r="I208" i="17" s="1"/>
  <c r="F64" i="17"/>
  <c r="G64" i="17" s="1"/>
  <c r="I64" i="17" s="1"/>
  <c r="F241" i="17"/>
  <c r="G241" i="17" s="1"/>
  <c r="I241" i="17" s="1"/>
  <c r="F14" i="17"/>
  <c r="G14" i="17" s="1"/>
  <c r="I14" i="17" s="1"/>
  <c r="F210" i="17"/>
  <c r="G210" i="17" s="1"/>
  <c r="I210" i="17" s="1"/>
  <c r="F123" i="17"/>
  <c r="G123" i="17" s="1"/>
  <c r="I123" i="17" s="1"/>
  <c r="F109" i="17"/>
  <c r="G109" i="17" s="1"/>
  <c r="I109" i="17" s="1"/>
  <c r="F246" i="17"/>
  <c r="G246" i="17" s="1"/>
  <c r="I246" i="17" s="1"/>
  <c r="F62" i="17"/>
  <c r="G62" i="17" s="1"/>
  <c r="I62" i="17" s="1"/>
  <c r="F238" i="17"/>
  <c r="G238" i="17" s="1"/>
  <c r="I238" i="17" s="1"/>
  <c r="F23" i="17"/>
  <c r="G23" i="17" s="1"/>
  <c r="I23" i="17" s="1"/>
  <c r="F21" i="17"/>
  <c r="G21" i="17" s="1"/>
  <c r="I21" i="17" s="1"/>
  <c r="F4" i="17"/>
  <c r="G4" i="17" s="1"/>
  <c r="I4" i="17" s="1"/>
  <c r="F165" i="17"/>
  <c r="G165" i="17" s="1"/>
  <c r="I165" i="17" s="1"/>
  <c r="F167" i="17"/>
  <c r="G167" i="17" s="1"/>
  <c r="I167" i="17" s="1"/>
  <c r="F130" i="17"/>
  <c r="G130" i="17" s="1"/>
  <c r="I130" i="17" s="1"/>
  <c r="F41" i="17"/>
  <c r="G41" i="17" s="1"/>
  <c r="I41" i="17" s="1"/>
  <c r="F112" i="17"/>
  <c r="G112" i="17" s="1"/>
  <c r="I112" i="17" s="1"/>
  <c r="F97" i="17"/>
  <c r="G97" i="17" s="1"/>
  <c r="I97" i="17" s="1"/>
  <c r="F148" i="17"/>
  <c r="G148" i="17" s="1"/>
  <c r="I148" i="17" s="1"/>
  <c r="F149" i="17"/>
  <c r="G149" i="17" s="1"/>
  <c r="I149" i="17" s="1"/>
  <c r="F138" i="17"/>
  <c r="G138" i="17" s="1"/>
  <c r="I138" i="17" s="1"/>
  <c r="F45" i="17"/>
  <c r="G45" i="17" s="1"/>
  <c r="I45" i="17" s="1"/>
  <c r="F204" i="17"/>
  <c r="G204" i="17" s="1"/>
  <c r="I204" i="17" s="1"/>
  <c r="F115" i="17"/>
  <c r="G115" i="17" s="1"/>
  <c r="I115" i="17" s="1"/>
  <c r="F158" i="17"/>
  <c r="G158" i="17" s="1"/>
  <c r="I158" i="17" s="1"/>
  <c r="F216" i="17"/>
  <c r="G216" i="17" s="1"/>
  <c r="I216" i="17" s="1"/>
  <c r="F243" i="17"/>
  <c r="G243" i="17" s="1"/>
  <c r="I243" i="17" s="1"/>
  <c r="F116" i="17"/>
  <c r="G116" i="17" s="1"/>
  <c r="I116" i="17" s="1"/>
  <c r="F104" i="17"/>
  <c r="G104" i="17" s="1"/>
  <c r="I104" i="17" s="1"/>
  <c r="F150" i="17"/>
  <c r="G150" i="17" s="1"/>
  <c r="I150" i="17" s="1"/>
  <c r="F95" i="17"/>
  <c r="G95" i="17" s="1"/>
  <c r="I95" i="17" s="1"/>
  <c r="F37" i="17"/>
  <c r="G37" i="17" s="1"/>
  <c r="I37" i="17" s="1"/>
  <c r="F114" i="17"/>
  <c r="G114" i="17" s="1"/>
  <c r="I114" i="17" s="1"/>
  <c r="F203" i="17"/>
  <c r="G203" i="17" s="1"/>
  <c r="I203" i="17" s="1"/>
  <c r="F223" i="17"/>
  <c r="G223" i="17" s="1"/>
  <c r="I223" i="17" s="1"/>
  <c r="F227" i="17"/>
  <c r="G227" i="17" s="1"/>
  <c r="I227" i="17" s="1"/>
  <c r="F75" i="17"/>
  <c r="G75" i="17" s="1"/>
  <c r="I75" i="17" s="1"/>
  <c r="F59" i="17"/>
  <c r="G59" i="17" s="1"/>
  <c r="I59" i="17" s="1"/>
  <c r="F233" i="17"/>
  <c r="G233" i="17" s="1"/>
  <c r="I233" i="17" s="1"/>
  <c r="F252" i="17"/>
  <c r="G252" i="17" s="1"/>
  <c r="I252" i="17" s="1"/>
  <c r="F77" i="17"/>
  <c r="G77" i="17" s="1"/>
  <c r="I77" i="17" s="1"/>
  <c r="F65" i="17"/>
  <c r="G65" i="17" s="1"/>
  <c r="I65" i="17" s="1"/>
  <c r="F12" i="17"/>
  <c r="G12" i="17" s="1"/>
  <c r="I12" i="17" s="1"/>
  <c r="F192" i="17"/>
  <c r="G192" i="17" s="1"/>
  <c r="I192" i="17" s="1"/>
  <c r="F215" i="17"/>
  <c r="G215" i="17" s="1"/>
  <c r="I215" i="17" s="1"/>
  <c r="F79" i="17"/>
  <c r="G79" i="17" s="1"/>
  <c r="I79" i="17" s="1"/>
  <c r="F43" i="17"/>
  <c r="G43" i="17" s="1"/>
  <c r="I43" i="17" s="1"/>
  <c r="F102" i="17"/>
  <c r="G102" i="17" s="1"/>
  <c r="I102" i="17" s="1"/>
  <c r="F28" i="17"/>
  <c r="G28" i="17" s="1"/>
  <c r="I28" i="17" s="1"/>
  <c r="F193" i="17"/>
  <c r="G193" i="17" s="1"/>
  <c r="I193" i="17" s="1"/>
  <c r="F132" i="17"/>
  <c r="G132" i="17" s="1"/>
  <c r="I132" i="17" s="1"/>
  <c r="F175" i="17"/>
  <c r="G175" i="17" s="1"/>
  <c r="I175" i="17" s="1"/>
  <c r="F169" i="17"/>
  <c r="G169" i="17" s="1"/>
  <c r="I169" i="17" s="1"/>
  <c r="F113" i="17"/>
  <c r="G113" i="17" s="1"/>
  <c r="I113" i="17" s="1"/>
  <c r="F55" i="17"/>
  <c r="G55" i="17" s="1"/>
  <c r="I55" i="17" s="1"/>
  <c r="F108" i="17"/>
  <c r="G108" i="17" s="1"/>
  <c r="I108" i="17" s="1"/>
  <c r="F74" i="17"/>
  <c r="G74" i="17" s="1"/>
  <c r="I74" i="17" s="1"/>
  <c r="F147" i="17"/>
  <c r="G147" i="17" s="1"/>
  <c r="I147" i="17" s="1"/>
  <c r="F199" i="17"/>
  <c r="G199" i="17" s="1"/>
  <c r="I199" i="17" s="1"/>
  <c r="F152" i="17"/>
  <c r="G152" i="17" s="1"/>
  <c r="I152" i="17" s="1"/>
  <c r="F73" i="17"/>
  <c r="G73" i="17" s="1"/>
  <c r="I73" i="17" s="1"/>
  <c r="F98" i="17"/>
  <c r="G98" i="17" s="1"/>
  <c r="I98" i="17" s="1"/>
  <c r="F153" i="17"/>
  <c r="G153" i="17" s="1"/>
  <c r="I153" i="17" s="1"/>
  <c r="F85" i="17"/>
  <c r="G85" i="17" s="1"/>
  <c r="I85" i="17" s="1"/>
  <c r="F186" i="17"/>
  <c r="G186" i="17" s="1"/>
  <c r="I186" i="17" s="1"/>
  <c r="F198" i="17"/>
  <c r="G198" i="17" s="1"/>
  <c r="I198" i="17" s="1"/>
  <c r="F135" i="17"/>
  <c r="G135" i="17" s="1"/>
  <c r="I135" i="17" s="1"/>
  <c r="F217" i="17"/>
  <c r="G217" i="17" s="1"/>
  <c r="I217" i="17" s="1"/>
  <c r="F36" i="17"/>
  <c r="G36" i="17" s="1"/>
  <c r="I36" i="17" s="1"/>
  <c r="F229" i="17"/>
  <c r="G229" i="17" s="1"/>
  <c r="I229" i="17" s="1"/>
  <c r="F16" i="17"/>
  <c r="G16" i="17" s="1"/>
  <c r="I16" i="17" s="1"/>
  <c r="F189" i="17"/>
  <c r="G189" i="17" s="1"/>
  <c r="I189" i="17" s="1"/>
  <c r="F168" i="17"/>
  <c r="G168" i="17" s="1"/>
  <c r="I168" i="17" s="1"/>
  <c r="F67" i="17"/>
  <c r="G67" i="17" s="1"/>
  <c r="I67" i="17" s="1"/>
  <c r="F146" i="17"/>
  <c r="G146" i="17" s="1"/>
  <c r="I146" i="17" s="1"/>
  <c r="F240" i="17"/>
  <c r="G240" i="17" s="1"/>
  <c r="I240" i="17" s="1"/>
  <c r="F25" i="17"/>
  <c r="G25" i="17" s="1"/>
  <c r="I25" i="17" s="1"/>
  <c r="F164" i="17"/>
  <c r="G164" i="17" s="1"/>
  <c r="I164" i="17" s="1"/>
  <c r="F160" i="17"/>
  <c r="G160" i="17" s="1"/>
  <c r="I160" i="17" s="1"/>
  <c r="F99" i="17"/>
  <c r="G99" i="17" s="1"/>
  <c r="I99" i="17" s="1"/>
  <c r="F190" i="17"/>
  <c r="G190" i="17" s="1"/>
  <c r="I190" i="17" s="1"/>
  <c r="F156" i="17"/>
  <c r="G156" i="17" s="1"/>
  <c r="I156" i="17" s="1"/>
  <c r="F117" i="17"/>
  <c r="G117" i="17" s="1"/>
  <c r="I117" i="17" s="1"/>
  <c r="F6" i="17"/>
  <c r="G6" i="17" s="1"/>
  <c r="I6" i="17" s="1"/>
  <c r="F195" i="17"/>
  <c r="G195" i="17" s="1"/>
  <c r="I195" i="17" s="1"/>
  <c r="F66" i="17"/>
  <c r="G66" i="17" s="1"/>
  <c r="I66" i="17" s="1"/>
  <c r="F145" i="17"/>
  <c r="G145" i="17" s="1"/>
  <c r="I145" i="17" s="1"/>
  <c r="F163" i="17"/>
  <c r="G163" i="17" s="1"/>
  <c r="I163" i="17" s="1"/>
  <c r="F191" i="17"/>
  <c r="G191" i="17" s="1"/>
  <c r="I191" i="17" s="1"/>
  <c r="F96" i="17"/>
  <c r="G96" i="17" s="1"/>
  <c r="I96" i="17" s="1"/>
  <c r="F253" i="17"/>
  <c r="G253" i="17" s="1"/>
  <c r="I253" i="17" s="1"/>
  <c r="F166" i="17"/>
  <c r="G166" i="17" s="1"/>
  <c r="I166" i="17" s="1"/>
  <c r="F242" i="17"/>
  <c r="G242" i="17" s="1"/>
  <c r="I242" i="17" s="1"/>
  <c r="F31" i="17"/>
  <c r="G31" i="17" s="1"/>
  <c r="I31" i="17" s="1"/>
  <c r="F76" i="17"/>
  <c r="G76" i="17" s="1"/>
  <c r="I76" i="17" s="1"/>
  <c r="F125" i="17"/>
  <c r="G125" i="17" s="1"/>
  <c r="I125" i="17" s="1"/>
  <c r="F19" i="17"/>
  <c r="G19" i="17" s="1"/>
  <c r="I19" i="17" s="1"/>
  <c r="F119" i="17"/>
  <c r="G119" i="17" s="1"/>
  <c r="I119" i="17" s="1"/>
  <c r="F18" i="17"/>
  <c r="G18" i="17" s="1"/>
  <c r="I18" i="17" s="1"/>
  <c r="F35" i="17"/>
  <c r="G35" i="17" s="1"/>
  <c r="I35" i="17" s="1"/>
  <c r="F70" i="17"/>
  <c r="G70" i="17" s="1"/>
  <c r="I70" i="17" s="1"/>
  <c r="F92" i="17"/>
  <c r="G92" i="17" s="1"/>
  <c r="I92" i="17" s="1"/>
  <c r="F174" i="17"/>
  <c r="G174" i="17" s="1"/>
  <c r="I174" i="17" s="1"/>
  <c r="F42" i="17"/>
  <c r="G42" i="17" s="1"/>
  <c r="I42" i="17" s="1"/>
  <c r="F225" i="17"/>
  <c r="G225" i="17" s="1"/>
  <c r="I225" i="17" s="1"/>
  <c r="F197" i="17"/>
  <c r="G197" i="17" s="1"/>
  <c r="I197" i="17" s="1"/>
  <c r="F172" i="17"/>
  <c r="G172" i="17" s="1"/>
  <c r="I172" i="17" s="1"/>
  <c r="F122" i="17"/>
  <c r="G122" i="17" s="1"/>
  <c r="I122" i="17" s="1"/>
  <c r="F171" i="17"/>
  <c r="G171" i="17" s="1"/>
  <c r="I171" i="17" s="1"/>
  <c r="F56" i="17"/>
  <c r="G56" i="17" s="1"/>
  <c r="I56" i="17" s="1"/>
  <c r="F179" i="17"/>
  <c r="G179" i="17" s="1"/>
  <c r="I179" i="17" s="1"/>
  <c r="F245" i="17"/>
  <c r="G245" i="17" s="1"/>
  <c r="I245" i="17" s="1"/>
  <c r="F71" i="17"/>
  <c r="G71" i="17" s="1"/>
  <c r="I71" i="17" s="1"/>
  <c r="F87" i="17"/>
  <c r="G87" i="17" s="1"/>
  <c r="I87" i="17" s="1"/>
  <c r="F38" i="17"/>
  <c r="G38" i="17" s="1"/>
  <c r="I38" i="17" s="1"/>
  <c r="F182" i="17"/>
  <c r="G182" i="17" s="1"/>
  <c r="I182" i="17" s="1"/>
  <c r="F141" i="17"/>
  <c r="G141" i="17" s="1"/>
  <c r="I141" i="17" s="1"/>
  <c r="F78" i="17"/>
  <c r="G78" i="17" s="1"/>
  <c r="I78" i="17" s="1"/>
  <c r="F237" i="17"/>
  <c r="G237" i="17" s="1"/>
  <c r="I237" i="17" s="1"/>
  <c r="F15" i="17"/>
  <c r="G15" i="17" s="1"/>
  <c r="I15" i="17" s="1"/>
  <c r="F162" i="17"/>
  <c r="G162" i="17" s="1"/>
  <c r="I162" i="17" s="1"/>
  <c r="F90" i="17"/>
  <c r="G90" i="17" s="1"/>
  <c r="I90" i="17" s="1"/>
  <c r="F234" i="17"/>
  <c r="G234" i="17" s="1"/>
  <c r="I234" i="17" s="1"/>
  <c r="F124" i="17"/>
  <c r="G124" i="17" s="1"/>
  <c r="I124" i="17" s="1"/>
  <c r="F51" i="17"/>
  <c r="G51" i="17" s="1"/>
  <c r="I51" i="17" s="1"/>
  <c r="F26" i="17"/>
  <c r="G26" i="17" s="1"/>
  <c r="I26" i="17" s="1"/>
  <c r="F144" i="17"/>
  <c r="G144" i="17" s="1"/>
  <c r="I144" i="17" s="1"/>
  <c r="F58" i="17"/>
  <c r="G58" i="17" s="1"/>
  <c r="I58" i="17" s="1"/>
  <c r="F236" i="17"/>
  <c r="G236" i="17" s="1"/>
  <c r="I236" i="17" s="1"/>
  <c r="F205" i="17"/>
  <c r="G205" i="17" s="1"/>
  <c r="I205" i="17" s="1"/>
  <c r="F213" i="17"/>
  <c r="G213" i="17" s="1"/>
  <c r="I213" i="17" s="1"/>
  <c r="F161" i="17"/>
  <c r="G161" i="17" s="1"/>
  <c r="I161" i="17" s="1"/>
  <c r="F52" i="17"/>
  <c r="G52" i="17" s="1"/>
  <c r="I52" i="17" s="1"/>
  <c r="F251" i="17"/>
  <c r="G251" i="17" s="1"/>
  <c r="I251" i="17" s="1"/>
  <c r="F200" i="17"/>
  <c r="G200" i="17" s="1"/>
  <c r="I200" i="17" s="1"/>
  <c r="F184" i="17"/>
  <c r="G184" i="17" s="1"/>
  <c r="I184" i="17" s="1"/>
  <c r="F248" i="17"/>
  <c r="G248" i="17" s="1"/>
  <c r="I248" i="17" s="1"/>
  <c r="F220" i="17"/>
  <c r="G220" i="17" s="1"/>
  <c r="I220" i="17" s="1"/>
  <c r="F218" i="17"/>
  <c r="G218" i="17" s="1"/>
  <c r="I218" i="17" s="1"/>
  <c r="F120" i="17"/>
  <c r="G120" i="17" s="1"/>
  <c r="I120" i="17" s="1"/>
  <c r="F86" i="17"/>
  <c r="G86" i="17" s="1"/>
  <c r="I86" i="17" s="1"/>
  <c r="F29" i="17"/>
  <c r="G29" i="17" s="1"/>
  <c r="I29" i="17" s="1"/>
  <c r="F61" i="17"/>
  <c r="G61" i="17" s="1"/>
  <c r="I61" i="17" s="1"/>
  <c r="F49" i="17"/>
  <c r="G49" i="17" s="1"/>
  <c r="I49" i="17" s="1"/>
  <c r="F40" i="17"/>
  <c r="G40" i="17" s="1"/>
  <c r="I40" i="17" s="1"/>
  <c r="F127" i="17"/>
  <c r="G127" i="17" s="1"/>
  <c r="I127" i="17" s="1"/>
  <c r="F133" i="17"/>
  <c r="G133" i="17" s="1"/>
  <c r="I133" i="17" s="1"/>
  <c r="F34" i="17"/>
  <c r="G34" i="17" s="1"/>
  <c r="I34" i="17" s="1"/>
  <c r="F134" i="17"/>
  <c r="G134" i="17" s="1"/>
  <c r="I134" i="17" s="1"/>
  <c r="F8" i="17"/>
  <c r="G8" i="17" s="1"/>
  <c r="I8" i="17" s="1"/>
  <c r="F69" i="17"/>
  <c r="G69" i="17" s="1"/>
  <c r="I69" i="17" s="1"/>
  <c r="F170" i="17"/>
  <c r="G170" i="17" s="1"/>
  <c r="I170" i="17" s="1"/>
  <c r="F129" i="17"/>
  <c r="G129" i="17" s="1"/>
  <c r="I129" i="17" s="1"/>
  <c r="F10" i="17"/>
  <c r="G10" i="17" s="1"/>
  <c r="I10" i="17" s="1"/>
  <c r="F94" i="17"/>
  <c r="G94" i="17" s="1"/>
  <c r="I94" i="17" s="1"/>
  <c r="F126" i="17"/>
  <c r="G126" i="17" s="1"/>
  <c r="I126" i="17" s="1"/>
  <c r="F33" i="17"/>
  <c r="G33" i="17" s="1"/>
  <c r="I33" i="17" s="1"/>
  <c r="F136" i="17"/>
  <c r="G136" i="17" s="1"/>
  <c r="I136" i="17" s="1"/>
  <c r="F91" i="17"/>
  <c r="G91" i="17" s="1"/>
  <c r="I91" i="17" s="1"/>
  <c r="F89" i="17"/>
  <c r="G89" i="17" s="1"/>
  <c r="I89" i="17" s="1"/>
  <c r="F106" i="17"/>
  <c r="G106" i="17" s="1"/>
  <c r="I106" i="17" s="1"/>
  <c r="F110" i="17"/>
  <c r="G110" i="17" s="1"/>
  <c r="I110" i="17" s="1"/>
  <c r="F93" i="17"/>
  <c r="G93" i="17" s="1"/>
  <c r="I93" i="17" s="1"/>
  <c r="F201" i="17"/>
  <c r="G201" i="17" s="1"/>
  <c r="I201" i="17" s="1"/>
  <c r="F247" i="17"/>
  <c r="G247" i="17" s="1"/>
  <c r="I247" i="17" s="1"/>
  <c r="F7" i="17"/>
  <c r="G7" i="17" s="1"/>
  <c r="F187" i="17"/>
  <c r="G187" i="17" s="1"/>
  <c r="I187" i="17" s="1"/>
  <c r="F254" i="17"/>
  <c r="G254" i="17" s="1"/>
  <c r="I254" i="17" s="1"/>
  <c r="F131" i="17"/>
  <c r="G131" i="17" s="1"/>
  <c r="I131" i="17" s="1"/>
  <c r="F256" i="17"/>
  <c r="G256" i="17" s="1"/>
  <c r="I256" i="17" s="1"/>
  <c r="F177" i="17"/>
  <c r="G177" i="17" s="1"/>
  <c r="I177" i="17" s="1"/>
  <c r="F101" i="17"/>
  <c r="G101" i="17" s="1"/>
  <c r="I101" i="17" s="1"/>
  <c r="F244" i="17"/>
  <c r="G244" i="17" s="1"/>
  <c r="I244" i="17" s="1"/>
  <c r="F219" i="17"/>
  <c r="G219" i="17" s="1"/>
  <c r="I219" i="17" s="1"/>
  <c r="F137" i="17"/>
  <c r="G137" i="17" s="1"/>
  <c r="I137" i="17" s="1"/>
  <c r="F228" i="17"/>
  <c r="G228" i="17" s="1"/>
  <c r="I228" i="17" s="1"/>
  <c r="F22" i="17"/>
  <c r="G22" i="17" s="1"/>
  <c r="I22" i="17" s="1"/>
  <c r="F211" i="17"/>
  <c r="G211" i="17" s="1"/>
  <c r="I211" i="17" s="1"/>
  <c r="F88" i="17"/>
  <c r="G88" i="17" s="1"/>
  <c r="I88" i="17" s="1"/>
  <c r="F140" i="17"/>
  <c r="G140" i="17" s="1"/>
  <c r="I140" i="17" s="1"/>
  <c r="F188" i="17"/>
  <c r="G188" i="17" s="1"/>
  <c r="I188" i="17" s="1"/>
  <c r="F17" i="17"/>
  <c r="G17" i="17" s="1"/>
  <c r="I17" i="17" s="1"/>
  <c r="F235" i="17"/>
  <c r="G235" i="17" s="1"/>
  <c r="I235" i="17" s="1"/>
  <c r="F5" i="17"/>
  <c r="G5" i="17" s="1"/>
  <c r="I5" i="17" s="1"/>
  <c r="F54" i="17"/>
  <c r="G54" i="17" s="1"/>
  <c r="I54" i="17" s="1"/>
  <c r="F159" i="17"/>
  <c r="G159" i="17" s="1"/>
  <c r="I159" i="17" s="1"/>
  <c r="F214" i="17"/>
  <c r="G214" i="17" s="1"/>
  <c r="I214" i="17" s="1"/>
  <c r="F80" i="17"/>
  <c r="G80" i="17" s="1"/>
  <c r="I80" i="17" s="1"/>
  <c r="F221" i="17"/>
  <c r="G221" i="17" s="1"/>
  <c r="I221" i="17" s="1"/>
  <c r="F196" i="17"/>
  <c r="G196" i="17" s="1"/>
  <c r="I196" i="17" s="1"/>
  <c r="F118" i="17"/>
  <c r="G118" i="17" s="1"/>
  <c r="I118" i="17" s="1"/>
  <c r="F60" i="17"/>
  <c r="G60" i="17" s="1"/>
  <c r="I60" i="17" s="1"/>
  <c r="F202" i="17"/>
  <c r="G202" i="17" s="1"/>
  <c r="I202" i="17" s="1"/>
  <c r="F46" i="17"/>
  <c r="G46" i="17" s="1"/>
  <c r="I46" i="17" s="1"/>
  <c r="F154" i="17"/>
  <c r="G154" i="17" s="1"/>
  <c r="I154" i="17" s="1"/>
  <c r="F212" i="17"/>
  <c r="F151" i="17"/>
  <c r="G151" i="17" s="1"/>
  <c r="I151" i="17" s="1"/>
  <c r="F148" i="11"/>
  <c r="G148" i="11" s="1"/>
  <c r="I148" i="11" s="1"/>
  <c r="F16" i="11"/>
  <c r="G16" i="11" s="1"/>
  <c r="I16" i="11" s="1"/>
  <c r="F196" i="11"/>
  <c r="G196" i="11" s="1"/>
  <c r="I196" i="11" s="1"/>
  <c r="F185" i="11"/>
  <c r="G185" i="11" s="1"/>
  <c r="I185" i="11" s="1"/>
  <c r="F52" i="11"/>
  <c r="G52" i="11" s="1"/>
  <c r="I52" i="11" s="1"/>
  <c r="F224" i="11"/>
  <c r="G224" i="11" s="1"/>
  <c r="I224" i="11" s="1"/>
  <c r="F235" i="11"/>
  <c r="G235" i="11" s="1"/>
  <c r="I235" i="11" s="1"/>
  <c r="F160" i="11"/>
  <c r="G160" i="11" s="1"/>
  <c r="I160" i="11" s="1"/>
  <c r="F205" i="11"/>
  <c r="G205" i="11" s="1"/>
  <c r="I205" i="11" s="1"/>
  <c r="F191" i="11"/>
  <c r="G191" i="11" s="1"/>
  <c r="I191" i="11" s="1"/>
  <c r="F187" i="11"/>
  <c r="G187" i="11" s="1"/>
  <c r="I187" i="11" s="1"/>
  <c r="F227" i="11"/>
  <c r="G227" i="11" s="1"/>
  <c r="I227" i="11" s="1"/>
  <c r="F247" i="11"/>
  <c r="G247" i="11" s="1"/>
  <c r="I247" i="11" s="1"/>
  <c r="F157" i="11"/>
  <c r="G157" i="11" s="1"/>
  <c r="I157" i="11" s="1"/>
  <c r="F83" i="11"/>
  <c r="G83" i="11" s="1"/>
  <c r="I83" i="11" s="1"/>
  <c r="F108" i="11"/>
  <c r="G108" i="11" s="1"/>
  <c r="I108" i="11" s="1"/>
  <c r="F240" i="11"/>
  <c r="G240" i="11" s="1"/>
  <c r="I240" i="11" s="1"/>
  <c r="F142" i="11"/>
  <c r="G142" i="11" s="1"/>
  <c r="I142" i="11" s="1"/>
  <c r="F144" i="11"/>
  <c r="G144" i="11" s="1"/>
  <c r="I144" i="11" s="1"/>
  <c r="F72" i="11"/>
  <c r="G72" i="11" s="1"/>
  <c r="I72" i="11" s="1"/>
  <c r="F254" i="11"/>
  <c r="G254" i="11" s="1"/>
  <c r="I254" i="11" s="1"/>
  <c r="F202" i="11"/>
  <c r="G202" i="11" s="1"/>
  <c r="I202" i="11" s="1"/>
  <c r="F203" i="11"/>
  <c r="G203" i="11" s="1"/>
  <c r="I203" i="11" s="1"/>
  <c r="F204" i="11"/>
  <c r="G204" i="11" s="1"/>
  <c r="I204" i="11" s="1"/>
  <c r="F218" i="11"/>
  <c r="G218" i="11" s="1"/>
  <c r="I218" i="11" s="1"/>
  <c r="F237" i="11"/>
  <c r="G237" i="11" s="1"/>
  <c r="I237" i="11" s="1"/>
  <c r="F64" i="11"/>
  <c r="G64" i="11" s="1"/>
  <c r="I64" i="11" s="1"/>
  <c r="F189" i="11"/>
  <c r="G189" i="11" s="1"/>
  <c r="I189" i="11" s="1"/>
  <c r="F33" i="11"/>
  <c r="G33" i="11" s="1"/>
  <c r="I33" i="11" s="1"/>
  <c r="F178" i="11"/>
  <c r="G178" i="11" s="1"/>
  <c r="I178" i="11" s="1"/>
  <c r="F231" i="11"/>
  <c r="G231" i="11" s="1"/>
  <c r="I231" i="11" s="1"/>
  <c r="F181" i="11"/>
  <c r="G181" i="11" s="1"/>
  <c r="I181" i="11" s="1"/>
  <c r="F140" i="11"/>
  <c r="G140" i="11" s="1"/>
  <c r="I140" i="11" s="1"/>
  <c r="F233" i="11"/>
  <c r="G233" i="11" s="1"/>
  <c r="I233" i="11" s="1"/>
  <c r="F208" i="11"/>
  <c r="G208" i="11" s="1"/>
  <c r="I208" i="11" s="1"/>
  <c r="F71" i="11"/>
  <c r="G71" i="11" s="1"/>
  <c r="I71" i="11" s="1"/>
  <c r="F158" i="11"/>
  <c r="G158" i="11" s="1"/>
  <c r="I158" i="11" s="1"/>
  <c r="F50" i="11"/>
  <c r="G50" i="11" s="1"/>
  <c r="I50" i="11" s="1"/>
  <c r="F14" i="11"/>
  <c r="G14" i="11" s="1"/>
  <c r="I14" i="11" s="1"/>
  <c r="F164" i="11"/>
  <c r="G164" i="11" s="1"/>
  <c r="I164" i="11" s="1"/>
  <c r="F69" i="11"/>
  <c r="G69" i="11" s="1"/>
  <c r="I69" i="11" s="1"/>
  <c r="F193" i="11"/>
  <c r="G193" i="11" s="1"/>
  <c r="I193" i="11" s="1"/>
  <c r="F138" i="11"/>
  <c r="G138" i="11" s="1"/>
  <c r="I138" i="11" s="1"/>
  <c r="F13" i="11"/>
  <c r="G13" i="11" s="1"/>
  <c r="I13" i="11" s="1"/>
  <c r="F213" i="11"/>
  <c r="G213" i="11" s="1"/>
  <c r="I213" i="11" s="1"/>
  <c r="F44" i="11"/>
  <c r="G44" i="11" s="1"/>
  <c r="I44" i="11" s="1"/>
  <c r="F34" i="11"/>
  <c r="G34" i="11" s="1"/>
  <c r="I34" i="11" s="1"/>
  <c r="F207" i="11"/>
  <c r="G207" i="11" s="1"/>
  <c r="I207" i="11" s="1"/>
  <c r="F86" i="11"/>
  <c r="G86" i="11" s="1"/>
  <c r="I86" i="11" s="1"/>
  <c r="F107" i="11"/>
  <c r="G107" i="11" s="1"/>
  <c r="I107" i="11" s="1"/>
  <c r="F195" i="11"/>
  <c r="G195" i="11" s="1"/>
  <c r="I195" i="11" s="1"/>
  <c r="F120" i="11"/>
  <c r="G120" i="11" s="1"/>
  <c r="I120" i="11" s="1"/>
  <c r="F136" i="11"/>
  <c r="G136" i="11" s="1"/>
  <c r="I136" i="11" s="1"/>
  <c r="F228" i="11"/>
  <c r="G228" i="11" s="1"/>
  <c r="I228" i="11" s="1"/>
  <c r="F54" i="11"/>
  <c r="G54" i="11" s="1"/>
  <c r="I54" i="11" s="1"/>
  <c r="F197" i="11"/>
  <c r="G197" i="11" s="1"/>
  <c r="I197" i="11" s="1"/>
  <c r="F121" i="11"/>
  <c r="G121" i="11" s="1"/>
  <c r="I121" i="11" s="1"/>
  <c r="F79" i="11"/>
  <c r="G79" i="11" s="1"/>
  <c r="I79" i="11" s="1"/>
  <c r="F129" i="11"/>
  <c r="G129" i="11" s="1"/>
  <c r="I129" i="11" s="1"/>
  <c r="F62" i="11"/>
  <c r="G62" i="11" s="1"/>
  <c r="I62" i="11" s="1"/>
  <c r="F249" i="11"/>
  <c r="G249" i="11" s="1"/>
  <c r="I249" i="11" s="1"/>
  <c r="F101" i="11"/>
  <c r="G101" i="11" s="1"/>
  <c r="I101" i="11" s="1"/>
  <c r="F91" i="11"/>
  <c r="G91" i="11" s="1"/>
  <c r="I91" i="11" s="1"/>
  <c r="F221" i="11"/>
  <c r="G221" i="11" s="1"/>
  <c r="I221" i="11" s="1"/>
  <c r="F173" i="11"/>
  <c r="G173" i="11" s="1"/>
  <c r="I173" i="11" s="1"/>
  <c r="F255" i="11"/>
  <c r="G255" i="11" s="1"/>
  <c r="I255" i="11" s="1"/>
  <c r="F126" i="11"/>
  <c r="G126" i="11" s="1"/>
  <c r="I126" i="11" s="1"/>
  <c r="F10" i="11"/>
  <c r="G10" i="11" s="1"/>
  <c r="I10" i="11" s="1"/>
  <c r="F115" i="11"/>
  <c r="G115" i="11" s="1"/>
  <c r="I115" i="11" s="1"/>
  <c r="F26" i="11"/>
  <c r="G26" i="11" s="1"/>
  <c r="I26" i="11" s="1"/>
  <c r="F20" i="11"/>
  <c r="G20" i="11" s="1"/>
  <c r="I20" i="11" s="1"/>
  <c r="F210" i="11"/>
  <c r="G210" i="11" s="1"/>
  <c r="I210" i="11" s="1"/>
  <c r="F24" i="11"/>
  <c r="G24" i="11" s="1"/>
  <c r="I24" i="11" s="1"/>
  <c r="F192" i="11"/>
  <c r="G192" i="11" s="1"/>
  <c r="I192" i="11" s="1"/>
  <c r="F93" i="11"/>
  <c r="G93" i="11" s="1"/>
  <c r="I93" i="11" s="1"/>
  <c r="F206" i="11"/>
  <c r="G206" i="11" s="1"/>
  <c r="I206" i="11" s="1"/>
  <c r="F118" i="11"/>
  <c r="G118" i="11" s="1"/>
  <c r="I118" i="11" s="1"/>
  <c r="F22" i="11"/>
  <c r="G22" i="11" s="1"/>
  <c r="I22" i="11" s="1"/>
  <c r="F5" i="11"/>
  <c r="G5" i="11" s="1"/>
  <c r="I5" i="11" s="1"/>
  <c r="F139" i="11"/>
  <c r="G139" i="11" s="1"/>
  <c r="I139" i="11" s="1"/>
  <c r="F222" i="11"/>
  <c r="G222" i="11" s="1"/>
  <c r="I222" i="11" s="1"/>
  <c r="F176" i="11"/>
  <c r="G176" i="11" s="1"/>
  <c r="I176" i="11" s="1"/>
  <c r="F112" i="11"/>
  <c r="G112" i="11" s="1"/>
  <c r="I112" i="11" s="1"/>
  <c r="F87" i="11"/>
  <c r="G87" i="11" s="1"/>
  <c r="I87" i="11" s="1"/>
  <c r="F119" i="11"/>
  <c r="G119" i="11" s="1"/>
  <c r="I119" i="11" s="1"/>
  <c r="F106" i="11"/>
  <c r="G106" i="11" s="1"/>
  <c r="I106" i="11" s="1"/>
  <c r="F113" i="11"/>
  <c r="G113" i="11" s="1"/>
  <c r="I113" i="11" s="1"/>
  <c r="F214" i="11"/>
  <c r="G214" i="11" s="1"/>
  <c r="I214" i="11" s="1"/>
  <c r="F31" i="11"/>
  <c r="G31" i="11" s="1"/>
  <c r="I31" i="11" s="1"/>
  <c r="F70" i="11"/>
  <c r="G70" i="11" s="1"/>
  <c r="I70" i="11" s="1"/>
  <c r="F131" i="11"/>
  <c r="G131" i="11" s="1"/>
  <c r="I131" i="11" s="1"/>
  <c r="F219" i="11"/>
  <c r="G219" i="11" s="1"/>
  <c r="I219" i="11" s="1"/>
  <c r="F252" i="11"/>
  <c r="G252" i="11" s="1"/>
  <c r="I252" i="11" s="1"/>
  <c r="F97" i="11"/>
  <c r="G97" i="11" s="1"/>
  <c r="I97" i="11" s="1"/>
  <c r="F172" i="11"/>
  <c r="G172" i="11" s="1"/>
  <c r="I172" i="11" s="1"/>
  <c r="F48" i="11"/>
  <c r="G48" i="11" s="1"/>
  <c r="I48" i="11" s="1"/>
  <c r="F74" i="11"/>
  <c r="G74" i="11" s="1"/>
  <c r="I74" i="11" s="1"/>
  <c r="F19" i="11"/>
  <c r="G19" i="11" s="1"/>
  <c r="I19" i="11" s="1"/>
  <c r="F35" i="11"/>
  <c r="G35" i="11" s="1"/>
  <c r="I35" i="11" s="1"/>
  <c r="F183" i="11"/>
  <c r="G183" i="11" s="1"/>
  <c r="I183" i="11" s="1"/>
  <c r="F168" i="11"/>
  <c r="G168" i="11" s="1"/>
  <c r="I168" i="11" s="1"/>
  <c r="F149" i="11"/>
  <c r="G149" i="11" s="1"/>
  <c r="I149" i="11" s="1"/>
  <c r="F42" i="11"/>
  <c r="G42" i="11" s="1"/>
  <c r="I42" i="11" s="1"/>
  <c r="F154" i="11"/>
  <c r="G154" i="11" s="1"/>
  <c r="I154" i="11" s="1"/>
  <c r="F150" i="11"/>
  <c r="G150" i="11" s="1"/>
  <c r="I150" i="11" s="1"/>
  <c r="F23" i="11"/>
  <c r="G23" i="11" s="1"/>
  <c r="I23" i="11" s="1"/>
  <c r="F251" i="11"/>
  <c r="G251" i="11" s="1"/>
  <c r="I251" i="11" s="1"/>
  <c r="F98" i="11"/>
  <c r="G98" i="11" s="1"/>
  <c r="I98" i="11" s="1"/>
  <c r="F21" i="11"/>
  <c r="G21" i="11" s="1"/>
  <c r="I21" i="11" s="1"/>
  <c r="F163" i="11"/>
  <c r="G163" i="11" s="1"/>
  <c r="I163" i="11" s="1"/>
  <c r="F41" i="11"/>
  <c r="G41" i="11" s="1"/>
  <c r="I41" i="11" s="1"/>
  <c r="F105" i="11"/>
  <c r="G105" i="11" s="1"/>
  <c r="I105" i="11" s="1"/>
  <c r="F110" i="11"/>
  <c r="G110" i="11" s="1"/>
  <c r="I110" i="11" s="1"/>
  <c r="F96" i="11"/>
  <c r="G96" i="11" s="1"/>
  <c r="I96" i="11" s="1"/>
  <c r="F167" i="11"/>
  <c r="G167" i="11" s="1"/>
  <c r="I167" i="11" s="1"/>
  <c r="F47" i="11"/>
  <c r="G47" i="11" s="1"/>
  <c r="I47" i="11" s="1"/>
  <c r="F245" i="11"/>
  <c r="G245" i="11" s="1"/>
  <c r="I245" i="11" s="1"/>
  <c r="F239" i="11"/>
  <c r="G239" i="11" s="1"/>
  <c r="I239" i="11" s="1"/>
  <c r="F55" i="11"/>
  <c r="G55" i="11" s="1"/>
  <c r="I55" i="11" s="1"/>
  <c r="F241" i="11"/>
  <c r="G241" i="11" s="1"/>
  <c r="I241" i="11" s="1"/>
  <c r="F100" i="11"/>
  <c r="G100" i="11" s="1"/>
  <c r="I100" i="11" s="1"/>
  <c r="F253" i="11"/>
  <c r="G253" i="11" s="1"/>
  <c r="I253" i="11" s="1"/>
  <c r="F171" i="11"/>
  <c r="G171" i="11" s="1"/>
  <c r="I171" i="11" s="1"/>
  <c r="F59" i="11"/>
  <c r="G59" i="11" s="1"/>
  <c r="I59" i="11" s="1"/>
  <c r="F111" i="11"/>
  <c r="G111" i="11" s="1"/>
  <c r="I111" i="11" s="1"/>
  <c r="F244" i="11"/>
  <c r="G244" i="11" s="1"/>
  <c r="I244" i="11" s="1"/>
  <c r="F73" i="11"/>
  <c r="G73" i="11" s="1"/>
  <c r="I73" i="11" s="1"/>
  <c r="F78" i="11"/>
  <c r="G78" i="11" s="1"/>
  <c r="I78" i="11" s="1"/>
  <c r="F65" i="11"/>
  <c r="G65" i="11" s="1"/>
  <c r="I65" i="11" s="1"/>
  <c r="F66" i="11"/>
  <c r="G66" i="11" s="1"/>
  <c r="I66" i="11" s="1"/>
  <c r="F46" i="11"/>
  <c r="G46" i="11" s="1"/>
  <c r="I46" i="11" s="1"/>
  <c r="F236" i="11"/>
  <c r="G236" i="11" s="1"/>
  <c r="I236" i="11" s="1"/>
  <c r="F77" i="11"/>
  <c r="G77" i="11" s="1"/>
  <c r="I77" i="11" s="1"/>
  <c r="F174" i="11"/>
  <c r="G174" i="11" s="1"/>
  <c r="I174" i="11" s="1"/>
  <c r="F67" i="11"/>
  <c r="G67" i="11" s="1"/>
  <c r="I67" i="11" s="1"/>
  <c r="F25" i="11"/>
  <c r="G25" i="11" s="1"/>
  <c r="I25" i="11" s="1"/>
  <c r="F256" i="11"/>
  <c r="G256" i="11" s="1"/>
  <c r="I256" i="11" s="1"/>
  <c r="F225" i="11"/>
  <c r="G225" i="11" s="1"/>
  <c r="I225" i="11" s="1"/>
  <c r="F32" i="11"/>
  <c r="G32" i="11" s="1"/>
  <c r="I32" i="11" s="1"/>
  <c r="F18" i="11"/>
  <c r="G18" i="11" s="1"/>
  <c r="I18" i="11" s="1"/>
  <c r="F11" i="11"/>
  <c r="G11" i="11" s="1"/>
  <c r="I11" i="11" s="1"/>
  <c r="F76" i="11"/>
  <c r="G76" i="11" s="1"/>
  <c r="I76" i="11" s="1"/>
  <c r="F39" i="11"/>
  <c r="G39" i="11" s="1"/>
  <c r="I39" i="11" s="1"/>
  <c r="F201" i="11"/>
  <c r="G201" i="11" s="1"/>
  <c r="I201" i="11" s="1"/>
  <c r="F246" i="11"/>
  <c r="G246" i="11" s="1"/>
  <c r="I246" i="11" s="1"/>
  <c r="F117" i="11"/>
  <c r="G117" i="11" s="1"/>
  <c r="I117" i="11" s="1"/>
  <c r="F8" i="11"/>
  <c r="G8" i="11" s="1"/>
  <c r="I8" i="11" s="1"/>
  <c r="F220" i="11"/>
  <c r="G220" i="11" s="1"/>
  <c r="I220" i="11" s="1"/>
  <c r="F145" i="11"/>
  <c r="G145" i="11" s="1"/>
  <c r="I145" i="11" s="1"/>
  <c r="F53" i="11"/>
  <c r="G53" i="11" s="1"/>
  <c r="I53" i="11" s="1"/>
  <c r="F123" i="11"/>
  <c r="G123" i="11" s="1"/>
  <c r="I123" i="11" s="1"/>
  <c r="F217" i="11"/>
  <c r="G217" i="11" s="1"/>
  <c r="I217" i="11" s="1"/>
  <c r="F84" i="11"/>
  <c r="G84" i="11" s="1"/>
  <c r="I84" i="11" s="1"/>
  <c r="F124" i="11"/>
  <c r="G124" i="11" s="1"/>
  <c r="I124" i="11" s="1"/>
  <c r="F40" i="11"/>
  <c r="G40" i="11" s="1"/>
  <c r="I40" i="11" s="1"/>
  <c r="F248" i="11"/>
  <c r="G248" i="11" s="1"/>
  <c r="I248" i="11" s="1"/>
  <c r="F99" i="11"/>
  <c r="G99" i="11" s="1"/>
  <c r="I99" i="11" s="1"/>
  <c r="F45" i="11"/>
  <c r="G45" i="11" s="1"/>
  <c r="I45" i="11" s="1"/>
  <c r="F43" i="11"/>
  <c r="G43" i="11" s="1"/>
  <c r="I43" i="11" s="1"/>
  <c r="F186" i="11"/>
  <c r="G186" i="11" s="1"/>
  <c r="I186" i="11" s="1"/>
  <c r="F60" i="11"/>
  <c r="G60" i="11" s="1"/>
  <c r="I60" i="11" s="1"/>
  <c r="F125" i="11"/>
  <c r="G125" i="11" s="1"/>
  <c r="I125" i="11" s="1"/>
  <c r="F17" i="11"/>
  <c r="G17" i="11" s="1"/>
  <c r="I17" i="11" s="1"/>
  <c r="F128" i="11"/>
  <c r="G128" i="11" s="1"/>
  <c r="I128" i="11" s="1"/>
  <c r="F29" i="11"/>
  <c r="G29" i="11" s="1"/>
  <c r="I29" i="11" s="1"/>
  <c r="F27" i="11"/>
  <c r="G27" i="11" s="1"/>
  <c r="I27" i="11" s="1"/>
  <c r="F134" i="11"/>
  <c r="G134" i="11" s="1"/>
  <c r="I134" i="11" s="1"/>
  <c r="F28" i="11"/>
  <c r="G28" i="11" s="1"/>
  <c r="I28" i="11" s="1"/>
  <c r="F153" i="11"/>
  <c r="G153" i="11" s="1"/>
  <c r="I153" i="11" s="1"/>
  <c r="F114" i="11"/>
  <c r="G114" i="11" s="1"/>
  <c r="I114" i="11" s="1"/>
  <c r="F152" i="11"/>
  <c r="G152" i="11" s="1"/>
  <c r="I152" i="11" s="1"/>
  <c r="F250" i="11"/>
  <c r="G250" i="11" s="1"/>
  <c r="I250" i="11" s="1"/>
  <c r="F180" i="11"/>
  <c r="G180" i="11" s="1"/>
  <c r="I180" i="11" s="1"/>
  <c r="F226" i="11"/>
  <c r="G226" i="11" s="1"/>
  <c r="I226" i="11" s="1"/>
  <c r="F190" i="11"/>
  <c r="G190" i="11" s="1"/>
  <c r="I190" i="11" s="1"/>
  <c r="F243" i="11"/>
  <c r="G243" i="11" s="1"/>
  <c r="I243" i="11" s="1"/>
  <c r="F82" i="11"/>
  <c r="G82" i="11" s="1"/>
  <c r="I82" i="11" s="1"/>
  <c r="F56" i="11"/>
  <c r="G56" i="11" s="1"/>
  <c r="I56" i="11" s="1"/>
  <c r="F242" i="11"/>
  <c r="G242" i="11" s="1"/>
  <c r="I242" i="11" s="1"/>
  <c r="F122" i="11"/>
  <c r="G122" i="11" s="1"/>
  <c r="I122" i="11" s="1"/>
  <c r="F7" i="11"/>
  <c r="G7" i="11" s="1"/>
  <c r="F102" i="11"/>
  <c r="G102" i="11" s="1"/>
  <c r="I102" i="11" s="1"/>
  <c r="F137" i="11"/>
  <c r="G137" i="11" s="1"/>
  <c r="I137" i="11" s="1"/>
  <c r="F37" i="11"/>
  <c r="G37" i="11" s="1"/>
  <c r="I37" i="11" s="1"/>
  <c r="F147" i="11"/>
  <c r="G147" i="11" s="1"/>
  <c r="I147" i="11" s="1"/>
  <c r="F170" i="11"/>
  <c r="G170" i="11" s="1"/>
  <c r="I170" i="11" s="1"/>
  <c r="F68" i="11"/>
  <c r="G68" i="11" s="1"/>
  <c r="I68" i="11" s="1"/>
  <c r="F188" i="11"/>
  <c r="G188" i="11" s="1"/>
  <c r="I188" i="11" s="1"/>
  <c r="F200" i="11"/>
  <c r="G200" i="11" s="1"/>
  <c r="I200" i="11" s="1"/>
  <c r="F12" i="11"/>
  <c r="G12" i="11" s="1"/>
  <c r="I12" i="11" s="1"/>
  <c r="F177" i="11"/>
  <c r="G177" i="11" s="1"/>
  <c r="I177" i="11" s="1"/>
  <c r="F209" i="11"/>
  <c r="G209" i="11" s="1"/>
  <c r="I209" i="11" s="1"/>
  <c r="F230" i="11"/>
  <c r="G230" i="11" s="1"/>
  <c r="I230" i="11" s="1"/>
  <c r="F135" i="11"/>
  <c r="G135" i="11" s="1"/>
  <c r="I135" i="11" s="1"/>
  <c r="F146" i="11"/>
  <c r="G146" i="11" s="1"/>
  <c r="I146" i="11" s="1"/>
  <c r="F6" i="11"/>
  <c r="G6" i="11" s="1"/>
  <c r="I6" i="11" s="1"/>
  <c r="F103" i="11"/>
  <c r="G103" i="11" s="1"/>
  <c r="I103" i="11" s="1"/>
  <c r="F95" i="11"/>
  <c r="G95" i="11" s="1"/>
  <c r="I95" i="11" s="1"/>
  <c r="F75" i="11"/>
  <c r="G75" i="11" s="1"/>
  <c r="I75" i="11" s="1"/>
  <c r="F90" i="11"/>
  <c r="G90" i="11" s="1"/>
  <c r="I90" i="11" s="1"/>
  <c r="F199" i="11"/>
  <c r="G199" i="11" s="1"/>
  <c r="I199" i="11" s="1"/>
  <c r="F198" i="11"/>
  <c r="G198" i="11" s="1"/>
  <c r="I198" i="11" s="1"/>
  <c r="F141" i="11"/>
  <c r="G141" i="11" s="1"/>
  <c r="I141" i="11" s="1"/>
  <c r="F88" i="11"/>
  <c r="G88" i="11" s="1"/>
  <c r="I88" i="11" s="1"/>
  <c r="F143" i="11"/>
  <c r="G143" i="11" s="1"/>
  <c r="I143" i="11" s="1"/>
  <c r="F215" i="11"/>
  <c r="G215" i="11" s="1"/>
  <c r="I215" i="11" s="1"/>
  <c r="F30" i="11"/>
  <c r="G30" i="11" s="1"/>
  <c r="I30" i="11" s="1"/>
  <c r="F155" i="11"/>
  <c r="G155" i="11" s="1"/>
  <c r="I155" i="11" s="1"/>
  <c r="F229" i="11"/>
  <c r="G229" i="11" s="1"/>
  <c r="I229" i="11" s="1"/>
  <c r="F166" i="11"/>
  <c r="G166" i="11" s="1"/>
  <c r="I166" i="11" s="1"/>
  <c r="F85" i="11"/>
  <c r="G85" i="11" s="1"/>
  <c r="I85" i="11" s="1"/>
  <c r="F57" i="11"/>
  <c r="G57" i="11" s="1"/>
  <c r="I57" i="11" s="1"/>
  <c r="F92" i="11"/>
  <c r="G92" i="11" s="1"/>
  <c r="I92" i="11" s="1"/>
  <c r="F232" i="11"/>
  <c r="G232" i="11" s="1"/>
  <c r="I232" i="11" s="1"/>
  <c r="F132" i="11"/>
  <c r="G132" i="11" s="1"/>
  <c r="I132" i="11" s="1"/>
  <c r="F179" i="11"/>
  <c r="G179" i="11" s="1"/>
  <c r="I179" i="11" s="1"/>
  <c r="F194" i="11"/>
  <c r="G194" i="11" s="1"/>
  <c r="I194" i="11" s="1"/>
  <c r="F169" i="11"/>
  <c r="G169" i="11" s="1"/>
  <c r="I169" i="11" s="1"/>
  <c r="F238" i="11"/>
  <c r="G238" i="11" s="1"/>
  <c r="I238" i="11" s="1"/>
  <c r="F159" i="11"/>
  <c r="G159" i="11" s="1"/>
  <c r="I159" i="11" s="1"/>
  <c r="F58" i="11"/>
  <c r="G58" i="11" s="1"/>
  <c r="I58" i="11" s="1"/>
  <c r="F63" i="11"/>
  <c r="G63" i="11" s="1"/>
  <c r="I63" i="11" s="1"/>
  <c r="F80" i="11"/>
  <c r="G80" i="11" s="1"/>
  <c r="I80" i="11" s="1"/>
  <c r="F156" i="11"/>
  <c r="G156" i="11" s="1"/>
  <c r="I156" i="11" s="1"/>
  <c r="F175" i="11"/>
  <c r="G175" i="11" s="1"/>
  <c r="I175" i="11" s="1"/>
  <c r="F234" i="11"/>
  <c r="G234" i="11" s="1"/>
  <c r="I234" i="11" s="1"/>
  <c r="F184" i="11"/>
  <c r="G184" i="11" s="1"/>
  <c r="I184" i="11" s="1"/>
  <c r="F223" i="11"/>
  <c r="G223" i="11" s="1"/>
  <c r="I223" i="11" s="1"/>
  <c r="F182" i="11"/>
  <c r="G182" i="11" s="1"/>
  <c r="I182" i="11" s="1"/>
  <c r="F4" i="11"/>
  <c r="G4" i="11" s="1"/>
  <c r="I4" i="11" s="1"/>
  <c r="F38" i="11"/>
  <c r="G38" i="11" s="1"/>
  <c r="I38" i="11" s="1"/>
  <c r="F130" i="11"/>
  <c r="G130" i="11" s="1"/>
  <c r="I130" i="11" s="1"/>
  <c r="F15" i="11"/>
  <c r="G15" i="11" s="1"/>
  <c r="I15" i="11" s="1"/>
  <c r="F216" i="11"/>
  <c r="G216" i="11" s="1"/>
  <c r="I216" i="11" s="1"/>
  <c r="F49" i="11"/>
  <c r="G49" i="11" s="1"/>
  <c r="I49" i="11" s="1"/>
  <c r="F165" i="11"/>
  <c r="G165" i="11" s="1"/>
  <c r="I165" i="11" s="1"/>
  <c r="F36" i="11"/>
  <c r="G36" i="11" s="1"/>
  <c r="I36" i="11" s="1"/>
  <c r="F81" i="11"/>
  <c r="G81" i="11" s="1"/>
  <c r="I81" i="11" s="1"/>
  <c r="F51" i="11"/>
  <c r="G51" i="11" s="1"/>
  <c r="I51" i="11" s="1"/>
  <c r="F127" i="11"/>
  <c r="G127" i="11" s="1"/>
  <c r="I127" i="11" s="1"/>
  <c r="F61" i="11"/>
  <c r="G61" i="11" s="1"/>
  <c r="I61" i="11" s="1"/>
  <c r="F3" i="11"/>
  <c r="F162" i="11"/>
  <c r="G162" i="11" s="1"/>
  <c r="I162" i="11" s="1"/>
  <c r="F104" i="11"/>
  <c r="G104" i="11" s="1"/>
  <c r="I104" i="11" s="1"/>
  <c r="F161" i="11"/>
  <c r="G161" i="11" s="1"/>
  <c r="I161" i="11" s="1"/>
  <c r="F89" i="11"/>
  <c r="G89" i="11" s="1"/>
  <c r="I89" i="11" s="1"/>
  <c r="F94" i="11"/>
  <c r="G94" i="11" s="1"/>
  <c r="I94" i="11" s="1"/>
  <c r="F212" i="11"/>
  <c r="F211" i="11"/>
  <c r="G211" i="11" s="1"/>
  <c r="I211" i="11" s="1"/>
  <c r="F9" i="11"/>
  <c r="G9" i="11" s="1"/>
  <c r="I9" i="11" s="1"/>
  <c r="F109" i="11"/>
  <c r="G109" i="11" s="1"/>
  <c r="I109" i="11" s="1"/>
  <c r="F133" i="11"/>
  <c r="G133" i="11" s="1"/>
  <c r="I133" i="11" s="1"/>
  <c r="F116" i="11"/>
  <c r="G116" i="11" s="1"/>
  <c r="I116" i="11" s="1"/>
  <c r="F151" i="11"/>
  <c r="G151" i="11" s="1"/>
  <c r="I151" i="11" s="1"/>
  <c r="I7" i="17" l="1"/>
  <c r="M15" i="17"/>
  <c r="M16" i="17"/>
  <c r="I7" i="11"/>
  <c r="M16" i="11"/>
  <c r="M15" i="11"/>
  <c r="G3" i="17"/>
  <c r="I3" i="17" s="1"/>
  <c r="G3" i="11"/>
  <c r="I3" i="11" s="1"/>
  <c r="G3" i="10"/>
  <c r="H116" i="11"/>
  <c r="H211" i="11"/>
  <c r="H161" i="11"/>
  <c r="H61" i="11"/>
  <c r="H36" i="11"/>
  <c r="H216" i="11"/>
  <c r="H4" i="11"/>
  <c r="H234" i="11"/>
  <c r="H63" i="11"/>
  <c r="H169" i="11"/>
  <c r="H232" i="11"/>
  <c r="H166" i="11"/>
  <c r="H215" i="11"/>
  <c r="H198" i="11"/>
  <c r="H95" i="11"/>
  <c r="H135" i="11"/>
  <c r="H12" i="11"/>
  <c r="H170" i="11"/>
  <c r="H102" i="11"/>
  <c r="H56" i="11"/>
  <c r="H226" i="11"/>
  <c r="H114" i="11"/>
  <c r="H27" i="11"/>
  <c r="H125" i="11"/>
  <c r="H45" i="11"/>
  <c r="H124" i="11"/>
  <c r="H53" i="11"/>
  <c r="H117" i="11"/>
  <c r="H76" i="11"/>
  <c r="H225" i="11"/>
  <c r="H174" i="11"/>
  <c r="H66" i="11"/>
  <c r="H244" i="11"/>
  <c r="H253" i="11"/>
  <c r="H239" i="11"/>
  <c r="H96" i="11"/>
  <c r="H163" i="11"/>
  <c r="H23" i="11"/>
  <c r="H149" i="11"/>
  <c r="H19" i="11"/>
  <c r="H97" i="11"/>
  <c r="H70" i="11"/>
  <c r="H106" i="11"/>
  <c r="H176" i="11"/>
  <c r="H22" i="11"/>
  <c r="H192" i="11"/>
  <c r="H26" i="11"/>
  <c r="H255" i="11"/>
  <c r="H101" i="11"/>
  <c r="H79" i="11"/>
  <c r="H228" i="11"/>
  <c r="H107" i="11"/>
  <c r="H44" i="11"/>
  <c r="H193" i="11"/>
  <c r="H50" i="11"/>
  <c r="H233" i="11"/>
  <c r="H178" i="11"/>
  <c r="H237" i="11"/>
  <c r="H202" i="11"/>
  <c r="H142" i="11"/>
  <c r="H157" i="11"/>
  <c r="H191" i="11"/>
  <c r="H224" i="11"/>
  <c r="H16" i="11"/>
  <c r="H154" i="17"/>
  <c r="H118" i="17"/>
  <c r="H214" i="17"/>
  <c r="H235" i="17"/>
  <c r="H88" i="17"/>
  <c r="H137" i="17"/>
  <c r="H177" i="17"/>
  <c r="H187" i="17"/>
  <c r="H93" i="17"/>
  <c r="H91" i="17"/>
  <c r="H94" i="17"/>
  <c r="H69" i="17"/>
  <c r="H133" i="17"/>
  <c r="H61" i="17"/>
  <c r="H218" i="17"/>
  <c r="H200" i="17"/>
  <c r="H213" i="17"/>
  <c r="H144" i="17"/>
  <c r="H234" i="17"/>
  <c r="H237" i="17"/>
  <c r="H38" i="17"/>
  <c r="H179" i="17"/>
  <c r="H172" i="17"/>
  <c r="H174" i="17"/>
  <c r="H18" i="17"/>
  <c r="H76" i="17"/>
  <c r="H253" i="17"/>
  <c r="H145" i="17"/>
  <c r="H117" i="17"/>
  <c r="H160" i="17"/>
  <c r="H146" i="17"/>
  <c r="H16" i="17"/>
  <c r="H135" i="17"/>
  <c r="H153" i="17"/>
  <c r="H152" i="17"/>
  <c r="H108" i="17"/>
  <c r="H175" i="17"/>
  <c r="H102" i="17"/>
  <c r="H192" i="17"/>
  <c r="H252" i="17"/>
  <c r="H227" i="17"/>
  <c r="H37" i="17"/>
  <c r="H116" i="17"/>
  <c r="H115" i="17"/>
  <c r="H149" i="17"/>
  <c r="H41" i="17"/>
  <c r="H4" i="17"/>
  <c r="H62" i="17"/>
  <c r="H210" i="17"/>
  <c r="H208" i="17"/>
  <c r="H230" i="17"/>
  <c r="H72" i="17"/>
  <c r="H183" i="17"/>
  <c r="H209" i="17"/>
  <c r="H11" i="17"/>
  <c r="H181" i="17"/>
  <c r="H48" i="17"/>
  <c r="H9" i="17"/>
  <c r="H206" i="17"/>
  <c r="H111" i="17"/>
  <c r="H249" i="17"/>
  <c r="H82" i="17"/>
  <c r="H121" i="17"/>
  <c r="H103" i="17"/>
  <c r="H16" i="10"/>
  <c r="H156" i="10"/>
  <c r="H108" i="10"/>
  <c r="H103" i="10"/>
  <c r="H131" i="10"/>
  <c r="H216" i="10"/>
  <c r="H155" i="10"/>
  <c r="H202" i="10"/>
  <c r="H185" i="10"/>
  <c r="H175" i="10"/>
  <c r="H75" i="10"/>
  <c r="H182" i="10"/>
  <c r="H82" i="10"/>
  <c r="H255" i="10"/>
  <c r="H160" i="10"/>
  <c r="H194" i="10"/>
  <c r="H116" i="10"/>
  <c r="H109" i="10"/>
  <c r="H29" i="10"/>
  <c r="H48" i="10"/>
  <c r="H18" i="10"/>
  <c r="H163" i="10"/>
  <c r="H125" i="10"/>
  <c r="H244" i="10"/>
  <c r="H252" i="10"/>
  <c r="H123" i="10"/>
  <c r="H8" i="10"/>
  <c r="H51" i="10"/>
  <c r="H96" i="10"/>
  <c r="H161" i="10"/>
  <c r="H86" i="10"/>
  <c r="H99" i="10"/>
  <c r="H44" i="10"/>
  <c r="H104" i="10"/>
  <c r="H134" i="10"/>
  <c r="H78" i="10"/>
  <c r="H180" i="10"/>
  <c r="H59" i="10"/>
  <c r="H91" i="10"/>
  <c r="H146" i="10"/>
  <c r="H253" i="10"/>
  <c r="H238" i="10"/>
  <c r="H19" i="10"/>
  <c r="H74" i="10"/>
  <c r="H34" i="10"/>
  <c r="H136" i="10"/>
  <c r="H144" i="10"/>
  <c r="H205" i="10"/>
  <c r="H21" i="10"/>
  <c r="H30" i="10"/>
  <c r="H245" i="10"/>
  <c r="H214" i="10"/>
  <c r="H112" i="10"/>
  <c r="H199" i="10"/>
  <c r="H154" i="10"/>
  <c r="H201" i="10"/>
  <c r="H230" i="10"/>
  <c r="H23" i="10"/>
  <c r="H236" i="10"/>
  <c r="H147" i="10"/>
  <c r="H42" i="10"/>
  <c r="H81" i="10"/>
  <c r="H133" i="11"/>
  <c r="G212" i="11"/>
  <c r="I212" i="11" s="1"/>
  <c r="H104" i="11"/>
  <c r="H127" i="11"/>
  <c r="H165" i="11"/>
  <c r="H15" i="11"/>
  <c r="H182" i="11"/>
  <c r="H175" i="11"/>
  <c r="H58" i="11"/>
  <c r="H194" i="11"/>
  <c r="H92" i="11"/>
  <c r="H229" i="11"/>
  <c r="H143" i="11"/>
  <c r="H199" i="11"/>
  <c r="H103" i="11"/>
  <c r="H230" i="11"/>
  <c r="H200" i="11"/>
  <c r="H147" i="11"/>
  <c r="H7" i="11"/>
  <c r="H82" i="11"/>
  <c r="H180" i="11"/>
  <c r="H153" i="11"/>
  <c r="H29" i="11"/>
  <c r="H60" i="11"/>
  <c r="H99" i="11"/>
  <c r="H84" i="11"/>
  <c r="H145" i="11"/>
  <c r="H246" i="11"/>
  <c r="H11" i="11"/>
  <c r="H256" i="11"/>
  <c r="H77" i="11"/>
  <c r="H65" i="11"/>
  <c r="H111" i="11"/>
  <c r="H100" i="11"/>
  <c r="H245" i="11"/>
  <c r="H110" i="11"/>
  <c r="H21" i="11"/>
  <c r="H150" i="11"/>
  <c r="H168" i="11"/>
  <c r="H74" i="11"/>
  <c r="H252" i="11"/>
  <c r="H31" i="11"/>
  <c r="H119" i="11"/>
  <c r="H222" i="11"/>
  <c r="H118" i="11"/>
  <c r="H24" i="11"/>
  <c r="H115" i="11"/>
  <c r="H173" i="11"/>
  <c r="H249" i="11"/>
  <c r="H121" i="11"/>
  <c r="H136" i="11"/>
  <c r="H86" i="11"/>
  <c r="H213" i="11"/>
  <c r="H69" i="11"/>
  <c r="H158" i="11"/>
  <c r="H140" i="11"/>
  <c r="H33" i="11"/>
  <c r="H218" i="11"/>
  <c r="H254" i="11"/>
  <c r="H240" i="11"/>
  <c r="H247" i="11"/>
  <c r="H205" i="11"/>
  <c r="H52" i="11"/>
  <c r="H148" i="11"/>
  <c r="H46" i="17"/>
  <c r="H196" i="17"/>
  <c r="H159" i="17"/>
  <c r="H17" i="17"/>
  <c r="H211" i="17"/>
  <c r="H219" i="17"/>
  <c r="H256" i="17"/>
  <c r="H7" i="17"/>
  <c r="H110" i="17"/>
  <c r="H136" i="17"/>
  <c r="H10" i="17"/>
  <c r="H8" i="17"/>
  <c r="H127" i="17"/>
  <c r="H29" i="17"/>
  <c r="H220" i="17"/>
  <c r="H251" i="17"/>
  <c r="H205" i="17"/>
  <c r="H26" i="17"/>
  <c r="H90" i="17"/>
  <c r="H78" i="17"/>
  <c r="H87" i="17"/>
  <c r="H56" i="17"/>
  <c r="H197" i="17"/>
  <c r="H92" i="17"/>
  <c r="H119" i="17"/>
  <c r="H31" i="17"/>
  <c r="H96" i="17"/>
  <c r="H66" i="17"/>
  <c r="H156" i="17"/>
  <c r="H164" i="17"/>
  <c r="H67" i="17"/>
  <c r="H229" i="17"/>
  <c r="H198" i="17"/>
  <c r="H98" i="17"/>
  <c r="H199" i="17"/>
  <c r="H55" i="17"/>
  <c r="H132" i="17"/>
  <c r="H43" i="17"/>
  <c r="H12" i="17"/>
  <c r="H233" i="17"/>
  <c r="H223" i="17"/>
  <c r="H95" i="17"/>
  <c r="H243" i="17"/>
  <c r="H204" i="17"/>
  <c r="H148" i="17"/>
  <c r="H130" i="17"/>
  <c r="H21" i="17"/>
  <c r="H246" i="17"/>
  <c r="H14" i="17"/>
  <c r="H105" i="17"/>
  <c r="H231" i="17"/>
  <c r="H68" i="17"/>
  <c r="H128" i="17"/>
  <c r="H57" i="17"/>
  <c r="H27" i="17"/>
  <c r="H157" i="17"/>
  <c r="H142" i="17"/>
  <c r="H207" i="17"/>
  <c r="H107" i="17"/>
  <c r="H63" i="17"/>
  <c r="H84" i="17"/>
  <c r="H20" i="17"/>
  <c r="H143" i="17"/>
  <c r="G212" i="10"/>
  <c r="I212" i="10" s="1"/>
  <c r="H58" i="10"/>
  <c r="H76" i="10"/>
  <c r="H39" i="10"/>
  <c r="H40" i="10"/>
  <c r="H227" i="10"/>
  <c r="H14" i="10"/>
  <c r="H189" i="10"/>
  <c r="H113" i="10"/>
  <c r="H200" i="10"/>
  <c r="H119" i="10"/>
  <c r="H95" i="10"/>
  <c r="H92" i="10"/>
  <c r="H152" i="10"/>
  <c r="H66" i="10"/>
  <c r="H165" i="10"/>
  <c r="H207" i="10"/>
  <c r="H192" i="10"/>
  <c r="H87" i="10"/>
  <c r="H187" i="10"/>
  <c r="H50" i="10"/>
  <c r="H167" i="10"/>
  <c r="H111" i="10"/>
  <c r="H12" i="10"/>
  <c r="H223" i="10"/>
  <c r="H35" i="10"/>
  <c r="H135" i="10"/>
  <c r="H162" i="10"/>
  <c r="H215" i="10"/>
  <c r="H22" i="10"/>
  <c r="H164" i="10"/>
  <c r="H221" i="10"/>
  <c r="H218" i="10"/>
  <c r="H121" i="10"/>
  <c r="H246" i="10"/>
  <c r="H10" i="10"/>
  <c r="H107" i="10"/>
  <c r="H117" i="10"/>
  <c r="H153" i="10"/>
  <c r="H157" i="10"/>
  <c r="H77" i="10"/>
  <c r="H229" i="10"/>
  <c r="H94" i="10"/>
  <c r="H206" i="10"/>
  <c r="H31" i="10"/>
  <c r="H184" i="10"/>
  <c r="H174" i="10"/>
  <c r="H62" i="10"/>
  <c r="H46" i="10"/>
  <c r="H4" i="10"/>
  <c r="H132" i="10"/>
  <c r="H36" i="10"/>
  <c r="H68" i="10"/>
  <c r="H139" i="10"/>
  <c r="H129" i="10"/>
  <c r="H65" i="10"/>
  <c r="H171" i="10"/>
  <c r="H235" i="10"/>
  <c r="H186" i="10"/>
  <c r="H233" i="10"/>
  <c r="H213" i="10"/>
  <c r="H249" i="10"/>
  <c r="H56" i="10"/>
  <c r="H109" i="11"/>
  <c r="H94" i="11"/>
  <c r="H162" i="11"/>
  <c r="H51" i="11"/>
  <c r="H130" i="11"/>
  <c r="H223" i="11"/>
  <c r="H156" i="11"/>
  <c r="H159" i="11"/>
  <c r="H179" i="11"/>
  <c r="H57" i="11"/>
  <c r="H155" i="11"/>
  <c r="H88" i="11"/>
  <c r="H90" i="11"/>
  <c r="H6" i="11"/>
  <c r="H209" i="11"/>
  <c r="H188" i="11"/>
  <c r="H37" i="11"/>
  <c r="H122" i="11"/>
  <c r="H243" i="11"/>
  <c r="H250" i="11"/>
  <c r="H28" i="11"/>
  <c r="H128" i="11"/>
  <c r="H186" i="11"/>
  <c r="H248" i="11"/>
  <c r="H217" i="11"/>
  <c r="H220" i="11"/>
  <c r="H201" i="11"/>
  <c r="H18" i="11"/>
  <c r="H25" i="11"/>
  <c r="H236" i="11"/>
  <c r="H78" i="11"/>
  <c r="H59" i="11"/>
  <c r="H241" i="11"/>
  <c r="H47" i="11"/>
  <c r="H105" i="11"/>
  <c r="H98" i="11"/>
  <c r="H154" i="11"/>
  <c r="H183" i="11"/>
  <c r="H48" i="11"/>
  <c r="H219" i="11"/>
  <c r="H214" i="11"/>
  <c r="H87" i="11"/>
  <c r="H139" i="11"/>
  <c r="H206" i="11"/>
  <c r="H210" i="11"/>
  <c r="H10" i="11"/>
  <c r="H221" i="11"/>
  <c r="H62" i="11"/>
  <c r="H197" i="11"/>
  <c r="H120" i="11"/>
  <c r="H207" i="11"/>
  <c r="H13" i="11"/>
  <c r="H164" i="11"/>
  <c r="H71" i="11"/>
  <c r="H181" i="11"/>
  <c r="H189" i="11"/>
  <c r="H204" i="11"/>
  <c r="H72" i="11"/>
  <c r="H108" i="11"/>
  <c r="H227" i="11"/>
  <c r="H160" i="11"/>
  <c r="H185" i="11"/>
  <c r="H151" i="17"/>
  <c r="H202" i="17"/>
  <c r="H221" i="17"/>
  <c r="H54" i="17"/>
  <c r="H188" i="17"/>
  <c r="H22" i="17"/>
  <c r="H244" i="17"/>
  <c r="H131" i="17"/>
  <c r="H247" i="17"/>
  <c r="H106" i="17"/>
  <c r="H33" i="17"/>
  <c r="H129" i="17"/>
  <c r="H134" i="17"/>
  <c r="H40" i="17"/>
  <c r="H86" i="17"/>
  <c r="H248" i="17"/>
  <c r="H52" i="17"/>
  <c r="H236" i="17"/>
  <c r="H51" i="17"/>
  <c r="H162" i="17"/>
  <c r="H141" i="17"/>
  <c r="H71" i="17"/>
  <c r="H171" i="17"/>
  <c r="H225" i="17"/>
  <c r="H70" i="17"/>
  <c r="H19" i="17"/>
  <c r="H242" i="17"/>
  <c r="H191" i="17"/>
  <c r="H195" i="17"/>
  <c r="H190" i="17"/>
  <c r="H25" i="17"/>
  <c r="H168" i="17"/>
  <c r="H36" i="17"/>
  <c r="H186" i="17"/>
  <c r="H147" i="17"/>
  <c r="H113" i="17"/>
  <c r="H193" i="17"/>
  <c r="H79" i="17"/>
  <c r="H65" i="17"/>
  <c r="H59" i="17"/>
  <c r="H203" i="17"/>
  <c r="H150" i="17"/>
  <c r="H216" i="17"/>
  <c r="H45" i="17"/>
  <c r="H97" i="17"/>
  <c r="H167" i="17"/>
  <c r="H23" i="17"/>
  <c r="H109" i="17"/>
  <c r="H241" i="17"/>
  <c r="H155" i="17"/>
  <c r="H44" i="17"/>
  <c r="H185" i="17"/>
  <c r="H100" i="17"/>
  <c r="H176" i="17"/>
  <c r="H47" i="17"/>
  <c r="H83" i="17"/>
  <c r="H53" i="17"/>
  <c r="H32" i="17"/>
  <c r="H39" i="17"/>
  <c r="H194" i="17"/>
  <c r="H139" i="17"/>
  <c r="H239" i="17"/>
  <c r="H81" i="17"/>
  <c r="H228" i="10"/>
  <c r="H177" i="10"/>
  <c r="H243" i="10"/>
  <c r="H143" i="10"/>
  <c r="H173" i="10"/>
  <c r="H90" i="10"/>
  <c r="H241" i="10"/>
  <c r="H63" i="10"/>
  <c r="H142" i="10"/>
  <c r="H71" i="10"/>
  <c r="H97" i="10"/>
  <c r="H196" i="10"/>
  <c r="H28" i="10"/>
  <c r="H232" i="10"/>
  <c r="H27" i="10"/>
  <c r="H148" i="10"/>
  <c r="H190" i="10"/>
  <c r="H7" i="10"/>
  <c r="H84" i="10"/>
  <c r="H179" i="10"/>
  <c r="H168" i="10"/>
  <c r="H239" i="10"/>
  <c r="H61" i="10"/>
  <c r="H203" i="10"/>
  <c r="H197" i="10"/>
  <c r="H9" i="10"/>
  <c r="H159" i="10"/>
  <c r="H100" i="10"/>
  <c r="H67" i="10"/>
  <c r="H126" i="10"/>
  <c r="H52" i="10"/>
  <c r="H24" i="10"/>
  <c r="H219" i="10"/>
  <c r="H149" i="10"/>
  <c r="H105" i="10"/>
  <c r="H256" i="10"/>
  <c r="H102" i="10"/>
  <c r="H210" i="10"/>
  <c r="H101" i="10"/>
  <c r="H106" i="10"/>
  <c r="H89" i="10"/>
  <c r="H133" i="10"/>
  <c r="H251" i="10"/>
  <c r="H26" i="10"/>
  <c r="H170" i="10"/>
  <c r="H231" i="10"/>
  <c r="H37" i="10"/>
  <c r="H70" i="10"/>
  <c r="H176" i="10"/>
  <c r="H15" i="10"/>
  <c r="H85" i="10"/>
  <c r="H150" i="10"/>
  <c r="H222" i="10"/>
  <c r="H138" i="10"/>
  <c r="H80" i="10"/>
  <c r="H224" i="10"/>
  <c r="H130" i="10"/>
  <c r="H124" i="10"/>
  <c r="H254" i="10"/>
  <c r="H181" i="10"/>
  <c r="H110" i="10"/>
  <c r="H204" i="10"/>
  <c r="H247" i="10"/>
  <c r="H13" i="10"/>
  <c r="H151" i="11"/>
  <c r="H9" i="11"/>
  <c r="H89" i="11"/>
  <c r="H81" i="11"/>
  <c r="H49" i="11"/>
  <c r="H38" i="11"/>
  <c r="H184" i="11"/>
  <c r="H80" i="11"/>
  <c r="H238" i="11"/>
  <c r="H132" i="11"/>
  <c r="H85" i="11"/>
  <c r="H30" i="11"/>
  <c r="H141" i="11"/>
  <c r="H75" i="11"/>
  <c r="H146" i="11"/>
  <c r="H177" i="11"/>
  <c r="H68" i="11"/>
  <c r="H137" i="11"/>
  <c r="H242" i="11"/>
  <c r="H190" i="11"/>
  <c r="H152" i="11"/>
  <c r="H134" i="11"/>
  <c r="H17" i="11"/>
  <c r="H43" i="11"/>
  <c r="H40" i="11"/>
  <c r="H123" i="11"/>
  <c r="H8" i="11"/>
  <c r="H39" i="11"/>
  <c r="H32" i="11"/>
  <c r="H67" i="11"/>
  <c r="H46" i="11"/>
  <c r="H73" i="11"/>
  <c r="H171" i="11"/>
  <c r="H55" i="11"/>
  <c r="H167" i="11"/>
  <c r="H41" i="11"/>
  <c r="H251" i="11"/>
  <c r="H42" i="11"/>
  <c r="H35" i="11"/>
  <c r="H172" i="11"/>
  <c r="H131" i="11"/>
  <c r="H113" i="11"/>
  <c r="H112" i="11"/>
  <c r="H5" i="11"/>
  <c r="H93" i="11"/>
  <c r="H20" i="11"/>
  <c r="H126" i="11"/>
  <c r="H91" i="11"/>
  <c r="H129" i="11"/>
  <c r="H54" i="11"/>
  <c r="H195" i="11"/>
  <c r="H34" i="11"/>
  <c r="H138" i="11"/>
  <c r="H14" i="11"/>
  <c r="H208" i="11"/>
  <c r="H231" i="11"/>
  <c r="H64" i="11"/>
  <c r="H203" i="11"/>
  <c r="H144" i="11"/>
  <c r="H83" i="11"/>
  <c r="H187" i="11"/>
  <c r="H235" i="11"/>
  <c r="H196" i="11"/>
  <c r="G212" i="17"/>
  <c r="I212" i="17" s="1"/>
  <c r="H60" i="17"/>
  <c r="H80" i="17"/>
  <c r="H5" i="17"/>
  <c r="H140" i="17"/>
  <c r="H228" i="17"/>
  <c r="H101" i="17"/>
  <c r="H254" i="17"/>
  <c r="H201" i="17"/>
  <c r="H89" i="17"/>
  <c r="H126" i="17"/>
  <c r="H170" i="17"/>
  <c r="H34" i="17"/>
  <c r="H49" i="17"/>
  <c r="H120" i="17"/>
  <c r="H184" i="17"/>
  <c r="H161" i="17"/>
  <c r="H58" i="17"/>
  <c r="H124" i="17"/>
  <c r="H15" i="17"/>
  <c r="H182" i="17"/>
  <c r="H245" i="17"/>
  <c r="H122" i="17"/>
  <c r="H42" i="17"/>
  <c r="H35" i="17"/>
  <c r="H125" i="17"/>
  <c r="H166" i="17"/>
  <c r="H163" i="17"/>
  <c r="H6" i="17"/>
  <c r="H99" i="17"/>
  <c r="H240" i="17"/>
  <c r="H189" i="17"/>
  <c r="H217" i="17"/>
  <c r="H85" i="17"/>
  <c r="H73" i="17"/>
  <c r="H74" i="17"/>
  <c r="H169" i="17"/>
  <c r="H28" i="17"/>
  <c r="H215" i="17"/>
  <c r="H77" i="17"/>
  <c r="H75" i="17"/>
  <c r="H114" i="17"/>
  <c r="H104" i="17"/>
  <c r="H158" i="17"/>
  <c r="H138" i="17"/>
  <c r="H112" i="17"/>
  <c r="H165" i="17"/>
  <c r="H238" i="17"/>
  <c r="H123" i="17"/>
  <c r="H64" i="17"/>
  <c r="H173" i="17"/>
  <c r="H50" i="17"/>
  <c r="H30" i="17"/>
  <c r="H226" i="17"/>
  <c r="H180" i="17"/>
  <c r="H222" i="17"/>
  <c r="H255" i="17"/>
  <c r="H232" i="17"/>
  <c r="H224" i="17"/>
  <c r="H178" i="17"/>
  <c r="H250" i="17"/>
  <c r="H24" i="17"/>
  <c r="H13" i="17"/>
  <c r="H209" i="10"/>
  <c r="H234" i="10"/>
  <c r="H211" i="10"/>
  <c r="H93" i="10"/>
  <c r="H127" i="10"/>
  <c r="H226" i="10"/>
  <c r="H137" i="10"/>
  <c r="H114" i="10"/>
  <c r="H220" i="10"/>
  <c r="H250" i="10"/>
  <c r="H25" i="10"/>
  <c r="H169" i="10"/>
  <c r="H183" i="10"/>
  <c r="H128" i="10"/>
  <c r="H122" i="10"/>
  <c r="H240" i="10"/>
  <c r="H83" i="10"/>
  <c r="H54" i="10"/>
  <c r="H191" i="10"/>
  <c r="H20" i="10"/>
  <c r="H208" i="10"/>
  <c r="H47" i="10"/>
  <c r="H237" i="10"/>
  <c r="H6" i="10"/>
  <c r="H166" i="10"/>
  <c r="H172" i="10"/>
  <c r="H193" i="10"/>
  <c r="H49" i="10"/>
  <c r="H88" i="10"/>
  <c r="H69" i="10"/>
  <c r="H45" i="10"/>
  <c r="H60" i="10"/>
  <c r="H17" i="10"/>
  <c r="H242" i="10"/>
  <c r="H79" i="10"/>
  <c r="H5" i="10"/>
  <c r="H120" i="10"/>
  <c r="H145" i="10"/>
  <c r="H140" i="10"/>
  <c r="H198" i="10"/>
  <c r="H188" i="10"/>
  <c r="H41" i="10"/>
  <c r="H43" i="10"/>
  <c r="H217" i="10"/>
  <c r="H195" i="10"/>
  <c r="H53" i="10"/>
  <c r="H72" i="10"/>
  <c r="H57" i="10"/>
  <c r="H225" i="10"/>
  <c r="H38" i="10"/>
  <c r="H98" i="10"/>
  <c r="H64" i="10"/>
  <c r="H11" i="10"/>
  <c r="H118" i="10"/>
  <c r="H55" i="10"/>
  <c r="H158" i="10"/>
  <c r="H33" i="10"/>
  <c r="H178" i="10"/>
  <c r="H141" i="10"/>
  <c r="H73" i="10"/>
  <c r="H32" i="10"/>
  <c r="H115" i="10"/>
  <c r="H248" i="10"/>
  <c r="H151" i="10"/>
  <c r="H3" i="11" l="1"/>
  <c r="M8" i="17"/>
  <c r="M7" i="17"/>
  <c r="M7" i="11"/>
  <c r="M8" i="11"/>
  <c r="I3" i="10"/>
  <c r="H263" i="10" s="1"/>
  <c r="M16" i="10"/>
  <c r="M15" i="10"/>
  <c r="H3" i="17"/>
  <c r="H264" i="10"/>
  <c r="H264" i="17"/>
  <c r="H264" i="11"/>
  <c r="H3" i="10"/>
  <c r="H212" i="17"/>
  <c r="H263" i="17"/>
  <c r="H212" i="10"/>
  <c r="H263" i="11"/>
  <c r="H212" i="11"/>
  <c r="H259" i="11" s="1"/>
  <c r="M10" i="11" s="1"/>
  <c r="M20" i="11" s="1"/>
  <c r="M9" i="17" l="1"/>
  <c r="M21" i="11"/>
  <c r="M22" i="11" s="1"/>
  <c r="M9" i="11"/>
  <c r="M7" i="10"/>
  <c r="M8" i="10"/>
  <c r="H259" i="17"/>
  <c r="M10" i="17" s="1"/>
  <c r="H265" i="17"/>
  <c r="H266" i="17" s="1"/>
  <c r="M12" i="17" s="1"/>
  <c r="C11" i="25" s="1"/>
  <c r="H265" i="10"/>
  <c r="H266" i="10" s="1"/>
  <c r="M12" i="10" s="1"/>
  <c r="C9" i="25" s="1"/>
  <c r="H265" i="11"/>
  <c r="H266" i="11" s="1"/>
  <c r="M12" i="11" s="1"/>
  <c r="C10" i="25" s="1"/>
  <c r="H259" i="10"/>
  <c r="C263" i="11"/>
  <c r="M11" i="11" s="1"/>
  <c r="B10" i="25" s="1"/>
  <c r="M9" i="10" l="1"/>
  <c r="M23" i="11"/>
  <c r="F10" i="25" s="1"/>
  <c r="M20" i="17"/>
  <c r="M21" i="17"/>
  <c r="C263" i="10"/>
  <c r="M11" i="10" s="1"/>
  <c r="B9" i="25" s="1"/>
  <c r="M10" i="10"/>
  <c r="C263" i="17"/>
  <c r="M11" i="17" s="1"/>
  <c r="B11" i="25" s="1"/>
  <c r="M22" i="17" l="1"/>
  <c r="M23" i="17"/>
  <c r="F11" i="25" s="1"/>
  <c r="M20" i="10"/>
  <c r="M21" i="10"/>
  <c r="M23" i="10" l="1"/>
  <c r="F9" i="25" s="1"/>
  <c r="M22" i="10"/>
</calcChain>
</file>

<file path=xl/sharedStrings.xml><?xml version="1.0" encoding="utf-8"?>
<sst xmlns="http://schemas.openxmlformats.org/spreadsheetml/2006/main" count="16718" uniqueCount="848">
  <si>
    <t>Clergymen</t>
  </si>
  <si>
    <t>Dentists</t>
  </si>
  <si>
    <t>Electricians</t>
  </si>
  <si>
    <t>Bartenders</t>
  </si>
  <si>
    <t>Plasterers</t>
  </si>
  <si>
    <t>Bakers</t>
  </si>
  <si>
    <t>Blacksmiths</t>
  </si>
  <si>
    <t>Machinists</t>
  </si>
  <si>
    <t>Cabinetmakers</t>
  </si>
  <si>
    <t>Bookbinders</t>
  </si>
  <si>
    <t>Milliners</t>
  </si>
  <si>
    <t>Photographers</t>
  </si>
  <si>
    <t>Upholsterers</t>
  </si>
  <si>
    <t>Professional, Technical:</t>
  </si>
  <si>
    <t>Accountants and auditors</t>
  </si>
  <si>
    <t>Actors and actresses</t>
  </si>
  <si>
    <t>Airplane pilots and navigators</t>
  </si>
  <si>
    <t>Architects</t>
  </si>
  <si>
    <t>Artists and art teachers</t>
  </si>
  <si>
    <t>Athletes</t>
  </si>
  <si>
    <t>Authors</t>
  </si>
  <si>
    <t>Chemists</t>
  </si>
  <si>
    <t>Chiropractors</t>
  </si>
  <si>
    <t>College presidents and deans</t>
  </si>
  <si>
    <t>Professors and instructors:</t>
  </si>
  <si>
    <t>Dancers and dancing teachers</t>
  </si>
  <si>
    <t>Designers</t>
  </si>
  <si>
    <t>Dietitians and nutritionists</t>
  </si>
  <si>
    <t>Draftsmen</t>
  </si>
  <si>
    <t>Editors and reporters</t>
  </si>
  <si>
    <t>Engineers, aeronautical</t>
  </si>
  <si>
    <t>Engineers, chemical</t>
  </si>
  <si>
    <t>Engineers, civil</t>
  </si>
  <si>
    <t>Engineers, electrical</t>
  </si>
  <si>
    <t>Engineers, industrial</t>
  </si>
  <si>
    <t>Engineers, mechanical</t>
  </si>
  <si>
    <t>Engineers, metallurgical, metallurgists</t>
  </si>
  <si>
    <t>Engineers, mining</t>
  </si>
  <si>
    <t>Engineers (n.e.c.)</t>
  </si>
  <si>
    <t>Entertainers (n.e.c.)</t>
  </si>
  <si>
    <t>Farm and home management advisors</t>
  </si>
  <si>
    <t>Foresters and conservationists</t>
  </si>
  <si>
    <t>Funeral directors and embalmers</t>
  </si>
  <si>
    <t>Lawyers and judges</t>
  </si>
  <si>
    <t>Librarians</t>
  </si>
  <si>
    <t>Musicians and music teachers</t>
  </si>
  <si>
    <t>Nurses, professional</t>
  </si>
  <si>
    <t>Nurses, student professional</t>
  </si>
  <si>
    <t>Agricultural scientists</t>
  </si>
  <si>
    <t>Biological scientists</t>
  </si>
  <si>
    <t>Geologists and geophysicists</t>
  </si>
  <si>
    <t>Mathematicians</t>
  </si>
  <si>
    <t>Physicists</t>
  </si>
  <si>
    <t>Miscellaneous natural scientists</t>
  </si>
  <si>
    <t>Optometrists</t>
  </si>
  <si>
    <t>Osteopaths</t>
  </si>
  <si>
    <t>Personnel and labor relations workers</t>
  </si>
  <si>
    <t>Pharmacists</t>
  </si>
  <si>
    <t>Physicians and surgeons</t>
  </si>
  <si>
    <t>Radio operators</t>
  </si>
  <si>
    <t>Recreation and group workers</t>
  </si>
  <si>
    <t>Religious workers</t>
  </si>
  <si>
    <t>Social and welfare workers, except group</t>
  </si>
  <si>
    <t>Economists</t>
  </si>
  <si>
    <t>Psychologists</t>
  </si>
  <si>
    <t>Statisticians and actuaries</t>
  </si>
  <si>
    <t>Miscellaneous social scientists</t>
  </si>
  <si>
    <t>Sports instructors and officials</t>
  </si>
  <si>
    <t>Surveyors</t>
  </si>
  <si>
    <t>Teachers (n.e.c.)</t>
  </si>
  <si>
    <t>Technicians, medical and dental</t>
  </si>
  <si>
    <t>Technicians, testing</t>
  </si>
  <si>
    <t>Technicians (n.e.c.)</t>
  </si>
  <si>
    <t>Therapists and healers (n.e.c.)</t>
  </si>
  <si>
    <t>Veterinarians</t>
  </si>
  <si>
    <t>Professional, technical and kindred workers (n.e.c.)</t>
  </si>
  <si>
    <t>Farmers:</t>
  </si>
  <si>
    <t>Farmers (owners and tenants)</t>
  </si>
  <si>
    <t>Farm managers</t>
  </si>
  <si>
    <t>Managers, Officials, and Proprietors:</t>
  </si>
  <si>
    <t>Buyers and department heads, store</t>
  </si>
  <si>
    <t>Buyers and shippers, farm products</t>
  </si>
  <si>
    <t>Conductors, railroad</t>
  </si>
  <si>
    <t>Credit men</t>
  </si>
  <si>
    <t>Floormen and floor managers, store</t>
  </si>
  <si>
    <t>Inspectors, public administration</t>
  </si>
  <si>
    <t>Managers and superintendents, building</t>
  </si>
  <si>
    <t>Officers, pilots, pursers and engineers, ship</t>
  </si>
  <si>
    <t>Officials and administrators (n.e.c.), public administration</t>
  </si>
  <si>
    <t>Officials, lodge, society, union, etc.</t>
  </si>
  <si>
    <t>Postmasters</t>
  </si>
  <si>
    <t>Purchasing agents and buyers (n.e.c.)</t>
  </si>
  <si>
    <t>Managers, officials, and proprietors (n.e.c.)</t>
  </si>
  <si>
    <t>Clerical and Kindred</t>
  </si>
  <si>
    <t>Agents (n.e.c.)</t>
  </si>
  <si>
    <t>Attendants and assistants, library</t>
  </si>
  <si>
    <t>Attendants, physician's and dentist's office</t>
  </si>
  <si>
    <t>Baggagemen, transportation</t>
  </si>
  <si>
    <t>Bank tellers</t>
  </si>
  <si>
    <t>Bookkeepers</t>
  </si>
  <si>
    <t>Cashiers</t>
  </si>
  <si>
    <t>Collectors, bill and account</t>
  </si>
  <si>
    <t>Dispatchers and starters, vehicle</t>
  </si>
  <si>
    <t>Express messengers and railway mail clerks</t>
  </si>
  <si>
    <t>Mail carriers</t>
  </si>
  <si>
    <t>Messengers and office boys</t>
  </si>
  <si>
    <t>Office machine operators</t>
  </si>
  <si>
    <t>Shipping and receiving clerks</t>
  </si>
  <si>
    <t>Stenographers, typists, and secretaries</t>
  </si>
  <si>
    <t>Telegraph messengers</t>
  </si>
  <si>
    <t>Telegraph operators</t>
  </si>
  <si>
    <t>Telephone operators</t>
  </si>
  <si>
    <t>Ticket, station, and express agents</t>
  </si>
  <si>
    <t>Clerical and kindred workers (n.e.c.)</t>
  </si>
  <si>
    <t>Sales workers:</t>
  </si>
  <si>
    <t>Advertising agents and salesmen</t>
  </si>
  <si>
    <t>Auctioneers</t>
  </si>
  <si>
    <t>Demonstrators</t>
  </si>
  <si>
    <t>Hucksters and peddlers</t>
  </si>
  <si>
    <t>Insurance agents and brokers</t>
  </si>
  <si>
    <t>Newsboys</t>
  </si>
  <si>
    <t>Real estate agents and brokers</t>
  </si>
  <si>
    <t>Stock and bond salesmen</t>
  </si>
  <si>
    <t>Salesmen and sales clerks (n.e.c.)</t>
  </si>
  <si>
    <t>Craftsmen:</t>
  </si>
  <si>
    <t>Boilermakers</t>
  </si>
  <si>
    <t>Brickmasons, stonemasons, and tile setters</t>
  </si>
  <si>
    <t>Carpenters</t>
  </si>
  <si>
    <t>Cement and concrete finishers</t>
  </si>
  <si>
    <t>Compositors and typesetters</t>
  </si>
  <si>
    <t>Cranemen, derrickmen, and hoistmen</t>
  </si>
  <si>
    <t>Decorators and window dressers</t>
  </si>
  <si>
    <t>Electrotypers and stereotypers</t>
  </si>
  <si>
    <t>Engravers, except photoengravers</t>
  </si>
  <si>
    <t>Excavating, grading, and road machinery operators</t>
  </si>
  <si>
    <t>Foremen (n.e.c.)</t>
  </si>
  <si>
    <t>Forgemen and hammermen</t>
  </si>
  <si>
    <t>Furriers</t>
  </si>
  <si>
    <t>Glaziers</t>
  </si>
  <si>
    <t>Heat treaters, annealers, temperers</t>
  </si>
  <si>
    <t>Inspectors, scalers, and graders, log and lumber</t>
  </si>
  <si>
    <t>Inspectors (n.e.c.)</t>
  </si>
  <si>
    <t>Jewelers, watchmakers, goldsmiths, and silversmiths</t>
  </si>
  <si>
    <t>Job setters, metal</t>
  </si>
  <si>
    <t>Linemen and servicemen, telegraph, telephone, and power</t>
  </si>
  <si>
    <t>Locomotive engineers</t>
  </si>
  <si>
    <t>Locomotive firemen</t>
  </si>
  <si>
    <t>Loom fixers</t>
  </si>
  <si>
    <t>Mechanics and repairmen, airplane</t>
  </si>
  <si>
    <t>Mechanics and repairmen, automobile</t>
  </si>
  <si>
    <t>Mechanics and repairmen, office machine</t>
  </si>
  <si>
    <t>Mechanics and repairmen, radio and television</t>
  </si>
  <si>
    <t>Mechanics and repairmen, railroad and car shop</t>
  </si>
  <si>
    <t>Mechanics and repairmen (n.e.c.)</t>
  </si>
  <si>
    <t>Millers, grain, flour, feed, etc.</t>
  </si>
  <si>
    <t>Millwrights</t>
  </si>
  <si>
    <t>Molders, metal</t>
  </si>
  <si>
    <t>Motion picture projectionists</t>
  </si>
  <si>
    <t>Opticians and lens grinders and polishers</t>
  </si>
  <si>
    <t>Painters, construction and maintenance</t>
  </si>
  <si>
    <t>Paperhangers</t>
  </si>
  <si>
    <t>Pattern and model makers, except paper</t>
  </si>
  <si>
    <t>Photoengravers and lithographers</t>
  </si>
  <si>
    <t>Piano and organ tuners and repairmen</t>
  </si>
  <si>
    <t>Plumbers and pipe fitters</t>
  </si>
  <si>
    <t>Pressmen and plate printers, printing</t>
  </si>
  <si>
    <t>Rollers and roll hands, metal</t>
  </si>
  <si>
    <t>Roofers and slaters</t>
  </si>
  <si>
    <t>Shoemakers and repairers, except factory</t>
  </si>
  <si>
    <t>Stationary engineers</t>
  </si>
  <si>
    <t>Stone cutters and stone carvers</t>
  </si>
  <si>
    <t>Structural metal workers</t>
  </si>
  <si>
    <t>Tailors and tailoresses</t>
  </si>
  <si>
    <t>Tinsmiths, coppersmiths, and sheet metal workers</t>
  </si>
  <si>
    <t>Tool makers, and die makers and setters</t>
  </si>
  <si>
    <t>Craftsmen and kindred workers (n.e.c.)</t>
  </si>
  <si>
    <t>Members of the armed services</t>
  </si>
  <si>
    <t>Operatives:</t>
  </si>
  <si>
    <t>Apprentice auto mechanics</t>
  </si>
  <si>
    <t>Apprentice bricklayers and masons</t>
  </si>
  <si>
    <t>Apprentice carpenters</t>
  </si>
  <si>
    <t>Apprentice electricians</t>
  </si>
  <si>
    <t>Apprentice machinists and toolmakers</t>
  </si>
  <si>
    <t>Apprentice mechanics, except auto</t>
  </si>
  <si>
    <t>Apprentice plumbers and pipe fitters</t>
  </si>
  <si>
    <t>Apprentices, building trades (n.e.c.)</t>
  </si>
  <si>
    <t>Apprentices, metalworking trades (n.e.c.)</t>
  </si>
  <si>
    <t>Apprentices, printing trades</t>
  </si>
  <si>
    <t>Apprentices, other specified trades</t>
  </si>
  <si>
    <t>Apprentices, trade not specified</t>
  </si>
  <si>
    <t>Asbestos and insulation workers</t>
  </si>
  <si>
    <t>Attendants, auto service and parking</t>
  </si>
  <si>
    <t>Blasters and powdermen</t>
  </si>
  <si>
    <t>Boatmen, canalmen, and lock keepers</t>
  </si>
  <si>
    <t>Brakemen, railroad</t>
  </si>
  <si>
    <t>Bus drivers</t>
  </si>
  <si>
    <t>Chainmen, rodmen, and axmen, surveying</t>
  </si>
  <si>
    <t>Conductors, bus and street railway</t>
  </si>
  <si>
    <t>Deliverymen and routemen</t>
  </si>
  <si>
    <t>Dressmakers and seamstresses, except factory</t>
  </si>
  <si>
    <t>Dyers</t>
  </si>
  <si>
    <t>Filers, grinders, and polishers, metal</t>
  </si>
  <si>
    <t>Fruit, nut, and vegetable graders, and packers, except factory</t>
  </si>
  <si>
    <t>Furnacemen, smeltermen and pourers</t>
  </si>
  <si>
    <t>Heaters, metal</t>
  </si>
  <si>
    <t>Laundry and dry cleaning operatives</t>
  </si>
  <si>
    <t>Meat cutters, except slaughter and packing house</t>
  </si>
  <si>
    <t>Mine operatives and laborers</t>
  </si>
  <si>
    <t>Motormen, mine, factory, logging camp, etc.</t>
  </si>
  <si>
    <t>Motormen, street, subway, and elevated railway</t>
  </si>
  <si>
    <t>Oilers and greaser, except auto</t>
  </si>
  <si>
    <t>Painters, except construction or maintenance</t>
  </si>
  <si>
    <t>Photographic process workers</t>
  </si>
  <si>
    <t>Power station operators</t>
  </si>
  <si>
    <t>Sailors and deck hands</t>
  </si>
  <si>
    <t>Sawyers</t>
  </si>
  <si>
    <t>Spinners, textile</t>
  </si>
  <si>
    <t>Stationary firemen</t>
  </si>
  <si>
    <t>Switchmen, railroad</t>
  </si>
  <si>
    <t>Taxicab drivers and chauffers</t>
  </si>
  <si>
    <t>Truck and tractor drivers</t>
  </si>
  <si>
    <t>Weavers, textile</t>
  </si>
  <si>
    <t>Welders and flame cutters</t>
  </si>
  <si>
    <t>Operative and kindred workers (n.e.c.)</t>
  </si>
  <si>
    <t>Service Workers (private household):</t>
  </si>
  <si>
    <t>Housekeepers, private household</t>
  </si>
  <si>
    <t>Laundressses, private household</t>
  </si>
  <si>
    <t>Private household workers (n.e.c.)</t>
  </si>
  <si>
    <t>Service Workers (not household):</t>
  </si>
  <si>
    <t>Attendants, hospital and other institution</t>
  </si>
  <si>
    <t>Attendants, professional and personal service (n.e.c.)</t>
  </si>
  <si>
    <t>Attendants, recreation and amusement</t>
  </si>
  <si>
    <t>Barbers, beauticians, and manicurists</t>
  </si>
  <si>
    <t>Bootblacks</t>
  </si>
  <si>
    <t>Boarding and lodging house keepers</t>
  </si>
  <si>
    <t>Charwomen and cleaners</t>
  </si>
  <si>
    <t>Cooks, except private household</t>
  </si>
  <si>
    <t>Counter and fountain workers</t>
  </si>
  <si>
    <t>Elevator operators</t>
  </si>
  <si>
    <t>Firemen, fire protection</t>
  </si>
  <si>
    <t>Guards, watchmen, and doorkeepers</t>
  </si>
  <si>
    <t>Housekeepers and stewards, except private household</t>
  </si>
  <si>
    <t>Janitors and sextons</t>
  </si>
  <si>
    <t>Marshals and constables</t>
  </si>
  <si>
    <t>Midwives</t>
  </si>
  <si>
    <t>Policemen and detectives</t>
  </si>
  <si>
    <t>Porters</t>
  </si>
  <si>
    <t>Practical nurses</t>
  </si>
  <si>
    <t>Sheriffs and bailiffs</t>
  </si>
  <si>
    <t>Ushers, recreation and amusement</t>
  </si>
  <si>
    <t>Waiters and waitresses</t>
  </si>
  <si>
    <t>Watchmen (crossing) and bridge tenders</t>
  </si>
  <si>
    <t>Service workers, except private household (n.e.c.)</t>
  </si>
  <si>
    <t>Farm Laborers:</t>
  </si>
  <si>
    <t>Farm foremen</t>
  </si>
  <si>
    <t>Farm laborers, wage workers</t>
  </si>
  <si>
    <t>Farm laborers, unpaid family workers</t>
  </si>
  <si>
    <t>Farm service laborers, self-employed</t>
  </si>
  <si>
    <t>Laborers:</t>
  </si>
  <si>
    <t>Fishermen and oystermen</t>
  </si>
  <si>
    <t>Garage laborers and car washers and greasers</t>
  </si>
  <si>
    <t>Gardeners, except farm and groundskeepers</t>
  </si>
  <si>
    <t>Longshoremen and stevedores</t>
  </si>
  <si>
    <t>Lumbermen, raftsmen, and woodchoppers</t>
  </si>
  <si>
    <t>Teamsters</t>
  </si>
  <si>
    <t>Laborers (n.e.c.)</t>
  </si>
  <si>
    <t>Not yet classified</t>
  </si>
  <si>
    <t>Non-occupational response:</t>
  </si>
  <si>
    <t>Keeps house/housekeeping at home/housewife</t>
  </si>
  <si>
    <t>Imputed keeping house (1850-1900)</t>
  </si>
  <si>
    <t>Helping at home/helps parents/housework</t>
  </si>
  <si>
    <t>At school/student</t>
  </si>
  <si>
    <t>Retired</t>
  </si>
  <si>
    <t>Unemployed/without occupation</t>
  </si>
  <si>
    <t>Invalid/disabled w/ no occupation reported</t>
  </si>
  <si>
    <t>Inmate</t>
  </si>
  <si>
    <t>New Worker</t>
  </si>
  <si>
    <t>Gentleman/lady/at leisure</t>
  </si>
  <si>
    <t>Other non-occupational response</t>
  </si>
  <si>
    <t>Occupation missing/unknown</t>
  </si>
  <si>
    <t>N/A (blank)</t>
  </si>
  <si>
    <t>.</t>
  </si>
  <si>
    <t>1850-1860</t>
  </si>
  <si>
    <t>1860-1870</t>
  </si>
  <si>
    <t>1870-1880</t>
  </si>
  <si>
    <t>1880-1900</t>
  </si>
  <si>
    <t>1900-1910</t>
  </si>
  <si>
    <t>1910-1920</t>
  </si>
  <si>
    <t>1920-1930</t>
  </si>
  <si>
    <t>1930-1940</t>
  </si>
  <si>
    <t>1940-1950</t>
  </si>
  <si>
    <t>1950-1960</t>
  </si>
  <si>
    <t>1960-1970</t>
  </si>
  <si>
    <t>1970-1980</t>
  </si>
  <si>
    <t>1980-1990</t>
  </si>
  <si>
    <t>1990-2000</t>
  </si>
  <si>
    <t>2000-2010</t>
  </si>
  <si>
    <t>2010-2015</t>
  </si>
  <si>
    <t>NO</t>
  </si>
  <si>
    <t>YES</t>
  </si>
  <si>
    <t>Absolute Change</t>
  </si>
  <si>
    <t>Absolute Change in Jobs</t>
  </si>
  <si>
    <t>Total Change in Jobs in Occupations with Positive Growth</t>
  </si>
  <si>
    <t>Total Change in Jobs in Occupations with Negative Growth</t>
  </si>
  <si>
    <t>Absolute Change in Jobs in Occupations Due to Technology</t>
  </si>
  <si>
    <t>Sum of positive job change affected by tech</t>
  </si>
  <si>
    <t>Sum of negative job change affected by tech</t>
  </si>
  <si>
    <t>Sum of positive job change not affected by tech</t>
  </si>
  <si>
    <t>Sum of negative job change not affected by tech</t>
  </si>
  <si>
    <t xml:space="preserve"> </t>
  </si>
  <si>
    <t>Churn Rate</t>
  </si>
  <si>
    <t>Percentage Change in Jobs.</t>
  </si>
  <si>
    <t xml:space="preserve">Total Job Churn </t>
  </si>
  <si>
    <t>Numbers highlighted in orange are estimates of missing values</t>
  </si>
  <si>
    <t>yes</t>
  </si>
  <si>
    <t>no</t>
  </si>
  <si>
    <t>Total Jobs 1860</t>
  </si>
  <si>
    <t>Total Jobs 1900</t>
  </si>
  <si>
    <t>Total Jobs 1910</t>
  </si>
  <si>
    <t>Change in Jobs</t>
  </si>
  <si>
    <t>Total Jobs 1920</t>
  </si>
  <si>
    <t>Total Jobs 1930</t>
  </si>
  <si>
    <t>Total Jobs in 1980</t>
  </si>
  <si>
    <t>Total Jobs in 1990</t>
  </si>
  <si>
    <t>2010 Occupation Codes</t>
  </si>
  <si>
    <t>10: Chief executives and legislators/public administration</t>
  </si>
  <si>
    <t>20: General and Operations Managers</t>
  </si>
  <si>
    <t>30: Managers in Marketing, Advertising, and Public Relations</t>
  </si>
  <si>
    <t>100: Administrative Services Managers</t>
  </si>
  <si>
    <t>110: Computer and Information Systems Managers</t>
  </si>
  <si>
    <t>120: Financial Managers</t>
  </si>
  <si>
    <t>130: Human Resources Managers</t>
  </si>
  <si>
    <t>140: Industrial Production Managers</t>
  </si>
  <si>
    <t>150: Purchasing Managers</t>
  </si>
  <si>
    <t>160: Transportation, Storage, and Distribution Managers</t>
  </si>
  <si>
    <t>205: Farmers, Ranchers, and Other Agricultural Managers</t>
  </si>
  <si>
    <t>220: Constructions Managers</t>
  </si>
  <si>
    <t>230: Education Administrators</t>
  </si>
  <si>
    <t>300: Architectural and Engineering Managers</t>
  </si>
  <si>
    <t>310: Food Service and Lodging Managers</t>
  </si>
  <si>
    <t>320: Funeral Directors</t>
  </si>
  <si>
    <t>330: Gaming Managers</t>
  </si>
  <si>
    <t>350: Medical and Health Services Managers</t>
  </si>
  <si>
    <t>360: Natural Science Managers</t>
  </si>
  <si>
    <t>410: Property, Real Estate, and Community Association Managers</t>
  </si>
  <si>
    <t>420: Social and Community Service Managers</t>
  </si>
  <si>
    <t>430: Managers, nec (including Postmasters)</t>
  </si>
  <si>
    <t>500: Agents and Business Managers of Artists, Performers, and Athletes</t>
  </si>
  <si>
    <t>510: Buyers and Purchasing Agents, Farm Products</t>
  </si>
  <si>
    <t>520: Wholesale and Retail Buyers, Except Farm Products</t>
  </si>
  <si>
    <t>530: Purchasing Agents, Except Wholesale, Retail, and Farm Products</t>
  </si>
  <si>
    <t>540: Claims Adjusters, Appraisers, Examiners, and Investigators</t>
  </si>
  <si>
    <t>560: Compliance Officers, Except Agriculture</t>
  </si>
  <si>
    <t>600: Cost Estimators</t>
  </si>
  <si>
    <t>620: Human Resources, Training, and Labor Relations Specialists</t>
  </si>
  <si>
    <t>700: Logisticians</t>
  </si>
  <si>
    <t>710: Management Analysts</t>
  </si>
  <si>
    <t>720: Meeting and Convention Planners</t>
  </si>
  <si>
    <t>730: Other Business Operations and Management Specialists</t>
  </si>
  <si>
    <t>800: Accountants and Auditors</t>
  </si>
  <si>
    <t>810: Appraisers and Assessors of Real Estate</t>
  </si>
  <si>
    <t>820: Budget Analysts</t>
  </si>
  <si>
    <t>830: Credit Analysts</t>
  </si>
  <si>
    <t>840: Financial Analysts</t>
  </si>
  <si>
    <t>850: Personal Financial Advisors</t>
  </si>
  <si>
    <t>860: Insurance Underwriters</t>
  </si>
  <si>
    <t>900: Financial Examiners</t>
  </si>
  <si>
    <t>910: Credit Counselors and Loan Officers</t>
  </si>
  <si>
    <t>930: Tax Examiners and Collectors, and Revenue Agents</t>
  </si>
  <si>
    <t>940: Tax Preparers</t>
  </si>
  <si>
    <t>950: Financial Specialists, nec</t>
  </si>
  <si>
    <t>1000: Computer Scientists and Systems Analysts/Network systems Analysts/Web Developers</t>
  </si>
  <si>
    <t>1010: Computer Programmers</t>
  </si>
  <si>
    <t>1020: Software Developers, Applications and Systems Software</t>
  </si>
  <si>
    <t>1050: Computer Support Specialists</t>
  </si>
  <si>
    <t>1060: Database Administrators</t>
  </si>
  <si>
    <t>1100: Network and Computer Systems Administrators</t>
  </si>
  <si>
    <t>1200: Actuaries</t>
  </si>
  <si>
    <t>1220: Operations Research Analysts</t>
  </si>
  <si>
    <t>1230: Statisticians</t>
  </si>
  <si>
    <t>1240: Mathematical science occupations, nec</t>
  </si>
  <si>
    <t>1300: Architects, Except Naval</t>
  </si>
  <si>
    <t>1310: Surveyors, Cartographers, and Photogrammetrists</t>
  </si>
  <si>
    <t>1320: Aerospace Engineers</t>
  </si>
  <si>
    <t>1350: Chemical Engineers</t>
  </si>
  <si>
    <t>1360: Civil Engineers</t>
  </si>
  <si>
    <t>1400: Computer Hardware Engineers</t>
  </si>
  <si>
    <t>1410: Electrical and Electronics Engineers</t>
  </si>
  <si>
    <t>1420: Environmental Engineers</t>
  </si>
  <si>
    <t>1430: Industrial Engineers, including Health and Safety</t>
  </si>
  <si>
    <t>1440: Marine Engineers and Naval Architects</t>
  </si>
  <si>
    <t>1450: Materials Engineers</t>
  </si>
  <si>
    <t>1460: Mechanical Engineers</t>
  </si>
  <si>
    <t>1520: Petroleum, mining and geological engineers, including mining safety engineers</t>
  </si>
  <si>
    <t>1530: Engineers, nec</t>
  </si>
  <si>
    <t>1540: Drafters</t>
  </si>
  <si>
    <t>1550: Engineering Technicians, Except Drafters</t>
  </si>
  <si>
    <t>1560: Surveying and Mapping Technicians</t>
  </si>
  <si>
    <t>1600: Agricultural and Food Scientists</t>
  </si>
  <si>
    <t>1610: Biological Scientists</t>
  </si>
  <si>
    <t>1640: Conservation Scientists and Foresters</t>
  </si>
  <si>
    <t>1650: Medical Scientists, and Life Scientists, All Other</t>
  </si>
  <si>
    <t>1700: Astronomers and Physicists</t>
  </si>
  <si>
    <t>1710: Atmospheric and Space Scientists</t>
  </si>
  <si>
    <t>1720: Chemists and Materials Scientists</t>
  </si>
  <si>
    <t>1740: Environmental Scientists and Geoscientists</t>
  </si>
  <si>
    <t>1760: Physical Scientists, nec</t>
  </si>
  <si>
    <t>1800: Economists and market researchers</t>
  </si>
  <si>
    <t>1820: Psychologists</t>
  </si>
  <si>
    <t>1830: Urban and Regional Planners</t>
  </si>
  <si>
    <t>1840: Social Scientists, nec</t>
  </si>
  <si>
    <t>1900: Agricultural and Food Science Technicians</t>
  </si>
  <si>
    <t>1910: Biological Technicians</t>
  </si>
  <si>
    <t>1920: Chemical Technicians</t>
  </si>
  <si>
    <t>1930: Geological and Petroleum Technicians, and Nuclear Technicians</t>
  </si>
  <si>
    <t>1960: Life, Physical, and Social Science Technicians, nec</t>
  </si>
  <si>
    <t>1980: Professional, Research, or Technical Workers, nec</t>
  </si>
  <si>
    <t>2000: Counselors</t>
  </si>
  <si>
    <t>2010: Social Workers</t>
  </si>
  <si>
    <t>2020: Community and Social Service Specialists, nec</t>
  </si>
  <si>
    <t>2040: Clergy</t>
  </si>
  <si>
    <t>2050: Directors, Religious Activities and Education</t>
  </si>
  <si>
    <t>2060: Religious Workers, nec</t>
  </si>
  <si>
    <t>2100: Lawyers, and judges, magistrates, and other judicial workers</t>
  </si>
  <si>
    <t>2140: Paralegals and Legal Assistants</t>
  </si>
  <si>
    <t>2150: Legal Support Workers, nec</t>
  </si>
  <si>
    <t>2200: Postsecondary Teachers</t>
  </si>
  <si>
    <t>2300: Preschool and Kindergarten Teachers</t>
  </si>
  <si>
    <t>2310: Elementary and Middle School Teachers</t>
  </si>
  <si>
    <t>2320: Secondary School Teachers</t>
  </si>
  <si>
    <t>2330: Special Education Teachers</t>
  </si>
  <si>
    <t>2340: Other Teachers and Instructors</t>
  </si>
  <si>
    <t>2400: Archivists, Curators, and Museum Technicians</t>
  </si>
  <si>
    <t>2430: Librarians</t>
  </si>
  <si>
    <t>2440: Library Technicians</t>
  </si>
  <si>
    <t>2540: Teacher Assistants</t>
  </si>
  <si>
    <t>2550: Education, Training, and Library Workers, nec</t>
  </si>
  <si>
    <t>2600: Artists and Related Workers</t>
  </si>
  <si>
    <t>2630: Designers</t>
  </si>
  <si>
    <t>2700: Actors, Producers, and Directors</t>
  </si>
  <si>
    <t>2720: Athletes, Coaches, Umpires, and Related Workers</t>
  </si>
  <si>
    <t>2740: Dancers and Choreographers</t>
  </si>
  <si>
    <t>2750: Musicians, Singers, and Related Workers</t>
  </si>
  <si>
    <t>2760: Entertainers and Performers, Sports and Related Workers, All Other</t>
  </si>
  <si>
    <t>2800: Announcers</t>
  </si>
  <si>
    <t>2810: Editors, News Analysts, Reporters, and Correspondents</t>
  </si>
  <si>
    <t>2825: Public Relations Specialists</t>
  </si>
  <si>
    <t>2840: Technical Writers</t>
  </si>
  <si>
    <t>2850: Writers and Authors</t>
  </si>
  <si>
    <t>2860: Media and Communication Workers, nec</t>
  </si>
  <si>
    <t>2900: Broadcast and Sound Engineering Technicians and Radio Operators, and media and communication equipment workers, all other</t>
  </si>
  <si>
    <t>2910: Photographers</t>
  </si>
  <si>
    <t>2920: Television, Video, and Motion Picture Camera Operators and Editors</t>
  </si>
  <si>
    <t>3000: Chiropractors</t>
  </si>
  <si>
    <t>3010: Dentists</t>
  </si>
  <si>
    <t>3030: Dieticians and Nutritionists</t>
  </si>
  <si>
    <t>3040: Optometrists</t>
  </si>
  <si>
    <t>3050: Pharmacists</t>
  </si>
  <si>
    <t>3060: Physicians and Surgeons</t>
  </si>
  <si>
    <t>3110: Physician Assistants</t>
  </si>
  <si>
    <t>3120: Podiatrists</t>
  </si>
  <si>
    <t>3130: Registered Nurses</t>
  </si>
  <si>
    <t>3140: Audiologists</t>
  </si>
  <si>
    <t>3150: Occupational Therapists</t>
  </si>
  <si>
    <t>3160: Physical Therapists</t>
  </si>
  <si>
    <t>3200: Radiation Therapists</t>
  </si>
  <si>
    <t>3210: Recreational Therapists</t>
  </si>
  <si>
    <t>3220: Respiratory Therapists</t>
  </si>
  <si>
    <t>3230: Speech Language Pathologists</t>
  </si>
  <si>
    <t>3240: Therapists, nec</t>
  </si>
  <si>
    <t>3250: Veterinarians</t>
  </si>
  <si>
    <t>3260: Health Diagnosing and Treating Practitioners, nec</t>
  </si>
  <si>
    <t>3300: Clinical Laboratory Technologists and Technicians</t>
  </si>
  <si>
    <t>3310: Dental Hygienists</t>
  </si>
  <si>
    <t>3320: Diagnostic Related Technologists and Technicians</t>
  </si>
  <si>
    <t>3400: Emergency Medical Technicians and Paramedics</t>
  </si>
  <si>
    <t>3410: Health Diagnosing and Treating Practitioner Support Technicians</t>
  </si>
  <si>
    <t>3500: Licensed Practical and Licensed Vocational Nurses</t>
  </si>
  <si>
    <t>3510: Medical Records and Health Information Technicians</t>
  </si>
  <si>
    <t>3520: Opticians, Dispensing</t>
  </si>
  <si>
    <t>3530: Health Technologists and Technicians, nec</t>
  </si>
  <si>
    <t>3540: Healthcare Practitioners and Technical Occupations, nec</t>
  </si>
  <si>
    <t>3600: Nursing, Psychiatric, and Home Health Aides</t>
  </si>
  <si>
    <t>3610: Occupational Therapy Assistants and Aides</t>
  </si>
  <si>
    <t>3620: Physical Therapist Assistants and Aides</t>
  </si>
  <si>
    <t>3630: Massage Therapists</t>
  </si>
  <si>
    <t>3640: Dental Assistants</t>
  </si>
  <si>
    <t>3650: Medical Assistants and Other Healthcare Support Occupations, nec</t>
  </si>
  <si>
    <t>3700: First-Line Supervisors of Correctional Officers</t>
  </si>
  <si>
    <t>3710: First-Line Supervisors of Police and Detectives</t>
  </si>
  <si>
    <t>3720: First-Line Supervisors of Fire Fighting and Prevention Workers</t>
  </si>
  <si>
    <t>3730: Supervisors, Protective Service Workers, All Other</t>
  </si>
  <si>
    <t>3740: Firefighters</t>
  </si>
  <si>
    <t>3750: Fire Inspectors</t>
  </si>
  <si>
    <t>3800: Sheriffs, Bailiffs, Correctional Officers, and Jailers</t>
  </si>
  <si>
    <t>3820: Police Officers and Detectives</t>
  </si>
  <si>
    <t>3900: Animal Control</t>
  </si>
  <si>
    <t>3910: Private Detectives and Investigators</t>
  </si>
  <si>
    <t>3930: Security Guards and Gaming Surveillance Officers</t>
  </si>
  <si>
    <t>3940: Crossing Guards</t>
  </si>
  <si>
    <t>3950: Law enforcement workers, nec</t>
  </si>
  <si>
    <t>4000: Chefs and Cooks</t>
  </si>
  <si>
    <t>4010: First-Line Supervisors of Food Preparation and Serving Workers</t>
  </si>
  <si>
    <t>4030: Food Preparation Workers</t>
  </si>
  <si>
    <t>4040: Bartenders</t>
  </si>
  <si>
    <t>4050: Combined Food Preparation and Serving Workers, Including Fast Food</t>
  </si>
  <si>
    <t>4060: Counter Attendant, Cafeteria, Food Concession, and Coffee Shop</t>
  </si>
  <si>
    <t>4110: Waiters and Waitresses</t>
  </si>
  <si>
    <t>4120: Food Servers, Nonrestaurant</t>
  </si>
  <si>
    <t>4130: Food preparation and serving related workers, nec</t>
  </si>
  <si>
    <t>4140: Dishwashers</t>
  </si>
  <si>
    <t>4150: Host and Hostesses, Restaurant, Lounge, and Coffee Shop</t>
  </si>
  <si>
    <t>4200: First-Line Supervisors of Housekeeping and Janitorial Workers</t>
  </si>
  <si>
    <t>4210: First-Line Supervisors of Landscaping, Lawn Service, and Groundskeeping Workers</t>
  </si>
  <si>
    <t>4220: Janitors and Building Cleaners</t>
  </si>
  <si>
    <t>4230: Maids and Housekeeping Cleaners</t>
  </si>
  <si>
    <t>4240: Pest Control Workers</t>
  </si>
  <si>
    <t>4250: Grounds Maintenance Workers</t>
  </si>
  <si>
    <t>4300: First-Line Supervisors of Gaming Workers</t>
  </si>
  <si>
    <t>4320: First-Line Supervisors of Personal Service Workers</t>
  </si>
  <si>
    <t>4340: Animal Trainers</t>
  </si>
  <si>
    <t>4350: Nonfarm Animal Caretakers</t>
  </si>
  <si>
    <t>4400: Gaming Services Workers</t>
  </si>
  <si>
    <t>4420: Ushers, Lobby Attendants, and Ticket Takers</t>
  </si>
  <si>
    <t>4430: Entertainment Attendants and Related Workers, nec</t>
  </si>
  <si>
    <t>4460: Funeral Service Workers and Embalmers</t>
  </si>
  <si>
    <t>4500: Barbers</t>
  </si>
  <si>
    <t>4510: Hairdressers, Hairstylists, and Cosmetologists</t>
  </si>
  <si>
    <t>4520: Personal Appearance Workers, nec</t>
  </si>
  <si>
    <t>4530: Baggage Porters, Bellhops, and Concierges</t>
  </si>
  <si>
    <t>4540: Tour and Travel Guides</t>
  </si>
  <si>
    <t>4600: Childcare Workers</t>
  </si>
  <si>
    <t>4610: Personal Care Aides</t>
  </si>
  <si>
    <t>4620: Recreation and Fitness Workers</t>
  </si>
  <si>
    <t>4640: Residential Advisors</t>
  </si>
  <si>
    <t>4650: Personal Care and Service Workers, All Other</t>
  </si>
  <si>
    <t>4700: First-Line Supervisors of Sales Workers</t>
  </si>
  <si>
    <t>4720: Cashiers</t>
  </si>
  <si>
    <t>4740: Counter and Rental Clerks</t>
  </si>
  <si>
    <t>4750: Parts Salespersons</t>
  </si>
  <si>
    <t>4760: Retail Salespersons</t>
  </si>
  <si>
    <t>4800: Advertising Sales Agents</t>
  </si>
  <si>
    <t>4810: Insurance Sales Agents</t>
  </si>
  <si>
    <t>4820: Securities, Commodities, and Financial Services Sales Agents</t>
  </si>
  <si>
    <t>4830: Travel Agents</t>
  </si>
  <si>
    <t>4840: Sales Representatives, Services, All Other</t>
  </si>
  <si>
    <t>4850: Sales Representatives, Wholesale and Manufacturing</t>
  </si>
  <si>
    <t>4900: Models, Demonstrators, and Product Promoters</t>
  </si>
  <si>
    <t>4920: Real Estate Brokers and Sales Agents</t>
  </si>
  <si>
    <t>4930: Sales Engineers</t>
  </si>
  <si>
    <t>4940: Telemarketers</t>
  </si>
  <si>
    <t>4950: Door-to-Door Sales Workers, News and Street Vendors, and Related Workers</t>
  </si>
  <si>
    <t>4965: Sales and Related Workers, All Other</t>
  </si>
  <si>
    <t>5000: First-Line Supervisors of Office and Administrative Support Workers</t>
  </si>
  <si>
    <t>5010: Switchboard Operators, Including Answering Service</t>
  </si>
  <si>
    <t>5020: Telephone Operators</t>
  </si>
  <si>
    <t>5030: Communications Equipment Operators, All Other</t>
  </si>
  <si>
    <t>5100: Bill and Account Collectors</t>
  </si>
  <si>
    <t>5110: Billing and Posting Clerks</t>
  </si>
  <si>
    <t>5120: Bookkeeping, Accounting, and Auditing Clerks</t>
  </si>
  <si>
    <t>5130: Gaming Cage Workers</t>
  </si>
  <si>
    <t>5140: Payroll and Timekeeping Clerks</t>
  </si>
  <si>
    <t>5150: Procurement Clerks</t>
  </si>
  <si>
    <t>5160: Bank Tellers</t>
  </si>
  <si>
    <t>5165: Financial Clerks, nec</t>
  </si>
  <si>
    <t>5200: Brokerage Clerks</t>
  </si>
  <si>
    <t>5220: Court, Municipal, and License Clerks</t>
  </si>
  <si>
    <t>5230: Credit Authorizers, Checkers, and Clerks</t>
  </si>
  <si>
    <t>5240: Customer Service Representatives</t>
  </si>
  <si>
    <t>5250: Eligibility Interviewers, Government Programs</t>
  </si>
  <si>
    <t>5260: File Clerks</t>
  </si>
  <si>
    <t>5300: Hotel, Motel, and Resort Desk Clerks</t>
  </si>
  <si>
    <t>5310: Interviewers, Except Eligibility and Loan</t>
  </si>
  <si>
    <t>5320: Library Assistants, Clerical</t>
  </si>
  <si>
    <t>5330: Loan Interviewers and Clerks</t>
  </si>
  <si>
    <t>5340: New Account Clerks</t>
  </si>
  <si>
    <t>5350: Correspondent clerks and order clerks</t>
  </si>
  <si>
    <t>5360: Human Resources Assistants, Except Payroll and Timekeeping</t>
  </si>
  <si>
    <t>5400: Receptionists and Information Clerks</t>
  </si>
  <si>
    <t>5410: Reservation and Transportation Ticket Agents and Travel Clerks</t>
  </si>
  <si>
    <t>5420: Information and Record Clerks, All Other</t>
  </si>
  <si>
    <t>5500: Cargo and Freight Agents</t>
  </si>
  <si>
    <t>5510: Couriers and Messengers</t>
  </si>
  <si>
    <t>5520: Dispatchers</t>
  </si>
  <si>
    <t>5530: Meter Readers, Utilities</t>
  </si>
  <si>
    <t>5540: Postal Service Clerks</t>
  </si>
  <si>
    <t>5550: Postal Service Mail Carriers</t>
  </si>
  <si>
    <t>5560: Postal Service Mail Sorters, Processors, and Processing Machine Operators</t>
  </si>
  <si>
    <t>5600: Production, Planning, and Expediting Clerks</t>
  </si>
  <si>
    <t>5610: Shipping, Receiving, and Traffic Clerks</t>
  </si>
  <si>
    <t>5620: Stock Clerks and Order Fillers</t>
  </si>
  <si>
    <t>5630: Weighers, Measurers, Checkers, and Samplers, Recordkeeping</t>
  </si>
  <si>
    <t>5700: Secretaries and Administrative Assistants</t>
  </si>
  <si>
    <t>5800: Computer Operators</t>
  </si>
  <si>
    <t>5810: Data Entry Keyers</t>
  </si>
  <si>
    <t>5820: Word Processors and Typists</t>
  </si>
  <si>
    <t>5840: Insurance Claims and Policy Processing Clerks</t>
  </si>
  <si>
    <t>5850: Mail Clerks and Mail Machine Operators, Except Postal Service</t>
  </si>
  <si>
    <t>5860: Office Clerks, General</t>
  </si>
  <si>
    <t>5900: Office Machine Operators, Except Computer</t>
  </si>
  <si>
    <t>5910: Proofreaders and Copy Markers</t>
  </si>
  <si>
    <t>5920: Statistical Assistants</t>
  </si>
  <si>
    <t>5940: Office and administrative support workers, nec</t>
  </si>
  <si>
    <t>6005: First-Line Supervisors of Farming, Fishing, and Forestry Workers</t>
  </si>
  <si>
    <t>6010: Agricultural Inspectors</t>
  </si>
  <si>
    <t>6040: Graders and Sorters, Agricultural Products</t>
  </si>
  <si>
    <t>6050: Agricultural workers, nec</t>
  </si>
  <si>
    <t>6100: Fishing and hunting workers</t>
  </si>
  <si>
    <t>6120: Forest and Conservation Workers</t>
  </si>
  <si>
    <t>6130: Logging Workers</t>
  </si>
  <si>
    <t>6200: First-Line Supervisors of Construction Trades and Extraction Workers</t>
  </si>
  <si>
    <t>6210: Boilermakers</t>
  </si>
  <si>
    <t>6220: Brickmasons, Blockmasons, and Stonemasons</t>
  </si>
  <si>
    <t>6230: Carpenters</t>
  </si>
  <si>
    <t>6240: Carpet, Floor, and Tile Installers and Finishers</t>
  </si>
  <si>
    <t>6250: Cement Masons, Concrete Finishers, and Terrazzo Workers</t>
  </si>
  <si>
    <t>6260: Construction Laborers</t>
  </si>
  <si>
    <t>6300: Paving, Surfacing, and Tamping Equipment Operators</t>
  </si>
  <si>
    <t>6320: Construction equipment operators except paving, surfacing, and tamping equipment operators</t>
  </si>
  <si>
    <t>6330: Drywall Installers, Ceiling Tile Installers, and Tapers</t>
  </si>
  <si>
    <t>6355: Electricians</t>
  </si>
  <si>
    <t>6360: Glaziers</t>
  </si>
  <si>
    <t>6400: Insulation Workers</t>
  </si>
  <si>
    <t>6420: Painters, Construction and Maintenance</t>
  </si>
  <si>
    <t>6430: Paperhangers</t>
  </si>
  <si>
    <t>6440: Pipelayers, Plumbers, Pipefitters, and Steamfitters</t>
  </si>
  <si>
    <t>6460: Plasterers and Stucco Masons</t>
  </si>
  <si>
    <t>6500: Reinforcing Iron and Rebar Workers</t>
  </si>
  <si>
    <t>6515: Roofers</t>
  </si>
  <si>
    <t>6520: Sheet Metal Workers, metal-working</t>
  </si>
  <si>
    <t>6530: Structural Iron and Steel Workers</t>
  </si>
  <si>
    <t>6600: Helpers, Construction Trades</t>
  </si>
  <si>
    <t>6660: Construction and Building Inspectors</t>
  </si>
  <si>
    <t>6700: Elevator Installers and Repairers</t>
  </si>
  <si>
    <t>6710: Fence Erectors</t>
  </si>
  <si>
    <t>6720: Hazardous Materials Removal Workers</t>
  </si>
  <si>
    <t>6730: Highway Maintenance Workers</t>
  </si>
  <si>
    <t>6740: Rail-Track Laying and Maintenance Equipment Operators</t>
  </si>
  <si>
    <t>6765: Construction workers, nec</t>
  </si>
  <si>
    <t>6800: Derrick, rotary drill, and service unit operators, and roustabouts, oil, gas, and mining</t>
  </si>
  <si>
    <t>6820: Earth Drillers, Except Oil and Gas</t>
  </si>
  <si>
    <t>6830: Explosives Workers, Ordnance Handling Experts, and Blasters</t>
  </si>
  <si>
    <t>6840: Mining Machine Operators</t>
  </si>
  <si>
    <t>6940: Extraction workers, nec</t>
  </si>
  <si>
    <t>7000: First-Line Supervisors of Mechanics, Installers, and Repairers</t>
  </si>
  <si>
    <t>7010: Computer, Automated Teller, and Office Machine Repairers</t>
  </si>
  <si>
    <t>7020: Radio and Telecommunications Equipment Installers and Repairers</t>
  </si>
  <si>
    <t>7030: Avionics Technicians</t>
  </si>
  <si>
    <t>7040: Electric Motor, Power Tool, and Related Repairers</t>
  </si>
  <si>
    <t>7100: Electrical and electronics repairers, transportation equipment, and industrial and utility</t>
  </si>
  <si>
    <t>7110: Electronic Equipment Installers and Repairers, Motor Vehicles</t>
  </si>
  <si>
    <t>7120: Electronic Home Entertainment Equipment Installers and Repairers</t>
  </si>
  <si>
    <t>7125: Electronic Repairs, nec</t>
  </si>
  <si>
    <t>7130: Security and Fire Alarm Systems Installers</t>
  </si>
  <si>
    <t>7140: Aircraft Mechanics and Service Technicians</t>
  </si>
  <si>
    <t>7150: Automotive Body and Related Repairers</t>
  </si>
  <si>
    <t>7160: Automotive Glass Installers and Repairers</t>
  </si>
  <si>
    <t>7200: Automotive Service Technicians and Mechanics</t>
  </si>
  <si>
    <t>7210: Bus and Truck Mechanics and Diesel Engine Specialists</t>
  </si>
  <si>
    <t>7220: Heavy Vehicle and Mobile Equipment Service Technicians and Mechanics</t>
  </si>
  <si>
    <t>7240: Small Engine Mechanics</t>
  </si>
  <si>
    <t>7260: Vehicle and Mobile Equipment Mechanics, Installers, and Repairers, nec</t>
  </si>
  <si>
    <t>7300: Control and Valve Installers and Repairers</t>
  </si>
  <si>
    <t>7315: Heating, Air Conditioning, and Refrigeration Mechanics and Installers</t>
  </si>
  <si>
    <t>7320: Home Appliance Repairers</t>
  </si>
  <si>
    <t>7330: Industrial and Refractory Machinery Mechanics</t>
  </si>
  <si>
    <t>7340: Maintenance and Repair Workers, General</t>
  </si>
  <si>
    <t>7350: Maintenance Workers, Machinery</t>
  </si>
  <si>
    <t>7360: Millwrights</t>
  </si>
  <si>
    <t>7410: Electrical Power-Line Installers and Repairers</t>
  </si>
  <si>
    <t>7420: Telecommunications Line Installers and Repairers</t>
  </si>
  <si>
    <t>7430: Precision Instrument and Equipment Repairers</t>
  </si>
  <si>
    <t>7510: Coin, Vending, and Amusement Machine Servicers and Repairers</t>
  </si>
  <si>
    <t>7540: Locksmiths and Safe Repairers</t>
  </si>
  <si>
    <t>7550: Manufactured Building and Mobile Home Installers</t>
  </si>
  <si>
    <t>7560: Riggers</t>
  </si>
  <si>
    <t>7610: Helpers--Installation, Maintenance, and Repair Workers</t>
  </si>
  <si>
    <t>7630: Other Installation, Maintenance, and Repair Workers Including Wind Turbine Service Technicians, and Commercial Divers, and Signal and Track Switch Repairers</t>
  </si>
  <si>
    <t>7700: First-Line Supervisors of Production and Operating Workers</t>
  </si>
  <si>
    <t>7710: Aircraft Structure, Surfaces, Rigging, and Systems Assemblers</t>
  </si>
  <si>
    <t>7720: Electrical, Electronics, and Electromechanical Assemblers</t>
  </si>
  <si>
    <t>7730: Engine and Other Machine Assemblers</t>
  </si>
  <si>
    <t>7740: Structural Metal Fabricators and Fitters</t>
  </si>
  <si>
    <t>7750: Assemblers and Fabricators, nec</t>
  </si>
  <si>
    <t>7800: Bakers</t>
  </si>
  <si>
    <t>7810: Butchers and Other Meat, Poultry, and Fish Processing Workers</t>
  </si>
  <si>
    <t>7830: Food and Tobacco Roasting, Baking, and Drying Machine Operators and Tenders</t>
  </si>
  <si>
    <t>7840: Food Batchmakers</t>
  </si>
  <si>
    <t>7850: Food Cooking Machine Operators and Tenders</t>
  </si>
  <si>
    <t>7855: Food Processing, nec</t>
  </si>
  <si>
    <t>7900: Computer Control Programmers and Operators</t>
  </si>
  <si>
    <t>7920: Extruding and Drawing Machine Setters, Operators, and Tenders, Metal and Plastic</t>
  </si>
  <si>
    <t>7930: Forging Machine Setters, Operators, and Tenders, Metal and Plastic</t>
  </si>
  <si>
    <t>7940: Rolling Machine Setters, Operators, and Tenders, metal and Plastic</t>
  </si>
  <si>
    <t>7950: Cutting, Punching, and Press Machine Setters, Operators, and Tenders, Metal and Plastic</t>
  </si>
  <si>
    <t>7960: Drilling and Boring Machine Tool Setters, Operators, and Tenders, Metal and Plastic</t>
  </si>
  <si>
    <t>8000: Grinding, Lapping, Polishing, and Buffing Machine Tool Setters, Operators, and Tenders, Metal and Plastic</t>
  </si>
  <si>
    <t>8010: Lathe and Turning Machine Tool Setters, Operators, and Tenders, Metal and Plastic</t>
  </si>
  <si>
    <t>8030: Machinists</t>
  </si>
  <si>
    <t>8040: Metal Furnace Operators, Tenders, Pourers, and Casters</t>
  </si>
  <si>
    <t>8060: Model Makers and Patternmakers, Metal and Plastic</t>
  </si>
  <si>
    <t>8100: Molders and Molding Machine Setters, Operators, and Tenders, Metal and Plastic</t>
  </si>
  <si>
    <t>8130: Tool and Die Makers</t>
  </si>
  <si>
    <t>8140: Welding, Soldering, and Brazing Workers</t>
  </si>
  <si>
    <t>8150: Heat Treating Equipment Setters, Operators, and Tenders, Metal and Plastic</t>
  </si>
  <si>
    <t>8200: Plating and Coating Machine Setters, Operators, and Tenders, Metal and Plastic</t>
  </si>
  <si>
    <t>8210: Tool Grinders, Filers, and Sharpeners</t>
  </si>
  <si>
    <t>8220: Metal workers and plastic workers, nec</t>
  </si>
  <si>
    <t>8230: Bookbinders, Printing Machine Operators, and Job Printers</t>
  </si>
  <si>
    <t>8250: Prepress Technicians and Workers</t>
  </si>
  <si>
    <t>8300: Laundry and Dry-Cleaning Workers</t>
  </si>
  <si>
    <t>8310: Pressers, Textile, Garment, and Related Materials</t>
  </si>
  <si>
    <t>8320: Sewing Machine Operators</t>
  </si>
  <si>
    <t>8330: Shoe and Leather Workers and Repairers</t>
  </si>
  <si>
    <t>8340: Shoe Machine Operators and Tenders</t>
  </si>
  <si>
    <t>8350: Tailors, Dressmakers, and Sewers</t>
  </si>
  <si>
    <t>8400: Textile bleaching and dyeing, and cutting machine setters, operators, and tenders</t>
  </si>
  <si>
    <t>8410: Textile Knitting and Weaving Machine Setters, Operators, and Tenders</t>
  </si>
  <si>
    <t>8420: Textile Winding, Twisting, and Drawing Out Machine Setters, Operators, and Tenders</t>
  </si>
  <si>
    <t>8450: Upholsterers</t>
  </si>
  <si>
    <t>8460: Textile, Apparel, and Furnishings workers, nec</t>
  </si>
  <si>
    <t>8500: Cabinetmakers and Bench Carpenters</t>
  </si>
  <si>
    <t>8510: Furniture Finishers</t>
  </si>
  <si>
    <t>8530: Sawing Machine Setters, Operators, and Tenders, Wood</t>
  </si>
  <si>
    <t>8540: Woodworking Machine Setters, Operators, and Tenders, Except Sawing</t>
  </si>
  <si>
    <t>8550: Woodworkers including model makers and patternmakers, nec</t>
  </si>
  <si>
    <t>8600: Power Plant Operators, Distributors, and Dispatchers</t>
  </si>
  <si>
    <t>8610: Stationary Engineers and Boiler Operators</t>
  </si>
  <si>
    <t>8620: Water Wastewater Treatment Plant and System Operators</t>
  </si>
  <si>
    <t>8630: Plant and System Operators, nec</t>
  </si>
  <si>
    <t>8640: Chemical Processing Machine Setters, Operators, and Tenders</t>
  </si>
  <si>
    <t>8650: Crushing, Grinding, Polishing, Mixing, and Blending Workers</t>
  </si>
  <si>
    <t>8710: Cutting Workers</t>
  </si>
  <si>
    <t>8720: Extruding, Forming, Pressing, and Compacting Machine Setters, Operators, and Tenders</t>
  </si>
  <si>
    <t>8730: Furnace, Kiln, Oven, Drier, and Kettle Operators and Tenders</t>
  </si>
  <si>
    <t>8740: Inspectors, Testers, Sorters, Samplers, and Weighers</t>
  </si>
  <si>
    <t>8750: Jewelers and Precious Stone and Metal Workers</t>
  </si>
  <si>
    <t>8760: Medical, Dental, and Ophthalmic Laboratory Technicians</t>
  </si>
  <si>
    <t>8800: Packaging and Filling Machine Operators and Tenders</t>
  </si>
  <si>
    <t>8810: Painting Workers and Dyers</t>
  </si>
  <si>
    <t>8830: Photographic Process Workers and Processing Machine Operators</t>
  </si>
  <si>
    <t>8850: Adhesive Bonding Machine Operators and Tenders</t>
  </si>
  <si>
    <t>8860: Cleaning, Washing, and Metal Pickling Equipment Operators and Tenders</t>
  </si>
  <si>
    <t>8910: Etchers, Engravers, and Lithographers</t>
  </si>
  <si>
    <t>8920: Molders, Shapers, and Casters, Except Metal and Plastic</t>
  </si>
  <si>
    <t>8930: Paper Goods Machine Setters, Operators, and Tenders</t>
  </si>
  <si>
    <t>8940: Tire Builders</t>
  </si>
  <si>
    <t>8950: Helpers--Production Workers</t>
  </si>
  <si>
    <t>8965: Other production workers including semiconductor processors and cooling and freezing equipment operators</t>
  </si>
  <si>
    <t>9000: Supervisors of Transportation and Material Moving Workers</t>
  </si>
  <si>
    <t>9030: Aircraft Pilots and Flight Engineers</t>
  </si>
  <si>
    <t>9040: Air Traffic Controllers and Airfield Operations Specialists</t>
  </si>
  <si>
    <t>9050: Flight Attendants and Transportation Workers and Attendants</t>
  </si>
  <si>
    <t>9100: Bus and Ambulance Drivers and Attendants</t>
  </si>
  <si>
    <t>9130: Driver/Sales Workers and Truck Drivers</t>
  </si>
  <si>
    <t>9140: Taxi Drivers and Chauffeurs</t>
  </si>
  <si>
    <t>9150: Motor Vehicle Operators, All Other</t>
  </si>
  <si>
    <t>9200: Locomotive Engineers and Operators</t>
  </si>
  <si>
    <t>9230: Railroad Brake, Signal, and Switch Operators</t>
  </si>
  <si>
    <t>9240: Railroad Conductors and Yardmasters</t>
  </si>
  <si>
    <t>9260: Subway, Streetcar, and Other Rail Transportation Workers</t>
  </si>
  <si>
    <t>9300: Sailors and marine oilers, and ship engineers</t>
  </si>
  <si>
    <t>9310: Ship and Boat Captains and Operators</t>
  </si>
  <si>
    <t>9350: Parking Lot Attendants</t>
  </si>
  <si>
    <t>9360: Automotive and Watercraft Service Attendants</t>
  </si>
  <si>
    <t>9410: Transportation Inspectors</t>
  </si>
  <si>
    <t>9420: Transportation workers, nec</t>
  </si>
  <si>
    <t>9510: Crane and Tower Operators</t>
  </si>
  <si>
    <t>9520: Dredge, Excavating, and Loading Machine Operators</t>
  </si>
  <si>
    <t>9560: Conveyor operators and tenders, and hoist and winch operators</t>
  </si>
  <si>
    <t>9600: Industrial Truck and Tractor Operators</t>
  </si>
  <si>
    <t>9610: Cleaners of Vehicles and Equipment</t>
  </si>
  <si>
    <t>9620: Laborers and Freight, Stock, and Material Movers, Hand</t>
  </si>
  <si>
    <t>9630: Machine Feeders and Offbearers</t>
  </si>
  <si>
    <t>9640: Packers and Packagers, Hand</t>
  </si>
  <si>
    <t>9650: Pumping Station Operators</t>
  </si>
  <si>
    <t>9720: Refuse and Recyclable Material Collectors</t>
  </si>
  <si>
    <t>9750: Material moving workers, nec</t>
  </si>
  <si>
    <t>9800: Military Officer Special and Tactical Operations Leaders</t>
  </si>
  <si>
    <t>9810: First-Line Enlisted Military Supervisors</t>
  </si>
  <si>
    <t>9820: Military Enlisted Tactical Operations and Air/Weapons Specialists and Crew Members</t>
  </si>
  <si>
    <t>9830: Military, Rank Not Specified</t>
  </si>
  <si>
    <t>Yes</t>
  </si>
  <si>
    <t/>
  </si>
  <si>
    <t>Sum of only losses</t>
  </si>
  <si>
    <t>Share of Loss</t>
  </si>
  <si>
    <t>Decade: 1850 to 1860</t>
  </si>
  <si>
    <t>1950 Occupation Codes</t>
  </si>
  <si>
    <t>Tech Affected Occupation?</t>
  </si>
  <si>
    <t>Gross Change</t>
  </si>
  <si>
    <t>If Occupation Grew at National Average</t>
  </si>
  <si>
    <t>Absolute Value of Adjusted Change</t>
  </si>
  <si>
    <t>Adjusted Occupation Gross Change</t>
  </si>
  <si>
    <t>Adjusted Occupation Percentage Change</t>
  </si>
  <si>
    <t>Occupation Counts (1950 Occupation Codes)</t>
  </si>
  <si>
    <t>Total Jobs 1850</t>
  </si>
  <si>
    <t>Job Growth</t>
  </si>
  <si>
    <t>Adjusted Churn Calculations</t>
  </si>
  <si>
    <t>Sum of Job Losses</t>
  </si>
  <si>
    <t>Sum of adjusted positive changes</t>
  </si>
  <si>
    <t>Adjusted Churn Rate</t>
  </si>
  <si>
    <t>Total of Column H</t>
  </si>
  <si>
    <t>Total</t>
  </si>
  <si>
    <t>Adjusted churn rate</t>
  </si>
  <si>
    <t>Decade: 1860 to 1870</t>
  </si>
  <si>
    <t>Total Jobs 1870</t>
  </si>
  <si>
    <t>Occupation Counts (2010 Occupation Codes)</t>
  </si>
  <si>
    <t>Decade: 1870 to 1880</t>
  </si>
  <si>
    <t>Decade: 1880 to 1900</t>
  </si>
  <si>
    <t>Decade: 1900 to 1910</t>
  </si>
  <si>
    <t>Decade: 1910 to 1920</t>
  </si>
  <si>
    <t>Decade: 1920 to 1930</t>
  </si>
  <si>
    <t>Decade: 1930 to 1940</t>
  </si>
  <si>
    <t>Decade: 1940 to 1950</t>
  </si>
  <si>
    <t>Decade: 1950 to 1960</t>
  </si>
  <si>
    <t>Decade: 1960 to 1970</t>
  </si>
  <si>
    <t>Total Jobs 1950</t>
  </si>
  <si>
    <t>Total Jobs 1960</t>
  </si>
  <si>
    <t>Total Jobs 1940</t>
  </si>
  <si>
    <t>Total Jobs 1880</t>
  </si>
  <si>
    <t>Decade: 1970 to 1980</t>
  </si>
  <si>
    <t>Total Jobs 1970</t>
  </si>
  <si>
    <t>Total Jobs 1980</t>
  </si>
  <si>
    <t>Decade: 1980 to 1990</t>
  </si>
  <si>
    <t>Total Jobs 1990</t>
  </si>
  <si>
    <t>Decade: 1990 to 2000</t>
  </si>
  <si>
    <t>Decade: 2000 to 2010</t>
  </si>
  <si>
    <t>Total Jobs 2000</t>
  </si>
  <si>
    <t>Total Jobs 2010</t>
  </si>
  <si>
    <t>Decade: 2010 to 2015</t>
  </si>
  <si>
    <t>Trade Adjusted Gross Change</t>
  </si>
  <si>
    <t>Trade Affected Manufacturing Occupation?</t>
  </si>
  <si>
    <t>Summary Statistics</t>
  </si>
  <si>
    <t>Postive job change affected by tech as a share of job churn</t>
  </si>
  <si>
    <t>Negative job change affected by tech as a share of job churn</t>
  </si>
  <si>
    <t>Percent of job churn affected by tech</t>
  </si>
  <si>
    <t>Ratio of tech affected postive job change to negative job change</t>
  </si>
  <si>
    <t>Decade Period</t>
  </si>
  <si>
    <t>Job Churn
(1950 Occ)</t>
  </si>
  <si>
    <t>Adjusted
Job Churn
(1950 Occ)</t>
  </si>
  <si>
    <t>Job Churn
(2010 Occ)</t>
  </si>
  <si>
    <t>Adjusted
Job Churn
(2010 Occ)</t>
  </si>
  <si>
    <t>Ratio of Tech Creating New Jobs to Tech Eliminating Jobs (1950 Occ)</t>
  </si>
  <si>
    <t>Ratio of Tech Creating New Jobs to Tech Eliminating Jobs (2010 Occ)</t>
  </si>
  <si>
    <t>Source: Steven Ruggles, Katie Genadek, Ronald Goeken, Josiah Grover, and Matthew Sobek. Integrated Public Use Microdata Series: Version 6.0 [dataset]. Minneapolis: University of Minnesota, 2015. http://doi.org/10.18128/D010.V6.0.</t>
  </si>
  <si>
    <t>Numbers highlighted in orange are estimates of missing values (Mid-point estimates based on available data).</t>
  </si>
  <si>
    <t>Boxes highlighted in yellow indicate manual changes to the data (i.e., occupations with a zero value in the 1st period and non-zero value in the 2nd period; or outliers)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</si>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</sst>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8">
    <xf numFmtId="0" fontId="0" fillId="0" borderId="0" xfId="0"/>
    <xf numFmtId="164" fontId="0" fillId="0" borderId="0" xfId="1" applyNumberFormat="1" applyFont="1"/>
    <xf numFmtId="0" fontId="0" fillId="2" borderId="0" xfId="0" applyFill="1"/>
    <xf numFmtId="9" fontId="0" fillId="0" borderId="0" xfId="2" applyFont="1"/>
    <xf numFmtId="9" fontId="0" fillId="2" borderId="0" xfId="2" applyFont="1" applyFill="1"/>
    <xf numFmtId="165" fontId="0" fillId="0" borderId="0" xfId="2" applyNumberFormat="1" applyFont="1"/>
    <xf numFmtId="164" fontId="2" fillId="0" borderId="0" xfId="1" applyNumberFormat="1" applyFont="1"/>
    <xf numFmtId="0" fontId="0" fillId="0" borderId="0" xfId="0" applyFill="1"/>
    <xf numFmtId="0" fontId="0" fillId="0" borderId="0" xfId="0" applyAlignment="1">
      <alignment horizontal="right"/>
    </xf>
    <xf numFmtId="0" fontId="0" fillId="0" borderId="1" xfId="0" applyBorder="1"/>
    <xf numFmtId="3" fontId="0" fillId="0" borderId="1" xfId="1" applyNumberFormat="1" applyFont="1" applyBorder="1"/>
    <xf numFmtId="3" fontId="0" fillId="0" borderId="0" xfId="0" applyNumberFormat="1"/>
    <xf numFmtId="3" fontId="0" fillId="0" borderId="1" xfId="0" applyNumberFormat="1" applyBorder="1"/>
    <xf numFmtId="43" fontId="0" fillId="0" borderId="0" xfId="0" applyNumberFormat="1"/>
    <xf numFmtId="4" fontId="0" fillId="0" borderId="1" xfId="0" applyNumberFormat="1" applyBorder="1"/>
    <xf numFmtId="164" fontId="0" fillId="0" borderId="0" xfId="1" applyNumberFormat="1" applyFont="1" applyAlignment="1">
      <alignment horizontal="right"/>
    </xf>
    <xf numFmtId="164" fontId="0" fillId="0" borderId="0" xfId="0" applyNumberFormat="1"/>
    <xf numFmtId="164" fontId="0" fillId="0" borderId="0" xfId="2" applyNumberFormat="1" applyFont="1"/>
    <xf numFmtId="0" fontId="0" fillId="3" borderId="0" xfId="0" applyFill="1"/>
    <xf numFmtId="3" fontId="0" fillId="5" borderId="0" xfId="0" applyNumberFormat="1" applyFill="1"/>
    <xf numFmtId="164" fontId="0" fillId="4" borderId="0" xfId="1" applyNumberFormat="1" applyFont="1" applyFill="1"/>
    <xf numFmtId="0" fontId="0" fillId="0" borderId="0" xfId="0" applyFill="1" applyAlignment="1">
      <alignment horizontal="right"/>
    </xf>
    <xf numFmtId="9" fontId="0" fillId="0" borderId="0" xfId="0" applyNumberFormat="1" applyFill="1"/>
    <xf numFmtId="3" fontId="0" fillId="3" borderId="0" xfId="0" applyNumberFormat="1" applyFill="1"/>
    <xf numFmtId="0" fontId="4" fillId="0" borderId="0" xfId="0" applyFont="1" applyAlignment="1">
      <alignment horizontal="right"/>
    </xf>
    <xf numFmtId="0" fontId="5" fillId="0" borderId="0" xfId="0" applyFont="1"/>
    <xf numFmtId="164" fontId="0" fillId="3" borderId="0" xfId="1" applyNumberFormat="1" applyFont="1" applyFill="1" applyAlignment="1">
      <alignment horizontal="right"/>
    </xf>
    <xf numFmtId="9" fontId="0" fillId="0" borderId="0" xfId="2" applyFont="1" applyFill="1"/>
    <xf numFmtId="165" fontId="0" fillId="0" borderId="0" xfId="2" applyNumberFormat="1" applyFont="1" applyAlignment="1">
      <alignment horizontal="right"/>
    </xf>
    <xf numFmtId="0" fontId="3" fillId="0" borderId="0" xfId="0" applyFont="1"/>
    <xf numFmtId="0" fontId="0" fillId="0" borderId="2" xfId="0" applyBorder="1"/>
    <xf numFmtId="0" fontId="0" fillId="0" borderId="3" xfId="0" applyBorder="1"/>
    <xf numFmtId="10" fontId="0" fillId="0" borderId="1" xfId="2" applyNumberFormat="1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2" applyFont="1" applyFill="1" applyAlignment="1">
      <alignment horizontal="center" vertical="center" wrapText="1"/>
    </xf>
    <xf numFmtId="9" fontId="0" fillId="0" borderId="1" xfId="2" applyFont="1" applyFill="1" applyBorder="1"/>
    <xf numFmtId="164" fontId="0" fillId="3" borderId="0" xfId="1" applyNumberFormat="1" applyFont="1" applyFill="1"/>
    <xf numFmtId="0" fontId="0" fillId="2" borderId="0" xfId="0" applyFill="1" applyAlignment="1">
      <alignment horizontal="right"/>
    </xf>
    <xf numFmtId="164" fontId="0" fillId="2" borderId="0" xfId="1" applyNumberFormat="1" applyFont="1" applyFill="1" applyAlignment="1">
      <alignment horizontal="right"/>
    </xf>
    <xf numFmtId="164" fontId="0" fillId="2" borderId="0" xfId="1" applyNumberFormat="1" applyFont="1" applyFill="1"/>
    <xf numFmtId="164" fontId="0" fillId="2" borderId="0" xfId="0" applyNumberFormat="1" applyFill="1"/>
    <xf numFmtId="0" fontId="0" fillId="0" borderId="0" xfId="0" applyFont="1" applyFill="1" applyAlignment="1">
      <alignment horizontal="left"/>
    </xf>
    <xf numFmtId="0" fontId="5" fillId="0" borderId="0" xfId="0" applyFont="1" applyFill="1"/>
    <xf numFmtId="9" fontId="3" fillId="0" borderId="0" xfId="2" applyFont="1" applyFill="1"/>
    <xf numFmtId="9" fontId="3" fillId="0" borderId="0" xfId="2" applyFont="1"/>
    <xf numFmtId="0" fontId="0" fillId="0" borderId="0" xfId="1" applyNumberFormat="1" applyFont="1"/>
    <xf numFmtId="164" fontId="0" fillId="0" borderId="0" xfId="1" applyNumberFormat="1" applyFont="1" applyFill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wrapText="1"/>
    </xf>
    <xf numFmtId="9" fontId="5" fillId="2" borderId="0" xfId="2" applyFont="1" applyFill="1"/>
    <xf numFmtId="0" fontId="5" fillId="2" borderId="0" xfId="0" applyFont="1" applyFill="1"/>
    <xf numFmtId="9" fontId="3" fillId="0" borderId="0" xfId="2" applyNumberFormat="1" applyFont="1"/>
    <xf numFmtId="0" fontId="0" fillId="6" borderId="0" xfId="0" applyFill="1"/>
    <xf numFmtId="0" fontId="0" fillId="6" borderId="0" xfId="0" applyFill="1" applyAlignment="1">
      <alignment horizontal="right"/>
    </xf>
    <xf numFmtId="164" fontId="0" fillId="6" borderId="0" xfId="1" applyNumberFormat="1" applyFont="1" applyFill="1" applyAlignment="1">
      <alignment horizontal="right"/>
    </xf>
    <xf numFmtId="164" fontId="0" fillId="6" borderId="0" xfId="1" applyNumberFormat="1" applyFont="1" applyFill="1"/>
    <xf numFmtId="164" fontId="0" fillId="6" borderId="0" xfId="0" applyNumberFormat="1" applyFill="1"/>
    <xf numFmtId="9" fontId="0" fillId="6" borderId="0" xfId="2" applyFont="1" applyFill="1"/>
    <xf numFmtId="0" fontId="3" fillId="0" borderId="0" xfId="0" applyFont="1" applyFill="1"/>
    <xf numFmtId="0" fontId="5" fillId="0" borderId="0" xfId="0" applyFont="1" applyAlignment="1">
      <alignment horizontal="right"/>
    </xf>
    <xf numFmtId="3" fontId="5" fillId="0" borderId="0" xfId="0" applyNumberFormat="1" applyFont="1"/>
    <xf numFmtId="164" fontId="5" fillId="0" borderId="0" xfId="1" applyNumberFormat="1" applyFont="1"/>
    <xf numFmtId="164" fontId="5" fillId="0" borderId="0" xfId="0" applyNumberFormat="1" applyFont="1"/>
    <xf numFmtId="9" fontId="5" fillId="0" borderId="0" xfId="2" applyFont="1"/>
    <xf numFmtId="3" fontId="5" fillId="3" borderId="0" xfId="0" applyNumberFormat="1" applyFont="1" applyFill="1"/>
    <xf numFmtId="0" fontId="5" fillId="2" borderId="0" xfId="0" applyFont="1" applyFill="1" applyAlignment="1">
      <alignment horizontal="right"/>
    </xf>
    <xf numFmtId="3" fontId="0" fillId="2" borderId="0" xfId="0" applyNumberFormat="1" applyFill="1"/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10" fontId="0" fillId="0" borderId="1" xfId="2" applyNumberFormat="1" applyFont="1" applyFill="1" applyBorder="1"/>
    <xf numFmtId="165" fontId="0" fillId="0" borderId="1" xfId="0" applyNumberFormat="1" applyFill="1" applyBorder="1"/>
    <xf numFmtId="164" fontId="5" fillId="2" borderId="0" xfId="1" applyNumberFormat="1" applyFont="1" applyFill="1" applyAlignment="1">
      <alignment horizontal="right"/>
    </xf>
    <xf numFmtId="10" fontId="0" fillId="0" borderId="0" xfId="2" applyNumberFormat="1" applyFont="1" applyFill="1"/>
    <xf numFmtId="165" fontId="0" fillId="0" borderId="0" xfId="0" applyNumberFormat="1" applyFill="1"/>
    <xf numFmtId="9" fontId="3" fillId="0" borderId="1" xfId="2" applyFont="1" applyFill="1" applyBorder="1"/>
    <xf numFmtId="9" fontId="3" fillId="0" borderId="1" xfId="2" applyFont="1" applyBorder="1"/>
    <xf numFmtId="9" fontId="0" fillId="0" borderId="1" xfId="2" applyNumberFormat="1" applyFont="1" applyFill="1" applyBorder="1"/>
    <xf numFmtId="9" fontId="3" fillId="0" borderId="1" xfId="2" applyNumberFormat="1" applyFont="1" applyFill="1" applyBorder="1"/>
    <xf numFmtId="4" fontId="0" fillId="0" borderId="1" xfId="0" applyNumberFormat="1" applyFill="1" applyBorder="1"/>
    <xf numFmtId="0" fontId="0" fillId="0" borderId="2" xfId="0" applyFill="1" applyBorder="1"/>
    <xf numFmtId="3" fontId="0" fillId="0" borderId="1" xfId="1" applyNumberFormat="1" applyFont="1" applyFill="1" applyBorder="1"/>
    <xf numFmtId="0" fontId="0" fillId="0" borderId="3" xfId="0" applyFill="1" applyBorder="1"/>
    <xf numFmtId="9" fontId="5" fillId="6" borderId="0" xfId="2" applyFont="1" applyFill="1"/>
    <xf numFmtId="1" fontId="0" fillId="0" borderId="0" xfId="0" applyNumberFormat="1"/>
    <xf numFmtId="1" fontId="0" fillId="0" borderId="0" xfId="0" applyNumberFormat="1" applyFill="1"/>
    <xf numFmtId="1" fontId="0" fillId="0" borderId="0" xfId="2" applyNumberFormat="1" applyFont="1" applyFill="1"/>
    <xf numFmtId="0" fontId="6" fillId="0" borderId="0" xfId="0" applyFont="1" applyFill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9" fontId="0" fillId="0" borderId="1" xfId="0" applyNumberFormat="1" applyBorder="1"/>
    <xf numFmtId="9" fontId="0" fillId="0" borderId="1" xfId="0" applyNumberFormat="1" applyFill="1" applyBorder="1"/>
    <xf numFmtId="0" fontId="0" fillId="0" borderId="1" xfId="0" applyFill="1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50800</xdr:colOff>
      <xdr:row>8</xdr:row>
      <xdr:rowOff>127000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09467A6-65FB-4F81-8B88-7192243BC32B}"/>
            </a:ext>
          </a:extLst>
        </xdr:cNvPr>
        <xdr:cNvSpPr txBox="1"/>
      </xdr:nvSpPr>
      <xdr:spPr>
        <a:xfrm>
          <a:off x="15347950" y="260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8</xdr:row>
      <xdr:rowOff>127000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C7F550F9-4336-4949-B606-A5A663B6EBEC}"/>
            </a:ext>
          </a:extLst>
        </xdr:cNvPr>
        <xdr:cNvSpPr txBox="1"/>
      </xdr:nvSpPr>
      <xdr:spPr>
        <a:xfrm>
          <a:off x="15347950" y="241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5DF583D8-A9C9-4EC5-BABB-BA118DA213A2}"/>
            </a:ext>
          </a:extLst>
        </xdr:cNvPr>
        <xdr:cNvSpPr txBox="1"/>
      </xdr:nvSpPr>
      <xdr:spPr>
        <a:xfrm>
          <a:off x="15347950" y="260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8</xdr:row>
      <xdr:rowOff>127000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D8B98223-9F0F-40C9-A05A-C4B344E76DA4}"/>
            </a:ext>
          </a:extLst>
        </xdr:cNvPr>
        <xdr:cNvSpPr txBox="1"/>
      </xdr:nvSpPr>
      <xdr:spPr>
        <a:xfrm>
          <a:off x="15347950" y="241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AE897DFC-9A50-4EB4-A018-B11F175475A2}"/>
            </a:ext>
          </a:extLst>
        </xdr:cNvPr>
        <xdr:cNvSpPr txBox="1"/>
      </xdr:nvSpPr>
      <xdr:spPr>
        <a:xfrm>
          <a:off x="15347950" y="260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8</xdr:row>
      <xdr:rowOff>127000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9189388-AE04-49C2-AC16-62187ADCD86B}"/>
            </a:ext>
          </a:extLst>
        </xdr:cNvPr>
        <xdr:cNvSpPr txBox="1"/>
      </xdr:nvSpPr>
      <xdr:spPr>
        <a:xfrm>
          <a:off x="15347950" y="241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3F82DE5-B85B-4B8F-BC0D-AA36FEC9A6C8}"/>
            </a:ext>
          </a:extLst>
        </xdr:cNvPr>
        <xdr:cNvSpPr txBox="1"/>
      </xdr:nvSpPr>
      <xdr:spPr>
        <a:xfrm>
          <a:off x="15347950" y="260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8</xdr:row>
      <xdr:rowOff>127000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1291F365-D3DC-4ACA-8A49-F622C6EC5F3F}"/>
            </a:ext>
          </a:extLst>
        </xdr:cNvPr>
        <xdr:cNvSpPr txBox="1"/>
      </xdr:nvSpPr>
      <xdr:spPr>
        <a:xfrm>
          <a:off x="15347950" y="241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BB9B3AA6-77CB-4D5B-AF8F-7EEC4D88C748}"/>
            </a:ext>
          </a:extLst>
        </xdr:cNvPr>
        <xdr:cNvSpPr txBox="1"/>
      </xdr:nvSpPr>
      <xdr:spPr>
        <a:xfrm>
          <a:off x="15347950" y="260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8</xdr:row>
      <xdr:rowOff>127000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2C34E4A9-4D14-4EC0-AF26-28A1DCE78C12}"/>
            </a:ext>
          </a:extLst>
        </xdr:cNvPr>
        <xdr:cNvSpPr txBox="1"/>
      </xdr:nvSpPr>
      <xdr:spPr>
        <a:xfrm>
          <a:off x="15347950" y="241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1200-000011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1200-000013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BFCADCB-ECDC-4359-9731-D5EFE4617BAD}"/>
            </a:ext>
          </a:extLst>
        </xdr:cNvPr>
        <xdr:cNvSpPr txBox="1"/>
      </xdr:nvSpPr>
      <xdr:spPr>
        <a:xfrm>
          <a:off x="15347950" y="260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8</xdr:row>
      <xdr:rowOff>127000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6A674FB-81AE-437B-851A-039234027782}"/>
            </a:ext>
          </a:extLst>
        </xdr:cNvPr>
        <xdr:cNvSpPr txBox="1"/>
      </xdr:nvSpPr>
      <xdr:spPr>
        <a:xfrm>
          <a:off x="15347950" y="241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142144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142144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142144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/>
      </xdr:nvSpPr>
      <xdr:spPr>
        <a:xfrm>
          <a:off x="142144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 txBox="1"/>
      </xdr:nvSpPr>
      <xdr:spPr>
        <a:xfrm>
          <a:off x="142144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 txBox="1"/>
      </xdr:nvSpPr>
      <xdr:spPr>
        <a:xfrm>
          <a:off x="142144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/>
      </xdr:nvSpPr>
      <xdr:spPr>
        <a:xfrm>
          <a:off x="142144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 txBox="1"/>
      </xdr:nvSpPr>
      <xdr:spPr>
        <a:xfrm>
          <a:off x="142144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 txBox="1"/>
      </xdr:nvSpPr>
      <xdr:spPr>
        <a:xfrm>
          <a:off x="142144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SpPr txBox="1"/>
      </xdr:nvSpPr>
      <xdr:spPr>
        <a:xfrm>
          <a:off x="142144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 txBox="1"/>
      </xdr:nvSpPr>
      <xdr:spPr>
        <a:xfrm>
          <a:off x="142144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SpPr txBox="1"/>
      </xdr:nvSpPr>
      <xdr:spPr>
        <a:xfrm>
          <a:off x="142144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SpPr txBox="1"/>
      </xdr:nvSpPr>
      <xdr:spPr>
        <a:xfrm>
          <a:off x="142144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SpPr txBox="1"/>
      </xdr:nvSpPr>
      <xdr:spPr>
        <a:xfrm>
          <a:off x="142144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SpPr txBox="1"/>
      </xdr:nvSpPr>
      <xdr:spPr>
        <a:xfrm>
          <a:off x="142144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SpPr txBox="1"/>
      </xdr:nvSpPr>
      <xdr:spPr>
        <a:xfrm>
          <a:off x="142144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SpPr txBox="1"/>
      </xdr:nvSpPr>
      <xdr:spPr>
        <a:xfrm>
          <a:off x="142144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1300-000014000000}"/>
            </a:ext>
          </a:extLst>
        </xdr:cNvPr>
        <xdr:cNvSpPr txBox="1"/>
      </xdr:nvSpPr>
      <xdr:spPr>
        <a:xfrm>
          <a:off x="142144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SpPr txBox="1"/>
      </xdr:nvSpPr>
      <xdr:spPr>
        <a:xfrm>
          <a:off x="142144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CC9F6C1-4A4D-495A-BF35-E3B9D380F33D}"/>
            </a:ext>
          </a:extLst>
        </xdr:cNvPr>
        <xdr:cNvSpPr txBox="1"/>
      </xdr:nvSpPr>
      <xdr:spPr>
        <a:xfrm>
          <a:off x="15347950" y="260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8</xdr:row>
      <xdr:rowOff>127000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3FB7917-3D73-42BE-A2F5-EA098B332FA6}"/>
            </a:ext>
          </a:extLst>
        </xdr:cNvPr>
        <xdr:cNvSpPr txBox="1"/>
      </xdr:nvSpPr>
      <xdr:spPr>
        <a:xfrm>
          <a:off x="15347950" y="241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/>
      </xdr:nvSpPr>
      <xdr:spPr>
        <a:xfrm>
          <a:off x="13595350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13595350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331E5A0-108A-4A64-BF83-C2FAB80CDA7D}"/>
            </a:ext>
          </a:extLst>
        </xdr:cNvPr>
        <xdr:cNvSpPr txBox="1"/>
      </xdr:nvSpPr>
      <xdr:spPr>
        <a:xfrm>
          <a:off x="15347950" y="241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6C86971-D765-47EA-B806-07A9903694CE}"/>
            </a:ext>
          </a:extLst>
        </xdr:cNvPr>
        <xdr:cNvSpPr txBox="1"/>
      </xdr:nvSpPr>
      <xdr:spPr>
        <a:xfrm>
          <a:off x="15347950" y="241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50800</xdr:colOff>
      <xdr:row>10</xdr:row>
      <xdr:rowOff>127000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13595350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88BB0F8-E81E-4B69-8D22-BAA8FAD15702}"/>
            </a:ext>
          </a:extLst>
        </xdr:cNvPr>
        <xdr:cNvSpPr txBox="1"/>
      </xdr:nvSpPr>
      <xdr:spPr>
        <a:xfrm>
          <a:off x="15347950" y="241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8</xdr:row>
      <xdr:rowOff>127000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AC1555D-50BE-4D9D-88D6-A8F442465D1E}"/>
            </a:ext>
          </a:extLst>
        </xdr:cNvPr>
        <xdr:cNvSpPr txBox="1"/>
      </xdr:nvSpPr>
      <xdr:spPr>
        <a:xfrm>
          <a:off x="15100300" y="223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50800</xdr:colOff>
      <xdr:row>9</xdr:row>
      <xdr:rowOff>127000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6FE49C6-3DC8-4463-8787-361DEE9F9525}"/>
            </a:ext>
          </a:extLst>
        </xdr:cNvPr>
        <xdr:cNvSpPr txBox="1"/>
      </xdr:nvSpPr>
      <xdr:spPr>
        <a:xfrm>
          <a:off x="14224000" y="222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50800</xdr:colOff>
      <xdr:row>10</xdr:row>
      <xdr:rowOff>127000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/>
      </xdr:nvSpPr>
      <xdr:spPr>
        <a:xfrm>
          <a:off x="13595350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10</xdr:row>
      <xdr:rowOff>127000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5FEA0C4-AB04-4E98-834A-A9AAF58DD2C2}"/>
            </a:ext>
          </a:extLst>
        </xdr:cNvPr>
        <xdr:cNvSpPr txBox="1"/>
      </xdr:nvSpPr>
      <xdr:spPr>
        <a:xfrm>
          <a:off x="15214600" y="260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BAE8BCA-C797-4C74-895E-648EF0F1DB96}"/>
            </a:ext>
          </a:extLst>
        </xdr:cNvPr>
        <xdr:cNvSpPr txBox="1"/>
      </xdr:nvSpPr>
      <xdr:spPr>
        <a:xfrm>
          <a:off x="15214600" y="241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10</xdr:row>
      <xdr:rowOff>127000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03C073E-942D-472B-81A2-A100E2FE2C21}"/>
            </a:ext>
          </a:extLst>
        </xdr:cNvPr>
        <xdr:cNvSpPr txBox="1"/>
      </xdr:nvSpPr>
      <xdr:spPr>
        <a:xfrm>
          <a:off x="14700250" y="222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/>
      </xdr:nvSpPr>
      <xdr:spPr>
        <a:xfrm>
          <a:off x="13595350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10</xdr:row>
      <xdr:rowOff>127000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81301F0-BB10-487E-9701-0712D1424797}"/>
            </a:ext>
          </a:extLst>
        </xdr:cNvPr>
        <xdr:cNvSpPr txBox="1"/>
      </xdr:nvSpPr>
      <xdr:spPr>
        <a:xfrm>
          <a:off x="15214600" y="260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91CE23A-5585-4531-B2C3-A2A34A6120D8}"/>
            </a:ext>
          </a:extLst>
        </xdr:cNvPr>
        <xdr:cNvSpPr txBox="1"/>
      </xdr:nvSpPr>
      <xdr:spPr>
        <a:xfrm>
          <a:off x="15214600" y="241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511F7D2-3137-4124-B12E-3BDE2BE3830C}"/>
            </a:ext>
          </a:extLst>
        </xdr:cNvPr>
        <xdr:cNvSpPr txBox="1"/>
      </xdr:nvSpPr>
      <xdr:spPr>
        <a:xfrm>
          <a:off x="15347950" y="260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8</xdr:row>
      <xdr:rowOff>127000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9724412-4BC4-47C4-943F-B6F6F43BF14B}"/>
            </a:ext>
          </a:extLst>
        </xdr:cNvPr>
        <xdr:cNvSpPr txBox="1"/>
      </xdr:nvSpPr>
      <xdr:spPr>
        <a:xfrm>
          <a:off x="15347950" y="241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0CF3631-A9FE-4866-AE12-565B388E880A}"/>
            </a:ext>
          </a:extLst>
        </xdr:cNvPr>
        <xdr:cNvSpPr txBox="1"/>
      </xdr:nvSpPr>
      <xdr:spPr>
        <a:xfrm>
          <a:off x="15347950" y="260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8</xdr:row>
      <xdr:rowOff>127000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87F5452-4637-4509-A64F-4FBE1438FC60}"/>
            </a:ext>
          </a:extLst>
        </xdr:cNvPr>
        <xdr:cNvSpPr txBox="1"/>
      </xdr:nvSpPr>
      <xdr:spPr>
        <a:xfrm>
          <a:off x="15347950" y="241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7366000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DF6D839-BD13-47A2-8F81-09E90C9DDFE2}"/>
            </a:ext>
          </a:extLst>
        </xdr:cNvPr>
        <xdr:cNvSpPr txBox="1"/>
      </xdr:nvSpPr>
      <xdr:spPr>
        <a:xfrm>
          <a:off x="15347950" y="260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8</xdr:row>
      <xdr:rowOff>127000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E3BF4C0-28A7-4C3C-9EB9-35472B85F56A}"/>
            </a:ext>
          </a:extLst>
        </xdr:cNvPr>
        <xdr:cNvSpPr txBox="1"/>
      </xdr:nvSpPr>
      <xdr:spPr>
        <a:xfrm>
          <a:off x="15347950" y="241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9AFDDF1-094E-4978-B75A-659894F4F1DF}"/>
            </a:ext>
          </a:extLst>
        </xdr:cNvPr>
        <xdr:cNvSpPr txBox="1"/>
      </xdr:nvSpPr>
      <xdr:spPr>
        <a:xfrm>
          <a:off x="15347950" y="260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8</xdr:row>
      <xdr:rowOff>127000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C260656-9B9A-4576-A840-A4B00493BF8F}"/>
            </a:ext>
          </a:extLst>
        </xdr:cNvPr>
        <xdr:cNvSpPr txBox="1"/>
      </xdr:nvSpPr>
      <xdr:spPr>
        <a:xfrm>
          <a:off x="15347950" y="241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36048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36048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136048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136048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136048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136048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136048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/>
      </xdr:nvSpPr>
      <xdr:spPr>
        <a:xfrm>
          <a:off x="136048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/>
      </xdr:nvSpPr>
      <xdr:spPr>
        <a:xfrm>
          <a:off x="136048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136048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203004A2-F0AF-4EE7-A3C9-19036673C0F2}"/>
            </a:ext>
          </a:extLst>
        </xdr:cNvPr>
        <xdr:cNvSpPr txBox="1"/>
      </xdr:nvSpPr>
      <xdr:spPr>
        <a:xfrm>
          <a:off x="15347950" y="260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8</xdr:row>
      <xdr:rowOff>127000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12D71C5-0210-4F8B-9E2A-DF05657ADA62}"/>
            </a:ext>
          </a:extLst>
        </xdr:cNvPr>
        <xdr:cNvSpPr txBox="1"/>
      </xdr:nvSpPr>
      <xdr:spPr>
        <a:xfrm>
          <a:off x="15347950" y="241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BA999002-AEBA-4EA3-8779-9CED668EDC6E}"/>
            </a:ext>
          </a:extLst>
        </xdr:cNvPr>
        <xdr:cNvSpPr txBox="1"/>
      </xdr:nvSpPr>
      <xdr:spPr>
        <a:xfrm>
          <a:off x="15347950" y="260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8</xdr:row>
      <xdr:rowOff>127000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BE5B7DE4-7058-4A47-9826-9BB8CF255D23}"/>
            </a:ext>
          </a:extLst>
        </xdr:cNvPr>
        <xdr:cNvSpPr txBox="1"/>
      </xdr:nvSpPr>
      <xdr:spPr>
        <a:xfrm>
          <a:off x="15347950" y="241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34905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135667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35667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35667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135667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135667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/>
      </xdr:nvSpPr>
      <xdr:spPr>
        <a:xfrm>
          <a:off x="135667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/>
      </xdr:nvSpPr>
      <xdr:spPr>
        <a:xfrm>
          <a:off x="135667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/>
      </xdr:nvSpPr>
      <xdr:spPr>
        <a:xfrm>
          <a:off x="135667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/>
      </xdr:nvSpPr>
      <xdr:spPr>
        <a:xfrm>
          <a:off x="135667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/>
      </xdr:nvSpPr>
      <xdr:spPr>
        <a:xfrm>
          <a:off x="135667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/>
      </xdr:nvSpPr>
      <xdr:spPr>
        <a:xfrm>
          <a:off x="135667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13566775" y="203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9</xdr:row>
      <xdr:rowOff>127000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5DE94CB-B4C9-40E2-83F2-FD0C3DBB10F5}"/>
            </a:ext>
          </a:extLst>
        </xdr:cNvPr>
        <xdr:cNvSpPr txBox="1"/>
      </xdr:nvSpPr>
      <xdr:spPr>
        <a:xfrm>
          <a:off x="15347950" y="260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13</xdr:col>
      <xdr:colOff>50800</xdr:colOff>
      <xdr:row>8</xdr:row>
      <xdr:rowOff>127000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C87D7E0-3188-4BE5-B3A1-913848F8DF14}"/>
            </a:ext>
          </a:extLst>
        </xdr:cNvPr>
        <xdr:cNvSpPr txBox="1"/>
      </xdr:nvSpPr>
      <xdr:spPr>
        <a:xfrm>
          <a:off x="15347950" y="241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/>
  </sheetViews>
  <sheetFormatPr defaultRowHeight="15" x14ac:dyDescent="0.25"/>
  <cols>
    <col min="1" max="1" width="17.85546875" bestFit="1" customWidth="1"/>
    <col min="2" max="2" width="10" bestFit="1" customWidth="1"/>
    <col min="3" max="3" width="10.42578125" customWidth="1"/>
    <col min="4" max="4" width="10" style="7" bestFit="1" customWidth="1"/>
    <col min="5" max="5" width="10" style="7" customWidth="1"/>
    <col min="6" max="6" width="14.7109375" style="7" customWidth="1"/>
    <col min="7" max="7" width="15.28515625" style="7" customWidth="1"/>
  </cols>
  <sheetData>
    <row r="1" spans="1:7" x14ac:dyDescent="0.25">
      <c r="A1" s="29" t="s">
        <v>832</v>
      </c>
    </row>
    <row r="2" spans="1:7" ht="75" x14ac:dyDescent="0.25">
      <c r="A2" s="9" t="s">
        <v>837</v>
      </c>
      <c r="B2" s="90" t="s">
        <v>838</v>
      </c>
      <c r="C2" s="90" t="s">
        <v>839</v>
      </c>
      <c r="D2" s="90" t="s">
        <v>840</v>
      </c>
      <c r="E2" s="90" t="s">
        <v>841</v>
      </c>
      <c r="F2" s="91" t="s">
        <v>842</v>
      </c>
      <c r="G2" s="91" t="s">
        <v>843</v>
      </c>
    </row>
    <row r="3" spans="1:7" x14ac:dyDescent="0.25">
      <c r="A3" s="9" t="s">
        <v>282</v>
      </c>
      <c r="B3" s="92">
        <f>'1850 to 1860 (1950 Occ)'!$M$11</f>
        <v>0.59567100381658789</v>
      </c>
      <c r="C3" s="93">
        <f>'1850 to 1860 (1950 Occ)'!$M$12</f>
        <v>0.29911021438819352</v>
      </c>
      <c r="D3" s="94" t="s">
        <v>847</v>
      </c>
      <c r="E3" s="94" t="s">
        <v>847</v>
      </c>
      <c r="F3" s="92">
        <f>'1850 to 1860 (1950 Occ)'!$M$23</f>
        <v>0.45216558220543579</v>
      </c>
      <c r="G3" s="94" t="s">
        <v>847</v>
      </c>
    </row>
    <row r="4" spans="1:7" x14ac:dyDescent="0.25">
      <c r="A4" s="9" t="s">
        <v>283</v>
      </c>
      <c r="B4" s="92">
        <f>'1860 to 1870 (1950 Occ)'!$M$11</f>
        <v>0.537446206290074</v>
      </c>
      <c r="C4" s="92">
        <f>'1860 to 1870 (1950 Occ)'!$M$12</f>
        <v>0.28698198054130747</v>
      </c>
      <c r="D4" s="94" t="s">
        <v>847</v>
      </c>
      <c r="E4" s="94" t="s">
        <v>847</v>
      </c>
      <c r="F4" s="92">
        <f>'1860 to 1870 (1950 Occ)'!$M$23</f>
        <v>0.24164444932310841</v>
      </c>
      <c r="G4" s="94" t="s">
        <v>847</v>
      </c>
    </row>
    <row r="5" spans="1:7" x14ac:dyDescent="0.25">
      <c r="A5" s="9" t="s">
        <v>284</v>
      </c>
      <c r="B5" s="92">
        <f>'1870 to 1880 (1950 Occ)'!$M$11</f>
        <v>0.23262832569469769</v>
      </c>
      <c r="C5" s="92">
        <f>'1870 to 1880 (1950 Occ)'!$M$12</f>
        <v>0.11941440873883753</v>
      </c>
      <c r="D5" s="94" t="s">
        <v>847</v>
      </c>
      <c r="E5" s="94" t="s">
        <v>847</v>
      </c>
      <c r="F5" s="92">
        <f>'1870 to 1880 (1950 Occ)'!$M$23</f>
        <v>0.3643373102029977</v>
      </c>
      <c r="G5" s="94" t="s">
        <v>847</v>
      </c>
    </row>
    <row r="6" spans="1:7" x14ac:dyDescent="0.25">
      <c r="A6" s="9" t="s">
        <v>285</v>
      </c>
      <c r="B6" s="92">
        <f>'1880 to 1900 (1950 Occ)'!$M$11/2</f>
        <v>0.22515650224811906</v>
      </c>
      <c r="C6" s="92">
        <f>'1880 to 1900 (1950 Occ)'!$M$12/2</f>
        <v>0.11407339131145591</v>
      </c>
      <c r="D6" s="94" t="s">
        <v>847</v>
      </c>
      <c r="E6" s="94" t="s">
        <v>847</v>
      </c>
      <c r="F6" s="92">
        <f>'1880 to 1900 (1950 Occ)'!$M$23</f>
        <v>0.52698492287064003</v>
      </c>
      <c r="G6" s="94" t="s">
        <v>847</v>
      </c>
    </row>
    <row r="7" spans="1:7" x14ac:dyDescent="0.25">
      <c r="A7" s="9" t="s">
        <v>286</v>
      </c>
      <c r="B7" s="92">
        <f>'1900 to 1910 (1950 Occ)'!$M$11</f>
        <v>0.29848751490418779</v>
      </c>
      <c r="C7" s="92">
        <f>'1900 to 1910 (1950 Occ)'!$M$12</f>
        <v>0.20322802812400234</v>
      </c>
      <c r="D7" s="94" t="s">
        <v>847</v>
      </c>
      <c r="E7" s="94" t="s">
        <v>847</v>
      </c>
      <c r="F7" s="92">
        <f>'1900 to 1910 (1950 Occ)'!$M$23</f>
        <v>0.72493370689488501</v>
      </c>
      <c r="G7" s="94" t="s">
        <v>847</v>
      </c>
    </row>
    <row r="8" spans="1:7" x14ac:dyDescent="0.25">
      <c r="A8" s="9" t="s">
        <v>287</v>
      </c>
      <c r="B8" s="92">
        <f>'1910 to 1920 (1950 Occ)'!$M$11</f>
        <v>0.24658636266787701</v>
      </c>
      <c r="C8" s="92">
        <f>'1910 to 1920 (1950 Occ)'!$M$12</f>
        <v>0.20184700103200354</v>
      </c>
      <c r="D8" s="94" t="s">
        <v>847</v>
      </c>
      <c r="E8" s="94" t="s">
        <v>847</v>
      </c>
      <c r="F8" s="92">
        <f>'1910 to 1920 (1950 Occ)'!$M$23</f>
        <v>0.96802119557768673</v>
      </c>
      <c r="G8" s="94" t="s">
        <v>847</v>
      </c>
    </row>
    <row r="9" spans="1:7" x14ac:dyDescent="0.25">
      <c r="A9" s="9" t="s">
        <v>288</v>
      </c>
      <c r="B9" s="92">
        <f>'1920 to 1930 (1950 Occ)'!$M$11</f>
        <v>0.2503936477756879</v>
      </c>
      <c r="C9" s="92">
        <f>'1920 to 1930 (1950 Occ)'!$M$12</f>
        <v>0.17387728380238482</v>
      </c>
      <c r="D9" s="94" t="s">
        <v>847</v>
      </c>
      <c r="E9" s="94" t="s">
        <v>847</v>
      </c>
      <c r="F9" s="92">
        <f>'1920 to 1930 (1950 Occ)'!$M$23</f>
        <v>0.61175276451716598</v>
      </c>
      <c r="G9" s="94" t="s">
        <v>847</v>
      </c>
    </row>
    <row r="10" spans="1:7" x14ac:dyDescent="0.25">
      <c r="A10" s="9" t="s">
        <v>289</v>
      </c>
      <c r="B10" s="92">
        <f>'1930 to 1940 (1950 Occ)'!$M$11</f>
        <v>0.25378478623521156</v>
      </c>
      <c r="C10" s="92">
        <f>'1930 to 1940 (1950 Occ)'!$M$12</f>
        <v>0.19389733321543953</v>
      </c>
      <c r="D10" s="94" t="s">
        <v>847</v>
      </c>
      <c r="E10" s="94" t="s">
        <v>847</v>
      </c>
      <c r="F10" s="92">
        <f>'1930 to 1940 (1950 Occ)'!$M$23</f>
        <v>0.91054116278352659</v>
      </c>
      <c r="G10" s="94" t="s">
        <v>847</v>
      </c>
    </row>
    <row r="11" spans="1:7" x14ac:dyDescent="0.25">
      <c r="A11" s="9" t="s">
        <v>290</v>
      </c>
      <c r="B11" s="92">
        <f>'1940 to 1950 (1950 Occ)'!$M$11</f>
        <v>0.31027683913852294</v>
      </c>
      <c r="C11" s="92">
        <f>'1940 to 1950 (1950 Occ)'!$M$12</f>
        <v>0.24316499691503959</v>
      </c>
      <c r="D11" s="94" t="s">
        <v>847</v>
      </c>
      <c r="E11" s="94" t="s">
        <v>847</v>
      </c>
      <c r="F11" s="92">
        <f>'1940 to 1950 (1950 Occ)'!$M$23</f>
        <v>0.64933892443359209</v>
      </c>
      <c r="G11" s="94" t="s">
        <v>847</v>
      </c>
    </row>
    <row r="12" spans="1:7" x14ac:dyDescent="0.25">
      <c r="A12" s="9" t="s">
        <v>291</v>
      </c>
      <c r="B12" s="92">
        <f>'1950 to 1960 (1950 Occ)'!$M$11</f>
        <v>0.36938498850675822</v>
      </c>
      <c r="C12" s="92">
        <f>'1950 to 1960 (1950 Occ)'!$M$12</f>
        <v>0.22155912375654735</v>
      </c>
      <c r="D12" s="93">
        <f>'1950 to 1960 (2010 Occ)'!$M$11</f>
        <v>0.37796661242174812</v>
      </c>
      <c r="E12" s="93">
        <f>'1950 to 1960 (2010 Occ)'!$M$12</f>
        <v>0.16702473572300386</v>
      </c>
      <c r="F12" s="92">
        <f>'1950 to 1960 (1950 Occ)'!$M$23</f>
        <v>0.31275546873991572</v>
      </c>
      <c r="G12" s="93">
        <f>'1950 to 1960 (2010 Occ)'!$M$23</f>
        <v>0.82851476841197336</v>
      </c>
    </row>
    <row r="13" spans="1:7" x14ac:dyDescent="0.25">
      <c r="A13" s="9" t="s">
        <v>292</v>
      </c>
      <c r="B13" s="92">
        <f>'1960 to 1970 (1950 Occ)'!$M$11</f>
        <v>0.29749999940608896</v>
      </c>
      <c r="C13" s="92">
        <f>'1960 to 1970 (1950 Occ)'!$M$12</f>
        <v>0.19648777200576265</v>
      </c>
      <c r="D13" s="93">
        <f>'1960 to 1970 (2010 Occ)'!$M$11</f>
        <v>0.46350702857762732</v>
      </c>
      <c r="E13" s="93">
        <f>'1960 to 1970 (2010 Occ)'!$M$12</f>
        <v>0.3110063949568882</v>
      </c>
      <c r="F13" s="92">
        <f>'1960 to 1970 (1950 Occ)'!$M$23</f>
        <v>0.6100362449830864</v>
      </c>
      <c r="G13" s="93">
        <f>'1960 to 1970 (2010 Occ)'!$M$23</f>
        <v>0.30306242474312722</v>
      </c>
    </row>
    <row r="14" spans="1:7" x14ac:dyDescent="0.25">
      <c r="A14" s="9" t="s">
        <v>293</v>
      </c>
      <c r="B14" s="92">
        <f>'1970 to 1980 (1950 Occ)'!$M$11</f>
        <v>0.31061317496382829</v>
      </c>
      <c r="C14" s="92">
        <f>'1970 to 1980 (1950 Occ)'!$M$12</f>
        <v>0.22999902680507539</v>
      </c>
      <c r="D14" s="93">
        <f>'1970 to 1980 (2010 Occ)'!$M$11</f>
        <v>0.42275251511988732</v>
      </c>
      <c r="E14" s="93">
        <f>'1970 to 1980 (2010 Occ)'!$M$12</f>
        <v>0.32459348442303448</v>
      </c>
      <c r="F14" s="92">
        <f>'1970 to 1980 (1950 Occ)'!$M$23</f>
        <v>0.20317459167095847</v>
      </c>
      <c r="G14" s="93">
        <f>'1970 to 1980 (2010 Occ)'!$M$23</f>
        <v>0.31848883940493566</v>
      </c>
    </row>
    <row r="15" spans="1:7" x14ac:dyDescent="0.25">
      <c r="A15" s="9" t="s">
        <v>294</v>
      </c>
      <c r="B15" s="92">
        <f>'1980 to 1990 (1950 Occ)'!$M$11</f>
        <v>0.21440153764929945</v>
      </c>
      <c r="C15" s="92">
        <f>'1980 to 1990 (1950 Occ)'!$M$12</f>
        <v>0.1506738279705698</v>
      </c>
      <c r="D15" s="93">
        <f>'1980 to 1990 (2010 Occ)'!$O$11</f>
        <v>0.25650066799613269</v>
      </c>
      <c r="E15" s="93">
        <f>'1980 to 1990 (2010 Occ)'!$O$12</f>
        <v>0.18775710392067563</v>
      </c>
      <c r="F15" s="92">
        <f>'1980 to 1990 (1950 Occ)'!$M$23</f>
        <v>0.28680263866836953</v>
      </c>
      <c r="G15" s="93">
        <f>'1980 to 1990 (2010 Occ)'!$O$23</f>
        <v>0.52433641327118496</v>
      </c>
    </row>
    <row r="16" spans="1:7" x14ac:dyDescent="0.25">
      <c r="A16" s="9" t="s">
        <v>295</v>
      </c>
      <c r="B16" s="92">
        <f>'1990 to 2000 (1950 Occ)'!$M$11</f>
        <v>0.2107366407671904</v>
      </c>
      <c r="C16" s="92">
        <f>'1990 to 2000 (1950 Occ)'!$M$12</f>
        <v>0.15766732099409142</v>
      </c>
      <c r="D16" s="93">
        <f>'1990 to 2000 (2010 Occ)'!$M$11</f>
        <v>0.34371858202709321</v>
      </c>
      <c r="E16" s="93">
        <f>'1990 to 2000 (2010 Occ)'!$M$12</f>
        <v>0.28819791477635132</v>
      </c>
      <c r="F16" s="92">
        <f>'1990 to 2000 (1950 Occ)'!$M$23</f>
        <v>0.54798393556751279</v>
      </c>
      <c r="G16" s="93">
        <f>'1990 to 2000 (2010 Occ)'!$M$23</f>
        <v>0.24965420088786805</v>
      </c>
    </row>
    <row r="17" spans="1:7" x14ac:dyDescent="0.25">
      <c r="A17" s="9" t="s">
        <v>296</v>
      </c>
      <c r="B17" s="92">
        <f>'2000 to 2010 (1950 Occ)'!$M$11</f>
        <v>0.13629699509661899</v>
      </c>
      <c r="C17" s="92">
        <f>'2000 to 2010 (1950 Occ)'!$M$12</f>
        <v>0.10877689362819573</v>
      </c>
      <c r="D17" s="93">
        <f>'2000 to 2010 (2010 Occ)'!$O$11</f>
        <v>0.18215532815123167</v>
      </c>
      <c r="E17" s="93">
        <f>'2000 to 2010 (2010 Occ)'!$O$12</f>
        <v>0.14879897609221263</v>
      </c>
      <c r="F17" s="92">
        <f>'2000 to 2010 (1950 Occ)'!$M$23</f>
        <v>0.21238854315006911</v>
      </c>
      <c r="G17" s="93">
        <f>'2000 to 2010 (2010 Occ)'!$O$23</f>
        <v>0.31831137457131331</v>
      </c>
    </row>
    <row r="18" spans="1:7" x14ac:dyDescent="0.25">
      <c r="A18" s="9" t="s">
        <v>297</v>
      </c>
      <c r="B18" s="92">
        <f>'2010 to 2015 (1950 Occ)'!$M$11</f>
        <v>6.3338321393696731E-2</v>
      </c>
      <c r="C18" s="92">
        <f>'2010 to 2015 (1950 Occ)'!$M$12</f>
        <v>4.9611045462875807E-2</v>
      </c>
      <c r="D18" s="93">
        <f>'2010 to 2015 (2010 Occ)'!$M$11</f>
        <v>0.10212697096346406</v>
      </c>
      <c r="E18" s="93">
        <f>'2010 to 2015 (2010 Occ)'!$M$12</f>
        <v>8.5648862549993071E-2</v>
      </c>
      <c r="F18" s="92">
        <f>'2010 to 2015 (1950 Occ)'!$M$23</f>
        <v>0.60190819635021386</v>
      </c>
      <c r="G18" s="93">
        <f>'2010 to 2015 (2010 Occ)'!$M$23</f>
        <v>0.74137874911064439</v>
      </c>
    </row>
    <row r="19" spans="1:7" x14ac:dyDescent="0.25">
      <c r="C19" s="22"/>
      <c r="D19" s="27"/>
    </row>
    <row r="20" spans="1:7" x14ac:dyDescent="0.25">
      <c r="C20" s="7"/>
    </row>
    <row r="21" spans="1:7" x14ac:dyDescent="0.25">
      <c r="C21" s="7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1"/>
  <sheetViews>
    <sheetView workbookViewId="0"/>
  </sheetViews>
  <sheetFormatPr defaultRowHeight="15" x14ac:dyDescent="0.25"/>
  <cols>
    <col min="1" max="1" width="56.28515625" bestFit="1" customWidth="1"/>
    <col min="2" max="3" width="12" style="8" customWidth="1"/>
    <col min="4" max="4" width="12.5703125" style="8" customWidth="1"/>
    <col min="5" max="5" width="10.5703125" customWidth="1"/>
    <col min="6" max="6" width="13.140625" style="3" customWidth="1"/>
    <col min="7" max="9" width="11.85546875" customWidth="1"/>
    <col min="10" max="10" width="4" style="53" customWidth="1"/>
    <col min="11" max="11" width="14.140625" customWidth="1"/>
    <col min="12" max="12" width="44.5703125" customWidth="1"/>
    <col min="13" max="14" width="14" customWidth="1"/>
    <col min="15" max="15" width="9.5703125" customWidth="1"/>
  </cols>
  <sheetData>
    <row r="1" spans="1:17" x14ac:dyDescent="0.25">
      <c r="A1" t="s">
        <v>812</v>
      </c>
      <c r="B1" s="18" t="s">
        <v>846</v>
      </c>
      <c r="E1" s="8"/>
      <c r="J1" s="44"/>
    </row>
    <row r="2" spans="1:17" ht="60" x14ac:dyDescent="0.25">
      <c r="A2" t="s">
        <v>787</v>
      </c>
      <c r="B2" s="34" t="s">
        <v>788</v>
      </c>
      <c r="C2" s="35">
        <v>1930</v>
      </c>
      <c r="D2" s="35">
        <v>1940</v>
      </c>
      <c r="E2" s="34" t="s">
        <v>789</v>
      </c>
      <c r="F2" s="36" t="s">
        <v>790</v>
      </c>
      <c r="G2" s="34" t="s">
        <v>792</v>
      </c>
      <c r="H2" s="34" t="s">
        <v>791</v>
      </c>
      <c r="I2" s="34" t="s">
        <v>793</v>
      </c>
      <c r="J2" s="71"/>
      <c r="K2" s="95" t="str">
        <f>"Summary Statistics "&amp;A1</f>
        <v>Summary Statistics Decade: 1930 to 1940</v>
      </c>
      <c r="L2" s="96"/>
      <c r="M2" s="97"/>
    </row>
    <row r="3" spans="1:17" x14ac:dyDescent="0.25">
      <c r="A3" t="s">
        <v>14</v>
      </c>
      <c r="B3" s="8" t="s">
        <v>298</v>
      </c>
      <c r="C3" s="15">
        <f>VLOOKUP($A3,RAW!$B$4:$M$283,9,FALSE)</f>
        <v>197640.5</v>
      </c>
      <c r="D3" s="15">
        <f>VLOOKUP($A3,RAW!$B$4:$M$283,10,FALSE)</f>
        <v>294015.25</v>
      </c>
      <c r="E3" s="1">
        <f t="shared" ref="E3:E66" si="0">D3-C3</f>
        <v>96374.75</v>
      </c>
      <c r="F3" s="1">
        <f t="shared" ref="F3:F34" si="1">+C3*E$260</f>
        <v>19323.800595802841</v>
      </c>
      <c r="G3" s="16">
        <f t="shared" ref="G3:G66" si="2">+E3-F3</f>
        <v>77050.949404197163</v>
      </c>
      <c r="H3" s="16">
        <f t="shared" ref="H3:H66" si="3">ABS(G3)</f>
        <v>77050.949404197163</v>
      </c>
      <c r="I3" s="3">
        <f>IFERROR(+G3/C3,"")</f>
        <v>0.38985405017796032</v>
      </c>
      <c r="J3" s="52"/>
      <c r="K3" s="9" t="str">
        <f>"Total Jobs in "&amp;C2</f>
        <v>Total Jobs in 1930</v>
      </c>
      <c r="L3" s="9"/>
      <c r="M3" s="12">
        <f>+C259</f>
        <v>47359163.300000049</v>
      </c>
      <c r="O3" s="13"/>
    </row>
    <row r="4" spans="1:17" x14ac:dyDescent="0.25">
      <c r="A4" t="s">
        <v>15</v>
      </c>
      <c r="B4" s="8" t="s">
        <v>298</v>
      </c>
      <c r="C4" s="15">
        <f>VLOOKUP($A4,RAW!$B$4:$M$283,9,FALSE)</f>
        <v>33245.699999999997</v>
      </c>
      <c r="D4" s="15">
        <f>VLOOKUP($A4,RAW!$B$4:$M$283,10,FALSE)</f>
        <v>20967</v>
      </c>
      <c r="E4" s="1">
        <f t="shared" si="0"/>
        <v>-12278.699999999997</v>
      </c>
      <c r="F4" s="1">
        <f t="shared" si="1"/>
        <v>3250.514330149349</v>
      </c>
      <c r="G4" s="16">
        <f t="shared" si="2"/>
        <v>-15529.214330149345</v>
      </c>
      <c r="H4" s="16">
        <f t="shared" si="3"/>
        <v>15529.214330149345</v>
      </c>
      <c r="I4" s="3">
        <f t="shared" ref="I4:I67" si="4">IFERROR(+G4/C4,"")</f>
        <v>-0.4671044474969499</v>
      </c>
      <c r="J4" s="52"/>
      <c r="K4" s="9" t="str">
        <f>"Total Jobs in "&amp;D2</f>
        <v>Total Jobs in 1940</v>
      </c>
      <c r="L4" s="9"/>
      <c r="M4" s="12">
        <f>+D259</f>
        <v>51989585.850000001</v>
      </c>
    </row>
    <row r="5" spans="1:17" x14ac:dyDescent="0.25">
      <c r="A5" t="s">
        <v>115</v>
      </c>
      <c r="B5" s="8" t="s">
        <v>298</v>
      </c>
      <c r="C5" s="15">
        <f>VLOOKUP($A5,RAW!$B$4:$M$283,9,FALSE)</f>
        <v>37579.199999999997</v>
      </c>
      <c r="D5" s="15">
        <f>VLOOKUP($A5,RAW!$B$4:$M$283,10,FALSE)</f>
        <v>38053</v>
      </c>
      <c r="E5" s="1">
        <f t="shared" si="0"/>
        <v>473.80000000000291</v>
      </c>
      <c r="F5" s="1">
        <f t="shared" si="1"/>
        <v>3674.2113450927013</v>
      </c>
      <c r="G5" s="16">
        <f t="shared" si="2"/>
        <v>-3200.4113450926984</v>
      </c>
      <c r="H5" s="16">
        <f t="shared" si="3"/>
        <v>3200.4113450926984</v>
      </c>
      <c r="I5" s="3">
        <f t="shared" si="4"/>
        <v>-8.5164435248560336E-2</v>
      </c>
      <c r="J5" s="52"/>
      <c r="K5" s="9" t="s">
        <v>319</v>
      </c>
      <c r="L5" s="9"/>
      <c r="M5" s="12">
        <f>M4-M3</f>
        <v>4630422.5499999523</v>
      </c>
    </row>
    <row r="6" spans="1:17" x14ac:dyDescent="0.25">
      <c r="A6" t="s">
        <v>94</v>
      </c>
      <c r="B6" s="8" t="s">
        <v>298</v>
      </c>
      <c r="C6" s="15">
        <f>VLOOKUP($A6,RAW!$B$4:$M$283,9,FALSE)</f>
        <v>46156.9</v>
      </c>
      <c r="D6" s="15">
        <f>VLOOKUP($A6,RAW!$B$4:$M$283,10,FALSE)</f>
        <v>104196</v>
      </c>
      <c r="E6" s="1">
        <f t="shared" si="0"/>
        <v>58039.1</v>
      </c>
      <c r="F6" s="1">
        <f t="shared" si="1"/>
        <v>4512.8742930746084</v>
      </c>
      <c r="G6" s="16">
        <f t="shared" si="2"/>
        <v>53526.22570692539</v>
      </c>
      <c r="H6" s="16">
        <f t="shared" si="3"/>
        <v>53526.22570692539</v>
      </c>
      <c r="I6" s="3">
        <f t="shared" si="4"/>
        <v>1.1596581596018232</v>
      </c>
      <c r="J6" s="52"/>
      <c r="K6" s="9" t="s">
        <v>311</v>
      </c>
      <c r="L6" s="9"/>
      <c r="M6" s="37">
        <f>(M5/M3)</f>
        <v>9.7772473737937585E-2</v>
      </c>
    </row>
    <row r="7" spans="1:17" x14ac:dyDescent="0.25">
      <c r="A7" t="s">
        <v>48</v>
      </c>
      <c r="B7" s="8" t="s">
        <v>299</v>
      </c>
      <c r="C7" s="15">
        <f>VLOOKUP($A7,RAW!$B$4:$M$283,9,FALSE)</f>
        <v>1110</v>
      </c>
      <c r="D7" s="15">
        <f>VLOOKUP($A7,RAW!$B$4:$M$283,10,FALSE)</f>
        <v>3452.5</v>
      </c>
      <c r="E7" s="1">
        <f t="shared" si="0"/>
        <v>2342.5</v>
      </c>
      <c r="F7" s="1">
        <f t="shared" si="1"/>
        <v>108.52744584911065</v>
      </c>
      <c r="G7" s="16">
        <f t="shared" si="2"/>
        <v>2233.9725541508892</v>
      </c>
      <c r="H7" s="16">
        <f t="shared" si="3"/>
        <v>2233.9725541508892</v>
      </c>
      <c r="I7" s="3">
        <f t="shared" si="4"/>
        <v>2.0125878866224225</v>
      </c>
      <c r="J7" s="52"/>
      <c r="K7" s="9" t="s">
        <v>302</v>
      </c>
      <c r="L7" s="9"/>
      <c r="M7" s="12">
        <f>+M15+M17</f>
        <v>7300115.3137801932</v>
      </c>
    </row>
    <row r="8" spans="1:17" x14ac:dyDescent="0.25">
      <c r="A8" t="s">
        <v>16</v>
      </c>
      <c r="B8" s="8" t="s">
        <v>299</v>
      </c>
      <c r="C8" s="15">
        <f>VLOOKUP($A8,RAW!$B$4:$M$283,9,FALSE)</f>
        <v>6046.9</v>
      </c>
      <c r="D8" s="15">
        <f>VLOOKUP($A8,RAW!$B$4:$M$283,10,FALSE)</f>
        <v>7177</v>
      </c>
      <c r="E8" s="1">
        <f t="shared" si="0"/>
        <v>1130.1000000000004</v>
      </c>
      <c r="F8" s="1">
        <f t="shared" si="1"/>
        <v>591.22037144593435</v>
      </c>
      <c r="G8" s="16">
        <f t="shared" si="2"/>
        <v>538.87962855406602</v>
      </c>
      <c r="H8" s="16">
        <f t="shared" si="3"/>
        <v>538.87962855406602</v>
      </c>
      <c r="I8" s="3">
        <f t="shared" si="4"/>
        <v>8.9116676074363077E-2</v>
      </c>
      <c r="J8" s="52"/>
      <c r="K8" s="9" t="s">
        <v>303</v>
      </c>
      <c r="L8" s="9"/>
      <c r="M8" s="12">
        <f>+M16+M18</f>
        <v>-4340136.0153414607</v>
      </c>
    </row>
    <row r="9" spans="1:17" x14ac:dyDescent="0.25">
      <c r="A9" t="s">
        <v>178</v>
      </c>
      <c r="B9" s="8" t="s">
        <v>299</v>
      </c>
      <c r="C9" s="15">
        <f>VLOOKUP($A9,RAW!$B$4:$M$283,9,FALSE)</f>
        <v>2122.3000000000002</v>
      </c>
      <c r="D9" s="15">
        <f>VLOOKUP($A9,RAW!$B$4:$M$283,10,FALSE)</f>
        <v>4612.1499999999996</v>
      </c>
      <c r="E9" s="1">
        <f t="shared" si="0"/>
        <v>2489.8499999999995</v>
      </c>
      <c r="F9" s="1">
        <f t="shared" si="1"/>
        <v>207.50252101402481</v>
      </c>
      <c r="G9" s="16">
        <f t="shared" si="2"/>
        <v>2282.3474789859747</v>
      </c>
      <c r="H9" s="16">
        <f t="shared" si="3"/>
        <v>2282.3474789859747</v>
      </c>
      <c r="I9" s="3">
        <f t="shared" si="4"/>
        <v>1.0754122786533358</v>
      </c>
      <c r="J9" s="52"/>
      <c r="K9" s="9" t="s">
        <v>300</v>
      </c>
      <c r="L9" s="9"/>
      <c r="M9" s="12">
        <f>+M7-M8</f>
        <v>11640251.329121653</v>
      </c>
    </row>
    <row r="10" spans="1:17" x14ac:dyDescent="0.25">
      <c r="A10" t="s">
        <v>179</v>
      </c>
      <c r="B10" s="8" t="s">
        <v>298</v>
      </c>
      <c r="C10" s="15">
        <f>VLOOKUP($A10,RAW!$B$4:$M$283,9,FALSE)</f>
        <v>1520.2</v>
      </c>
      <c r="D10" s="15">
        <f>VLOOKUP($A10,RAW!$B$4:$M$283,10,FALSE)</f>
        <v>4948.6000000000004</v>
      </c>
      <c r="E10" s="1">
        <f t="shared" si="0"/>
        <v>3428.4000000000005</v>
      </c>
      <c r="F10" s="1">
        <f t="shared" si="1"/>
        <v>148.63371457641261</v>
      </c>
      <c r="G10" s="16">
        <f t="shared" si="2"/>
        <v>3279.7662854235878</v>
      </c>
      <c r="H10" s="16">
        <f t="shared" si="3"/>
        <v>3279.7662854235878</v>
      </c>
      <c r="I10" s="3">
        <f t="shared" si="4"/>
        <v>2.1574571013179762</v>
      </c>
      <c r="J10" s="52"/>
      <c r="K10" s="9" t="s">
        <v>312</v>
      </c>
      <c r="L10" s="9"/>
      <c r="M10" s="12">
        <f>+H259</f>
        <v>12019035.13436899</v>
      </c>
    </row>
    <row r="11" spans="1:17" x14ac:dyDescent="0.25">
      <c r="A11" t="s">
        <v>180</v>
      </c>
      <c r="B11" s="8" t="s">
        <v>298</v>
      </c>
      <c r="C11" s="15">
        <f>VLOOKUP($A11,RAW!$B$4:$M$283,9,FALSE)</f>
        <v>2228.6</v>
      </c>
      <c r="D11" s="15">
        <f>VLOOKUP($A11,RAW!$B$4:$M$283,10,FALSE)</f>
        <v>14526</v>
      </c>
      <c r="E11" s="1">
        <f t="shared" si="0"/>
        <v>12297.4</v>
      </c>
      <c r="F11" s="1">
        <f t="shared" si="1"/>
        <v>217.89573497236753</v>
      </c>
      <c r="G11" s="16">
        <f t="shared" si="2"/>
        <v>12079.504265027632</v>
      </c>
      <c r="H11" s="16">
        <f t="shared" si="3"/>
        <v>12079.504265027632</v>
      </c>
      <c r="I11" s="3">
        <f t="shared" si="4"/>
        <v>5.4202208853215614</v>
      </c>
      <c r="J11" s="52"/>
      <c r="K11" s="9" t="s">
        <v>310</v>
      </c>
      <c r="L11" s="9"/>
      <c r="M11" s="77">
        <f>+C263</f>
        <v>0.25378478623521156</v>
      </c>
    </row>
    <row r="12" spans="1:17" x14ac:dyDescent="0.25">
      <c r="A12" t="s">
        <v>181</v>
      </c>
      <c r="B12" s="8" t="s">
        <v>298</v>
      </c>
      <c r="C12" s="15">
        <f>VLOOKUP($A12,RAW!$B$4:$M$283,9,FALSE)</f>
        <v>1824.5</v>
      </c>
      <c r="D12" s="15">
        <f>VLOOKUP($A12,RAW!$B$4:$M$283,10,FALSE)</f>
        <v>7132</v>
      </c>
      <c r="E12" s="1">
        <f t="shared" si="0"/>
        <v>5307.5</v>
      </c>
      <c r="F12" s="1">
        <f t="shared" si="1"/>
        <v>178.38587833486699</v>
      </c>
      <c r="G12" s="16">
        <f t="shared" si="2"/>
        <v>5129.1141216651331</v>
      </c>
      <c r="H12" s="16">
        <f t="shared" si="3"/>
        <v>5129.1141216651331</v>
      </c>
      <c r="I12" s="3">
        <f t="shared" si="4"/>
        <v>2.811243695075436</v>
      </c>
      <c r="J12" s="52"/>
      <c r="K12" s="9" t="s">
        <v>800</v>
      </c>
      <c r="L12" s="9"/>
      <c r="M12" s="77">
        <f>+H266</f>
        <v>0.19389733321543953</v>
      </c>
      <c r="N12" s="7"/>
      <c r="O12" s="7"/>
      <c r="P12" s="7"/>
      <c r="Q12" s="7"/>
    </row>
    <row r="13" spans="1:17" x14ac:dyDescent="0.25">
      <c r="A13" t="s">
        <v>182</v>
      </c>
      <c r="B13" s="8" t="s">
        <v>298</v>
      </c>
      <c r="C13" s="15">
        <f>VLOOKUP($A13,RAW!$B$4:$M$283,9,FALSE)</f>
        <v>8670.9</v>
      </c>
      <c r="D13" s="15">
        <f>VLOOKUP($A13,RAW!$B$4:$M$283,10,FALSE)</f>
        <v>17713</v>
      </c>
      <c r="E13" s="1">
        <f t="shared" si="0"/>
        <v>9042.1</v>
      </c>
      <c r="F13" s="1">
        <f t="shared" si="1"/>
        <v>847.77534253428234</v>
      </c>
      <c r="G13" s="16">
        <f t="shared" si="2"/>
        <v>8194.3246574657187</v>
      </c>
      <c r="H13" s="16">
        <f t="shared" si="3"/>
        <v>8194.3246574657187</v>
      </c>
      <c r="I13" s="3">
        <f t="shared" si="4"/>
        <v>0.94503738452360408</v>
      </c>
      <c r="J13" s="52"/>
      <c r="K13" s="9"/>
      <c r="L13" s="9"/>
      <c r="M13" s="12"/>
      <c r="N13" s="7"/>
      <c r="O13" s="7"/>
      <c r="P13" s="7"/>
      <c r="Q13" s="7"/>
    </row>
    <row r="14" spans="1:17" x14ac:dyDescent="0.25">
      <c r="A14" t="s">
        <v>183</v>
      </c>
      <c r="B14" s="8" t="s">
        <v>298</v>
      </c>
      <c r="C14" s="15">
        <f>VLOOKUP($A14,RAW!$B$4:$M$283,9,FALSE)</f>
        <v>819.6</v>
      </c>
      <c r="D14" s="15">
        <f>VLOOKUP($A14,RAW!$B$4:$M$283,10,FALSE)</f>
        <v>2797.8</v>
      </c>
      <c r="E14" s="1">
        <f t="shared" si="0"/>
        <v>1978.2000000000003</v>
      </c>
      <c r="F14" s="1">
        <f t="shared" si="1"/>
        <v>80.134319475613594</v>
      </c>
      <c r="G14" s="16">
        <f t="shared" si="2"/>
        <v>1898.0656805243866</v>
      </c>
      <c r="H14" s="16">
        <f t="shared" si="3"/>
        <v>1898.0656805243866</v>
      </c>
      <c r="I14" s="3">
        <f t="shared" si="4"/>
        <v>2.3158439245051081</v>
      </c>
      <c r="J14" s="52"/>
      <c r="K14" s="9" t="s">
        <v>304</v>
      </c>
      <c r="L14" s="9"/>
      <c r="M14" s="9"/>
      <c r="N14" s="75"/>
      <c r="O14" s="7"/>
      <c r="P14" s="7"/>
      <c r="Q14" s="7"/>
    </row>
    <row r="15" spans="1:17" x14ac:dyDescent="0.25">
      <c r="A15" t="s">
        <v>184</v>
      </c>
      <c r="B15" s="8" t="s">
        <v>298</v>
      </c>
      <c r="C15" s="15">
        <f>VLOOKUP($A15,RAW!$B$4:$M$283,9,FALSE)</f>
        <v>3936.8</v>
      </c>
      <c r="D15" s="15">
        <f>VLOOKUP($A15,RAW!$B$4:$M$283,10,FALSE)</f>
        <v>11623</v>
      </c>
      <c r="E15" s="1">
        <f t="shared" si="0"/>
        <v>7686.2</v>
      </c>
      <c r="F15" s="1">
        <f t="shared" si="1"/>
        <v>384.91067461151243</v>
      </c>
      <c r="G15" s="16">
        <f t="shared" si="2"/>
        <v>7301.2893253884877</v>
      </c>
      <c r="H15" s="16">
        <f t="shared" si="3"/>
        <v>7301.2893253884877</v>
      </c>
      <c r="I15" s="3">
        <f t="shared" si="4"/>
        <v>1.8546254128704753</v>
      </c>
      <c r="J15" s="52"/>
      <c r="K15" s="9" t="s">
        <v>299</v>
      </c>
      <c r="L15" s="9" t="s">
        <v>305</v>
      </c>
      <c r="M15" s="10">
        <f>SUMIFS(G:G,B:B,K15,G:G,"&gt;0")</f>
        <v>2961920.2137801936</v>
      </c>
      <c r="N15" s="75"/>
      <c r="O15" s="75"/>
      <c r="P15" s="7"/>
      <c r="Q15" s="7"/>
    </row>
    <row r="16" spans="1:17" x14ac:dyDescent="0.25">
      <c r="A16" t="s">
        <v>185</v>
      </c>
      <c r="B16" s="8" t="s">
        <v>298</v>
      </c>
      <c r="C16" s="15">
        <f>VLOOKUP($A16,RAW!$B$4:$M$283,9,FALSE)</f>
        <v>3160</v>
      </c>
      <c r="D16" s="15">
        <f>VLOOKUP($A16,RAW!$B$4:$M$283,10,FALSE)</f>
        <v>17968</v>
      </c>
      <c r="E16" s="1">
        <f t="shared" si="0"/>
        <v>14808</v>
      </c>
      <c r="F16" s="1">
        <f t="shared" si="1"/>
        <v>308.96101701188257</v>
      </c>
      <c r="G16" s="16">
        <f t="shared" si="2"/>
        <v>14499.038982988117</v>
      </c>
      <c r="H16" s="16">
        <f t="shared" si="3"/>
        <v>14499.038982988117</v>
      </c>
      <c r="I16" s="3">
        <f t="shared" si="4"/>
        <v>4.588303475629151</v>
      </c>
      <c r="J16" s="52"/>
      <c r="K16" s="9"/>
      <c r="L16" s="9" t="s">
        <v>306</v>
      </c>
      <c r="M16" s="10">
        <f>SUMIFS(G:G,B:B,K15,G:G,"&lt;0")</f>
        <v>-3252922.9153414611</v>
      </c>
      <c r="N16" s="7"/>
      <c r="O16" s="76"/>
      <c r="P16" s="7"/>
      <c r="Q16" s="7"/>
    </row>
    <row r="17" spans="1:17" x14ac:dyDescent="0.25">
      <c r="A17" t="s">
        <v>186</v>
      </c>
      <c r="B17" s="8" t="s">
        <v>298</v>
      </c>
      <c r="C17" s="15">
        <f>VLOOKUP($A17,RAW!$B$4:$M$283,9,FALSE)</f>
        <v>3223.8999999999996</v>
      </c>
      <c r="D17" s="15">
        <f>VLOOKUP($A17,RAW!$B$4:$M$283,10,FALSE)</f>
        <v>6139.95</v>
      </c>
      <c r="E17" s="1">
        <f t="shared" si="0"/>
        <v>2916.05</v>
      </c>
      <c r="F17" s="1">
        <f t="shared" si="1"/>
        <v>315.20867808373674</v>
      </c>
      <c r="G17" s="16">
        <f t="shared" si="2"/>
        <v>2600.8413219162635</v>
      </c>
      <c r="H17" s="16">
        <f t="shared" si="3"/>
        <v>2600.8413219162635</v>
      </c>
      <c r="I17" s="3">
        <f t="shared" si="4"/>
        <v>0.80673759171074277</v>
      </c>
      <c r="J17" s="52"/>
      <c r="K17" s="9" t="s">
        <v>298</v>
      </c>
      <c r="L17" s="9" t="s">
        <v>307</v>
      </c>
      <c r="M17" s="10">
        <f>SUMIFS(E:E,B:B,K17,E:E,"&gt;0")</f>
        <v>4338195.0999999996</v>
      </c>
      <c r="N17" s="7"/>
      <c r="O17" s="27"/>
      <c r="P17" s="7"/>
      <c r="Q17" s="7"/>
    </row>
    <row r="18" spans="1:17" x14ac:dyDescent="0.25">
      <c r="A18" t="s">
        <v>188</v>
      </c>
      <c r="B18" s="8" t="s">
        <v>298</v>
      </c>
      <c r="C18" s="15">
        <f>VLOOKUP($A18,RAW!$B$4:$M$283,9,FALSE)</f>
        <v>7480.6</v>
      </c>
      <c r="D18" s="15">
        <f>VLOOKUP($A18,RAW!$B$4:$M$283,10,FALSE)</f>
        <v>28878</v>
      </c>
      <c r="E18" s="1">
        <f t="shared" si="0"/>
        <v>21397.4</v>
      </c>
      <c r="F18" s="1">
        <f t="shared" si="1"/>
        <v>731.39676704401541</v>
      </c>
      <c r="G18" s="16">
        <f t="shared" si="2"/>
        <v>20666.003232955987</v>
      </c>
      <c r="H18" s="16">
        <f t="shared" si="3"/>
        <v>20666.003232955987</v>
      </c>
      <c r="I18" s="3">
        <f t="shared" si="4"/>
        <v>2.7626130568344767</v>
      </c>
      <c r="J18" s="52"/>
      <c r="K18" s="9"/>
      <c r="L18" s="9" t="s">
        <v>308</v>
      </c>
      <c r="M18" s="10">
        <f>SUMIFS(E:E,B:B,K17,E:E,"&lt;0")</f>
        <v>-1087213.1000000001</v>
      </c>
      <c r="N18" s="7"/>
      <c r="O18" s="7"/>
      <c r="P18" s="7"/>
      <c r="Q18" s="7"/>
    </row>
    <row r="19" spans="1:17" x14ac:dyDescent="0.25">
      <c r="A19" t="s">
        <v>187</v>
      </c>
      <c r="B19" s="8" t="s">
        <v>298</v>
      </c>
      <c r="C19" s="15">
        <f>VLOOKUP($A19,RAW!$B$4:$M$283,9,FALSE)</f>
        <v>7279.2</v>
      </c>
      <c r="D19" s="15">
        <f>VLOOKUP($A19,RAW!$B$4:$M$283,10,FALSE)</f>
        <v>18145</v>
      </c>
      <c r="E19" s="1">
        <f t="shared" si="0"/>
        <v>10865.8</v>
      </c>
      <c r="F19" s="1">
        <f t="shared" si="1"/>
        <v>711.70539083319477</v>
      </c>
      <c r="G19" s="16">
        <f t="shared" si="2"/>
        <v>10154.094609166805</v>
      </c>
      <c r="H19" s="16">
        <f t="shared" si="3"/>
        <v>10154.094609166805</v>
      </c>
      <c r="I19" s="3">
        <f t="shared" si="4"/>
        <v>1.3949465063697666</v>
      </c>
      <c r="J19" s="52"/>
      <c r="K19" s="9"/>
      <c r="L19" s="9"/>
      <c r="M19" s="9"/>
      <c r="N19" s="7"/>
      <c r="O19" s="7"/>
      <c r="P19" s="7"/>
      <c r="Q19" s="7"/>
    </row>
    <row r="20" spans="1:17" x14ac:dyDescent="0.25">
      <c r="A20" t="s">
        <v>189</v>
      </c>
      <c r="B20" s="8" t="s">
        <v>298</v>
      </c>
      <c r="C20" s="15">
        <f>VLOOKUP($A20,RAW!$B$4:$M$283,9,FALSE)</f>
        <v>11467</v>
      </c>
      <c r="D20" s="15">
        <f>VLOOKUP($A20,RAW!$B$4:$M$283,10,FALSE)</f>
        <v>13410</v>
      </c>
      <c r="E20" s="1">
        <f t="shared" si="0"/>
        <v>1943</v>
      </c>
      <c r="F20" s="1">
        <f t="shared" si="1"/>
        <v>1121.1569563529295</v>
      </c>
      <c r="G20" s="16">
        <f t="shared" si="2"/>
        <v>821.84304364707054</v>
      </c>
      <c r="H20" s="16">
        <f t="shared" si="3"/>
        <v>821.84304364707054</v>
      </c>
      <c r="I20" s="3">
        <f t="shared" si="4"/>
        <v>7.1670275019366056E-2</v>
      </c>
      <c r="J20" s="52"/>
      <c r="K20" s="9" t="s">
        <v>833</v>
      </c>
      <c r="L20" s="9"/>
      <c r="M20" s="72">
        <f>+M15/M10</f>
        <v>0.24643577297735364</v>
      </c>
      <c r="N20" s="7"/>
      <c r="O20" s="76"/>
      <c r="P20" s="7"/>
      <c r="Q20" s="7"/>
    </row>
    <row r="21" spans="1:17" x14ac:dyDescent="0.25">
      <c r="A21" t="s">
        <v>17</v>
      </c>
      <c r="B21" s="8" t="s">
        <v>298</v>
      </c>
      <c r="C21" s="15">
        <f>VLOOKUP($A21,RAW!$B$4:$M$283,9,FALSE)</f>
        <v>24067.800000000003</v>
      </c>
      <c r="D21" s="15">
        <f>VLOOKUP($A21,RAW!$B$4:$M$283,10,FALSE)</f>
        <v>20029</v>
      </c>
      <c r="E21" s="1">
        <f t="shared" si="0"/>
        <v>-4038.8000000000029</v>
      </c>
      <c r="F21" s="1">
        <f t="shared" si="1"/>
        <v>2353.168343429933</v>
      </c>
      <c r="G21" s="16">
        <f t="shared" si="2"/>
        <v>-6391.9683434299359</v>
      </c>
      <c r="H21" s="16">
        <f t="shared" si="3"/>
        <v>6391.9683434299359</v>
      </c>
      <c r="I21" s="3">
        <f t="shared" si="4"/>
        <v>-0.26558174587747674</v>
      </c>
      <c r="J21" s="52"/>
      <c r="K21" s="9" t="s">
        <v>834</v>
      </c>
      <c r="L21" s="9"/>
      <c r="M21" s="32">
        <f>ABS(+M16/M10)</f>
        <v>0.2706475918386807</v>
      </c>
      <c r="N21" s="7"/>
      <c r="O21" s="27"/>
      <c r="P21" s="7"/>
      <c r="Q21" s="7"/>
    </row>
    <row r="22" spans="1:17" x14ac:dyDescent="0.25">
      <c r="A22" t="s">
        <v>18</v>
      </c>
      <c r="B22" s="8" t="s">
        <v>298</v>
      </c>
      <c r="C22" s="15">
        <f>VLOOKUP($A22,RAW!$B$4:$M$283,9,FALSE)</f>
        <v>51285.2</v>
      </c>
      <c r="D22" s="15">
        <f>VLOOKUP($A22,RAW!$B$4:$M$283,10,FALSE)</f>
        <v>62267</v>
      </c>
      <c r="E22" s="1">
        <f t="shared" si="0"/>
        <v>10981.800000000003</v>
      </c>
      <c r="F22" s="1">
        <f t="shared" si="1"/>
        <v>5014.280870144873</v>
      </c>
      <c r="G22" s="16">
        <f t="shared" si="2"/>
        <v>5967.5191298551299</v>
      </c>
      <c r="H22" s="16">
        <f t="shared" si="3"/>
        <v>5967.5191298551299</v>
      </c>
      <c r="I22" s="3">
        <f t="shared" si="4"/>
        <v>0.11635947856019144</v>
      </c>
      <c r="J22" s="52"/>
      <c r="K22" s="9" t="s">
        <v>835</v>
      </c>
      <c r="L22" s="9"/>
      <c r="M22" s="73">
        <f>+M21+M20</f>
        <v>0.51708336481603434</v>
      </c>
      <c r="N22" s="7"/>
      <c r="O22" s="7"/>
      <c r="P22" s="7"/>
      <c r="Q22" s="7"/>
    </row>
    <row r="23" spans="1:17" x14ac:dyDescent="0.25">
      <c r="A23" t="s">
        <v>190</v>
      </c>
      <c r="B23" s="8" t="s">
        <v>299</v>
      </c>
      <c r="C23" s="15">
        <f>VLOOKUP($A23,RAW!$B$4:$M$283,9,FALSE)</f>
        <v>2535.9</v>
      </c>
      <c r="D23" s="15">
        <f>VLOOKUP($A23,RAW!$B$4:$M$283,10,FALSE)</f>
        <v>11349</v>
      </c>
      <c r="E23" s="1">
        <f t="shared" si="0"/>
        <v>8813.1</v>
      </c>
      <c r="F23" s="1">
        <f t="shared" si="1"/>
        <v>247.94121615203576</v>
      </c>
      <c r="G23" s="16">
        <f t="shared" si="2"/>
        <v>8565.1587838479645</v>
      </c>
      <c r="H23" s="16">
        <f t="shared" si="3"/>
        <v>8565.1587838479645</v>
      </c>
      <c r="I23" s="3">
        <f t="shared" si="4"/>
        <v>3.3775617271374911</v>
      </c>
      <c r="J23" s="52"/>
      <c r="K23" s="9" t="s">
        <v>836</v>
      </c>
      <c r="L23" s="9"/>
      <c r="M23" s="78">
        <f>+M20/M21</f>
        <v>0.91054116278352659</v>
      </c>
      <c r="N23" s="7"/>
      <c r="O23" s="7"/>
      <c r="P23" s="7"/>
      <c r="Q23" s="7"/>
    </row>
    <row r="24" spans="1:17" x14ac:dyDescent="0.25">
      <c r="A24" t="s">
        <v>19</v>
      </c>
      <c r="B24" s="8" t="s">
        <v>298</v>
      </c>
      <c r="C24" s="15">
        <f>VLOOKUP($A24,RAW!$B$4:$M$283,9,FALSE)</f>
        <v>6749.0999999999995</v>
      </c>
      <c r="D24" s="15">
        <f>VLOOKUP($A24,RAW!$B$4:$M$283,10,FALSE)</f>
        <v>10790</v>
      </c>
      <c r="E24" s="1">
        <f t="shared" si="0"/>
        <v>4040.9000000000005</v>
      </c>
      <c r="F24" s="1">
        <f t="shared" si="1"/>
        <v>659.876202504714</v>
      </c>
      <c r="G24" s="16">
        <f t="shared" si="2"/>
        <v>3381.0237974952865</v>
      </c>
      <c r="H24" s="16">
        <f t="shared" si="3"/>
        <v>3381.0237974952865</v>
      </c>
      <c r="I24" s="3">
        <f t="shared" si="4"/>
        <v>0.50095920900494684</v>
      </c>
      <c r="J24" s="52"/>
    </row>
    <row r="25" spans="1:17" x14ac:dyDescent="0.25">
      <c r="A25" t="s">
        <v>95</v>
      </c>
      <c r="B25" s="8" t="s">
        <v>298</v>
      </c>
      <c r="C25" s="15">
        <f>VLOOKUP($A25,RAW!$B$4:$M$283,9,FALSE)</f>
        <v>1715.6999999999998</v>
      </c>
      <c r="D25" s="15">
        <f>VLOOKUP($A25,RAW!$B$4:$M$283,10,FALSE)</f>
        <v>35483</v>
      </c>
      <c r="E25" s="1">
        <f t="shared" si="0"/>
        <v>33767.300000000003</v>
      </c>
      <c r="F25" s="1">
        <f t="shared" si="1"/>
        <v>167.74823319217938</v>
      </c>
      <c r="G25" s="16">
        <f t="shared" si="2"/>
        <v>33599.551766807825</v>
      </c>
      <c r="H25" s="16">
        <f t="shared" si="3"/>
        <v>33599.551766807825</v>
      </c>
      <c r="I25" s="3">
        <f t="shared" si="4"/>
        <v>19.583582075425674</v>
      </c>
      <c r="J25" s="52"/>
    </row>
    <row r="26" spans="1:17" x14ac:dyDescent="0.25">
      <c r="A26" t="s">
        <v>191</v>
      </c>
      <c r="B26" s="8" t="s">
        <v>299</v>
      </c>
      <c r="C26" s="15">
        <f>VLOOKUP($A26,RAW!$B$4:$M$283,9,FALSE)</f>
        <v>79687.8</v>
      </c>
      <c r="D26" s="15">
        <f>VLOOKUP($A26,RAW!$B$4:$M$283,10,FALSE)</f>
        <v>252946</v>
      </c>
      <c r="E26" s="1">
        <f t="shared" si="0"/>
        <v>173258.2</v>
      </c>
      <c r="F26" s="1">
        <f t="shared" si="1"/>
        <v>7791.2733327340175</v>
      </c>
      <c r="G26" s="16">
        <f t="shared" si="2"/>
        <v>165466.926667266</v>
      </c>
      <c r="H26" s="16">
        <f t="shared" si="3"/>
        <v>165466.926667266</v>
      </c>
      <c r="I26" s="3">
        <f t="shared" si="4"/>
        <v>2.0764398900115952</v>
      </c>
      <c r="J26" s="52"/>
    </row>
    <row r="27" spans="1:17" x14ac:dyDescent="0.25">
      <c r="A27" t="s">
        <v>229</v>
      </c>
      <c r="B27" s="8" t="s">
        <v>298</v>
      </c>
      <c r="C27" s="15">
        <f>VLOOKUP($A27,RAW!$B$4:$M$283,9,FALSE)</f>
        <v>49117.100000000006</v>
      </c>
      <c r="D27" s="15">
        <f>VLOOKUP($A27,RAW!$B$4:$M$283,10,FALSE)</f>
        <v>119364</v>
      </c>
      <c r="E27" s="1">
        <f t="shared" si="0"/>
        <v>70246.899999999994</v>
      </c>
      <c r="F27" s="1">
        <f t="shared" si="1"/>
        <v>4802.3003698336515</v>
      </c>
      <c r="G27" s="16">
        <f t="shared" si="2"/>
        <v>65444.59963016634</v>
      </c>
      <c r="H27" s="16">
        <f t="shared" si="3"/>
        <v>65444.59963016634</v>
      </c>
      <c r="I27" s="3">
        <f t="shared" si="4"/>
        <v>1.3324198625359871</v>
      </c>
      <c r="J27" s="52"/>
    </row>
    <row r="28" spans="1:17" x14ac:dyDescent="0.25">
      <c r="A28" t="s">
        <v>96</v>
      </c>
      <c r="B28" s="8" t="s">
        <v>298</v>
      </c>
      <c r="C28" s="15">
        <f>VLOOKUP($A28,RAW!$B$4:$M$283,9,FALSE)</f>
        <v>23855.599999999999</v>
      </c>
      <c r="D28" s="15">
        <f>VLOOKUP($A28,RAW!$B$4:$M$283,10,FALSE)</f>
        <v>40496</v>
      </c>
      <c r="E28" s="1">
        <f t="shared" si="0"/>
        <v>16640.400000000001</v>
      </c>
      <c r="F28" s="1">
        <f t="shared" si="1"/>
        <v>2332.4210245027421</v>
      </c>
      <c r="G28" s="16">
        <f t="shared" si="2"/>
        <v>14307.978975497259</v>
      </c>
      <c r="H28" s="16">
        <f t="shared" si="3"/>
        <v>14307.978975497259</v>
      </c>
      <c r="I28" s="3">
        <f t="shared" si="4"/>
        <v>0.5997744334872005</v>
      </c>
      <c r="J28" s="52"/>
    </row>
    <row r="29" spans="1:17" x14ac:dyDescent="0.25">
      <c r="A29" t="s">
        <v>230</v>
      </c>
      <c r="B29" s="8" t="s">
        <v>298</v>
      </c>
      <c r="C29" s="15">
        <f>VLOOKUP($A29,RAW!$B$4:$M$283,9,FALSE)</f>
        <v>15459.2</v>
      </c>
      <c r="D29" s="15">
        <f>VLOOKUP($A29,RAW!$B$4:$M$283,10,FALSE)</f>
        <v>42205</v>
      </c>
      <c r="E29" s="1">
        <f t="shared" si="0"/>
        <v>26745.8</v>
      </c>
      <c r="F29" s="1">
        <f t="shared" si="1"/>
        <v>1511.4842260095238</v>
      </c>
      <c r="G29" s="16">
        <f t="shared" si="2"/>
        <v>25234.315773990475</v>
      </c>
      <c r="H29" s="16">
        <f t="shared" si="3"/>
        <v>25234.315773990475</v>
      </c>
      <c r="I29" s="3">
        <f t="shared" si="4"/>
        <v>1.6323170522401207</v>
      </c>
      <c r="J29" s="52"/>
    </row>
    <row r="30" spans="1:17" x14ac:dyDescent="0.25">
      <c r="A30" t="s">
        <v>231</v>
      </c>
      <c r="B30" s="8" t="s">
        <v>299</v>
      </c>
      <c r="C30" s="15">
        <f>VLOOKUP($A30,RAW!$B$4:$M$283,9,FALSE)</f>
        <v>20905.099999999999</v>
      </c>
      <c r="D30" s="15">
        <f>VLOOKUP($A30,RAW!$B$4:$M$283,10,FALSE)</f>
        <v>67543</v>
      </c>
      <c r="E30" s="1">
        <f t="shared" si="0"/>
        <v>46637.9</v>
      </c>
      <c r="F30" s="1">
        <f t="shared" si="1"/>
        <v>2043.9433407389574</v>
      </c>
      <c r="G30" s="16">
        <f t="shared" si="2"/>
        <v>44593.956659261043</v>
      </c>
      <c r="H30" s="16">
        <f t="shared" si="3"/>
        <v>44593.956659261043</v>
      </c>
      <c r="I30" s="3">
        <f t="shared" si="4"/>
        <v>2.133161604549179</v>
      </c>
      <c r="J30" s="52"/>
    </row>
    <row r="31" spans="1:17" x14ac:dyDescent="0.25">
      <c r="A31" t="s">
        <v>116</v>
      </c>
      <c r="B31" s="8" t="s">
        <v>298</v>
      </c>
      <c r="C31" s="15">
        <f>VLOOKUP($A31,RAW!$B$4:$M$283,9,FALSE)</f>
        <v>4998.2</v>
      </c>
      <c r="D31" s="15">
        <f>VLOOKUP($A31,RAW!$B$4:$M$283,10,FALSE)</f>
        <v>8239</v>
      </c>
      <c r="E31" s="1">
        <f t="shared" si="0"/>
        <v>3240.8</v>
      </c>
      <c r="F31" s="1">
        <f t="shared" si="1"/>
        <v>488.68637823695929</v>
      </c>
      <c r="G31" s="16">
        <f t="shared" si="2"/>
        <v>2752.113621763041</v>
      </c>
      <c r="H31" s="16">
        <f t="shared" si="3"/>
        <v>2752.113621763041</v>
      </c>
      <c r="I31" s="3">
        <f t="shared" si="4"/>
        <v>0.55062094789384997</v>
      </c>
      <c r="J31" s="52"/>
    </row>
    <row r="32" spans="1:17" x14ac:dyDescent="0.25">
      <c r="A32" t="s">
        <v>20</v>
      </c>
      <c r="B32" s="8" t="s">
        <v>298</v>
      </c>
      <c r="C32" s="15">
        <f>VLOOKUP($A32,RAW!$B$4:$M$283,9,FALSE)</f>
        <v>9676.7000000000007</v>
      </c>
      <c r="D32" s="15">
        <f>VLOOKUP($A32,RAW!$B$4:$M$283,10,FALSE)</f>
        <v>15414</v>
      </c>
      <c r="E32" s="1">
        <f t="shared" si="0"/>
        <v>5737.2999999999993</v>
      </c>
      <c r="F32" s="1">
        <f t="shared" si="1"/>
        <v>946.11489661990004</v>
      </c>
      <c r="G32" s="16">
        <f t="shared" si="2"/>
        <v>4791.1851033800995</v>
      </c>
      <c r="H32" s="16">
        <f t="shared" si="3"/>
        <v>4791.1851033800995</v>
      </c>
      <c r="I32" s="3">
        <f t="shared" si="4"/>
        <v>0.4951259317102007</v>
      </c>
      <c r="J32" s="52"/>
    </row>
    <row r="33" spans="1:10" x14ac:dyDescent="0.25">
      <c r="A33" t="s">
        <v>97</v>
      </c>
      <c r="B33" s="8" t="s">
        <v>298</v>
      </c>
      <c r="C33" s="15">
        <f>VLOOKUP($A33,RAW!$B$4:$M$283,9,FALSE)</f>
        <v>9778.7999999999993</v>
      </c>
      <c r="D33" s="15">
        <f>VLOOKUP($A33,RAW!$B$4:$M$283,10,FALSE)</f>
        <v>5447</v>
      </c>
      <c r="E33" s="1">
        <f t="shared" si="0"/>
        <v>-4331.7999999999993</v>
      </c>
      <c r="F33" s="1">
        <f t="shared" si="1"/>
        <v>956.09746618854331</v>
      </c>
      <c r="G33" s="16">
        <f t="shared" si="2"/>
        <v>-5287.8974661885422</v>
      </c>
      <c r="H33" s="16">
        <f t="shared" si="3"/>
        <v>5287.8974661885422</v>
      </c>
      <c r="I33" s="3">
        <f t="shared" si="4"/>
        <v>-0.54075116232958464</v>
      </c>
      <c r="J33" s="52"/>
    </row>
    <row r="34" spans="1:10" x14ac:dyDescent="0.25">
      <c r="A34" t="s">
        <v>5</v>
      </c>
      <c r="B34" s="8" t="s">
        <v>298</v>
      </c>
      <c r="C34" s="15">
        <f>VLOOKUP($A34,RAW!$B$4:$M$283,9,FALSE)</f>
        <v>140190.70000000001</v>
      </c>
      <c r="D34" s="15">
        <f>VLOOKUP($A34,RAW!$B$4:$M$283,10,FALSE)</f>
        <v>150304</v>
      </c>
      <c r="E34" s="1">
        <f t="shared" si="0"/>
        <v>10113.299999999988</v>
      </c>
      <c r="F34" s="1">
        <f t="shared" si="1"/>
        <v>13706.791534053078</v>
      </c>
      <c r="G34" s="16">
        <f t="shared" si="2"/>
        <v>-3593.4915340530897</v>
      </c>
      <c r="H34" s="16">
        <f t="shared" si="3"/>
        <v>3593.4915340530897</v>
      </c>
      <c r="I34" s="3">
        <f t="shared" si="4"/>
        <v>-2.5632881026010208E-2</v>
      </c>
      <c r="J34" s="52"/>
    </row>
    <row r="35" spans="1:10" x14ac:dyDescent="0.25">
      <c r="A35" t="s">
        <v>98</v>
      </c>
      <c r="B35" s="8" t="s">
        <v>299</v>
      </c>
      <c r="C35" s="15">
        <f>VLOOKUP($A35,RAW!$B$4:$M$283,9,FALSE)</f>
        <v>36928.400000000001</v>
      </c>
      <c r="D35" s="15">
        <f>VLOOKUP($A35,RAW!$B$4:$M$283,10,FALSE)</f>
        <v>52563.199999999997</v>
      </c>
      <c r="E35" s="1">
        <f t="shared" si="0"/>
        <v>15634.799999999996</v>
      </c>
      <c r="F35" s="1">
        <f t="shared" ref="F35:F66" si="5">+C35*E$260</f>
        <v>3610.5810191840519</v>
      </c>
      <c r="G35" s="16">
        <f t="shared" si="2"/>
        <v>12024.218980815944</v>
      </c>
      <c r="H35" s="16">
        <f t="shared" si="3"/>
        <v>12024.218980815944</v>
      </c>
      <c r="I35" s="3">
        <f t="shared" si="4"/>
        <v>0.32560898876788441</v>
      </c>
      <c r="J35" s="52"/>
    </row>
    <row r="36" spans="1:10" x14ac:dyDescent="0.25">
      <c r="A36" t="s">
        <v>232</v>
      </c>
      <c r="B36" s="8" t="s">
        <v>298</v>
      </c>
      <c r="C36" s="15">
        <f>VLOOKUP($A36,RAW!$B$4:$M$283,9,FALSE)</f>
        <v>366869.7</v>
      </c>
      <c r="D36" s="15">
        <f>VLOOKUP($A36,RAW!$B$4:$M$283,10,FALSE)</f>
        <v>436965</v>
      </c>
      <c r="E36" s="1">
        <f t="shared" si="0"/>
        <v>70095.299999999988</v>
      </c>
      <c r="F36" s="1">
        <f t="shared" si="5"/>
        <v>35869.758108495014</v>
      </c>
      <c r="G36" s="16">
        <f t="shared" si="2"/>
        <v>34225.541891504974</v>
      </c>
      <c r="H36" s="16">
        <f t="shared" si="3"/>
        <v>34225.541891504974</v>
      </c>
      <c r="I36" s="3">
        <f t="shared" si="4"/>
        <v>9.3290729355694879E-2</v>
      </c>
      <c r="J36" s="52"/>
    </row>
    <row r="37" spans="1:10" x14ac:dyDescent="0.25">
      <c r="A37" t="s">
        <v>3</v>
      </c>
      <c r="B37" s="8" t="s">
        <v>298</v>
      </c>
      <c r="C37" s="15">
        <f>VLOOKUP($A37,RAW!$B$4:$M$283,9,FALSE)</f>
        <v>2823.4</v>
      </c>
      <c r="D37" s="15">
        <f>VLOOKUP($A37,RAW!$B$4:$M$283,10,FALSE)</f>
        <v>134707</v>
      </c>
      <c r="E37" s="1">
        <f t="shared" si="0"/>
        <v>131883.6</v>
      </c>
      <c r="F37" s="1">
        <f t="shared" si="5"/>
        <v>276.05080235169277</v>
      </c>
      <c r="G37" s="16">
        <f t="shared" si="2"/>
        <v>131607.5491976483</v>
      </c>
      <c r="H37" s="16">
        <f t="shared" si="3"/>
        <v>131607.5491976483</v>
      </c>
      <c r="I37" s="3">
        <f t="shared" si="4"/>
        <v>46.61314344324159</v>
      </c>
      <c r="J37" s="52"/>
    </row>
    <row r="38" spans="1:10" x14ac:dyDescent="0.25">
      <c r="A38" t="s">
        <v>49</v>
      </c>
      <c r="B38" s="8" t="s">
        <v>299</v>
      </c>
      <c r="C38" s="15">
        <f>VLOOKUP($A38,RAW!$B$4:$M$283,9,FALSE)</f>
        <v>4347.8999999999996</v>
      </c>
      <c r="D38" s="15">
        <f>VLOOKUP($A38,RAW!$B$4:$M$283,10,FALSE)</f>
        <v>6879.45</v>
      </c>
      <c r="E38" s="1">
        <f t="shared" si="0"/>
        <v>2531.5500000000002</v>
      </c>
      <c r="F38" s="1">
        <f t="shared" si="5"/>
        <v>425.10493856517849</v>
      </c>
      <c r="G38" s="16">
        <f t="shared" si="2"/>
        <v>2106.4450614348216</v>
      </c>
      <c r="H38" s="16">
        <f t="shared" si="3"/>
        <v>2106.4450614348216</v>
      </c>
      <c r="I38" s="3">
        <f t="shared" si="4"/>
        <v>0.48447412806983181</v>
      </c>
      <c r="J38" s="52"/>
    </row>
    <row r="39" spans="1:10" x14ac:dyDescent="0.25">
      <c r="A39" t="s">
        <v>6</v>
      </c>
      <c r="B39" s="8" t="s">
        <v>299</v>
      </c>
      <c r="C39" s="15">
        <f>VLOOKUP($A39,RAW!$B$4:$M$283,9,FALSE)</f>
        <v>126292.4</v>
      </c>
      <c r="D39" s="15">
        <f>VLOOKUP($A39,RAW!$B$4:$M$283,10,FALSE)</f>
        <v>89617</v>
      </c>
      <c r="E39" s="1">
        <f t="shared" si="0"/>
        <v>-36675.399999999994</v>
      </c>
      <c r="F39" s="1">
        <f t="shared" si="5"/>
        <v>12347.9203623011</v>
      </c>
      <c r="G39" s="16">
        <f t="shared" si="2"/>
        <v>-49023.320362301092</v>
      </c>
      <c r="H39" s="16">
        <f t="shared" si="3"/>
        <v>49023.320362301092</v>
      </c>
      <c r="I39" s="3">
        <f t="shared" si="4"/>
        <v>-0.38817316293221993</v>
      </c>
      <c r="J39" s="52"/>
    </row>
    <row r="40" spans="1:10" x14ac:dyDescent="0.25">
      <c r="A40" t="s">
        <v>192</v>
      </c>
      <c r="B40" s="8" t="s">
        <v>298</v>
      </c>
      <c r="C40" s="15">
        <f>VLOOKUP($A40,RAW!$B$4:$M$283,9,FALSE)</f>
        <v>995.9</v>
      </c>
      <c r="D40" s="15">
        <f>VLOOKUP($A40,RAW!$B$4:$M$283,10,FALSE)</f>
        <v>7100</v>
      </c>
      <c r="E40" s="1">
        <f t="shared" si="0"/>
        <v>6104.1</v>
      </c>
      <c r="F40" s="1">
        <f t="shared" si="5"/>
        <v>97.371606595611965</v>
      </c>
      <c r="G40" s="16">
        <f t="shared" si="2"/>
        <v>6006.728393404388</v>
      </c>
      <c r="H40" s="16">
        <f t="shared" si="3"/>
        <v>6006.728393404388</v>
      </c>
      <c r="I40" s="3">
        <f t="shared" si="4"/>
        <v>6.0314573686157127</v>
      </c>
      <c r="J40" s="52"/>
    </row>
    <row r="41" spans="1:10" x14ac:dyDescent="0.25">
      <c r="A41" t="s">
        <v>234</v>
      </c>
      <c r="B41" s="8" t="s">
        <v>298</v>
      </c>
      <c r="C41" s="15">
        <f>VLOOKUP($A41,RAW!$B$4:$M$283,9,FALSE)</f>
        <v>131811.29999999999</v>
      </c>
      <c r="D41" s="15">
        <f>VLOOKUP($A41,RAW!$B$4:$M$283,10,FALSE)</f>
        <v>63416</v>
      </c>
      <c r="E41" s="1">
        <f t="shared" si="0"/>
        <v>-68395.299999999988</v>
      </c>
      <c r="F41" s="1">
        <f t="shared" si="5"/>
        <v>12887.516867613402</v>
      </c>
      <c r="G41" s="16">
        <f t="shared" si="2"/>
        <v>-81282.816867613394</v>
      </c>
      <c r="H41" s="16">
        <f t="shared" si="3"/>
        <v>81282.816867613394</v>
      </c>
      <c r="I41" s="3">
        <f t="shared" si="4"/>
        <v>-0.61666045982107298</v>
      </c>
      <c r="J41" s="52"/>
    </row>
    <row r="42" spans="1:10" x14ac:dyDescent="0.25">
      <c r="A42" t="s">
        <v>193</v>
      </c>
      <c r="B42" s="8" t="s">
        <v>298</v>
      </c>
      <c r="C42" s="15">
        <f>VLOOKUP($A42,RAW!$B$4:$M$283,9,FALSE)</f>
        <v>4460.3</v>
      </c>
      <c r="D42" s="15">
        <f>VLOOKUP($A42,RAW!$B$4:$M$283,10,FALSE)</f>
        <v>13799</v>
      </c>
      <c r="E42" s="1">
        <f t="shared" si="0"/>
        <v>9338.7000000000007</v>
      </c>
      <c r="F42" s="1">
        <f t="shared" si="5"/>
        <v>436.09456461332275</v>
      </c>
      <c r="G42" s="16">
        <f t="shared" si="2"/>
        <v>8902.6054353866784</v>
      </c>
      <c r="H42" s="16">
        <f t="shared" si="3"/>
        <v>8902.6054353866784</v>
      </c>
      <c r="I42" s="3">
        <f t="shared" si="4"/>
        <v>1.9959656156282488</v>
      </c>
      <c r="J42" s="52"/>
    </row>
    <row r="43" spans="1:10" x14ac:dyDescent="0.25">
      <c r="A43" t="s">
        <v>125</v>
      </c>
      <c r="B43" s="8" t="s">
        <v>298</v>
      </c>
      <c r="C43" s="15">
        <f>VLOOKUP($A43,RAW!$B$4:$M$283,9,FALSE)</f>
        <v>49343</v>
      </c>
      <c r="D43" s="15">
        <f>VLOOKUP($A43,RAW!$B$4:$M$283,10,FALSE)</f>
        <v>34276</v>
      </c>
      <c r="E43" s="1">
        <f t="shared" si="0"/>
        <v>-15067</v>
      </c>
      <c r="F43" s="1">
        <f t="shared" si="5"/>
        <v>4824.3871716510512</v>
      </c>
      <c r="G43" s="16">
        <f t="shared" si="2"/>
        <v>-19891.387171651051</v>
      </c>
      <c r="H43" s="16">
        <f t="shared" si="3"/>
        <v>19891.387171651051</v>
      </c>
      <c r="I43" s="3">
        <f t="shared" si="4"/>
        <v>-0.40312480334902723</v>
      </c>
      <c r="J43" s="52"/>
    </row>
    <row r="44" spans="1:10" x14ac:dyDescent="0.25">
      <c r="A44" t="s">
        <v>9</v>
      </c>
      <c r="B44" s="8" t="s">
        <v>298</v>
      </c>
      <c r="C44" s="15">
        <f>VLOOKUP($A44,RAW!$B$4:$M$283,9,FALSE)</f>
        <v>23730</v>
      </c>
      <c r="D44" s="15">
        <f>VLOOKUP($A44,RAW!$B$4:$M$283,10,FALSE)</f>
        <v>28243.5</v>
      </c>
      <c r="E44" s="1">
        <f t="shared" si="0"/>
        <v>4513.5</v>
      </c>
      <c r="F44" s="1">
        <f t="shared" si="5"/>
        <v>2320.1408018012571</v>
      </c>
      <c r="G44" s="16">
        <f t="shared" si="2"/>
        <v>2193.3591981987429</v>
      </c>
      <c r="H44" s="16">
        <f t="shared" si="3"/>
        <v>2193.3591981987429</v>
      </c>
      <c r="I44" s="3">
        <f t="shared" si="4"/>
        <v>9.2429801862568176E-2</v>
      </c>
      <c r="J44" s="52"/>
    </row>
    <row r="45" spans="1:10" x14ac:dyDescent="0.25">
      <c r="A45" t="s">
        <v>99</v>
      </c>
      <c r="B45" s="8" t="s">
        <v>298</v>
      </c>
      <c r="C45" s="15">
        <f>VLOOKUP($A45,RAW!$B$4:$M$283,9,FALSE)</f>
        <v>614798.6</v>
      </c>
      <c r="D45" s="15">
        <f>VLOOKUP($A45,RAW!$B$4:$M$283,10,FALSE)</f>
        <v>920660</v>
      </c>
      <c r="E45" s="1">
        <f t="shared" si="0"/>
        <v>305861.40000000002</v>
      </c>
      <c r="F45" s="1">
        <f t="shared" si="5"/>
        <v>60110.379972620751</v>
      </c>
      <c r="G45" s="16">
        <f t="shared" si="2"/>
        <v>245751.02002737927</v>
      </c>
      <c r="H45" s="16">
        <f t="shared" si="3"/>
        <v>245751.02002737927</v>
      </c>
      <c r="I45" s="3">
        <f t="shared" si="4"/>
        <v>0.39972605667511163</v>
      </c>
      <c r="J45" s="52"/>
    </row>
    <row r="46" spans="1:10" x14ac:dyDescent="0.25">
      <c r="A46" t="s">
        <v>233</v>
      </c>
      <c r="B46" s="8" t="s">
        <v>299</v>
      </c>
      <c r="C46" s="15">
        <f>VLOOKUP($A46,RAW!$B$4:$M$283,9,FALSE)</f>
        <v>15924.099999999999</v>
      </c>
      <c r="D46" s="15">
        <f>VLOOKUP($A46,RAW!$B$4:$M$283,10,FALSE)</f>
        <v>16362</v>
      </c>
      <c r="E46" s="1">
        <f t="shared" si="0"/>
        <v>437.90000000000146</v>
      </c>
      <c r="F46" s="1">
        <f t="shared" si="5"/>
        <v>1556.9386490502907</v>
      </c>
      <c r="G46" s="16">
        <f t="shared" si="2"/>
        <v>-1119.0386490502892</v>
      </c>
      <c r="H46" s="16">
        <f t="shared" si="3"/>
        <v>1119.0386490502892</v>
      </c>
      <c r="I46" s="3">
        <f t="shared" si="4"/>
        <v>-7.027327441113089E-2</v>
      </c>
      <c r="J46" s="52"/>
    </row>
    <row r="47" spans="1:10" x14ac:dyDescent="0.25">
      <c r="A47" t="s">
        <v>194</v>
      </c>
      <c r="B47" s="8" t="s">
        <v>299</v>
      </c>
      <c r="C47" s="15">
        <f>VLOOKUP($A47,RAW!$B$4:$M$283,9,FALSE)</f>
        <v>97081.099999999991</v>
      </c>
      <c r="D47" s="15">
        <f>VLOOKUP($A47,RAW!$B$4:$M$283,10,FALSE)</f>
        <v>75348</v>
      </c>
      <c r="E47" s="1">
        <f t="shared" si="0"/>
        <v>-21733.099999999991</v>
      </c>
      <c r="F47" s="1">
        <f t="shared" si="5"/>
        <v>9491.8593002000853</v>
      </c>
      <c r="G47" s="16">
        <f t="shared" si="2"/>
        <v>-31224.959300200077</v>
      </c>
      <c r="H47" s="16">
        <f t="shared" si="3"/>
        <v>31224.959300200077</v>
      </c>
      <c r="I47" s="3">
        <f t="shared" si="4"/>
        <v>-0.32163788111383246</v>
      </c>
      <c r="J47" s="52"/>
    </row>
    <row r="48" spans="1:10" x14ac:dyDescent="0.25">
      <c r="A48" t="s">
        <v>126</v>
      </c>
      <c r="B48" s="8" t="s">
        <v>298</v>
      </c>
      <c r="C48" s="15">
        <f>VLOOKUP($A48,RAW!$B$4:$M$283,9,FALSE)</f>
        <v>177254.1</v>
      </c>
      <c r="D48" s="15">
        <f>VLOOKUP($A48,RAW!$B$4:$M$283,10,FALSE)</f>
        <v>147553</v>
      </c>
      <c r="E48" s="1">
        <f t="shared" si="0"/>
        <v>-29701.100000000006</v>
      </c>
      <c r="F48" s="1">
        <f t="shared" si="5"/>
        <v>17330.57183719175</v>
      </c>
      <c r="G48" s="16">
        <f t="shared" si="2"/>
        <v>-47031.671837191752</v>
      </c>
      <c r="H48" s="16">
        <f t="shared" si="3"/>
        <v>47031.671837191752</v>
      </c>
      <c r="I48" s="3">
        <f t="shared" si="4"/>
        <v>-0.26533474733273732</v>
      </c>
      <c r="J48" s="52"/>
    </row>
    <row r="49" spans="1:10" x14ac:dyDescent="0.25">
      <c r="A49" t="s">
        <v>195</v>
      </c>
      <c r="B49" s="8" t="s">
        <v>299</v>
      </c>
      <c r="C49" s="15">
        <f>VLOOKUP($A49,RAW!$B$4:$M$283,9,FALSE)</f>
        <v>42663.4</v>
      </c>
      <c r="D49" s="15">
        <f>VLOOKUP($A49,RAW!$B$4:$M$283,10,FALSE)</f>
        <v>102362.7</v>
      </c>
      <c r="E49" s="1">
        <f t="shared" si="0"/>
        <v>59699.299999999996</v>
      </c>
      <c r="F49" s="1">
        <f t="shared" si="5"/>
        <v>4171.306156071124</v>
      </c>
      <c r="G49" s="16">
        <f t="shared" si="2"/>
        <v>55527.993843928874</v>
      </c>
      <c r="H49" s="16">
        <f t="shared" si="3"/>
        <v>55527.993843928874</v>
      </c>
      <c r="I49" s="3">
        <f t="shared" si="4"/>
        <v>1.3015370046440009</v>
      </c>
      <c r="J49" s="52"/>
    </row>
    <row r="50" spans="1:10" x14ac:dyDescent="0.25">
      <c r="A50" t="s">
        <v>80</v>
      </c>
      <c r="B50" s="8" t="s">
        <v>298</v>
      </c>
      <c r="C50" s="15">
        <f>VLOOKUP($A50,RAW!$B$4:$M$283,9,FALSE)</f>
        <v>49437.599999999999</v>
      </c>
      <c r="D50" s="15">
        <f>VLOOKUP($A50,RAW!$B$4:$M$283,10,FALSE)</f>
        <v>72073</v>
      </c>
      <c r="E50" s="1">
        <f t="shared" si="0"/>
        <v>22635.4</v>
      </c>
      <c r="F50" s="1">
        <f t="shared" si="5"/>
        <v>4833.6364476666595</v>
      </c>
      <c r="G50" s="16">
        <f t="shared" si="2"/>
        <v>17801.763552333341</v>
      </c>
      <c r="H50" s="16">
        <f t="shared" si="3"/>
        <v>17801.763552333341</v>
      </c>
      <c r="I50" s="3">
        <f t="shared" si="4"/>
        <v>0.36008551289571789</v>
      </c>
      <c r="J50" s="52"/>
    </row>
    <row r="51" spans="1:10" x14ac:dyDescent="0.25">
      <c r="A51" t="s">
        <v>81</v>
      </c>
      <c r="B51" s="8" t="s">
        <v>299</v>
      </c>
      <c r="C51" s="15">
        <f>VLOOKUP($A51,RAW!$B$4:$M$283,9,FALSE)</f>
        <v>44365.2</v>
      </c>
      <c r="D51" s="15">
        <f>VLOOKUP($A51,RAW!$B$4:$M$283,10,FALSE)</f>
        <v>38144</v>
      </c>
      <c r="E51" s="1">
        <f t="shared" si="0"/>
        <v>-6221.1999999999971</v>
      </c>
      <c r="F51" s="1">
        <f t="shared" si="5"/>
        <v>4337.6953518783448</v>
      </c>
      <c r="G51" s="16">
        <f t="shared" si="2"/>
        <v>-10558.895351878342</v>
      </c>
      <c r="H51" s="16">
        <f t="shared" si="3"/>
        <v>10558.895351878342</v>
      </c>
      <c r="I51" s="3">
        <f t="shared" si="4"/>
        <v>-0.23799949852312946</v>
      </c>
      <c r="J51" s="52"/>
    </row>
    <row r="52" spans="1:10" x14ac:dyDescent="0.25">
      <c r="A52" t="s">
        <v>8</v>
      </c>
      <c r="B52" s="8" t="s">
        <v>298</v>
      </c>
      <c r="C52" s="15">
        <f>VLOOKUP($A52,RAW!$B$4:$M$283,9,FALSE)</f>
        <v>59824.3</v>
      </c>
      <c r="D52" s="15">
        <f>VLOOKUP($A52,RAW!$B$4:$M$283,10,FALSE)</f>
        <v>78125</v>
      </c>
      <c r="E52" s="1">
        <f t="shared" si="0"/>
        <v>18300.699999999997</v>
      </c>
      <c r="F52" s="1">
        <f t="shared" si="5"/>
        <v>5849.1698006404959</v>
      </c>
      <c r="G52" s="16">
        <f t="shared" si="2"/>
        <v>12451.530199359502</v>
      </c>
      <c r="H52" s="16">
        <f t="shared" si="3"/>
        <v>12451.530199359502</v>
      </c>
      <c r="I52" s="3">
        <f t="shared" si="4"/>
        <v>0.2081349919574404</v>
      </c>
      <c r="J52" s="52"/>
    </row>
    <row r="53" spans="1:10" x14ac:dyDescent="0.25">
      <c r="A53" t="s">
        <v>127</v>
      </c>
      <c r="B53" s="8" t="s">
        <v>298</v>
      </c>
      <c r="C53" s="15">
        <f>VLOOKUP($A53,RAW!$B$4:$M$283,9,FALSE)</f>
        <v>889694.4</v>
      </c>
      <c r="D53" s="15">
        <f>VLOOKUP($A53,RAW!$B$4:$M$283,10,FALSE)</f>
        <v>735520</v>
      </c>
      <c r="E53" s="1">
        <f t="shared" si="0"/>
        <v>-154174.40000000002</v>
      </c>
      <c r="F53" s="1">
        <f t="shared" si="5"/>
        <v>86987.622358790075</v>
      </c>
      <c r="G53" s="16">
        <f t="shared" si="2"/>
        <v>-241162.0223587901</v>
      </c>
      <c r="H53" s="16">
        <f t="shared" si="3"/>
        <v>241162.0223587901</v>
      </c>
      <c r="I53" s="3">
        <f t="shared" si="4"/>
        <v>-0.27106163909628977</v>
      </c>
      <c r="J53" s="52"/>
    </row>
    <row r="54" spans="1:10" x14ac:dyDescent="0.25">
      <c r="A54" t="s">
        <v>100</v>
      </c>
      <c r="B54" s="8" t="s">
        <v>298</v>
      </c>
      <c r="C54" s="15">
        <f>VLOOKUP($A54,RAW!$B$4:$M$283,9,FALSE)</f>
        <v>110838.5</v>
      </c>
      <c r="D54" s="15">
        <f>VLOOKUP($A54,RAW!$B$4:$M$283,10,FALSE)</f>
        <v>179174.25</v>
      </c>
      <c r="E54" s="1">
        <f t="shared" si="0"/>
        <v>68335.75</v>
      </c>
      <c r="F54" s="1">
        <f t="shared" si="5"/>
        <v>10836.954330402386</v>
      </c>
      <c r="G54" s="16">
        <f t="shared" si="2"/>
        <v>57498.795669597617</v>
      </c>
      <c r="H54" s="16">
        <f t="shared" si="3"/>
        <v>57498.795669597617</v>
      </c>
      <c r="I54" s="3">
        <f t="shared" si="4"/>
        <v>0.51876194345464455</v>
      </c>
      <c r="J54" s="52"/>
    </row>
    <row r="55" spans="1:10" x14ac:dyDescent="0.25">
      <c r="A55" t="s">
        <v>128</v>
      </c>
      <c r="B55" s="8" t="s">
        <v>298</v>
      </c>
      <c r="C55" s="15">
        <f>VLOOKUP($A55,RAW!$B$4:$M$283,9,FALSE)</f>
        <v>15834</v>
      </c>
      <c r="D55" s="15">
        <f>VLOOKUP($A55,RAW!$B$4:$M$283,10,FALSE)</f>
        <v>30566</v>
      </c>
      <c r="E55" s="1">
        <f t="shared" si="0"/>
        <v>14732</v>
      </c>
      <c r="F55" s="1">
        <f t="shared" si="5"/>
        <v>1548.1293491665026</v>
      </c>
      <c r="G55" s="16">
        <f t="shared" si="2"/>
        <v>13183.870650833498</v>
      </c>
      <c r="H55" s="16">
        <f t="shared" si="3"/>
        <v>13183.870650833498</v>
      </c>
      <c r="I55" s="3">
        <f t="shared" si="4"/>
        <v>0.83263045666499291</v>
      </c>
      <c r="J55" s="52"/>
    </row>
    <row r="56" spans="1:10" x14ac:dyDescent="0.25">
      <c r="A56" t="s">
        <v>196</v>
      </c>
      <c r="B56" s="8" t="s">
        <v>298</v>
      </c>
      <c r="C56" s="15">
        <f>VLOOKUP($A56,RAW!$B$4:$M$283,9,FALSE)</f>
        <v>2397.9</v>
      </c>
      <c r="D56" s="15">
        <f>VLOOKUP($A56,RAW!$B$4:$M$283,10,FALSE)</f>
        <v>13393</v>
      </c>
      <c r="E56" s="1">
        <f t="shared" si="0"/>
        <v>10995.1</v>
      </c>
      <c r="F56" s="1">
        <f t="shared" si="5"/>
        <v>234.44861477620037</v>
      </c>
      <c r="G56" s="16">
        <f t="shared" si="2"/>
        <v>10760.6513852238</v>
      </c>
      <c r="H56" s="16">
        <f t="shared" si="3"/>
        <v>10760.6513852238</v>
      </c>
      <c r="I56" s="3">
        <f t="shared" si="4"/>
        <v>4.4875313337602902</v>
      </c>
      <c r="J56" s="52"/>
    </row>
    <row r="57" spans="1:10" x14ac:dyDescent="0.25">
      <c r="A57" t="s">
        <v>235</v>
      </c>
      <c r="B57" s="8" t="s">
        <v>298</v>
      </c>
      <c r="C57" s="15">
        <f>VLOOKUP($A57,RAW!$B$4:$M$283,9,FALSE)</f>
        <v>57824.2</v>
      </c>
      <c r="D57" s="15">
        <f>VLOOKUP($A57,RAW!$B$4:$M$283,10,FALSE)</f>
        <v>79780</v>
      </c>
      <c r="E57" s="1">
        <f t="shared" si="0"/>
        <v>21955.800000000003</v>
      </c>
      <c r="F57" s="1">
        <f t="shared" si="5"/>
        <v>5653.615075917246</v>
      </c>
      <c r="G57" s="16">
        <f t="shared" si="2"/>
        <v>16302.184924082758</v>
      </c>
      <c r="H57" s="16">
        <f t="shared" si="3"/>
        <v>16302.184924082758</v>
      </c>
      <c r="I57" s="3">
        <f t="shared" si="4"/>
        <v>0.28192668336237697</v>
      </c>
      <c r="J57" s="52"/>
    </row>
    <row r="58" spans="1:10" x14ac:dyDescent="0.25">
      <c r="A58" t="s">
        <v>21</v>
      </c>
      <c r="B58" s="8" t="s">
        <v>299</v>
      </c>
      <c r="C58" s="15">
        <f>VLOOKUP($A58,RAW!$B$4:$M$283,9,FALSE)</f>
        <v>46125.5</v>
      </c>
      <c r="D58" s="15">
        <f>VLOOKUP($A58,RAW!$B$4:$M$283,10,FALSE)</f>
        <v>57752</v>
      </c>
      <c r="E58" s="1">
        <f t="shared" si="0"/>
        <v>11626.5</v>
      </c>
      <c r="F58" s="1">
        <f t="shared" si="5"/>
        <v>4509.8042373992366</v>
      </c>
      <c r="G58" s="16">
        <f t="shared" si="2"/>
        <v>7116.6957626007634</v>
      </c>
      <c r="H58" s="16">
        <f t="shared" si="3"/>
        <v>7116.6957626007634</v>
      </c>
      <c r="I58" s="3">
        <f t="shared" si="4"/>
        <v>0.15428983452972356</v>
      </c>
      <c r="J58" s="52"/>
    </row>
    <row r="59" spans="1:10" x14ac:dyDescent="0.25">
      <c r="A59" t="s">
        <v>0</v>
      </c>
      <c r="B59" s="8" t="s">
        <v>298</v>
      </c>
      <c r="C59" s="15">
        <f>VLOOKUP($A59,RAW!$B$4:$M$283,9,FALSE)</f>
        <v>155764.6</v>
      </c>
      <c r="D59" s="15">
        <f>VLOOKUP($A59,RAW!$B$4:$M$283,10,FALSE)</f>
        <v>136379</v>
      </c>
      <c r="E59" s="1">
        <f t="shared" si="0"/>
        <v>-19385.600000000006</v>
      </c>
      <c r="F59" s="1">
        <f t="shared" si="5"/>
        <v>15229.490262800342</v>
      </c>
      <c r="G59" s="16">
        <f t="shared" si="2"/>
        <v>-34615.090262800346</v>
      </c>
      <c r="H59" s="16">
        <f t="shared" si="3"/>
        <v>34615.090262800346</v>
      </c>
      <c r="I59" s="3">
        <f t="shared" si="4"/>
        <v>-0.22222693900154686</v>
      </c>
      <c r="J59" s="52"/>
    </row>
    <row r="60" spans="1:10" x14ac:dyDescent="0.25">
      <c r="A60" t="s">
        <v>113</v>
      </c>
      <c r="B60" s="8" t="s">
        <v>298</v>
      </c>
      <c r="C60" s="15">
        <f>VLOOKUP($A60,RAW!$B$4:$M$283,9,FALSE)</f>
        <v>1574940.6</v>
      </c>
      <c r="D60" s="15">
        <f>VLOOKUP($A60,RAW!$B$4:$M$283,10,FALSE)</f>
        <v>2054167</v>
      </c>
      <c r="E60" s="1">
        <f t="shared" si="0"/>
        <v>479226.39999999991</v>
      </c>
      <c r="F60" s="1">
        <f t="shared" si="5"/>
        <v>153985.83845231155</v>
      </c>
      <c r="G60" s="16">
        <f t="shared" si="2"/>
        <v>325240.56154768832</v>
      </c>
      <c r="H60" s="16">
        <f t="shared" si="3"/>
        <v>325240.56154768832</v>
      </c>
      <c r="I60" s="3">
        <f t="shared" si="4"/>
        <v>0.20650973220684532</v>
      </c>
      <c r="J60" s="52"/>
    </row>
    <row r="61" spans="1:10" x14ac:dyDescent="0.25">
      <c r="A61" t="s">
        <v>101</v>
      </c>
      <c r="B61" s="8" t="s">
        <v>298</v>
      </c>
      <c r="C61" s="15">
        <f>VLOOKUP($A61,RAW!$B$4:$M$283,9,FALSE)</f>
        <v>43521.5</v>
      </c>
      <c r="D61" s="15">
        <f>VLOOKUP($A61,RAW!$B$4:$M$283,10,FALSE)</f>
        <v>40998</v>
      </c>
      <c r="E61" s="1">
        <f t="shared" si="0"/>
        <v>-2523.5</v>
      </c>
      <c r="F61" s="1">
        <f t="shared" si="5"/>
        <v>4255.2047157856477</v>
      </c>
      <c r="G61" s="16">
        <f t="shared" si="2"/>
        <v>-6778.7047157856477</v>
      </c>
      <c r="H61" s="16">
        <f t="shared" si="3"/>
        <v>6778.7047157856477</v>
      </c>
      <c r="I61" s="3">
        <f t="shared" si="4"/>
        <v>-0.15575530980746638</v>
      </c>
      <c r="J61" s="52"/>
    </row>
    <row r="62" spans="1:10" x14ac:dyDescent="0.25">
      <c r="A62" t="s">
        <v>23</v>
      </c>
      <c r="B62" s="8" t="s">
        <v>298</v>
      </c>
      <c r="C62" s="15">
        <f>VLOOKUP($A62,RAW!$B$4:$M$283,9,FALSE)</f>
        <v>1802.9</v>
      </c>
      <c r="D62" s="15">
        <f>VLOOKUP($A62,RAW!$B$4:$M$283,10,FALSE)</f>
        <v>3765.45</v>
      </c>
      <c r="E62" s="1">
        <f t="shared" si="0"/>
        <v>1962.5499999999997</v>
      </c>
      <c r="F62" s="1">
        <f t="shared" si="5"/>
        <v>176.27399290212756</v>
      </c>
      <c r="G62" s="16">
        <f t="shared" si="2"/>
        <v>1786.2760070978723</v>
      </c>
      <c r="H62" s="16">
        <f t="shared" si="3"/>
        <v>1786.2760070978723</v>
      </c>
      <c r="I62" s="3">
        <f t="shared" si="4"/>
        <v>0.9907793039535594</v>
      </c>
      <c r="J62" s="52"/>
    </row>
    <row r="63" spans="1:10" x14ac:dyDescent="0.25">
      <c r="A63" t="s">
        <v>129</v>
      </c>
      <c r="B63" s="8" t="s">
        <v>299</v>
      </c>
      <c r="C63" s="15">
        <f>VLOOKUP($A63,RAW!$B$4:$M$283,9,FALSE)</f>
        <v>189069.6</v>
      </c>
      <c r="D63" s="15">
        <f>VLOOKUP($A63,RAW!$B$4:$M$283,10,FALSE)</f>
        <v>181785</v>
      </c>
      <c r="E63" s="1">
        <f t="shared" si="0"/>
        <v>-7284.6000000000058</v>
      </c>
      <c r="F63" s="1">
        <f t="shared" si="5"/>
        <v>18485.802500642352</v>
      </c>
      <c r="G63" s="16">
        <f t="shared" si="2"/>
        <v>-25770.402500642358</v>
      </c>
      <c r="H63" s="16">
        <f t="shared" si="3"/>
        <v>25770.402500642358</v>
      </c>
      <c r="I63" s="3">
        <f t="shared" si="4"/>
        <v>-0.13630114254561473</v>
      </c>
      <c r="J63" s="52"/>
    </row>
    <row r="64" spans="1:10" x14ac:dyDescent="0.25">
      <c r="A64" t="s">
        <v>197</v>
      </c>
      <c r="B64" s="8" t="s">
        <v>299</v>
      </c>
      <c r="C64" s="15">
        <f>VLOOKUP($A64,RAW!$B$4:$M$283,9,FALSE)</f>
        <v>34348</v>
      </c>
      <c r="D64" s="15">
        <f>VLOOKUP($A64,RAW!$B$4:$M$283,10,FALSE)</f>
        <v>16958</v>
      </c>
      <c r="E64" s="1">
        <f t="shared" si="0"/>
        <v>-17390</v>
      </c>
      <c r="F64" s="1">
        <f t="shared" si="5"/>
        <v>3358.2889279506776</v>
      </c>
      <c r="G64" s="16">
        <f t="shared" si="2"/>
        <v>-20748.288927950678</v>
      </c>
      <c r="H64" s="16">
        <f t="shared" si="3"/>
        <v>20748.288927950678</v>
      </c>
      <c r="I64" s="3">
        <f t="shared" si="4"/>
        <v>-0.60406104949198436</v>
      </c>
      <c r="J64" s="52"/>
    </row>
    <row r="65" spans="1:10" x14ac:dyDescent="0.25">
      <c r="A65" t="s">
        <v>82</v>
      </c>
      <c r="B65" s="8" t="s">
        <v>299</v>
      </c>
      <c r="C65" s="15">
        <f>VLOOKUP($A65,RAW!$B$4:$M$283,9,FALSE)</f>
        <v>75948.599999999991</v>
      </c>
      <c r="D65" s="15">
        <f>VLOOKUP($A65,RAW!$B$4:$M$283,10,FALSE)</f>
        <v>47786</v>
      </c>
      <c r="E65" s="1">
        <f t="shared" si="0"/>
        <v>-28162.599999999991</v>
      </c>
      <c r="F65" s="1">
        <f t="shared" si="5"/>
        <v>7425.6824989331208</v>
      </c>
      <c r="G65" s="16">
        <f t="shared" si="2"/>
        <v>-35588.282498933113</v>
      </c>
      <c r="H65" s="16">
        <f t="shared" si="3"/>
        <v>35588.282498933113</v>
      </c>
      <c r="I65" s="3">
        <f t="shared" si="4"/>
        <v>-0.46858378559885394</v>
      </c>
      <c r="J65" s="52"/>
    </row>
    <row r="66" spans="1:10" x14ac:dyDescent="0.25">
      <c r="A66" t="s">
        <v>236</v>
      </c>
      <c r="B66" s="8" t="s">
        <v>298</v>
      </c>
      <c r="C66" s="15">
        <f>VLOOKUP($A66,RAW!$B$4:$M$283,9,FALSE)</f>
        <v>291274.59999999998</v>
      </c>
      <c r="D66" s="15">
        <f>VLOOKUP($A66,RAW!$B$4:$M$283,10,FALSE)</f>
        <v>345638</v>
      </c>
      <c r="E66" s="1">
        <f t="shared" si="0"/>
        <v>54363.400000000023</v>
      </c>
      <c r="F66" s="1">
        <f t="shared" si="5"/>
        <v>28478.638179028254</v>
      </c>
      <c r="G66" s="16">
        <f t="shared" si="2"/>
        <v>25884.761820971769</v>
      </c>
      <c r="H66" s="16">
        <f t="shared" si="3"/>
        <v>25884.761820971769</v>
      </c>
      <c r="I66" s="3">
        <f t="shared" si="4"/>
        <v>8.8867212661082606E-2</v>
      </c>
      <c r="J66" s="52"/>
    </row>
    <row r="67" spans="1:10" x14ac:dyDescent="0.25">
      <c r="A67" t="s">
        <v>237</v>
      </c>
      <c r="B67" s="8" t="s">
        <v>298</v>
      </c>
      <c r="C67" s="15">
        <f>VLOOKUP($A67,RAW!$B$4:$M$283,9,FALSE)</f>
        <v>24541.1</v>
      </c>
      <c r="D67" s="15">
        <f>VLOOKUP($A67,RAW!$B$4:$M$283,10,FALSE)</f>
        <v>63068.05</v>
      </c>
      <c r="E67" s="1">
        <f t="shared" ref="E67:E130" si="6">D67-C67</f>
        <v>38526.950000000004</v>
      </c>
      <c r="F67" s="1">
        <f t="shared" ref="F67:F98" si="7">+C67*E$260</f>
        <v>2399.4440552500982</v>
      </c>
      <c r="G67" s="16">
        <f t="shared" ref="G67:G130" si="8">+E67-F67</f>
        <v>36127.505944749908</v>
      </c>
      <c r="H67" s="16">
        <f t="shared" ref="H67:H130" si="9">ABS(G67)</f>
        <v>36127.505944749908</v>
      </c>
      <c r="I67" s="3">
        <f t="shared" si="4"/>
        <v>1.4721225187440623</v>
      </c>
      <c r="J67" s="52"/>
    </row>
    <row r="68" spans="1:10" x14ac:dyDescent="0.25">
      <c r="A68" t="s">
        <v>175</v>
      </c>
      <c r="B68" s="8" t="s">
        <v>298</v>
      </c>
      <c r="C68" s="15">
        <f>VLOOKUP($A68,RAW!$B$4:$M$283,9,FALSE)</f>
        <v>46031.8</v>
      </c>
      <c r="D68" s="15">
        <f>VLOOKUP($A68,RAW!$B$4:$M$283,10,FALSE)</f>
        <v>63046.400000000001</v>
      </c>
      <c r="E68" s="1">
        <f t="shared" si="6"/>
        <v>17014.599999999999</v>
      </c>
      <c r="F68" s="1">
        <f t="shared" si="7"/>
        <v>4500.6429566099923</v>
      </c>
      <c r="G68" s="16">
        <f t="shared" si="8"/>
        <v>12513.957043390006</v>
      </c>
      <c r="H68" s="16">
        <f t="shared" si="9"/>
        <v>12513.957043390006</v>
      </c>
      <c r="I68" s="3">
        <f t="shared" ref="I68:I131" si="10">IFERROR(+G68/C68,"")</f>
        <v>0.2718546101475503</v>
      </c>
      <c r="J68" s="52"/>
    </row>
    <row r="69" spans="1:10" x14ac:dyDescent="0.25">
      <c r="A69" t="s">
        <v>130</v>
      </c>
      <c r="B69" s="8" t="s">
        <v>299</v>
      </c>
      <c r="C69" s="15">
        <f>VLOOKUP($A69,RAW!$B$4:$M$283,9,FALSE)</f>
        <v>50251</v>
      </c>
      <c r="D69" s="15">
        <f>VLOOKUP($A69,RAW!$B$4:$M$283,10,FALSE)</f>
        <v>122802</v>
      </c>
      <c r="E69" s="1">
        <f t="shared" si="6"/>
        <v>72551</v>
      </c>
      <c r="F69" s="1">
        <f t="shared" si="7"/>
        <v>4913.1645778050979</v>
      </c>
      <c r="G69" s="16">
        <f t="shared" si="8"/>
        <v>67637.835422194898</v>
      </c>
      <c r="H69" s="16">
        <f t="shared" si="9"/>
        <v>67637.835422194898</v>
      </c>
      <c r="I69" s="3">
        <f t="shared" si="10"/>
        <v>1.3459997895006048</v>
      </c>
      <c r="J69" s="52"/>
    </row>
    <row r="70" spans="1:10" x14ac:dyDescent="0.25">
      <c r="A70" t="s">
        <v>83</v>
      </c>
      <c r="B70" s="8" t="s">
        <v>298</v>
      </c>
      <c r="C70" s="15">
        <f>VLOOKUP($A70,RAW!$B$4:$M$283,9,FALSE)</f>
        <v>23128.2</v>
      </c>
      <c r="D70" s="15">
        <f>VLOOKUP($A70,RAW!$B$4:$M$283,10,FALSE)</f>
        <v>32004</v>
      </c>
      <c r="E70" s="1">
        <f t="shared" si="6"/>
        <v>8875.7999999999993</v>
      </c>
      <c r="F70" s="1">
        <f t="shared" si="7"/>
        <v>2261.3013271057666</v>
      </c>
      <c r="G70" s="16">
        <f t="shared" si="8"/>
        <v>6614.4986728942331</v>
      </c>
      <c r="H70" s="16">
        <f t="shared" si="9"/>
        <v>6614.4986728942331</v>
      </c>
      <c r="I70" s="3">
        <f t="shared" si="10"/>
        <v>0.28599279982420739</v>
      </c>
      <c r="J70" s="52"/>
    </row>
    <row r="71" spans="1:10" x14ac:dyDescent="0.25">
      <c r="A71" t="s">
        <v>25</v>
      </c>
      <c r="B71" s="8" t="s">
        <v>298</v>
      </c>
      <c r="C71" s="15">
        <f>VLOOKUP($A71,RAW!$B$4:$M$283,9,FALSE)</f>
        <v>5963.2</v>
      </c>
      <c r="D71" s="15">
        <f>VLOOKUP($A71,RAW!$B$4:$M$283,10,FALSE)</f>
        <v>15113</v>
      </c>
      <c r="E71" s="1">
        <f t="shared" si="6"/>
        <v>9149.7999999999993</v>
      </c>
      <c r="F71" s="1">
        <f t="shared" si="7"/>
        <v>583.03681539406898</v>
      </c>
      <c r="G71" s="16">
        <f t="shared" si="8"/>
        <v>8566.7631846059303</v>
      </c>
      <c r="H71" s="16">
        <f t="shared" si="9"/>
        <v>8566.7631846059303</v>
      </c>
      <c r="I71" s="3">
        <f t="shared" si="10"/>
        <v>1.4366050416900205</v>
      </c>
      <c r="J71" s="52"/>
    </row>
    <row r="72" spans="1:10" x14ac:dyDescent="0.25">
      <c r="A72" t="s">
        <v>131</v>
      </c>
      <c r="B72" s="8" t="s">
        <v>299</v>
      </c>
      <c r="C72" s="15">
        <f>VLOOKUP($A72,RAW!$B$4:$M$283,9,FALSE)</f>
        <v>16178.099999999999</v>
      </c>
      <c r="D72" s="15">
        <f>VLOOKUP($A72,RAW!$B$4:$M$283,10,FALSE)</f>
        <v>33688</v>
      </c>
      <c r="E72" s="1">
        <f t="shared" si="6"/>
        <v>17509.900000000001</v>
      </c>
      <c r="F72" s="1">
        <f t="shared" si="7"/>
        <v>1581.7728573797267</v>
      </c>
      <c r="G72" s="16">
        <f t="shared" si="8"/>
        <v>15928.127142620275</v>
      </c>
      <c r="H72" s="16">
        <f t="shared" si="9"/>
        <v>15928.127142620275</v>
      </c>
      <c r="I72" s="3">
        <f t="shared" si="10"/>
        <v>0.98454868882132485</v>
      </c>
      <c r="J72" s="52"/>
    </row>
    <row r="73" spans="1:10" x14ac:dyDescent="0.25">
      <c r="A73" t="s">
        <v>198</v>
      </c>
      <c r="B73" s="8" t="s">
        <v>298</v>
      </c>
      <c r="C73" s="15">
        <f>VLOOKUP($A73,RAW!$B$4:$M$283,9,FALSE)</f>
        <v>202404.3</v>
      </c>
      <c r="D73" s="15">
        <f>VLOOKUP($A73,RAW!$B$4:$M$283,10,FALSE)</f>
        <v>408732</v>
      </c>
      <c r="E73" s="1">
        <f t="shared" si="6"/>
        <v>206327.7</v>
      </c>
      <c r="F73" s="1">
        <f t="shared" si="7"/>
        <v>19789.569106195624</v>
      </c>
      <c r="G73" s="16">
        <f t="shared" si="8"/>
        <v>186538.13089380439</v>
      </c>
      <c r="H73" s="16">
        <f t="shared" si="9"/>
        <v>186538.13089380439</v>
      </c>
      <c r="I73" s="3">
        <f t="shared" si="10"/>
        <v>0.92161150180013174</v>
      </c>
      <c r="J73" s="52"/>
    </row>
    <row r="74" spans="1:10" x14ac:dyDescent="0.25">
      <c r="A74" t="s">
        <v>117</v>
      </c>
      <c r="B74" s="8" t="s">
        <v>298</v>
      </c>
      <c r="C74" s="15">
        <f>VLOOKUP($A74,RAW!$B$4:$M$283,9,FALSE)</f>
        <v>8167.9</v>
      </c>
      <c r="D74" s="15">
        <f>VLOOKUP($A74,RAW!$B$4:$M$283,10,FALSE)</f>
        <v>9740</v>
      </c>
      <c r="E74" s="1">
        <f t="shared" si="6"/>
        <v>1572.1000000000004</v>
      </c>
      <c r="F74" s="1">
        <f t="shared" si="7"/>
        <v>798.59578824409982</v>
      </c>
      <c r="G74" s="16">
        <f t="shared" si="8"/>
        <v>773.50421175590054</v>
      </c>
      <c r="H74" s="16">
        <f t="shared" si="9"/>
        <v>773.50421175590054</v>
      </c>
      <c r="I74" s="3">
        <f t="shared" si="10"/>
        <v>9.4700499731375329E-2</v>
      </c>
      <c r="J74" s="52"/>
    </row>
    <row r="75" spans="1:10" x14ac:dyDescent="0.25">
      <c r="A75" t="s">
        <v>1</v>
      </c>
      <c r="B75" s="8" t="s">
        <v>298</v>
      </c>
      <c r="C75" s="15">
        <f>VLOOKUP($A75,RAW!$B$4:$M$283,9,FALSE)</f>
        <v>73030.3</v>
      </c>
      <c r="D75" s="15">
        <f>VLOOKUP($A75,RAW!$B$4:$M$283,10,FALSE)</f>
        <v>70211</v>
      </c>
      <c r="E75" s="1">
        <f t="shared" si="6"/>
        <v>-2819.3000000000029</v>
      </c>
      <c r="F75" s="1">
        <f t="shared" si="7"/>
        <v>7140.3530888236983</v>
      </c>
      <c r="G75" s="16">
        <f t="shared" si="8"/>
        <v>-9959.6530888237012</v>
      </c>
      <c r="H75" s="16">
        <f t="shared" si="9"/>
        <v>9959.6530888237012</v>
      </c>
      <c r="I75" s="3">
        <f t="shared" si="10"/>
        <v>-0.13637699816136181</v>
      </c>
      <c r="J75" s="52"/>
    </row>
    <row r="76" spans="1:10" x14ac:dyDescent="0.25">
      <c r="A76" t="s">
        <v>26</v>
      </c>
      <c r="B76" s="8" t="s">
        <v>298</v>
      </c>
      <c r="C76" s="15">
        <f>VLOOKUP($A76,RAW!$B$4:$M$283,9,FALSE)</f>
        <v>24104.2</v>
      </c>
      <c r="D76" s="15">
        <f>VLOOKUP($A76,RAW!$B$4:$M$283,10,FALSE)</f>
        <v>24436</v>
      </c>
      <c r="E76" s="1">
        <f t="shared" si="6"/>
        <v>331.79999999999927</v>
      </c>
      <c r="F76" s="1">
        <f t="shared" si="7"/>
        <v>2356.7272614739936</v>
      </c>
      <c r="G76" s="16">
        <f t="shared" si="8"/>
        <v>-2024.9272614739943</v>
      </c>
      <c r="H76" s="16">
        <f t="shared" si="9"/>
        <v>2024.9272614739943</v>
      </c>
      <c r="I76" s="3">
        <f t="shared" si="10"/>
        <v>-8.4007237803950946E-2</v>
      </c>
      <c r="J76" s="52"/>
    </row>
    <row r="77" spans="1:10" x14ac:dyDescent="0.25">
      <c r="A77" t="s">
        <v>27</v>
      </c>
      <c r="B77" s="8" t="s">
        <v>298</v>
      </c>
      <c r="C77" s="15">
        <f>VLOOKUP($A77,RAW!$B$4:$M$283,9,FALSE)</f>
        <v>4151.5</v>
      </c>
      <c r="D77" s="15">
        <f>VLOOKUP($A77,RAW!$B$4:$M$283,10,FALSE)</f>
        <v>14101.75</v>
      </c>
      <c r="E77" s="1">
        <f t="shared" si="6"/>
        <v>9950.25</v>
      </c>
      <c r="F77" s="1">
        <f t="shared" si="7"/>
        <v>405.9024247230476</v>
      </c>
      <c r="G77" s="16">
        <f t="shared" si="8"/>
        <v>9544.3475752769518</v>
      </c>
      <c r="H77" s="16">
        <f t="shared" si="9"/>
        <v>9544.3475752769518</v>
      </c>
      <c r="I77" s="3">
        <f t="shared" si="10"/>
        <v>2.299011821095255</v>
      </c>
      <c r="J77" s="52"/>
    </row>
    <row r="78" spans="1:10" x14ac:dyDescent="0.25">
      <c r="A78" t="s">
        <v>102</v>
      </c>
      <c r="B78" s="8" t="s">
        <v>299</v>
      </c>
      <c r="C78" s="15">
        <f>VLOOKUP($A78,RAW!$B$4:$M$283,9,FALSE)</f>
        <v>2334.1</v>
      </c>
      <c r="D78" s="15">
        <f>VLOOKUP($A78,RAW!$B$4:$M$283,10,FALSE)</f>
        <v>18708.05</v>
      </c>
      <c r="E78" s="1">
        <f t="shared" si="6"/>
        <v>16373.949999999999</v>
      </c>
      <c r="F78" s="1">
        <f t="shared" si="7"/>
        <v>228.21073095171994</v>
      </c>
      <c r="G78" s="16">
        <f t="shared" si="8"/>
        <v>16145.739269048279</v>
      </c>
      <c r="H78" s="16">
        <f t="shared" si="9"/>
        <v>16145.739269048279</v>
      </c>
      <c r="I78" s="3">
        <f t="shared" si="10"/>
        <v>6.9173297069741144</v>
      </c>
      <c r="J78" s="52"/>
    </row>
    <row r="79" spans="1:10" x14ac:dyDescent="0.25">
      <c r="A79" t="s">
        <v>28</v>
      </c>
      <c r="B79" s="8" t="s">
        <v>298</v>
      </c>
      <c r="C79" s="15">
        <f>VLOOKUP($A79,RAW!$B$4:$M$283,9,FALSE)</f>
        <v>76798.7</v>
      </c>
      <c r="D79" s="15">
        <f>VLOOKUP($A79,RAW!$B$4:$M$283,10,FALSE)</f>
        <v>92729</v>
      </c>
      <c r="E79" s="1">
        <f t="shared" si="6"/>
        <v>15930.300000000003</v>
      </c>
      <c r="F79" s="1">
        <f t="shared" si="7"/>
        <v>7508.7988788577413</v>
      </c>
      <c r="G79" s="16">
        <f t="shared" si="8"/>
        <v>8421.5011211422607</v>
      </c>
      <c r="H79" s="16">
        <f t="shared" si="9"/>
        <v>8421.5011211422607</v>
      </c>
      <c r="I79" s="3">
        <f t="shared" si="10"/>
        <v>0.10965681868498114</v>
      </c>
      <c r="J79" s="52"/>
    </row>
    <row r="80" spans="1:10" x14ac:dyDescent="0.25">
      <c r="A80" t="s">
        <v>199</v>
      </c>
      <c r="B80" s="8" t="s">
        <v>299</v>
      </c>
      <c r="C80" s="15">
        <f>VLOOKUP($A80,RAW!$B$4:$M$283,9,FALSE)</f>
        <v>194012.2</v>
      </c>
      <c r="D80" s="15">
        <f>VLOOKUP($A80,RAW!$B$4:$M$283,10,FALSE)</f>
        <v>160816</v>
      </c>
      <c r="E80" s="1">
        <f t="shared" si="6"/>
        <v>-33196.200000000012</v>
      </c>
      <c r="F80" s="1">
        <f t="shared" si="7"/>
        <v>18969.052729339481</v>
      </c>
      <c r="G80" s="16">
        <f t="shared" si="8"/>
        <v>-52165.252729339496</v>
      </c>
      <c r="H80" s="16">
        <f t="shared" si="9"/>
        <v>52165.252729339496</v>
      </c>
      <c r="I80" s="3">
        <f t="shared" si="10"/>
        <v>-0.26887614659974729</v>
      </c>
      <c r="J80" s="52"/>
    </row>
    <row r="81" spans="1:12" x14ac:dyDescent="0.25">
      <c r="A81" t="s">
        <v>200</v>
      </c>
      <c r="B81" s="8" t="s">
        <v>298</v>
      </c>
      <c r="C81" s="15">
        <f>VLOOKUP($A81,RAW!$B$4:$M$283,9,FALSE)</f>
        <v>17844.899999999998</v>
      </c>
      <c r="D81" s="15">
        <f>VLOOKUP($A81,RAW!$B$4:$M$283,10,FALSE)</f>
        <v>24751</v>
      </c>
      <c r="E81" s="1">
        <f t="shared" si="6"/>
        <v>6906.1000000000022</v>
      </c>
      <c r="F81" s="1">
        <f t="shared" si="7"/>
        <v>1744.7400166061209</v>
      </c>
      <c r="G81" s="16">
        <f t="shared" si="8"/>
        <v>5161.3599833938815</v>
      </c>
      <c r="H81" s="16">
        <f t="shared" si="9"/>
        <v>5161.3599833938815</v>
      </c>
      <c r="I81" s="3">
        <f t="shared" si="10"/>
        <v>0.28923445821460936</v>
      </c>
      <c r="J81" s="52"/>
    </row>
    <row r="82" spans="1:12" x14ac:dyDescent="0.25">
      <c r="A82" t="s">
        <v>63</v>
      </c>
      <c r="B82" s="8" t="s">
        <v>298</v>
      </c>
      <c r="C82" s="15">
        <f>VLOOKUP($A82,RAW!$B$4:$M$283,9,FALSE)</f>
        <v>406.9</v>
      </c>
      <c r="D82" s="15">
        <f>VLOOKUP($A82,RAW!$B$4:$M$283,10,FALSE)</f>
        <v>5216.45</v>
      </c>
      <c r="E82" s="1">
        <f t="shared" si="6"/>
        <v>4809.55</v>
      </c>
      <c r="F82" s="1">
        <f t="shared" si="7"/>
        <v>39.783619563966774</v>
      </c>
      <c r="G82" s="16">
        <f t="shared" si="8"/>
        <v>4769.7663804360336</v>
      </c>
      <c r="H82" s="16">
        <f t="shared" si="9"/>
        <v>4769.7663804360336</v>
      </c>
      <c r="I82" s="3">
        <f t="shared" si="10"/>
        <v>11.722207865411733</v>
      </c>
      <c r="J82" s="52"/>
    </row>
    <row r="83" spans="1:12" x14ac:dyDescent="0.25">
      <c r="A83" t="s">
        <v>29</v>
      </c>
      <c r="B83" s="8" t="s">
        <v>298</v>
      </c>
      <c r="C83" s="15">
        <f>VLOOKUP($A83,RAW!$B$4:$M$283,9,FALSE)</f>
        <v>52742.3</v>
      </c>
      <c r="D83" s="15">
        <f>VLOOKUP($A83,RAW!$B$4:$M$283,10,FALSE)</f>
        <v>61854</v>
      </c>
      <c r="E83" s="1">
        <f t="shared" si="6"/>
        <v>9111.6999999999971</v>
      </c>
      <c r="F83" s="1">
        <f t="shared" si="7"/>
        <v>5156.7451416284221</v>
      </c>
      <c r="G83" s="16">
        <f t="shared" si="8"/>
        <v>3954.954858371575</v>
      </c>
      <c r="H83" s="16">
        <f t="shared" si="9"/>
        <v>3954.954858371575</v>
      </c>
      <c r="I83" s="3">
        <f t="shared" si="10"/>
        <v>7.4986393433194506E-2</v>
      </c>
      <c r="J83" s="52"/>
    </row>
    <row r="84" spans="1:12" x14ac:dyDescent="0.25">
      <c r="A84" t="s">
        <v>2</v>
      </c>
      <c r="B84" s="8" t="s">
        <v>298</v>
      </c>
      <c r="C84" s="15">
        <f>VLOOKUP($A84,RAW!$B$4:$M$283,9,FALSE)</f>
        <v>269253.7</v>
      </c>
      <c r="D84" s="15">
        <f>VLOOKUP($A84,RAW!$B$4:$M$283,10,FALSE)</f>
        <v>217383</v>
      </c>
      <c r="E84" s="1">
        <f t="shared" si="6"/>
        <v>-51870.700000000012</v>
      </c>
      <c r="F84" s="1">
        <f t="shared" si="7"/>
        <v>26325.600312092509</v>
      </c>
      <c r="G84" s="16">
        <f t="shared" si="8"/>
        <v>-78196.300312092528</v>
      </c>
      <c r="H84" s="16">
        <f t="shared" si="9"/>
        <v>78196.300312092528</v>
      </c>
      <c r="I84" s="3">
        <f t="shared" si="10"/>
        <v>-0.29041866578655195</v>
      </c>
      <c r="J84" s="52"/>
    </row>
    <row r="85" spans="1:12" x14ac:dyDescent="0.25">
      <c r="A85" t="s">
        <v>132</v>
      </c>
      <c r="B85" s="8" t="s">
        <v>298</v>
      </c>
      <c r="C85" s="15">
        <f>VLOOKUP($A85,RAW!$B$4:$M$283,9,FALSE)</f>
        <v>9300</v>
      </c>
      <c r="D85" s="15">
        <f>VLOOKUP($A85,RAW!$B$4:$M$283,10,FALSE)</f>
        <v>9816</v>
      </c>
      <c r="E85" s="1">
        <f t="shared" si="6"/>
        <v>516</v>
      </c>
      <c r="F85" s="1">
        <f t="shared" si="7"/>
        <v>909.28400576281888</v>
      </c>
      <c r="G85" s="16">
        <f t="shared" si="8"/>
        <v>-393.28400576281888</v>
      </c>
      <c r="H85" s="16">
        <f t="shared" si="9"/>
        <v>393.28400576281888</v>
      </c>
      <c r="I85" s="3">
        <f t="shared" si="10"/>
        <v>-4.2288602770195576E-2</v>
      </c>
      <c r="J85" s="52"/>
    </row>
    <row r="86" spans="1:12" x14ac:dyDescent="0.25">
      <c r="A86" t="s">
        <v>238</v>
      </c>
      <c r="B86" s="8" t="s">
        <v>299</v>
      </c>
      <c r="C86" s="15">
        <f>VLOOKUP($A86,RAW!$B$4:$M$283,9,FALSE)</f>
        <v>71745.2</v>
      </c>
      <c r="D86" s="15">
        <f>VLOOKUP($A86,RAW!$B$4:$M$283,10,FALSE)</f>
        <v>86234</v>
      </c>
      <c r="E86" s="1">
        <f t="shared" si="6"/>
        <v>14488.800000000003</v>
      </c>
      <c r="F86" s="1">
        <f t="shared" si="7"/>
        <v>7014.7056828230743</v>
      </c>
      <c r="G86" s="16">
        <f t="shared" si="8"/>
        <v>7474.0943171769286</v>
      </c>
      <c r="H86" s="16">
        <f t="shared" si="9"/>
        <v>7474.0943171769286</v>
      </c>
      <c r="I86" s="3">
        <f t="shared" si="10"/>
        <v>0.10417553114601295</v>
      </c>
      <c r="J86" s="52"/>
    </row>
    <row r="87" spans="1:12" x14ac:dyDescent="0.25">
      <c r="A87" t="s">
        <v>38</v>
      </c>
      <c r="B87" s="8" t="s">
        <v>299</v>
      </c>
      <c r="C87" s="15">
        <f>VLOOKUP($A87,RAW!$B$4:$M$283,9,FALSE)</f>
        <v>11344.400000000001</v>
      </c>
      <c r="D87" s="15">
        <f>VLOOKUP($A87,RAW!$B$4:$M$283,10,FALSE)</f>
        <v>45319.199999999997</v>
      </c>
      <c r="E87" s="1">
        <f t="shared" si="6"/>
        <v>33974.799999999996</v>
      </c>
      <c r="F87" s="1">
        <f t="shared" si="7"/>
        <v>1109.1700510726585</v>
      </c>
      <c r="G87" s="16">
        <f t="shared" si="8"/>
        <v>32865.629948927337</v>
      </c>
      <c r="H87" s="16">
        <f t="shared" si="9"/>
        <v>32865.629948927337</v>
      </c>
      <c r="I87" s="3">
        <f t="shared" si="10"/>
        <v>2.897079611872583</v>
      </c>
      <c r="J87" s="52"/>
    </row>
    <row r="88" spans="1:12" x14ac:dyDescent="0.25">
      <c r="A88" t="s">
        <v>30</v>
      </c>
      <c r="B88" s="8" t="s">
        <v>299</v>
      </c>
      <c r="C88" s="15">
        <f>VLOOKUP($A88,RAW!$B$4:$M$283,9,FALSE)</f>
        <v>503.4</v>
      </c>
      <c r="D88" s="15">
        <f>VLOOKUP($A88,RAW!$B$4:$M$283,10,FALSE)</f>
        <v>9666.7000000000007</v>
      </c>
      <c r="E88" s="1">
        <f t="shared" si="6"/>
        <v>9163.3000000000011</v>
      </c>
      <c r="F88" s="1">
        <f t="shared" si="7"/>
        <v>49.218663279677742</v>
      </c>
      <c r="G88" s="16">
        <f t="shared" si="8"/>
        <v>9114.0813367203227</v>
      </c>
      <c r="H88" s="16">
        <f t="shared" si="9"/>
        <v>9114.0813367203227</v>
      </c>
      <c r="I88" s="3">
        <f t="shared" si="10"/>
        <v>18.105048344696709</v>
      </c>
      <c r="J88" s="52"/>
    </row>
    <row r="89" spans="1:12" x14ac:dyDescent="0.25">
      <c r="A89" t="s">
        <v>31</v>
      </c>
      <c r="B89" s="8" t="s">
        <v>299</v>
      </c>
      <c r="C89" s="15">
        <f>VLOOKUP($A89,RAW!$B$4:$M$283,9,FALSE)</f>
        <v>5792.4</v>
      </c>
      <c r="D89" s="15">
        <f>VLOOKUP($A89,RAW!$B$4:$M$283,10,FALSE)</f>
        <v>11648</v>
      </c>
      <c r="E89" s="1">
        <f t="shared" si="6"/>
        <v>5855.6</v>
      </c>
      <c r="F89" s="1">
        <f t="shared" si="7"/>
        <v>566.33727687962926</v>
      </c>
      <c r="G89" s="16">
        <f t="shared" si="8"/>
        <v>5289.2627231203714</v>
      </c>
      <c r="H89" s="16">
        <f t="shared" si="9"/>
        <v>5289.2627231203714</v>
      </c>
      <c r="I89" s="3">
        <f t="shared" si="10"/>
        <v>0.91313837496035699</v>
      </c>
      <c r="J89" s="52"/>
    </row>
    <row r="90" spans="1:12" x14ac:dyDescent="0.25">
      <c r="A90" t="s">
        <v>32</v>
      </c>
      <c r="B90" s="8" t="s">
        <v>298</v>
      </c>
      <c r="C90" s="15">
        <f>VLOOKUP($A90,RAW!$B$4:$M$283,9,FALSE)</f>
        <v>95851.900000000009</v>
      </c>
      <c r="D90" s="15">
        <f>VLOOKUP($A90,RAW!$B$4:$M$283,10,FALSE)</f>
        <v>89790</v>
      </c>
      <c r="E90" s="1">
        <f t="shared" si="6"/>
        <v>-6061.9000000000087</v>
      </c>
      <c r="F90" s="1">
        <f t="shared" si="7"/>
        <v>9371.677375481413</v>
      </c>
      <c r="G90" s="16">
        <f t="shared" si="8"/>
        <v>-15433.577375481422</v>
      </c>
      <c r="H90" s="16">
        <f t="shared" si="9"/>
        <v>15433.577375481422</v>
      </c>
      <c r="I90" s="3">
        <f t="shared" si="10"/>
        <v>-0.16101482991449748</v>
      </c>
      <c r="J90" s="52"/>
    </row>
    <row r="91" spans="1:12" x14ac:dyDescent="0.25">
      <c r="A91" t="s">
        <v>33</v>
      </c>
      <c r="B91" s="8" t="s">
        <v>298</v>
      </c>
      <c r="C91" s="15">
        <f>VLOOKUP($A91,RAW!$B$4:$M$283,9,FALSE)</f>
        <v>59146.400000000001</v>
      </c>
      <c r="D91" s="15">
        <f>VLOOKUP($A91,RAW!$B$4:$M$283,10,FALSE)</f>
        <v>55571</v>
      </c>
      <c r="E91" s="1">
        <f t="shared" si="6"/>
        <v>-3575.4000000000015</v>
      </c>
      <c r="F91" s="1">
        <f t="shared" si="7"/>
        <v>5782.8898406935477</v>
      </c>
      <c r="G91" s="16">
        <f t="shared" si="8"/>
        <v>-9358.2898406935492</v>
      </c>
      <c r="H91" s="16">
        <f t="shared" si="9"/>
        <v>9358.2898406935492</v>
      </c>
      <c r="I91" s="3">
        <f t="shared" si="10"/>
        <v>-0.15822247576680151</v>
      </c>
      <c r="J91" s="52"/>
    </row>
    <row r="92" spans="1:12" x14ac:dyDescent="0.25">
      <c r="A92" t="s">
        <v>34</v>
      </c>
      <c r="B92" s="8" t="s">
        <v>299</v>
      </c>
      <c r="C92" s="15">
        <f>VLOOKUP($A92,RAW!$B$4:$M$283,9,FALSE)</f>
        <v>3035.4</v>
      </c>
      <c r="D92" s="15">
        <f>VLOOKUP($A92,RAW!$B$4:$M$283,10,FALSE)</f>
        <v>14970</v>
      </c>
      <c r="E92" s="1">
        <f t="shared" si="6"/>
        <v>11934.6</v>
      </c>
      <c r="F92" s="1">
        <f t="shared" si="7"/>
        <v>296.77856678413553</v>
      </c>
      <c r="G92" s="16">
        <f t="shared" si="8"/>
        <v>11637.821433215864</v>
      </c>
      <c r="H92" s="16">
        <f t="shared" si="9"/>
        <v>11637.821433215864</v>
      </c>
      <c r="I92" s="3">
        <f t="shared" si="10"/>
        <v>3.834032230749115</v>
      </c>
      <c r="J92" s="52"/>
    </row>
    <row r="93" spans="1:12" x14ac:dyDescent="0.25">
      <c r="A93" t="s">
        <v>35</v>
      </c>
      <c r="B93" s="8" t="s">
        <v>299</v>
      </c>
      <c r="C93" s="15">
        <f>VLOOKUP($A93,RAW!$B$4:$M$283,9,FALSE)</f>
        <v>46867</v>
      </c>
      <c r="D93" s="15">
        <f>VLOOKUP($A93,RAW!$B$4:$M$283,10,FALSE)</f>
        <v>80540</v>
      </c>
      <c r="E93" s="1">
        <f t="shared" si="6"/>
        <v>33673</v>
      </c>
      <c r="F93" s="1">
        <f t="shared" si="7"/>
        <v>4582.3025266759178</v>
      </c>
      <c r="G93" s="16">
        <f t="shared" si="8"/>
        <v>29090.697473324082</v>
      </c>
      <c r="H93" s="16">
        <f t="shared" si="9"/>
        <v>29090.697473324082</v>
      </c>
      <c r="I93" s="3">
        <f t="shared" si="10"/>
        <v>0.62070748017419686</v>
      </c>
      <c r="J93" s="52"/>
    </row>
    <row r="94" spans="1:12" x14ac:dyDescent="0.25">
      <c r="A94" t="s">
        <v>36</v>
      </c>
      <c r="B94" s="8" t="s">
        <v>299</v>
      </c>
      <c r="C94" s="15">
        <f>VLOOKUP($A94,RAW!$B$4:$M$283,9,FALSE)</f>
        <v>3029.2</v>
      </c>
      <c r="D94" s="15">
        <f>VLOOKUP($A94,RAW!$B$4:$M$283,10,FALSE)</f>
        <v>11718</v>
      </c>
      <c r="E94" s="1">
        <f t="shared" si="6"/>
        <v>8688.7999999999993</v>
      </c>
      <c r="F94" s="1">
        <f t="shared" si="7"/>
        <v>296.1723774469603</v>
      </c>
      <c r="G94" s="16">
        <f t="shared" si="8"/>
        <v>8392.6276225530382</v>
      </c>
      <c r="H94" s="16">
        <f t="shared" si="9"/>
        <v>8392.6276225530382</v>
      </c>
      <c r="I94" s="3">
        <f t="shared" si="10"/>
        <v>2.7705756049627093</v>
      </c>
      <c r="J94" s="52"/>
    </row>
    <row r="95" spans="1:12" x14ac:dyDescent="0.25">
      <c r="A95" t="s">
        <v>37</v>
      </c>
      <c r="B95" s="8" t="s">
        <v>298</v>
      </c>
      <c r="C95" s="15">
        <f>VLOOKUP($A95,RAW!$B$4:$M$283,9,FALSE)</f>
        <v>8225.4</v>
      </c>
      <c r="D95" s="15">
        <f>VLOOKUP($A95,RAW!$B$4:$M$283,10,FALSE)</f>
        <v>9702.2000000000007</v>
      </c>
      <c r="E95" s="1">
        <f t="shared" si="6"/>
        <v>1476.8000000000011</v>
      </c>
      <c r="F95" s="1">
        <f t="shared" si="7"/>
        <v>804.21770548403117</v>
      </c>
      <c r="G95" s="16">
        <f t="shared" si="8"/>
        <v>672.58229451596992</v>
      </c>
      <c r="H95" s="16">
        <f t="shared" si="9"/>
        <v>672.58229451596992</v>
      </c>
      <c r="I95" s="3">
        <f t="shared" si="10"/>
        <v>8.1768946740094092E-2</v>
      </c>
      <c r="J95" s="52"/>
      <c r="K95" s="16"/>
      <c r="L95" s="16"/>
    </row>
    <row r="96" spans="1:12" x14ac:dyDescent="0.25">
      <c r="A96" t="s">
        <v>133</v>
      </c>
      <c r="B96" s="8" t="s">
        <v>298</v>
      </c>
      <c r="C96" s="15">
        <f>VLOOKUP($A96,RAW!$B$4:$M$283,9,FALSE)</f>
        <v>14733</v>
      </c>
      <c r="D96" s="15">
        <f>VLOOKUP($A96,RAW!$B$4:$M$283,10,FALSE)</f>
        <v>8845</v>
      </c>
      <c r="E96" s="1">
        <f t="shared" si="6"/>
        <v>-5888</v>
      </c>
      <c r="F96" s="1">
        <f t="shared" si="7"/>
        <v>1440.4818555810334</v>
      </c>
      <c r="G96" s="16">
        <f t="shared" si="8"/>
        <v>-7328.4818555810334</v>
      </c>
      <c r="H96" s="16">
        <f t="shared" si="9"/>
        <v>7328.4818555810334</v>
      </c>
      <c r="I96" s="3">
        <f t="shared" si="10"/>
        <v>-0.49741952457619176</v>
      </c>
      <c r="J96" s="52"/>
      <c r="K96" s="13"/>
      <c r="L96" s="13"/>
    </row>
    <row r="97" spans="1:10" x14ac:dyDescent="0.25">
      <c r="A97" t="s">
        <v>39</v>
      </c>
      <c r="B97" s="8" t="s">
        <v>298</v>
      </c>
      <c r="C97" s="15">
        <f>VLOOKUP($A97,RAW!$B$4:$M$283,9,FALSE)</f>
        <v>9151.2999999999993</v>
      </c>
      <c r="D97" s="15">
        <f>VLOOKUP($A97,RAW!$B$4:$M$283,10,FALSE)</f>
        <v>7576</v>
      </c>
      <c r="E97" s="1">
        <f t="shared" si="6"/>
        <v>-1575.2999999999993</v>
      </c>
      <c r="F97" s="1">
        <f t="shared" si="7"/>
        <v>894.74523891798754</v>
      </c>
      <c r="G97" s="16">
        <f t="shared" si="8"/>
        <v>-2470.0452389179868</v>
      </c>
      <c r="H97" s="16">
        <f t="shared" si="9"/>
        <v>2470.0452389179868</v>
      </c>
      <c r="I97" s="3">
        <f t="shared" si="10"/>
        <v>-0.26991195118922851</v>
      </c>
      <c r="J97" s="52"/>
    </row>
    <row r="98" spans="1:10" x14ac:dyDescent="0.25">
      <c r="A98" t="s">
        <v>134</v>
      </c>
      <c r="B98" s="8" t="s">
        <v>299</v>
      </c>
      <c r="C98" s="15">
        <f>VLOOKUP($A98,RAW!$B$4:$M$283,9,FALSE)</f>
        <v>14623.4</v>
      </c>
      <c r="D98" s="15">
        <f>VLOOKUP($A98,RAW!$B$4:$M$283,10,FALSE)</f>
        <v>65224.7</v>
      </c>
      <c r="E98" s="1">
        <f t="shared" si="6"/>
        <v>50601.299999999996</v>
      </c>
      <c r="F98" s="1">
        <f t="shared" si="7"/>
        <v>1429.7659924593554</v>
      </c>
      <c r="G98" s="16">
        <f t="shared" si="8"/>
        <v>49171.534007540642</v>
      </c>
      <c r="H98" s="16">
        <f t="shared" si="9"/>
        <v>49171.534007540642</v>
      </c>
      <c r="I98" s="3">
        <f t="shared" si="10"/>
        <v>3.3625240373333591</v>
      </c>
      <c r="J98" s="52"/>
    </row>
    <row r="99" spans="1:10" x14ac:dyDescent="0.25">
      <c r="A99" t="s">
        <v>103</v>
      </c>
      <c r="B99" s="8" t="s">
        <v>299</v>
      </c>
      <c r="C99" s="15">
        <f>VLOOKUP($A99,RAW!$B$4:$M$283,9,FALSE)</f>
        <v>22364.6</v>
      </c>
      <c r="D99" s="15">
        <f>VLOOKUP($A99,RAW!$B$4:$M$283,10,FALSE)</f>
        <v>24534</v>
      </c>
      <c r="E99" s="1">
        <f t="shared" si="6"/>
        <v>2169.4000000000015</v>
      </c>
      <c r="F99" s="1">
        <f t="shared" ref="F99:F130" si="11">+C99*E$260</f>
        <v>2186.642266159477</v>
      </c>
      <c r="G99" s="16">
        <f t="shared" si="8"/>
        <v>-17.242266159475548</v>
      </c>
      <c r="H99" s="16">
        <f t="shared" si="9"/>
        <v>17.242266159475548</v>
      </c>
      <c r="I99" s="3">
        <f t="shared" si="10"/>
        <v>-7.7096242094540249E-4</v>
      </c>
      <c r="J99" s="52"/>
    </row>
    <row r="100" spans="1:10" x14ac:dyDescent="0.25">
      <c r="A100" t="s">
        <v>40</v>
      </c>
      <c r="B100" s="8" t="s">
        <v>298</v>
      </c>
      <c r="C100" s="15">
        <f>VLOOKUP($A100,RAW!$B$4:$M$283,9,FALSE)</f>
        <v>4714.3999999999996</v>
      </c>
      <c r="D100" s="15">
        <f>VLOOKUP($A100,RAW!$B$4:$M$283,10,FALSE)</f>
        <v>12076</v>
      </c>
      <c r="E100" s="1">
        <f t="shared" si="6"/>
        <v>7361.6</v>
      </c>
      <c r="F100" s="1">
        <f t="shared" si="11"/>
        <v>460.93855019013256</v>
      </c>
      <c r="G100" s="16">
        <f t="shared" si="8"/>
        <v>6900.6614498098679</v>
      </c>
      <c r="H100" s="16">
        <f t="shared" si="9"/>
        <v>6900.6614498098679</v>
      </c>
      <c r="I100" s="3">
        <f t="shared" si="10"/>
        <v>1.4637411865369652</v>
      </c>
      <c r="J100" s="52"/>
    </row>
    <row r="101" spans="1:10" x14ac:dyDescent="0.25">
      <c r="A101" t="s">
        <v>254</v>
      </c>
      <c r="B101" s="8" t="s">
        <v>298</v>
      </c>
      <c r="C101" s="15">
        <f>VLOOKUP($A101,RAW!$B$4:$M$283,9,FALSE)</f>
        <v>24396.9</v>
      </c>
      <c r="D101" s="15">
        <f>VLOOKUP($A101,RAW!$B$4:$M$283,10,FALSE)</f>
        <v>24170</v>
      </c>
      <c r="E101" s="1">
        <f t="shared" si="6"/>
        <v>-226.90000000000146</v>
      </c>
      <c r="F101" s="1">
        <f t="shared" si="11"/>
        <v>2385.345264537088</v>
      </c>
      <c r="G101" s="16">
        <f t="shared" si="8"/>
        <v>-2612.2452645370895</v>
      </c>
      <c r="H101" s="16">
        <f t="shared" si="9"/>
        <v>2612.2452645370895</v>
      </c>
      <c r="I101" s="3">
        <f t="shared" si="10"/>
        <v>-0.10707283566916655</v>
      </c>
      <c r="J101" s="52"/>
    </row>
    <row r="102" spans="1:10" x14ac:dyDescent="0.25">
      <c r="A102" t="s">
        <v>256</v>
      </c>
      <c r="C102" s="15">
        <f>VLOOKUP($A102,RAW!$B$4:$M$283,9,FALSE)</f>
        <v>0</v>
      </c>
      <c r="D102" s="15">
        <f>VLOOKUP($A102,RAW!$B$4:$M$283,10,FALSE)</f>
        <v>0</v>
      </c>
      <c r="E102" s="1">
        <f t="shared" si="6"/>
        <v>0</v>
      </c>
      <c r="F102" s="1">
        <f t="shared" si="11"/>
        <v>0</v>
      </c>
      <c r="G102" s="16">
        <f t="shared" si="8"/>
        <v>0</v>
      </c>
      <c r="H102" s="16">
        <f t="shared" si="9"/>
        <v>0</v>
      </c>
      <c r="I102" s="3" t="str">
        <f t="shared" si="10"/>
        <v/>
      </c>
      <c r="J102" s="52"/>
    </row>
    <row r="103" spans="1:10" x14ac:dyDescent="0.25">
      <c r="A103" t="s">
        <v>255</v>
      </c>
      <c r="B103" s="8" t="s">
        <v>299</v>
      </c>
      <c r="C103" s="15">
        <f>VLOOKUP($A103,RAW!$B$4:$M$283,9,FALSE)</f>
        <v>2732355.2</v>
      </c>
      <c r="D103" s="15">
        <f>VLOOKUP($A103,RAW!$B$4:$M$283,10,FALSE)</f>
        <v>2206292</v>
      </c>
      <c r="E103" s="1">
        <f t="shared" si="6"/>
        <v>-526063.20000000019</v>
      </c>
      <c r="F103" s="1">
        <f t="shared" si="11"/>
        <v>267149.12703471701</v>
      </c>
      <c r="G103" s="16">
        <f t="shared" si="8"/>
        <v>-793212.32703471719</v>
      </c>
      <c r="H103" s="16">
        <f t="shared" si="9"/>
        <v>793212.32703471719</v>
      </c>
      <c r="I103" s="3">
        <f t="shared" si="10"/>
        <v>-0.29030351801797843</v>
      </c>
      <c r="J103" s="52"/>
    </row>
    <row r="104" spans="1:10" x14ac:dyDescent="0.25">
      <c r="A104" t="s">
        <v>78</v>
      </c>
      <c r="B104" s="8" t="s">
        <v>298</v>
      </c>
      <c r="C104" s="15">
        <f>VLOOKUP($A104,RAW!$B$4:$M$283,9,FALSE)</f>
        <v>63800.3</v>
      </c>
      <c r="D104" s="15">
        <f>VLOOKUP($A104,RAW!$B$4:$M$283,10,FALSE)</f>
        <v>35111</v>
      </c>
      <c r="E104" s="1">
        <f t="shared" si="6"/>
        <v>-28689.300000000003</v>
      </c>
      <c r="F104" s="1">
        <f t="shared" si="11"/>
        <v>6237.9131562225348</v>
      </c>
      <c r="G104" s="16">
        <f t="shared" si="8"/>
        <v>-34927.21315622254</v>
      </c>
      <c r="H104" s="16">
        <f t="shared" si="9"/>
        <v>34927.21315622254</v>
      </c>
      <c r="I104" s="3">
        <f t="shared" si="10"/>
        <v>-0.5474459078753946</v>
      </c>
      <c r="J104" s="52"/>
    </row>
    <row r="105" spans="1:10" x14ac:dyDescent="0.25">
      <c r="A105" t="s">
        <v>257</v>
      </c>
      <c r="B105" s="8" t="s">
        <v>299</v>
      </c>
      <c r="C105" s="15">
        <f>VLOOKUP($A105,RAW!$B$4:$M$283,9,FALSE)</f>
        <v>2495.1999999999998</v>
      </c>
      <c r="D105" s="15">
        <f>VLOOKUP($A105,RAW!$B$4:$M$283,10,FALSE)</f>
        <v>5435.1</v>
      </c>
      <c r="E105" s="1">
        <f t="shared" si="6"/>
        <v>2939.9000000000005</v>
      </c>
      <c r="F105" s="1">
        <f t="shared" si="11"/>
        <v>243.96187647090167</v>
      </c>
      <c r="G105" s="16">
        <f t="shared" si="8"/>
        <v>2695.9381235290989</v>
      </c>
      <c r="H105" s="16">
        <f t="shared" si="9"/>
        <v>2695.9381235290989</v>
      </c>
      <c r="I105" s="3">
        <f t="shared" si="10"/>
        <v>1.0804497128603314</v>
      </c>
      <c r="J105" s="52"/>
    </row>
    <row r="106" spans="1:10" x14ac:dyDescent="0.25">
      <c r="A106" t="s">
        <v>77</v>
      </c>
      <c r="B106" s="8" t="s">
        <v>299</v>
      </c>
      <c r="C106" s="15">
        <f>VLOOKUP($A106,RAW!$B$4:$M$283,9,FALSE)</f>
        <v>5984308.7000000002</v>
      </c>
      <c r="D106" s="15">
        <f>VLOOKUP($A106,RAW!$B$4:$M$283,10,FALSE)</f>
        <v>5173342</v>
      </c>
      <c r="E106" s="1">
        <f t="shared" si="6"/>
        <v>-810966.70000000019</v>
      </c>
      <c r="F106" s="1">
        <f t="shared" si="11"/>
        <v>585100.66521046101</v>
      </c>
      <c r="G106" s="16">
        <f t="shared" si="8"/>
        <v>-1396067.3652104612</v>
      </c>
      <c r="H106" s="16">
        <f t="shared" si="9"/>
        <v>1396067.3652104612</v>
      </c>
      <c r="I106" s="3">
        <f t="shared" si="10"/>
        <v>-0.23328799284877486</v>
      </c>
      <c r="J106" s="52"/>
    </row>
    <row r="107" spans="1:10" x14ac:dyDescent="0.25">
      <c r="A107" t="s">
        <v>201</v>
      </c>
      <c r="B107" s="8" t="s">
        <v>298</v>
      </c>
      <c r="C107" s="15">
        <f>VLOOKUP($A107,RAW!$B$4:$M$283,9,FALSE)</f>
        <v>86246.5</v>
      </c>
      <c r="D107" s="15">
        <f>VLOOKUP($A107,RAW!$B$4:$M$283,10,FALSE)</f>
        <v>110928</v>
      </c>
      <c r="E107" s="1">
        <f t="shared" si="6"/>
        <v>24681.5</v>
      </c>
      <c r="F107" s="1">
        <f t="shared" si="11"/>
        <v>8432.5336562390276</v>
      </c>
      <c r="G107" s="16">
        <f t="shared" si="8"/>
        <v>16248.966343760972</v>
      </c>
      <c r="H107" s="16">
        <f t="shared" si="9"/>
        <v>16248.966343760972</v>
      </c>
      <c r="I107" s="3">
        <f t="shared" si="10"/>
        <v>0.18840145795784144</v>
      </c>
      <c r="J107" s="52"/>
    </row>
    <row r="108" spans="1:10" x14ac:dyDescent="0.25">
      <c r="A108" t="s">
        <v>239</v>
      </c>
      <c r="B108" s="8" t="s">
        <v>298</v>
      </c>
      <c r="C108" s="15">
        <f>VLOOKUP($A108,RAW!$B$4:$M$283,9,FALSE)</f>
        <v>75064.2</v>
      </c>
      <c r="D108" s="15">
        <f>VLOOKUP($A108,RAW!$B$4:$M$283,10,FALSE)</f>
        <v>75000</v>
      </c>
      <c r="E108" s="1">
        <f t="shared" si="6"/>
        <v>-64.19999999999709</v>
      </c>
      <c r="F108" s="1">
        <f t="shared" si="11"/>
        <v>7339.212523159289</v>
      </c>
      <c r="G108" s="16">
        <f t="shared" si="8"/>
        <v>-7403.4125231592861</v>
      </c>
      <c r="H108" s="16">
        <f t="shared" si="9"/>
        <v>7403.4125231592861</v>
      </c>
      <c r="I108" s="3">
        <f t="shared" si="10"/>
        <v>-9.8627741628623047E-2</v>
      </c>
      <c r="J108" s="52"/>
    </row>
    <row r="109" spans="1:10" x14ac:dyDescent="0.25">
      <c r="A109" t="s">
        <v>259</v>
      </c>
      <c r="B109" s="8" t="s">
        <v>298</v>
      </c>
      <c r="C109" s="15">
        <f>VLOOKUP($A109,RAW!$B$4:$M$283,9,FALSE)</f>
        <v>80324.799999999988</v>
      </c>
      <c r="D109" s="15">
        <f>VLOOKUP($A109,RAW!$B$4:$M$283,10,FALSE)</f>
        <v>68945</v>
      </c>
      <c r="E109" s="1">
        <f t="shared" si="6"/>
        <v>-11379.799999999988</v>
      </c>
      <c r="F109" s="1">
        <f t="shared" si="11"/>
        <v>7853.5543985050817</v>
      </c>
      <c r="G109" s="16">
        <f t="shared" si="8"/>
        <v>-19233.354398505071</v>
      </c>
      <c r="H109" s="16">
        <f t="shared" si="9"/>
        <v>19233.354398505071</v>
      </c>
      <c r="I109" s="3">
        <f t="shared" si="10"/>
        <v>-0.23944478415763343</v>
      </c>
      <c r="J109" s="52"/>
    </row>
    <row r="110" spans="1:10" x14ac:dyDescent="0.25">
      <c r="A110" t="s">
        <v>84</v>
      </c>
      <c r="B110" s="8" t="s">
        <v>298</v>
      </c>
      <c r="C110" s="15">
        <f>VLOOKUP($A110,RAW!$B$4:$M$283,9,FALSE)</f>
        <v>5743.7000000000007</v>
      </c>
      <c r="D110" s="15">
        <f>VLOOKUP($A110,RAW!$B$4:$M$283,10,FALSE)</f>
        <v>10990</v>
      </c>
      <c r="E110" s="1">
        <f t="shared" si="6"/>
        <v>5246.2999999999993</v>
      </c>
      <c r="F110" s="1">
        <f t="shared" si="11"/>
        <v>561.57575740859181</v>
      </c>
      <c r="G110" s="16">
        <f t="shared" si="8"/>
        <v>4684.7242425914073</v>
      </c>
      <c r="H110" s="16">
        <f t="shared" si="9"/>
        <v>4684.7242425914073</v>
      </c>
      <c r="I110" s="3">
        <f t="shared" si="10"/>
        <v>0.81562829580086127</v>
      </c>
      <c r="J110" s="52"/>
    </row>
    <row r="111" spans="1:10" x14ac:dyDescent="0.25">
      <c r="A111" t="s">
        <v>135</v>
      </c>
      <c r="B111" s="8" t="s">
        <v>298</v>
      </c>
      <c r="C111" s="15">
        <f>VLOOKUP($A111,RAW!$B$4:$M$283,9,FALSE)</f>
        <v>578803.1</v>
      </c>
      <c r="D111" s="15">
        <f>VLOOKUP($A111,RAW!$B$4:$M$283,10,FALSE)</f>
        <v>610708</v>
      </c>
      <c r="E111" s="1">
        <f t="shared" si="6"/>
        <v>31904.900000000023</v>
      </c>
      <c r="F111" s="1">
        <f t="shared" si="11"/>
        <v>56591.010894186817</v>
      </c>
      <c r="G111" s="16">
        <f t="shared" si="8"/>
        <v>-24686.110894186793</v>
      </c>
      <c r="H111" s="16">
        <f t="shared" si="9"/>
        <v>24686.110894186793</v>
      </c>
      <c r="I111" s="3">
        <f t="shared" si="10"/>
        <v>-4.2650274150547562E-2</v>
      </c>
      <c r="J111" s="52"/>
    </row>
    <row r="112" spans="1:10" x14ac:dyDescent="0.25">
      <c r="A112" t="s">
        <v>41</v>
      </c>
      <c r="B112" s="8" t="s">
        <v>298</v>
      </c>
      <c r="C112" s="15">
        <f>VLOOKUP($A112,RAW!$B$4:$M$283,9,FALSE)</f>
        <v>10867.5</v>
      </c>
      <c r="D112" s="15">
        <f>VLOOKUP($A112,RAW!$B$4:$M$283,10,FALSE)</f>
        <v>19551.25</v>
      </c>
      <c r="E112" s="1">
        <f t="shared" si="6"/>
        <v>8683.75</v>
      </c>
      <c r="F112" s="1">
        <f t="shared" si="11"/>
        <v>1062.542358347036</v>
      </c>
      <c r="G112" s="16">
        <f t="shared" si="8"/>
        <v>7621.2076416529635</v>
      </c>
      <c r="H112" s="16">
        <f t="shared" si="9"/>
        <v>7621.2076416529635</v>
      </c>
      <c r="I112" s="3">
        <f t="shared" si="10"/>
        <v>0.70128434705801368</v>
      </c>
      <c r="J112" s="52"/>
    </row>
    <row r="113" spans="1:10" x14ac:dyDescent="0.25">
      <c r="A113" t="s">
        <v>136</v>
      </c>
      <c r="B113" s="8" t="s">
        <v>298</v>
      </c>
      <c r="C113" s="15">
        <f>VLOOKUP($A113,RAW!$B$4:$M$283,9,FALSE)</f>
        <v>10219.6</v>
      </c>
      <c r="D113" s="15">
        <f>VLOOKUP($A113,RAW!$B$4:$M$283,10,FALSE)</f>
        <v>14328.8</v>
      </c>
      <c r="E113" s="1">
        <f t="shared" si="6"/>
        <v>4109.1999999999989</v>
      </c>
      <c r="F113" s="1">
        <f t="shared" si="11"/>
        <v>999.19557261222621</v>
      </c>
      <c r="G113" s="16">
        <f t="shared" si="8"/>
        <v>3110.0044273877729</v>
      </c>
      <c r="H113" s="16">
        <f t="shared" si="9"/>
        <v>3110.0044273877729</v>
      </c>
      <c r="I113" s="3">
        <f t="shared" si="10"/>
        <v>0.3043176276358931</v>
      </c>
      <c r="J113" s="52"/>
    </row>
    <row r="114" spans="1:10" x14ac:dyDescent="0.25">
      <c r="A114" t="s">
        <v>202</v>
      </c>
      <c r="B114" s="8" t="s">
        <v>298</v>
      </c>
      <c r="C114" s="15">
        <f>VLOOKUP($A114,RAW!$B$4:$M$283,9,FALSE)</f>
        <v>8620.2999999999993</v>
      </c>
      <c r="D114" s="15">
        <f>VLOOKUP($A114,RAW!$B$4:$M$283,10,FALSE)</f>
        <v>41796</v>
      </c>
      <c r="E114" s="1">
        <f t="shared" si="6"/>
        <v>33175.699999999997</v>
      </c>
      <c r="F114" s="1">
        <f t="shared" si="11"/>
        <v>842.82805536314265</v>
      </c>
      <c r="G114" s="16">
        <f t="shared" si="8"/>
        <v>32332.871944636856</v>
      </c>
      <c r="H114" s="16">
        <f t="shared" si="9"/>
        <v>32332.871944636856</v>
      </c>
      <c r="I114" s="3">
        <f t="shared" si="10"/>
        <v>3.7507826809550546</v>
      </c>
      <c r="J114" s="52"/>
    </row>
    <row r="115" spans="1:10" x14ac:dyDescent="0.25">
      <c r="A115" t="s">
        <v>42</v>
      </c>
      <c r="B115" s="8" t="s">
        <v>298</v>
      </c>
      <c r="C115" s="15">
        <f>VLOOKUP($A115,RAW!$B$4:$M$283,9,FALSE)</f>
        <v>36495.399999999994</v>
      </c>
      <c r="D115" s="15">
        <f>VLOOKUP($A115,RAW!$B$4:$M$283,10,FALSE)</f>
        <v>36215</v>
      </c>
      <c r="E115" s="1">
        <f t="shared" si="6"/>
        <v>-280.39999999999418</v>
      </c>
      <c r="F115" s="1">
        <f t="shared" si="11"/>
        <v>3568.2455380555243</v>
      </c>
      <c r="G115" s="16">
        <f t="shared" si="8"/>
        <v>-3848.6455380555185</v>
      </c>
      <c r="H115" s="16">
        <f t="shared" si="9"/>
        <v>3848.6455380555185</v>
      </c>
      <c r="I115" s="3">
        <f t="shared" si="10"/>
        <v>-0.10545563380742556</v>
      </c>
      <c r="J115" s="52"/>
    </row>
    <row r="116" spans="1:10" x14ac:dyDescent="0.25">
      <c r="A116" t="s">
        <v>203</v>
      </c>
      <c r="B116" s="8" t="s">
        <v>298</v>
      </c>
      <c r="C116" s="15">
        <f>VLOOKUP($A116,RAW!$B$4:$M$283,9,FALSE)</f>
        <v>25790.400000000001</v>
      </c>
      <c r="D116" s="15">
        <f>VLOOKUP($A116,RAW!$B$4:$M$283,10,FALSE)</f>
        <v>29851</v>
      </c>
      <c r="E116" s="1">
        <f t="shared" si="6"/>
        <v>4060.5999999999985</v>
      </c>
      <c r="F116" s="1">
        <f t="shared" si="11"/>
        <v>2521.5912066909036</v>
      </c>
      <c r="G116" s="16">
        <f t="shared" si="8"/>
        <v>1539.0087933090949</v>
      </c>
      <c r="H116" s="16">
        <f t="shared" si="9"/>
        <v>1539.0087933090949</v>
      </c>
      <c r="I116" s="3">
        <f t="shared" si="10"/>
        <v>5.9673707786970918E-2</v>
      </c>
      <c r="J116" s="52"/>
    </row>
    <row r="117" spans="1:10" x14ac:dyDescent="0.25">
      <c r="A117" t="s">
        <v>137</v>
      </c>
      <c r="B117" s="8" t="s">
        <v>298</v>
      </c>
      <c r="C117" s="15">
        <f>VLOOKUP($A117,RAW!$B$4:$M$283,9,FALSE)</f>
        <v>14622</v>
      </c>
      <c r="D117" s="15">
        <f>VLOOKUP($A117,RAW!$B$4:$M$283,10,FALSE)</f>
        <v>18568</v>
      </c>
      <c r="E117" s="1">
        <f t="shared" si="6"/>
        <v>3946</v>
      </c>
      <c r="F117" s="1">
        <f t="shared" si="11"/>
        <v>1429.6291109961223</v>
      </c>
      <c r="G117" s="16">
        <f t="shared" si="8"/>
        <v>2516.3708890038779</v>
      </c>
      <c r="H117" s="16">
        <f t="shared" si="9"/>
        <v>2516.3708890038779</v>
      </c>
      <c r="I117" s="3">
        <f t="shared" si="10"/>
        <v>0.17209484947366147</v>
      </c>
      <c r="J117" s="52"/>
    </row>
    <row r="118" spans="1:10" x14ac:dyDescent="0.25">
      <c r="A118" t="s">
        <v>260</v>
      </c>
      <c r="B118" s="8" t="s">
        <v>298</v>
      </c>
      <c r="C118" s="15">
        <f>VLOOKUP($A118,RAW!$B$4:$M$283,9,FALSE)</f>
        <v>82413.900000000009</v>
      </c>
      <c r="D118" s="15">
        <f>VLOOKUP($A118,RAW!$B$4:$M$283,10,FALSE)</f>
        <v>54669</v>
      </c>
      <c r="E118" s="1">
        <f t="shared" si="6"/>
        <v>-27744.900000000009</v>
      </c>
      <c r="F118" s="1">
        <f t="shared" si="11"/>
        <v>8057.8108733910094</v>
      </c>
      <c r="G118" s="16">
        <f t="shared" si="8"/>
        <v>-35802.710873391021</v>
      </c>
      <c r="H118" s="16">
        <f t="shared" si="9"/>
        <v>35802.710873391021</v>
      </c>
      <c r="I118" s="3">
        <f t="shared" si="10"/>
        <v>-0.43442563540120072</v>
      </c>
      <c r="J118" s="52"/>
    </row>
    <row r="119" spans="1:10" x14ac:dyDescent="0.25">
      <c r="A119" t="s">
        <v>261</v>
      </c>
      <c r="B119" s="8" t="s">
        <v>298</v>
      </c>
      <c r="C119" s="15">
        <f>VLOOKUP($A119,RAW!$B$4:$M$283,9,FALSE)</f>
        <v>123952.2</v>
      </c>
      <c r="D119" s="15">
        <f>VLOOKUP($A119,RAW!$B$4:$M$283,10,FALSE)</f>
        <v>186836</v>
      </c>
      <c r="E119" s="1">
        <f t="shared" si="6"/>
        <v>62883.8</v>
      </c>
      <c r="F119" s="1">
        <f t="shared" si="11"/>
        <v>12119.113219259578</v>
      </c>
      <c r="G119" s="16">
        <f t="shared" si="8"/>
        <v>50764.686780740427</v>
      </c>
      <c r="H119" s="16">
        <f t="shared" si="9"/>
        <v>50764.686780740427</v>
      </c>
      <c r="I119" s="3">
        <f t="shared" si="10"/>
        <v>0.40955051044467489</v>
      </c>
      <c r="J119" s="52"/>
    </row>
    <row r="120" spans="1:10" x14ac:dyDescent="0.25">
      <c r="A120" t="s">
        <v>50</v>
      </c>
      <c r="B120" s="8" t="s">
        <v>299</v>
      </c>
      <c r="C120" s="15">
        <f>VLOOKUP($A120,RAW!$B$4:$M$283,9,FALSE)</f>
        <v>4514.8999999999996</v>
      </c>
      <c r="D120" s="15">
        <f>VLOOKUP($A120,RAW!$B$4:$M$283,10,FALSE)</f>
        <v>7804.45</v>
      </c>
      <c r="E120" s="1">
        <f t="shared" si="6"/>
        <v>3289.55</v>
      </c>
      <c r="F120" s="1">
        <f t="shared" si="11"/>
        <v>441.43294167941406</v>
      </c>
      <c r="G120" s="16">
        <f t="shared" si="8"/>
        <v>2848.1170583205862</v>
      </c>
      <c r="H120" s="16">
        <f t="shared" si="9"/>
        <v>2848.1170583205862</v>
      </c>
      <c r="I120" s="3">
        <f t="shared" si="10"/>
        <v>0.63082616632053568</v>
      </c>
      <c r="J120" s="52"/>
    </row>
    <row r="121" spans="1:10" x14ac:dyDescent="0.25">
      <c r="A121" t="s">
        <v>138</v>
      </c>
      <c r="B121" s="8" t="s">
        <v>298</v>
      </c>
      <c r="C121" s="15">
        <f>VLOOKUP($A121,RAW!$B$4:$M$283,9,FALSE)</f>
        <v>4866.8</v>
      </c>
      <c r="D121" s="15">
        <f>VLOOKUP($A121,RAW!$B$4:$M$283,10,FALSE)</f>
        <v>13117</v>
      </c>
      <c r="E121" s="1">
        <f t="shared" si="6"/>
        <v>8250.2000000000007</v>
      </c>
      <c r="F121" s="1">
        <f t="shared" si="11"/>
        <v>475.83907518779432</v>
      </c>
      <c r="G121" s="16">
        <f t="shared" si="8"/>
        <v>7774.3609248122066</v>
      </c>
      <c r="H121" s="16">
        <f t="shared" si="9"/>
        <v>7774.3609248122066</v>
      </c>
      <c r="I121" s="3">
        <f t="shared" si="10"/>
        <v>1.597427657765309</v>
      </c>
      <c r="J121" s="52"/>
    </row>
    <row r="122" spans="1:10" x14ac:dyDescent="0.25">
      <c r="A122" t="s">
        <v>240</v>
      </c>
      <c r="B122" s="8" t="s">
        <v>298</v>
      </c>
      <c r="C122" s="15">
        <f>VLOOKUP($A122,RAW!$B$4:$M$283,9,FALSE)</f>
        <v>160942.6</v>
      </c>
      <c r="D122" s="15">
        <f>VLOOKUP($A122,RAW!$B$4:$M$283,10,FALSE)</f>
        <v>237717</v>
      </c>
      <c r="E122" s="1">
        <f t="shared" si="6"/>
        <v>76774.399999999994</v>
      </c>
      <c r="F122" s="1">
        <f t="shared" si="11"/>
        <v>15735.756131815382</v>
      </c>
      <c r="G122" s="16">
        <f t="shared" si="8"/>
        <v>61038.643868184612</v>
      </c>
      <c r="H122" s="16">
        <f t="shared" si="9"/>
        <v>61038.643868184612</v>
      </c>
      <c r="I122" s="3">
        <f t="shared" si="10"/>
        <v>0.37925722504908338</v>
      </c>
      <c r="J122" s="52"/>
    </row>
    <row r="123" spans="1:10" x14ac:dyDescent="0.25">
      <c r="A123" t="s">
        <v>139</v>
      </c>
      <c r="B123" s="8" t="s">
        <v>299</v>
      </c>
      <c r="C123" s="15">
        <f>VLOOKUP($A123,RAW!$B$4:$M$283,9,FALSE)</f>
        <v>3629.4</v>
      </c>
      <c r="D123" s="15">
        <f>VLOOKUP($A123,RAW!$B$4:$M$283,10,FALSE)</f>
        <v>13729</v>
      </c>
      <c r="E123" s="1">
        <f t="shared" si="6"/>
        <v>10099.6</v>
      </c>
      <c r="F123" s="1">
        <f t="shared" si="11"/>
        <v>354.85541618447041</v>
      </c>
      <c r="G123" s="16">
        <f t="shared" si="8"/>
        <v>9744.744583815529</v>
      </c>
      <c r="H123" s="16">
        <f t="shared" si="9"/>
        <v>9744.744583815529</v>
      </c>
      <c r="I123" s="3">
        <f t="shared" si="10"/>
        <v>2.6849464329684047</v>
      </c>
      <c r="J123" s="52"/>
    </row>
    <row r="124" spans="1:10" x14ac:dyDescent="0.25">
      <c r="A124" t="s">
        <v>204</v>
      </c>
      <c r="B124" s="8" t="s">
        <v>298</v>
      </c>
      <c r="C124" s="15">
        <f>VLOOKUP($A124,RAW!$B$4:$M$283,9,FALSE)</f>
        <v>15581.8</v>
      </c>
      <c r="D124" s="15">
        <f>VLOOKUP($A124,RAW!$B$4:$M$283,10,FALSE)</f>
        <v>22554</v>
      </c>
      <c r="E124" s="1">
        <f t="shared" si="6"/>
        <v>6972.2000000000007</v>
      </c>
      <c r="F124" s="1">
        <f t="shared" si="11"/>
        <v>1523.4711312897948</v>
      </c>
      <c r="G124" s="16">
        <f t="shared" si="8"/>
        <v>5448.7288687102064</v>
      </c>
      <c r="H124" s="16">
        <f t="shared" si="9"/>
        <v>5448.7288687102064</v>
      </c>
      <c r="I124" s="3">
        <f t="shared" si="10"/>
        <v>0.34968545795159778</v>
      </c>
      <c r="J124" s="52"/>
    </row>
    <row r="125" spans="1:10" x14ac:dyDescent="0.25">
      <c r="A125" t="s">
        <v>241</v>
      </c>
      <c r="B125" s="8" t="s">
        <v>298</v>
      </c>
      <c r="C125" s="15">
        <f>VLOOKUP($A125,RAW!$B$4:$M$283,9,FALSE)</f>
        <v>72586.8</v>
      </c>
      <c r="D125" s="15">
        <f>VLOOKUP($A125,RAW!$B$4:$M$283,10,FALSE)</f>
        <v>96207</v>
      </c>
      <c r="E125" s="1">
        <f t="shared" si="6"/>
        <v>23620.199999999997</v>
      </c>
      <c r="F125" s="1">
        <f t="shared" si="11"/>
        <v>7096.9909967209232</v>
      </c>
      <c r="G125" s="16">
        <f t="shared" si="8"/>
        <v>16523.209003279073</v>
      </c>
      <c r="H125" s="16">
        <f t="shared" si="9"/>
        <v>16523.209003279073</v>
      </c>
      <c r="I125" s="3">
        <f t="shared" si="10"/>
        <v>0.22763379847684528</v>
      </c>
      <c r="J125" s="52"/>
    </row>
    <row r="126" spans="1:10" x14ac:dyDescent="0.25">
      <c r="A126" t="s">
        <v>225</v>
      </c>
      <c r="B126" s="8" t="s">
        <v>298</v>
      </c>
      <c r="C126" s="15">
        <f>VLOOKUP($A126,RAW!$B$4:$M$283,9,FALSE)</f>
        <v>219752</v>
      </c>
      <c r="D126" s="15">
        <f>VLOOKUP($A126,RAW!$B$4:$M$283,10,FALSE)</f>
        <v>363202</v>
      </c>
      <c r="E126" s="1">
        <f t="shared" si="6"/>
        <v>143450</v>
      </c>
      <c r="F126" s="1">
        <f t="shared" si="11"/>
        <v>21485.696648859244</v>
      </c>
      <c r="G126" s="16">
        <f t="shared" si="8"/>
        <v>121964.30335114076</v>
      </c>
      <c r="H126" s="16">
        <f t="shared" si="9"/>
        <v>121964.30335114076</v>
      </c>
      <c r="I126" s="3">
        <f t="shared" si="10"/>
        <v>0.55500884338318079</v>
      </c>
      <c r="J126" s="52"/>
    </row>
    <row r="127" spans="1:10" x14ac:dyDescent="0.25">
      <c r="A127" t="s">
        <v>118</v>
      </c>
      <c r="B127" s="8" t="s">
        <v>298</v>
      </c>
      <c r="C127" s="15">
        <f>VLOOKUP($A127,RAW!$B$4:$M$283,9,FALSE)</f>
        <v>56591.1</v>
      </c>
      <c r="D127" s="15">
        <f>VLOOKUP($A127,RAW!$B$4:$M$283,10,FALSE)</f>
        <v>58060</v>
      </c>
      <c r="E127" s="1">
        <f t="shared" si="6"/>
        <v>1468.9000000000015</v>
      </c>
      <c r="F127" s="1">
        <f t="shared" si="11"/>
        <v>5533.0518385509959</v>
      </c>
      <c r="G127" s="16">
        <f t="shared" si="8"/>
        <v>-4064.1518385509944</v>
      </c>
      <c r="H127" s="16">
        <f t="shared" si="9"/>
        <v>4064.1518385509944</v>
      </c>
      <c r="I127" s="3">
        <f t="shared" si="10"/>
        <v>-7.1816095438169511E-2</v>
      </c>
      <c r="J127" s="52"/>
    </row>
    <row r="128" spans="1:10" x14ac:dyDescent="0.25">
      <c r="A128" t="s">
        <v>141</v>
      </c>
      <c r="B128" s="8" t="s">
        <v>298</v>
      </c>
      <c r="C128" s="15">
        <f>VLOOKUP($A128,RAW!$B$4:$M$283,9,FALSE)</f>
        <v>92072.9</v>
      </c>
      <c r="D128" s="15">
        <f>VLOOKUP($A128,RAW!$B$4:$M$283,10,FALSE)</f>
        <v>80323</v>
      </c>
      <c r="E128" s="1">
        <f t="shared" si="6"/>
        <v>-11749.899999999994</v>
      </c>
      <c r="F128" s="1">
        <f t="shared" si="11"/>
        <v>9002.1951972257466</v>
      </c>
      <c r="G128" s="16">
        <f t="shared" si="8"/>
        <v>-20752.095197225739</v>
      </c>
      <c r="H128" s="16">
        <f t="shared" si="9"/>
        <v>20752.095197225739</v>
      </c>
      <c r="I128" s="3">
        <f t="shared" si="10"/>
        <v>-0.2253876569243039</v>
      </c>
      <c r="J128" s="52"/>
    </row>
    <row r="129" spans="1:10" x14ac:dyDescent="0.25">
      <c r="A129" t="s">
        <v>85</v>
      </c>
      <c r="B129" s="8" t="s">
        <v>298</v>
      </c>
      <c r="C129" s="15">
        <f>VLOOKUP($A129,RAW!$B$4:$M$283,9,FALSE)</f>
        <v>22784.3</v>
      </c>
      <c r="D129" s="15">
        <f>VLOOKUP($A129,RAW!$B$4:$M$283,10,FALSE)</f>
        <v>46180</v>
      </c>
      <c r="E129" s="1">
        <f t="shared" si="6"/>
        <v>23395.7</v>
      </c>
      <c r="F129" s="1">
        <f t="shared" si="11"/>
        <v>2227.6773733872897</v>
      </c>
      <c r="G129" s="16">
        <f t="shared" si="8"/>
        <v>21168.02262661271</v>
      </c>
      <c r="H129" s="16">
        <f t="shared" si="9"/>
        <v>21168.02262661271</v>
      </c>
      <c r="I129" s="3">
        <f t="shared" si="10"/>
        <v>0.92906179371816167</v>
      </c>
      <c r="J129" s="52"/>
    </row>
    <row r="130" spans="1:10" x14ac:dyDescent="0.25">
      <c r="A130" t="s">
        <v>140</v>
      </c>
      <c r="B130" s="8" t="s">
        <v>298</v>
      </c>
      <c r="C130" s="15">
        <f>VLOOKUP($A130,RAW!$B$4:$M$283,9,FALSE)</f>
        <v>14743.6</v>
      </c>
      <c r="D130" s="15">
        <f>VLOOKUP($A130,RAW!$B$4:$M$283,10,FALSE)</f>
        <v>18182</v>
      </c>
      <c r="E130" s="1">
        <f t="shared" si="6"/>
        <v>3438.3999999999996</v>
      </c>
      <c r="F130" s="1">
        <f t="shared" si="11"/>
        <v>1441.5182438026557</v>
      </c>
      <c r="G130" s="16">
        <f t="shared" si="8"/>
        <v>1996.881756197344</v>
      </c>
      <c r="H130" s="16">
        <f t="shared" si="9"/>
        <v>1996.881756197344</v>
      </c>
      <c r="I130" s="3">
        <f t="shared" si="10"/>
        <v>0.13544058141819798</v>
      </c>
      <c r="J130" s="52"/>
    </row>
    <row r="131" spans="1:10" x14ac:dyDescent="0.25">
      <c r="A131" t="s">
        <v>119</v>
      </c>
      <c r="B131" s="8" t="s">
        <v>298</v>
      </c>
      <c r="C131" s="15">
        <f>VLOOKUP($A131,RAW!$B$4:$M$283,9,FALSE)</f>
        <v>249733.6</v>
      </c>
      <c r="D131" s="15">
        <f>VLOOKUP($A131,RAW!$B$4:$M$283,10,FALSE)</f>
        <v>245799</v>
      </c>
      <c r="E131" s="1">
        <f t="shared" ref="E131:E193" si="12">D131-C131</f>
        <v>-3934.6000000000058</v>
      </c>
      <c r="F131" s="1">
        <f t="shared" ref="F131:F162" si="13">+C131*E$260</f>
        <v>24417.071847480594</v>
      </c>
      <c r="G131" s="16">
        <f t="shared" ref="G131:G193" si="14">+E131-F131</f>
        <v>-28351.6718474806</v>
      </c>
      <c r="H131" s="16">
        <f t="shared" ref="H131:H193" si="15">ABS(G131)</f>
        <v>28351.6718474806</v>
      </c>
      <c r="I131" s="3">
        <f t="shared" si="10"/>
        <v>-0.11352766246704728</v>
      </c>
      <c r="J131" s="52"/>
    </row>
    <row r="132" spans="1:10" x14ac:dyDescent="0.25">
      <c r="A132" t="s">
        <v>242</v>
      </c>
      <c r="B132" s="8" t="s">
        <v>298</v>
      </c>
      <c r="C132" s="15">
        <f>VLOOKUP($A132,RAW!$B$4:$M$283,9,FALSE)</f>
        <v>295859.8</v>
      </c>
      <c r="D132" s="15">
        <f>VLOOKUP($A132,RAW!$B$4:$M$283,10,FALSE)</f>
        <v>381635</v>
      </c>
      <c r="E132" s="1">
        <f t="shared" si="12"/>
        <v>85775.200000000012</v>
      </c>
      <c r="F132" s="1">
        <f t="shared" si="13"/>
        <v>28926.944525611445</v>
      </c>
      <c r="G132" s="16">
        <f t="shared" si="14"/>
        <v>56848.25547438857</v>
      </c>
      <c r="H132" s="16">
        <f t="shared" si="15"/>
        <v>56848.25547438857</v>
      </c>
      <c r="I132" s="3">
        <f t="shared" ref="I132:I194" si="16">IFERROR(+G132/C132,"")</f>
        <v>0.19214592680177764</v>
      </c>
      <c r="J132" s="52"/>
    </row>
    <row r="133" spans="1:10" x14ac:dyDescent="0.25">
      <c r="A133" t="s">
        <v>142</v>
      </c>
      <c r="B133" s="8" t="s">
        <v>298</v>
      </c>
      <c r="C133" s="15">
        <f>VLOOKUP($A133,RAW!$B$4:$M$283,9,FALSE)</f>
        <v>37464.5</v>
      </c>
      <c r="D133" s="15">
        <f>VLOOKUP($A133,RAW!$B$4:$M$283,10,FALSE)</f>
        <v>49119</v>
      </c>
      <c r="E133" s="1">
        <f t="shared" si="12"/>
        <v>11654.5</v>
      </c>
      <c r="F133" s="1">
        <f t="shared" si="13"/>
        <v>3662.9968423549599</v>
      </c>
      <c r="G133" s="16">
        <f t="shared" si="14"/>
        <v>7991.5031576450401</v>
      </c>
      <c r="H133" s="16">
        <f t="shared" si="15"/>
        <v>7991.5031576450401</v>
      </c>
      <c r="I133" s="3">
        <f t="shared" si="16"/>
        <v>0.21330868309052678</v>
      </c>
      <c r="J133" s="52"/>
    </row>
    <row r="134" spans="1:10" x14ac:dyDescent="0.25">
      <c r="A134" t="s">
        <v>143</v>
      </c>
      <c r="B134" s="8" t="s">
        <v>299</v>
      </c>
      <c r="C134" s="15">
        <f>VLOOKUP($A134,RAW!$B$4:$M$283,9,FALSE)</f>
        <v>2343.5</v>
      </c>
      <c r="D134" s="15">
        <f>VLOOKUP($A134,RAW!$B$4:$M$283,10,FALSE)</f>
        <v>13847.25</v>
      </c>
      <c r="E134" s="1">
        <f t="shared" si="12"/>
        <v>11503.75</v>
      </c>
      <c r="F134" s="1">
        <f t="shared" si="13"/>
        <v>229.12979220485656</v>
      </c>
      <c r="G134" s="16">
        <f t="shared" si="14"/>
        <v>11274.620207795144</v>
      </c>
      <c r="H134" s="16">
        <f t="shared" si="15"/>
        <v>11274.620207795144</v>
      </c>
      <c r="I134" s="3">
        <f t="shared" si="16"/>
        <v>4.8110177972242987</v>
      </c>
      <c r="J134" s="52"/>
    </row>
    <row r="135" spans="1:10" x14ac:dyDescent="0.25">
      <c r="A135" t="s">
        <v>265</v>
      </c>
      <c r="B135" s="8" t="s">
        <v>298</v>
      </c>
      <c r="C135" s="15">
        <f>VLOOKUP($A135,RAW!$B$4:$M$283,9,FALSE)</f>
        <v>4674210.2</v>
      </c>
      <c r="D135" s="15">
        <f>VLOOKUP($A135,RAW!$B$4:$M$283,10,FALSE)</f>
        <v>4687237</v>
      </c>
      <c r="E135" s="1">
        <f t="shared" si="12"/>
        <v>13026.799999999814</v>
      </c>
      <c r="F135" s="1">
        <f t="shared" si="13"/>
        <v>457009.09402509965</v>
      </c>
      <c r="G135" s="16">
        <f t="shared" si="14"/>
        <v>-443982.29402509984</v>
      </c>
      <c r="H135" s="16">
        <f t="shared" si="15"/>
        <v>443982.29402509984</v>
      </c>
      <c r="I135" s="3">
        <f t="shared" si="16"/>
        <v>-9.4985521623546121E-2</v>
      </c>
      <c r="J135" s="52"/>
    </row>
    <row r="136" spans="1:10" x14ac:dyDescent="0.25">
      <c r="A136" t="s">
        <v>226</v>
      </c>
      <c r="B136" s="8" t="s">
        <v>299</v>
      </c>
      <c r="C136" s="15">
        <f>VLOOKUP($A136,RAW!$B$4:$M$283,9,FALSE)</f>
        <v>349992.2</v>
      </c>
      <c r="D136" s="15">
        <f>VLOOKUP($A136,RAW!$B$4:$M$283,10,FALSE)</f>
        <v>201265</v>
      </c>
      <c r="E136" s="1">
        <f t="shared" si="12"/>
        <v>-148727.20000000001</v>
      </c>
      <c r="F136" s="1">
        <f t="shared" si="13"/>
        <v>34219.603182982974</v>
      </c>
      <c r="G136" s="16">
        <f t="shared" si="14"/>
        <v>-182946.80318298299</v>
      </c>
      <c r="H136" s="16">
        <f t="shared" si="15"/>
        <v>182946.80318298299</v>
      </c>
      <c r="I136" s="3">
        <f t="shared" si="16"/>
        <v>-0.52271680106866092</v>
      </c>
      <c r="J136" s="52"/>
    </row>
    <row r="137" spans="1:10" x14ac:dyDescent="0.25">
      <c r="A137" t="s">
        <v>205</v>
      </c>
      <c r="B137" s="8" t="s">
        <v>298</v>
      </c>
      <c r="C137" s="15">
        <f>VLOOKUP($A137,RAW!$B$4:$M$283,9,FALSE)</f>
        <v>278613.40000000002</v>
      </c>
      <c r="D137" s="15">
        <f>VLOOKUP($A137,RAW!$B$4:$M$283,10,FALSE)</f>
        <v>227636</v>
      </c>
      <c r="E137" s="1">
        <f t="shared" si="12"/>
        <v>-50977.400000000023</v>
      </c>
      <c r="F137" s="1">
        <f t="shared" si="13"/>
        <v>27240.721334537484</v>
      </c>
      <c r="G137" s="16">
        <f t="shared" si="14"/>
        <v>-78218.121334537514</v>
      </c>
      <c r="H137" s="16">
        <f t="shared" si="15"/>
        <v>78218.121334537514</v>
      </c>
      <c r="I137" s="3">
        <f t="shared" si="16"/>
        <v>-0.28074070139676521</v>
      </c>
      <c r="J137" s="52"/>
    </row>
    <row r="138" spans="1:10" x14ac:dyDescent="0.25">
      <c r="A138" t="s">
        <v>43</v>
      </c>
      <c r="B138" s="8" t="s">
        <v>298</v>
      </c>
      <c r="C138" s="15">
        <f>VLOOKUP($A138,RAW!$B$4:$M$283,9,FALSE)</f>
        <v>163481.59999999998</v>
      </c>
      <c r="D138" s="15">
        <f>VLOOKUP($A138,RAW!$B$4:$M$283,10,FALSE)</f>
        <v>171622</v>
      </c>
      <c r="E138" s="1">
        <f t="shared" si="12"/>
        <v>8140.4000000000233</v>
      </c>
      <c r="F138" s="1">
        <f t="shared" si="13"/>
        <v>15984.000442636003</v>
      </c>
      <c r="G138" s="16">
        <f t="shared" si="14"/>
        <v>-7843.6004426359796</v>
      </c>
      <c r="H138" s="16">
        <f t="shared" si="15"/>
        <v>7843.6004426359796</v>
      </c>
      <c r="I138" s="3">
        <f t="shared" si="16"/>
        <v>-4.7978490806524894E-2</v>
      </c>
      <c r="J138" s="52"/>
    </row>
    <row r="139" spans="1:10" x14ac:dyDescent="0.25">
      <c r="A139" t="s">
        <v>44</v>
      </c>
      <c r="B139" s="8" t="s">
        <v>298</v>
      </c>
      <c r="C139" s="15">
        <f>VLOOKUP($A139,RAW!$B$4:$M$283,9,FALSE)</f>
        <v>28826.9</v>
      </c>
      <c r="D139" s="15">
        <f>VLOOKUP($A139,RAW!$B$4:$M$283,10,FALSE)</f>
        <v>35738</v>
      </c>
      <c r="E139" s="1">
        <f t="shared" si="12"/>
        <v>6911.0999999999985</v>
      </c>
      <c r="F139" s="1">
        <f t="shared" si="13"/>
        <v>2818.4773231961512</v>
      </c>
      <c r="G139" s="16">
        <f t="shared" si="14"/>
        <v>4092.6226768038473</v>
      </c>
      <c r="H139" s="16">
        <f t="shared" si="15"/>
        <v>4092.6226768038473</v>
      </c>
      <c r="I139" s="3">
        <f t="shared" si="16"/>
        <v>0.14197234793903774</v>
      </c>
      <c r="J139" s="52"/>
    </row>
    <row r="140" spans="1:10" x14ac:dyDescent="0.25">
      <c r="A140" t="s">
        <v>144</v>
      </c>
      <c r="B140" s="8" t="s">
        <v>298</v>
      </c>
      <c r="C140" s="15">
        <f>VLOOKUP($A140,RAW!$B$4:$M$283,9,FALSE)</f>
        <v>108037.90000000001</v>
      </c>
      <c r="D140" s="15">
        <f>VLOOKUP($A140,RAW!$B$4:$M$283,10,FALSE)</f>
        <v>115161</v>
      </c>
      <c r="E140" s="1">
        <f t="shared" si="12"/>
        <v>7123.0999999999913</v>
      </c>
      <c r="F140" s="1">
        <f t="shared" si="13"/>
        <v>10563.13274045192</v>
      </c>
      <c r="G140" s="16">
        <f t="shared" si="14"/>
        <v>-3440.0327404519285</v>
      </c>
      <c r="H140" s="16">
        <f t="shared" si="15"/>
        <v>3440.0327404519285</v>
      </c>
      <c r="I140" s="3">
        <f t="shared" si="16"/>
        <v>-3.1840981178382105E-2</v>
      </c>
      <c r="J140" s="52"/>
    </row>
    <row r="141" spans="1:10" x14ac:dyDescent="0.25">
      <c r="A141" t="s">
        <v>145</v>
      </c>
      <c r="B141" s="8" t="s">
        <v>299</v>
      </c>
      <c r="C141" s="15">
        <f>VLOOKUP($A141,RAW!$B$4:$M$283,9,FALSE)</f>
        <v>102770.09999999999</v>
      </c>
      <c r="D141" s="15">
        <f>VLOOKUP($A141,RAW!$B$4:$M$283,10,FALSE)</f>
        <v>69435</v>
      </c>
      <c r="E141" s="1">
        <f t="shared" si="12"/>
        <v>-33335.099999999991</v>
      </c>
      <c r="F141" s="1">
        <f t="shared" si="13"/>
        <v>10048.086903295211</v>
      </c>
      <c r="G141" s="16">
        <f t="shared" si="14"/>
        <v>-43383.186903295202</v>
      </c>
      <c r="H141" s="16">
        <f t="shared" si="15"/>
        <v>43383.186903295202</v>
      </c>
      <c r="I141" s="3">
        <f t="shared" si="16"/>
        <v>-0.42213821824923015</v>
      </c>
      <c r="J141" s="52"/>
    </row>
    <row r="142" spans="1:10" x14ac:dyDescent="0.25">
      <c r="A142" t="s">
        <v>146</v>
      </c>
      <c r="B142" s="8" t="s">
        <v>299</v>
      </c>
      <c r="C142" s="15">
        <f>VLOOKUP($A142,RAW!$B$4:$M$283,9,FALSE)</f>
        <v>64479.199999999997</v>
      </c>
      <c r="D142" s="15">
        <f>VLOOKUP($A142,RAW!$B$4:$M$283,10,FALSE)</f>
        <v>49758</v>
      </c>
      <c r="E142" s="1">
        <f t="shared" si="12"/>
        <v>-14721.199999999997</v>
      </c>
      <c r="F142" s="1">
        <f t="shared" si="13"/>
        <v>6304.2908886432206</v>
      </c>
      <c r="G142" s="16">
        <f t="shared" si="14"/>
        <v>-21025.490888643217</v>
      </c>
      <c r="H142" s="16">
        <f t="shared" si="15"/>
        <v>21025.490888643217</v>
      </c>
      <c r="I142" s="3">
        <f t="shared" si="16"/>
        <v>-0.32608175797223315</v>
      </c>
      <c r="J142" s="52"/>
    </row>
    <row r="143" spans="1:10" x14ac:dyDescent="0.25">
      <c r="A143" t="s">
        <v>262</v>
      </c>
      <c r="B143" s="8" t="s">
        <v>299</v>
      </c>
      <c r="C143" s="15">
        <f>VLOOKUP($A143,RAW!$B$4:$M$283,9,FALSE)</f>
        <v>77356</v>
      </c>
      <c r="D143" s="15">
        <f>VLOOKUP($A143,RAW!$B$4:$M$283,10,FALSE)</f>
        <v>68048</v>
      </c>
      <c r="E143" s="1">
        <f t="shared" si="12"/>
        <v>-9308</v>
      </c>
      <c r="F143" s="1">
        <f t="shared" si="13"/>
        <v>7563.2874784718942</v>
      </c>
      <c r="G143" s="16">
        <f t="shared" si="14"/>
        <v>-16871.287478471895</v>
      </c>
      <c r="H143" s="16">
        <f t="shared" si="15"/>
        <v>16871.287478471895</v>
      </c>
      <c r="I143" s="3">
        <f t="shared" si="16"/>
        <v>-0.21809927450323047</v>
      </c>
      <c r="J143" s="52"/>
    </row>
    <row r="144" spans="1:10" x14ac:dyDescent="0.25">
      <c r="A144" t="s">
        <v>147</v>
      </c>
      <c r="B144" s="8" t="s">
        <v>298</v>
      </c>
      <c r="C144" s="15">
        <f>VLOOKUP($A144,RAW!$B$4:$M$283,9,FALSE)</f>
        <v>24809.7</v>
      </c>
      <c r="D144" s="15">
        <f>VLOOKUP($A144,RAW!$B$4:$M$283,10,FALSE)</f>
        <v>22996</v>
      </c>
      <c r="E144" s="1">
        <f t="shared" si="12"/>
        <v>-1813.7000000000007</v>
      </c>
      <c r="F144" s="1">
        <f t="shared" si="13"/>
        <v>2425.7057416961084</v>
      </c>
      <c r="G144" s="16">
        <f t="shared" si="14"/>
        <v>-4239.4057416961095</v>
      </c>
      <c r="H144" s="16">
        <f t="shared" si="15"/>
        <v>4239.4057416961095</v>
      </c>
      <c r="I144" s="3">
        <f t="shared" si="16"/>
        <v>-0.1708769449729787</v>
      </c>
      <c r="J144" s="52"/>
    </row>
    <row r="145" spans="1:10" x14ac:dyDescent="0.25">
      <c r="A145" t="s">
        <v>263</v>
      </c>
      <c r="B145" s="8" t="s">
        <v>298</v>
      </c>
      <c r="C145" s="15">
        <f>VLOOKUP($A145,RAW!$B$4:$M$283,9,FALSE)</f>
        <v>150001</v>
      </c>
      <c r="D145" s="15">
        <f>VLOOKUP($A145,RAW!$B$4:$M$283,10,FALSE)</f>
        <v>160461</v>
      </c>
      <c r="E145" s="1">
        <f t="shared" si="12"/>
        <v>10460</v>
      </c>
      <c r="F145" s="1">
        <f t="shared" si="13"/>
        <v>14665.968833164365</v>
      </c>
      <c r="G145" s="16">
        <f t="shared" si="14"/>
        <v>-4205.9688331643647</v>
      </c>
      <c r="H145" s="16">
        <f t="shared" si="15"/>
        <v>4205.9688331643647</v>
      </c>
      <c r="I145" s="3">
        <f t="shared" si="16"/>
        <v>-2.8039605290393829E-2</v>
      </c>
      <c r="J145" s="52"/>
    </row>
    <row r="146" spans="1:10" x14ac:dyDescent="0.25">
      <c r="A146" t="s">
        <v>7</v>
      </c>
      <c r="B146" s="8" t="s">
        <v>298</v>
      </c>
      <c r="C146" s="15">
        <f>VLOOKUP($A146,RAW!$B$4:$M$283,9,FALSE)</f>
        <v>641307.80000000005</v>
      </c>
      <c r="D146" s="15">
        <f>VLOOKUP($A146,RAW!$B$4:$M$283,10,FALSE)</f>
        <v>502537</v>
      </c>
      <c r="E146" s="1">
        <f t="shared" si="12"/>
        <v>-138770.80000000005</v>
      </c>
      <c r="F146" s="1">
        <f t="shared" si="13"/>
        <v>62702.250033434488</v>
      </c>
      <c r="G146" s="16">
        <f t="shared" si="14"/>
        <v>-201473.05003343453</v>
      </c>
      <c r="H146" s="16">
        <f t="shared" si="15"/>
        <v>201473.05003343453</v>
      </c>
      <c r="I146" s="3">
        <f t="shared" si="16"/>
        <v>-0.31415967501632525</v>
      </c>
      <c r="J146" s="52"/>
    </row>
    <row r="147" spans="1:10" x14ac:dyDescent="0.25">
      <c r="A147" t="s">
        <v>104</v>
      </c>
      <c r="B147" s="8" t="s">
        <v>298</v>
      </c>
      <c r="C147" s="15">
        <f>VLOOKUP($A147,RAW!$B$4:$M$283,9,FALSE)</f>
        <v>117859.7</v>
      </c>
      <c r="D147" s="15">
        <f>VLOOKUP($A147,RAW!$B$4:$M$283,10,FALSE)</f>
        <v>124535</v>
      </c>
      <c r="E147" s="1">
        <f t="shared" si="12"/>
        <v>6675.3000000000029</v>
      </c>
      <c r="F147" s="1">
        <f t="shared" si="13"/>
        <v>11523.434423011195</v>
      </c>
      <c r="G147" s="16">
        <f t="shared" si="14"/>
        <v>-4848.1344230111918</v>
      </c>
      <c r="H147" s="16">
        <f t="shared" si="15"/>
        <v>4848.1344230111918</v>
      </c>
      <c r="I147" s="3">
        <f t="shared" si="16"/>
        <v>-4.1134793513059952E-2</v>
      </c>
      <c r="J147" s="52"/>
    </row>
    <row r="148" spans="1:10" x14ac:dyDescent="0.25">
      <c r="A148" t="s">
        <v>86</v>
      </c>
      <c r="B148" s="8" t="s">
        <v>298</v>
      </c>
      <c r="C148" s="15">
        <f>VLOOKUP($A148,RAW!$B$4:$M$283,9,FALSE)</f>
        <v>47473.100000000006</v>
      </c>
      <c r="D148" s="15">
        <f>VLOOKUP($A148,RAW!$B$4:$M$283,10,FALSE)</f>
        <v>79487</v>
      </c>
      <c r="E148" s="1">
        <f t="shared" si="12"/>
        <v>32013.899999999994</v>
      </c>
      <c r="F148" s="1">
        <f t="shared" si="13"/>
        <v>4641.5624230084823</v>
      </c>
      <c r="G148" s="16">
        <f t="shared" si="14"/>
        <v>27372.337576991511</v>
      </c>
      <c r="H148" s="16">
        <f t="shared" si="15"/>
        <v>27372.337576991511</v>
      </c>
      <c r="I148" s="3">
        <f t="shared" si="16"/>
        <v>0.57658626837075122</v>
      </c>
      <c r="J148" s="52"/>
    </row>
    <row r="149" spans="1:10" x14ac:dyDescent="0.25">
      <c r="A149" t="s">
        <v>92</v>
      </c>
      <c r="B149" s="8" t="s">
        <v>298</v>
      </c>
      <c r="C149" s="15">
        <f>VLOOKUP($A149,RAW!$B$4:$M$283,9,FALSE)</f>
        <v>3129126.2</v>
      </c>
      <c r="D149" s="15">
        <f>VLOOKUP($A149,RAW!$B$4:$M$283,10,FALSE)</f>
        <v>3245945</v>
      </c>
      <c r="E149" s="1">
        <f t="shared" si="12"/>
        <v>116818.79999999981</v>
      </c>
      <c r="F149" s="1">
        <f t="shared" si="13"/>
        <v>305942.40921219223</v>
      </c>
      <c r="G149" s="16">
        <f t="shared" si="14"/>
        <v>-189123.60921219242</v>
      </c>
      <c r="H149" s="16">
        <f t="shared" si="15"/>
        <v>189123.60921219242</v>
      </c>
      <c r="I149" s="3">
        <f t="shared" si="16"/>
        <v>-6.0439751267364165E-2</v>
      </c>
      <c r="J149" s="52"/>
    </row>
    <row r="150" spans="1:10" x14ac:dyDescent="0.25">
      <c r="A150" t="s">
        <v>243</v>
      </c>
      <c r="B150" s="8" t="s">
        <v>298</v>
      </c>
      <c r="C150" s="15">
        <f>VLOOKUP($A150,RAW!$B$4:$M$283,9,FALSE)</f>
        <v>9618</v>
      </c>
      <c r="D150" s="15">
        <f>VLOOKUP($A150,RAW!$B$4:$M$283,10,FALSE)</f>
        <v>10619</v>
      </c>
      <c r="E150" s="1">
        <f t="shared" si="12"/>
        <v>1001</v>
      </c>
      <c r="F150" s="1">
        <f t="shared" si="13"/>
        <v>940.37565241148297</v>
      </c>
      <c r="G150" s="16">
        <f t="shared" si="14"/>
        <v>60.624347588517026</v>
      </c>
      <c r="H150" s="16">
        <f t="shared" si="15"/>
        <v>60.624347588517026</v>
      </c>
      <c r="I150" s="3">
        <f t="shared" si="16"/>
        <v>6.3032176739984428E-3</v>
      </c>
      <c r="J150" s="52"/>
    </row>
    <row r="151" spans="1:10" x14ac:dyDescent="0.25">
      <c r="A151" t="s">
        <v>51</v>
      </c>
      <c r="B151" s="8" t="s">
        <v>298</v>
      </c>
      <c r="C151" s="15">
        <f>VLOOKUP($A151,RAW!$B$4:$M$283,9,FALSE)</f>
        <v>304.8</v>
      </c>
      <c r="D151" s="15">
        <f>VLOOKUP($A151,RAW!$B$4:$M$283,10,FALSE)</f>
        <v>1307.4000000000001</v>
      </c>
      <c r="E151" s="1">
        <f t="shared" si="12"/>
        <v>1002.6000000000001</v>
      </c>
      <c r="F151" s="1">
        <f t="shared" si="13"/>
        <v>29.801049995323357</v>
      </c>
      <c r="G151" s="16">
        <f t="shared" si="14"/>
        <v>972.79895000467673</v>
      </c>
      <c r="H151" s="16">
        <f t="shared" si="15"/>
        <v>972.79895000467673</v>
      </c>
      <c r="I151" s="3">
        <f t="shared" si="16"/>
        <v>3.1915976050022201</v>
      </c>
      <c r="J151" s="52"/>
    </row>
    <row r="152" spans="1:10" x14ac:dyDescent="0.25">
      <c r="A152" t="s">
        <v>206</v>
      </c>
      <c r="B152" s="8" t="s">
        <v>298</v>
      </c>
      <c r="C152" s="15">
        <f>VLOOKUP($A152,RAW!$B$4:$M$283,9,FALSE)</f>
        <v>149055.29999999999</v>
      </c>
      <c r="D152" s="15">
        <f>VLOOKUP($A152,RAW!$B$4:$M$283,10,FALSE)</f>
        <v>145676</v>
      </c>
      <c r="E152" s="1">
        <f t="shared" si="12"/>
        <v>-3379.2999999999884</v>
      </c>
      <c r="F152" s="1">
        <f t="shared" si="13"/>
        <v>14573.505404750396</v>
      </c>
      <c r="G152" s="16">
        <f t="shared" si="14"/>
        <v>-17952.805404750383</v>
      </c>
      <c r="H152" s="16">
        <f t="shared" si="15"/>
        <v>17952.805404750383</v>
      </c>
      <c r="I152" s="3">
        <f t="shared" si="16"/>
        <v>-0.12044392520594964</v>
      </c>
      <c r="J152" s="52"/>
    </row>
    <row r="153" spans="1:10" x14ac:dyDescent="0.25">
      <c r="A153" t="s">
        <v>153</v>
      </c>
      <c r="B153" s="8" t="s">
        <v>299</v>
      </c>
      <c r="C153" s="15">
        <f>VLOOKUP($A153,RAW!$B$4:$M$283,9,FALSE)</f>
        <v>191240.30000000002</v>
      </c>
      <c r="D153" s="15">
        <f>VLOOKUP($A153,RAW!$B$4:$M$283,10,FALSE)</f>
        <v>434988</v>
      </c>
      <c r="E153" s="1">
        <f t="shared" si="12"/>
        <v>243747.69999999998</v>
      </c>
      <c r="F153" s="1">
        <f t="shared" si="13"/>
        <v>18698.037209385293</v>
      </c>
      <c r="G153" s="16">
        <f t="shared" si="14"/>
        <v>225049.6627906147</v>
      </c>
      <c r="H153" s="16">
        <f t="shared" si="15"/>
        <v>225049.6627906147</v>
      </c>
      <c r="I153" s="3">
        <f t="shared" si="16"/>
        <v>1.1767899485130209</v>
      </c>
      <c r="J153" s="52"/>
    </row>
    <row r="154" spans="1:10" x14ac:dyDescent="0.25">
      <c r="A154" t="s">
        <v>148</v>
      </c>
      <c r="B154" s="8" t="s">
        <v>299</v>
      </c>
      <c r="C154" s="15">
        <f>VLOOKUP($A154,RAW!$B$4:$M$283,9,FALSE)</f>
        <v>5440.4</v>
      </c>
      <c r="D154" s="15">
        <f>VLOOKUP($A154,RAW!$B$4:$M$283,10,FALSE)</f>
        <v>31912</v>
      </c>
      <c r="E154" s="1">
        <f t="shared" si="12"/>
        <v>26471.599999999999</v>
      </c>
      <c r="F154" s="1">
        <f t="shared" si="13"/>
        <v>531.92136612387526</v>
      </c>
      <c r="G154" s="16">
        <f t="shared" si="14"/>
        <v>25939.678633876123</v>
      </c>
      <c r="H154" s="16">
        <f t="shared" si="15"/>
        <v>25939.678633876123</v>
      </c>
      <c r="I154" s="3">
        <f t="shared" si="16"/>
        <v>4.7679726920586951</v>
      </c>
      <c r="J154" s="52"/>
    </row>
    <row r="155" spans="1:10" x14ac:dyDescent="0.25">
      <c r="A155" t="s">
        <v>149</v>
      </c>
      <c r="B155" s="8" t="s">
        <v>298</v>
      </c>
      <c r="C155" s="15">
        <f>VLOOKUP($A155,RAW!$B$4:$M$283,9,FALSE)</f>
        <v>440485.9</v>
      </c>
      <c r="D155" s="15">
        <f>VLOOKUP($A155,RAW!$B$4:$M$283,10,FALSE)</f>
        <v>415171</v>
      </c>
      <c r="E155" s="1">
        <f t="shared" si="12"/>
        <v>-25314.900000000023</v>
      </c>
      <c r="F155" s="1">
        <f t="shared" si="13"/>
        <v>43067.396089681773</v>
      </c>
      <c r="G155" s="16">
        <f t="shared" si="14"/>
        <v>-68382.296089681797</v>
      </c>
      <c r="H155" s="16">
        <f t="shared" si="15"/>
        <v>68382.296089681797</v>
      </c>
      <c r="I155" s="3">
        <f t="shared" si="16"/>
        <v>-0.15524287176883936</v>
      </c>
      <c r="J155" s="52"/>
    </row>
    <row r="156" spans="1:10" x14ac:dyDescent="0.25">
      <c r="A156" t="s">
        <v>150</v>
      </c>
      <c r="B156" s="8" t="s">
        <v>299</v>
      </c>
      <c r="C156" s="15">
        <f>VLOOKUP($A156,RAW!$B$4:$M$283,9,FALSE)</f>
        <v>3949.6</v>
      </c>
      <c r="D156" s="15">
        <f>VLOOKUP($A156,RAW!$B$4:$M$283,10,FALSE)</f>
        <v>11449.3</v>
      </c>
      <c r="E156" s="1">
        <f t="shared" si="12"/>
        <v>7499.6999999999989</v>
      </c>
      <c r="F156" s="1">
        <f t="shared" si="13"/>
        <v>386.16216227535801</v>
      </c>
      <c r="G156" s="16">
        <f t="shared" si="14"/>
        <v>7113.5378377246407</v>
      </c>
      <c r="H156" s="16">
        <f t="shared" si="15"/>
        <v>7113.5378377246407</v>
      </c>
      <c r="I156" s="3">
        <f t="shared" si="16"/>
        <v>1.801078042770063</v>
      </c>
      <c r="J156" s="52"/>
    </row>
    <row r="157" spans="1:10" x14ac:dyDescent="0.25">
      <c r="A157" t="s">
        <v>151</v>
      </c>
      <c r="B157" s="8" t="s">
        <v>299</v>
      </c>
      <c r="C157" s="15">
        <f>VLOOKUP($A157,RAW!$B$4:$M$283,9,FALSE)</f>
        <v>18278.900000000001</v>
      </c>
      <c r="D157" s="15">
        <f>VLOOKUP($A157,RAW!$B$4:$M$283,10,FALSE)</f>
        <v>49916.45</v>
      </c>
      <c r="E157" s="1">
        <f t="shared" si="12"/>
        <v>31637.549999999996</v>
      </c>
      <c r="F157" s="1">
        <f t="shared" si="13"/>
        <v>1787.1732702083862</v>
      </c>
      <c r="G157" s="16">
        <f t="shared" si="14"/>
        <v>29850.376729791609</v>
      </c>
      <c r="H157" s="16">
        <f t="shared" si="15"/>
        <v>29850.376729791609</v>
      </c>
      <c r="I157" s="3">
        <f t="shared" si="16"/>
        <v>1.6330510440886272</v>
      </c>
      <c r="J157" s="52"/>
    </row>
    <row r="158" spans="1:10" x14ac:dyDescent="0.25">
      <c r="A158" t="s">
        <v>152</v>
      </c>
      <c r="B158" s="8" t="s">
        <v>298</v>
      </c>
      <c r="C158" s="15">
        <f>VLOOKUP($A158,RAW!$B$4:$M$283,9,FALSE)</f>
        <v>50301.5</v>
      </c>
      <c r="D158" s="15">
        <f>VLOOKUP($A158,RAW!$B$4:$M$283,10,FALSE)</f>
        <v>40151</v>
      </c>
      <c r="E158" s="1">
        <f t="shared" si="12"/>
        <v>-10150.5</v>
      </c>
      <c r="F158" s="1">
        <f t="shared" si="13"/>
        <v>4918.1020877288638</v>
      </c>
      <c r="G158" s="16">
        <f t="shared" si="14"/>
        <v>-15068.602087728865</v>
      </c>
      <c r="H158" s="16">
        <f t="shared" si="15"/>
        <v>15068.602087728865</v>
      </c>
      <c r="I158" s="3">
        <f t="shared" si="16"/>
        <v>-0.29956566081983371</v>
      </c>
      <c r="J158" s="52"/>
    </row>
    <row r="159" spans="1:10" x14ac:dyDescent="0.25">
      <c r="A159" t="s">
        <v>176</v>
      </c>
      <c r="B159" s="8" t="s">
        <v>298</v>
      </c>
      <c r="C159" s="15">
        <f>VLOOKUP($A159,RAW!$B$4:$M$283,9,FALSE)</f>
        <v>184426.30000000002</v>
      </c>
      <c r="D159" s="15">
        <f>VLOOKUP($A159,RAW!$B$4:$M$283,10,FALSE)</f>
        <v>233643</v>
      </c>
      <c r="E159" s="1">
        <f t="shared" si="12"/>
        <v>49216.699999999983</v>
      </c>
      <c r="F159" s="1">
        <f t="shared" si="13"/>
        <v>18031.815573334989</v>
      </c>
      <c r="G159" s="16">
        <f t="shared" si="14"/>
        <v>31184.884426664994</v>
      </c>
      <c r="H159" s="16">
        <f t="shared" si="15"/>
        <v>31184.884426664994</v>
      </c>
      <c r="I159" s="3">
        <f t="shared" si="16"/>
        <v>0.16909130870523884</v>
      </c>
      <c r="J159" s="52"/>
    </row>
    <row r="160" spans="1:10" x14ac:dyDescent="0.25">
      <c r="A160" t="s">
        <v>105</v>
      </c>
      <c r="B160" s="8" t="s">
        <v>298</v>
      </c>
      <c r="C160" s="15">
        <f>VLOOKUP($A160,RAW!$B$4:$M$283,9,FALSE)</f>
        <v>92126</v>
      </c>
      <c r="D160" s="15">
        <f>VLOOKUP($A160,RAW!$B$4:$M$283,10,FALSE)</f>
        <v>62157</v>
      </c>
      <c r="E160" s="1">
        <f t="shared" si="12"/>
        <v>-29969</v>
      </c>
      <c r="F160" s="1">
        <f t="shared" si="13"/>
        <v>9007.3869155812317</v>
      </c>
      <c r="G160" s="16">
        <f t="shared" si="14"/>
        <v>-38976.386915581228</v>
      </c>
      <c r="H160" s="16">
        <f t="shared" si="15"/>
        <v>38976.386915581228</v>
      </c>
      <c r="I160" s="3">
        <f t="shared" si="16"/>
        <v>-0.42307694804486495</v>
      </c>
      <c r="J160" s="52"/>
    </row>
    <row r="161" spans="1:10" x14ac:dyDescent="0.25">
      <c r="A161" t="s">
        <v>244</v>
      </c>
      <c r="B161" s="8" t="s">
        <v>299</v>
      </c>
      <c r="C161" s="15">
        <f>VLOOKUP($A161,RAW!$B$4:$M$283,9,FALSE)</f>
        <v>2813.2</v>
      </c>
      <c r="D161" s="15">
        <f>VLOOKUP($A161,RAW!$B$4:$M$283,10,FALSE)</f>
        <v>2009.6</v>
      </c>
      <c r="E161" s="1">
        <f t="shared" si="12"/>
        <v>-803.59999999999991</v>
      </c>
      <c r="F161" s="1">
        <f t="shared" si="13"/>
        <v>275.0535231195658</v>
      </c>
      <c r="G161" s="16">
        <f t="shared" si="14"/>
        <v>-1078.6535231195658</v>
      </c>
      <c r="H161" s="16">
        <f t="shared" si="15"/>
        <v>1078.6535231195658</v>
      </c>
      <c r="I161" s="3">
        <f t="shared" si="16"/>
        <v>-0.38342582223786642</v>
      </c>
      <c r="J161" s="52"/>
    </row>
    <row r="162" spans="1:10" x14ac:dyDescent="0.25">
      <c r="A162" t="s">
        <v>154</v>
      </c>
      <c r="B162" s="8" t="s">
        <v>298</v>
      </c>
      <c r="C162" s="15">
        <f>VLOOKUP($A162,RAW!$B$4:$M$283,9,FALSE)</f>
        <v>12886</v>
      </c>
      <c r="D162" s="15">
        <f>VLOOKUP($A162,RAW!$B$4:$M$283,10,FALSE)</f>
        <v>16188</v>
      </c>
      <c r="E162" s="1">
        <f t="shared" si="12"/>
        <v>3302</v>
      </c>
      <c r="F162" s="1">
        <f t="shared" si="13"/>
        <v>1259.8960965870629</v>
      </c>
      <c r="G162" s="16">
        <f t="shared" si="14"/>
        <v>2042.1039034129371</v>
      </c>
      <c r="H162" s="16">
        <f t="shared" si="15"/>
        <v>2042.1039034129371</v>
      </c>
      <c r="I162" s="3">
        <f t="shared" si="16"/>
        <v>0.1584746161270322</v>
      </c>
      <c r="J162" s="52"/>
    </row>
    <row r="163" spans="1:10" x14ac:dyDescent="0.25">
      <c r="A163" t="s">
        <v>10</v>
      </c>
      <c r="B163" s="8" t="s">
        <v>299</v>
      </c>
      <c r="C163" s="15">
        <f>VLOOKUP($A163,RAW!$B$4:$M$283,9,FALSE)</f>
        <v>44956.6</v>
      </c>
      <c r="D163" s="15">
        <f>VLOOKUP($A163,RAW!$B$4:$M$283,10,FALSE)</f>
        <v>11987</v>
      </c>
      <c r="E163" s="1">
        <f t="shared" si="12"/>
        <v>-32969.599999999999</v>
      </c>
      <c r="F163" s="1">
        <f t="shared" ref="F163:F193" si="17">+C163*E$260</f>
        <v>4395.5179928469615</v>
      </c>
      <c r="G163" s="16">
        <f t="shared" si="14"/>
        <v>-37365.117992846957</v>
      </c>
      <c r="H163" s="16">
        <f t="shared" si="15"/>
        <v>37365.117992846957</v>
      </c>
      <c r="I163" s="3">
        <f t="shared" si="16"/>
        <v>-0.83113754138095319</v>
      </c>
      <c r="J163" s="52"/>
    </row>
    <row r="164" spans="1:10" x14ac:dyDescent="0.25">
      <c r="A164" t="s">
        <v>155</v>
      </c>
      <c r="B164" s="8" t="s">
        <v>298</v>
      </c>
      <c r="C164" s="15">
        <f>VLOOKUP($A164,RAW!$B$4:$M$283,9,FALSE)</f>
        <v>45182</v>
      </c>
      <c r="D164" s="15">
        <f>VLOOKUP($A164,RAW!$B$4:$M$283,10,FALSE)</f>
        <v>43271</v>
      </c>
      <c r="E164" s="1">
        <f t="shared" si="12"/>
        <v>-1911</v>
      </c>
      <c r="F164" s="1">
        <f t="shared" si="17"/>
        <v>4417.5559084274928</v>
      </c>
      <c r="G164" s="16">
        <f t="shared" si="14"/>
        <v>-6328.5559084274928</v>
      </c>
      <c r="H164" s="16">
        <f t="shared" si="15"/>
        <v>6328.5559084274928</v>
      </c>
      <c r="I164" s="3">
        <f t="shared" si="16"/>
        <v>-0.14006807818218522</v>
      </c>
      <c r="J164" s="52"/>
    </row>
    <row r="165" spans="1:10" x14ac:dyDescent="0.25">
      <c r="A165" t="s">
        <v>207</v>
      </c>
      <c r="B165" s="8" t="s">
        <v>299</v>
      </c>
      <c r="C165" s="15">
        <f>VLOOKUP($A165,RAW!$B$4:$M$283,9,FALSE)</f>
        <v>900794.29999999993</v>
      </c>
      <c r="D165" s="15">
        <f>VLOOKUP($A165,RAW!$B$4:$M$283,10,FALSE)</f>
        <v>792094</v>
      </c>
      <c r="E165" s="1">
        <f t="shared" si="12"/>
        <v>-108700.29999999993</v>
      </c>
      <c r="F165" s="1">
        <f t="shared" si="17"/>
        <v>88072.887040033806</v>
      </c>
      <c r="G165" s="16">
        <f t="shared" si="14"/>
        <v>-196773.18704003375</v>
      </c>
      <c r="H165" s="16">
        <f t="shared" si="15"/>
        <v>196773.18704003375</v>
      </c>
      <c r="I165" s="3">
        <f t="shared" si="16"/>
        <v>-0.21844408544773625</v>
      </c>
      <c r="J165" s="52"/>
    </row>
    <row r="166" spans="1:10" x14ac:dyDescent="0.25">
      <c r="A166" t="s">
        <v>53</v>
      </c>
      <c r="B166" s="8" t="s">
        <v>299</v>
      </c>
      <c r="C166" s="15">
        <f>VLOOKUP($A166,RAW!$B$4:$M$283,9,FALSE)</f>
        <v>401.20000000000005</v>
      </c>
      <c r="D166" s="15">
        <f>VLOOKUP($A166,RAW!$B$4:$M$283,10,FALSE)</f>
        <v>1249.5999999999999</v>
      </c>
      <c r="E166" s="1">
        <f t="shared" si="12"/>
        <v>848.39999999999986</v>
      </c>
      <c r="F166" s="1">
        <f t="shared" si="17"/>
        <v>39.226316463660538</v>
      </c>
      <c r="G166" s="16">
        <f t="shared" si="14"/>
        <v>809.17368353633935</v>
      </c>
      <c r="H166" s="16">
        <f t="shared" si="15"/>
        <v>809.17368353633935</v>
      </c>
      <c r="I166" s="3">
        <f t="shared" si="16"/>
        <v>2.0168835581663491</v>
      </c>
      <c r="J166" s="52"/>
    </row>
    <row r="167" spans="1:10" x14ac:dyDescent="0.25">
      <c r="A167" t="s">
        <v>66</v>
      </c>
      <c r="B167" s="8" t="s">
        <v>298</v>
      </c>
      <c r="C167" s="15">
        <f>VLOOKUP($A167,RAW!$B$4:$M$283,9,FALSE)</f>
        <v>403.3</v>
      </c>
      <c r="D167" s="15">
        <f>VLOOKUP($A167,RAW!$B$4:$M$283,10,FALSE)</f>
        <v>2204.15</v>
      </c>
      <c r="E167" s="1">
        <f t="shared" si="12"/>
        <v>1800.8500000000001</v>
      </c>
      <c r="F167" s="1">
        <f t="shared" si="17"/>
        <v>39.431638658510202</v>
      </c>
      <c r="G167" s="16">
        <f t="shared" si="14"/>
        <v>1761.41836134149</v>
      </c>
      <c r="H167" s="16">
        <f t="shared" si="15"/>
        <v>1761.41836134149</v>
      </c>
      <c r="I167" s="3">
        <f t="shared" si="16"/>
        <v>4.3675139135667989</v>
      </c>
      <c r="J167" s="52"/>
    </row>
    <row r="168" spans="1:10" x14ac:dyDescent="0.25">
      <c r="A168" t="s">
        <v>156</v>
      </c>
      <c r="B168" s="8" t="s">
        <v>299</v>
      </c>
      <c r="C168" s="15">
        <f>VLOOKUP($A168,RAW!$B$4:$M$283,9,FALSE)</f>
        <v>109057.1</v>
      </c>
      <c r="D168" s="15">
        <f>VLOOKUP($A168,RAW!$B$4:$M$283,10,FALSE)</f>
        <v>78467</v>
      </c>
      <c r="E168" s="1">
        <f t="shared" si="12"/>
        <v>-30590.100000000006</v>
      </c>
      <c r="F168" s="1">
        <f t="shared" si="17"/>
        <v>10662.782445685625</v>
      </c>
      <c r="G168" s="16">
        <f t="shared" si="14"/>
        <v>-41252.882445685631</v>
      </c>
      <c r="H168" s="16">
        <f t="shared" si="15"/>
        <v>41252.882445685631</v>
      </c>
      <c r="I168" s="3">
        <f t="shared" si="16"/>
        <v>-0.37826865417919264</v>
      </c>
      <c r="J168" s="52"/>
    </row>
    <row r="169" spans="1:10" x14ac:dyDescent="0.25">
      <c r="A169" t="s">
        <v>157</v>
      </c>
      <c r="B169" s="8" t="s">
        <v>299</v>
      </c>
      <c r="C169" s="15">
        <f>VLOOKUP($A169,RAW!$B$4:$M$283,9,FALSE)</f>
        <v>18519.900000000001</v>
      </c>
      <c r="D169" s="15">
        <f>VLOOKUP($A169,RAW!$B$4:$M$283,10,FALSE)</f>
        <v>30820</v>
      </c>
      <c r="E169" s="1">
        <f t="shared" si="12"/>
        <v>12300.099999999999</v>
      </c>
      <c r="F169" s="1">
        <f t="shared" si="17"/>
        <v>1810.7364363792292</v>
      </c>
      <c r="G169" s="16">
        <f t="shared" si="14"/>
        <v>10489.363563620769</v>
      </c>
      <c r="H169" s="16">
        <f t="shared" si="15"/>
        <v>10489.363563620769</v>
      </c>
      <c r="I169" s="3">
        <f t="shared" si="16"/>
        <v>0.56638338023535595</v>
      </c>
      <c r="J169" s="52"/>
    </row>
    <row r="170" spans="1:10" x14ac:dyDescent="0.25">
      <c r="A170" t="s">
        <v>208</v>
      </c>
      <c r="B170" s="8" t="s">
        <v>298</v>
      </c>
      <c r="C170" s="15">
        <f>VLOOKUP($A170,RAW!$B$4:$M$283,9,FALSE)</f>
        <v>12390.5</v>
      </c>
      <c r="D170" s="15">
        <f>VLOOKUP($A170,RAW!$B$4:$M$283,10,FALSE)</f>
        <v>16293</v>
      </c>
      <c r="E170" s="1">
        <f t="shared" si="12"/>
        <v>3902.5</v>
      </c>
      <c r="F170" s="1">
        <f t="shared" si="17"/>
        <v>1211.4498358499147</v>
      </c>
      <c r="G170" s="16">
        <f t="shared" si="14"/>
        <v>2691.050164150085</v>
      </c>
      <c r="H170" s="16">
        <f t="shared" si="15"/>
        <v>2691.050164150085</v>
      </c>
      <c r="I170" s="3">
        <f t="shared" si="16"/>
        <v>0.21718656746298254</v>
      </c>
      <c r="J170" s="52"/>
    </row>
    <row r="171" spans="1:10" x14ac:dyDescent="0.25">
      <c r="A171" t="s">
        <v>209</v>
      </c>
      <c r="B171" s="8" t="s">
        <v>299</v>
      </c>
      <c r="C171" s="15">
        <f>VLOOKUP($A171,RAW!$B$4:$M$283,9,FALSE)</f>
        <v>60401</v>
      </c>
      <c r="D171" s="15">
        <f>VLOOKUP($A171,RAW!$B$4:$M$283,10,FALSE)</f>
        <v>36035</v>
      </c>
      <c r="E171" s="1">
        <f t="shared" si="12"/>
        <v>-24366</v>
      </c>
      <c r="F171" s="1">
        <f t="shared" si="17"/>
        <v>5905.5551862451639</v>
      </c>
      <c r="G171" s="16">
        <f t="shared" si="14"/>
        <v>-30271.555186245165</v>
      </c>
      <c r="H171" s="16">
        <f t="shared" si="15"/>
        <v>30271.555186245165</v>
      </c>
      <c r="I171" s="3">
        <f t="shared" si="16"/>
        <v>-0.50117639089162702</v>
      </c>
      <c r="J171" s="52"/>
    </row>
    <row r="172" spans="1:10" x14ac:dyDescent="0.25">
      <c r="A172" t="s">
        <v>45</v>
      </c>
      <c r="B172" s="8" t="s">
        <v>298</v>
      </c>
      <c r="C172" s="15">
        <f>VLOOKUP($A172,RAW!$B$4:$M$283,9,FALSE)</f>
        <v>162985.4</v>
      </c>
      <c r="D172" s="15">
        <f>VLOOKUP($A172,RAW!$B$4:$M$283,10,FALSE)</f>
        <v>146882</v>
      </c>
      <c r="E172" s="1">
        <f t="shared" si="12"/>
        <v>-16103.399999999994</v>
      </c>
      <c r="F172" s="1">
        <f t="shared" si="17"/>
        <v>15935.48574116724</v>
      </c>
      <c r="G172" s="16">
        <f t="shared" si="14"/>
        <v>-32038.885741167236</v>
      </c>
      <c r="H172" s="16">
        <f t="shared" si="15"/>
        <v>32038.885741167236</v>
      </c>
      <c r="I172" s="3">
        <f t="shared" si="16"/>
        <v>-0.19657518858233461</v>
      </c>
      <c r="J172" s="52"/>
    </row>
    <row r="173" spans="1:10" x14ac:dyDescent="0.25">
      <c r="A173" t="s">
        <v>120</v>
      </c>
      <c r="B173" s="8" t="s">
        <v>298</v>
      </c>
      <c r="C173" s="15">
        <f>VLOOKUP($A173,RAW!$B$4:$M$283,9,FALSE)</f>
        <v>41846</v>
      </c>
      <c r="D173" s="15">
        <f>VLOOKUP($A173,RAW!$B$4:$M$283,10,FALSE)</f>
        <v>56703</v>
      </c>
      <c r="E173" s="1">
        <f t="shared" si="12"/>
        <v>14857</v>
      </c>
      <c r="F173" s="1">
        <f t="shared" si="17"/>
        <v>4091.3869360377334</v>
      </c>
      <c r="G173" s="16">
        <f t="shared" si="14"/>
        <v>10765.613063962266</v>
      </c>
      <c r="H173" s="16">
        <f t="shared" si="15"/>
        <v>10765.613063962266</v>
      </c>
      <c r="I173" s="3">
        <f t="shared" si="16"/>
        <v>0.25726743449701922</v>
      </c>
      <c r="J173" s="52"/>
    </row>
    <row r="174" spans="1:10" x14ac:dyDescent="0.25">
      <c r="A174" t="s">
        <v>46</v>
      </c>
      <c r="B174" s="8" t="s">
        <v>298</v>
      </c>
      <c r="C174" s="15">
        <f>VLOOKUP($A174,RAW!$B$4:$M$283,9,FALSE)</f>
        <v>237182.7</v>
      </c>
      <c r="D174" s="15">
        <f>VLOOKUP($A174,RAW!$B$4:$M$283,10,FALSE)</f>
        <v>340032</v>
      </c>
      <c r="E174" s="1">
        <f t="shared" si="12"/>
        <v>102849.29999999999</v>
      </c>
      <c r="F174" s="1">
        <f t="shared" si="17"/>
        <v>23189.939306843113</v>
      </c>
      <c r="G174" s="16">
        <f t="shared" si="14"/>
        <v>79659.360693156879</v>
      </c>
      <c r="H174" s="16">
        <f t="shared" si="15"/>
        <v>79659.360693156879</v>
      </c>
      <c r="I174" s="3">
        <f t="shared" si="16"/>
        <v>0.33585653883338401</v>
      </c>
      <c r="J174" s="52"/>
    </row>
    <row r="175" spans="1:10" x14ac:dyDescent="0.25">
      <c r="A175" t="s">
        <v>47</v>
      </c>
      <c r="B175" s="8" t="s">
        <v>298</v>
      </c>
      <c r="C175" s="15">
        <f>VLOOKUP($A175,RAW!$B$4:$M$283,9,FALSE)</f>
        <v>61034.399999999994</v>
      </c>
      <c r="D175" s="15">
        <f>VLOOKUP($A175,RAW!$B$4:$M$283,10,FALSE)</f>
        <v>65393.7</v>
      </c>
      <c r="E175" s="1">
        <f t="shared" si="12"/>
        <v>4359.3000000000029</v>
      </c>
      <c r="F175" s="1">
        <f t="shared" si="17"/>
        <v>5967.4842711107731</v>
      </c>
      <c r="G175" s="16">
        <f t="shared" si="14"/>
        <v>-1608.1842711107702</v>
      </c>
      <c r="H175" s="16">
        <f t="shared" si="15"/>
        <v>1608.1842711107702</v>
      </c>
      <c r="I175" s="3">
        <f t="shared" si="16"/>
        <v>-2.6348817570268083E-2</v>
      </c>
      <c r="J175" s="52"/>
    </row>
    <row r="176" spans="1:10" x14ac:dyDescent="0.25">
      <c r="A176" t="s">
        <v>106</v>
      </c>
      <c r="B176" s="8" t="s">
        <v>299</v>
      </c>
      <c r="C176" s="15">
        <f>VLOOKUP($A176,RAW!$B$4:$M$283,9,FALSE)</f>
        <v>36355.800000000003</v>
      </c>
      <c r="D176" s="15">
        <f>VLOOKUP($A176,RAW!$B$4:$M$283,10,FALSE)</f>
        <v>77281</v>
      </c>
      <c r="E176" s="1">
        <f t="shared" si="12"/>
        <v>40925.199999999997</v>
      </c>
      <c r="F176" s="1">
        <f t="shared" si="17"/>
        <v>3554.5965007217092</v>
      </c>
      <c r="G176" s="16">
        <f t="shared" si="14"/>
        <v>37370.603499278288</v>
      </c>
      <c r="H176" s="16">
        <f t="shared" si="15"/>
        <v>37370.603499278288</v>
      </c>
      <c r="I176" s="3">
        <f t="shared" si="16"/>
        <v>1.0279131115056823</v>
      </c>
      <c r="J176" s="52"/>
    </row>
    <row r="177" spans="1:10" x14ac:dyDescent="0.25">
      <c r="A177" t="s">
        <v>87</v>
      </c>
      <c r="B177" s="8" t="s">
        <v>298</v>
      </c>
      <c r="C177" s="15">
        <f>VLOOKUP($A177,RAW!$B$4:$M$283,9,FALSE)</f>
        <v>42842.3</v>
      </c>
      <c r="D177" s="15">
        <f>VLOOKUP($A177,RAW!$B$4:$M$283,10,FALSE)</f>
        <v>34242</v>
      </c>
      <c r="E177" s="1">
        <f t="shared" si="12"/>
        <v>-8600.3000000000029</v>
      </c>
      <c r="F177" s="1">
        <f t="shared" si="17"/>
        <v>4188.7976516228409</v>
      </c>
      <c r="G177" s="16">
        <f t="shared" si="14"/>
        <v>-12789.097651622844</v>
      </c>
      <c r="H177" s="16">
        <f t="shared" si="15"/>
        <v>12789.097651622844</v>
      </c>
      <c r="I177" s="3">
        <f t="shared" si="16"/>
        <v>-0.29851566446299199</v>
      </c>
      <c r="J177" s="52"/>
    </row>
    <row r="178" spans="1:10" x14ac:dyDescent="0.25">
      <c r="A178" t="s">
        <v>88</v>
      </c>
      <c r="B178" s="8" t="s">
        <v>298</v>
      </c>
      <c r="C178" s="15">
        <f>VLOOKUP($A178,RAW!$B$4:$M$283,9,FALSE)</f>
        <v>77618</v>
      </c>
      <c r="D178" s="15">
        <f>VLOOKUP($A178,RAW!$B$4:$M$283,10,FALSE)</f>
        <v>153826</v>
      </c>
      <c r="E178" s="1">
        <f t="shared" si="12"/>
        <v>76208</v>
      </c>
      <c r="F178" s="1">
        <f t="shared" si="17"/>
        <v>7588.903866591234</v>
      </c>
      <c r="G178" s="16">
        <f t="shared" si="14"/>
        <v>68619.096133408762</v>
      </c>
      <c r="H178" s="16">
        <f t="shared" si="15"/>
        <v>68619.096133408762</v>
      </c>
      <c r="I178" s="3">
        <f t="shared" si="16"/>
        <v>0.88406163690650064</v>
      </c>
      <c r="J178" s="52"/>
    </row>
    <row r="179" spans="1:10" x14ac:dyDescent="0.25">
      <c r="A179" t="s">
        <v>89</v>
      </c>
      <c r="B179" s="8" t="s">
        <v>298</v>
      </c>
      <c r="C179" s="15">
        <f>VLOOKUP($A179,RAW!$B$4:$M$283,9,FALSE)</f>
        <v>12233.3</v>
      </c>
      <c r="D179" s="15">
        <f>VLOOKUP($A179,RAW!$B$4:$M$283,10,FALSE)</f>
        <v>22812</v>
      </c>
      <c r="E179" s="1">
        <f t="shared" si="12"/>
        <v>10578.7</v>
      </c>
      <c r="F179" s="1">
        <f t="shared" si="17"/>
        <v>1196.0800029783109</v>
      </c>
      <c r="G179" s="16">
        <f t="shared" si="14"/>
        <v>9382.6199970216894</v>
      </c>
      <c r="H179" s="16">
        <f t="shared" si="15"/>
        <v>9382.6199970216894</v>
      </c>
      <c r="I179" s="3">
        <f t="shared" si="16"/>
        <v>0.76697375172861693</v>
      </c>
      <c r="J179" s="52"/>
    </row>
    <row r="180" spans="1:10" x14ac:dyDescent="0.25">
      <c r="A180" t="s">
        <v>210</v>
      </c>
      <c r="B180" s="8" t="s">
        <v>298</v>
      </c>
      <c r="C180" s="15">
        <f>VLOOKUP($A180,RAW!$B$4:$M$283,9,FALSE)</f>
        <v>32711.8</v>
      </c>
      <c r="D180" s="15">
        <f>VLOOKUP($A180,RAW!$B$4:$M$283,10,FALSE)</f>
        <v>40380</v>
      </c>
      <c r="E180" s="1">
        <f t="shared" si="12"/>
        <v>7668.2000000000007</v>
      </c>
      <c r="F180" s="1">
        <f t="shared" si="17"/>
        <v>3198.3136064206642</v>
      </c>
      <c r="G180" s="16">
        <f t="shared" si="14"/>
        <v>4469.8863935793361</v>
      </c>
      <c r="H180" s="16">
        <f t="shared" si="15"/>
        <v>4469.8863935793361</v>
      </c>
      <c r="I180" s="3">
        <f t="shared" si="16"/>
        <v>0.13664446449230358</v>
      </c>
      <c r="J180" s="52"/>
    </row>
    <row r="181" spans="1:10" x14ac:dyDescent="0.25">
      <c r="A181" t="s">
        <v>223</v>
      </c>
      <c r="B181" s="8" t="s">
        <v>299</v>
      </c>
      <c r="C181" s="15">
        <f>VLOOKUP($A181,RAW!$B$4:$M$283,9,FALSE)</f>
        <v>3408646</v>
      </c>
      <c r="D181" s="15">
        <f>VLOOKUP($A181,RAW!$B$4:$M$283,10,FALSE)</f>
        <v>5001239</v>
      </c>
      <c r="E181" s="1">
        <f t="shared" si="12"/>
        <v>1592593</v>
      </c>
      <c r="F181" s="1">
        <f t="shared" si="17"/>
        <v>333271.75151692575</v>
      </c>
      <c r="G181" s="16">
        <f t="shared" si="14"/>
        <v>1259321.2484830744</v>
      </c>
      <c r="H181" s="16">
        <f t="shared" si="15"/>
        <v>1259321.2484830744</v>
      </c>
      <c r="I181" s="3">
        <f t="shared" si="16"/>
        <v>0.36944911512755341</v>
      </c>
      <c r="J181" s="52"/>
    </row>
    <row r="182" spans="1:10" x14ac:dyDescent="0.25">
      <c r="A182" t="s">
        <v>158</v>
      </c>
      <c r="B182" s="8" t="s">
        <v>298</v>
      </c>
      <c r="C182" s="15">
        <f>VLOOKUP($A182,RAW!$B$4:$M$283,9,FALSE)</f>
        <v>7376</v>
      </c>
      <c r="D182" s="15">
        <f>VLOOKUP($A182,RAW!$B$4:$M$283,10,FALSE)</f>
        <v>14323</v>
      </c>
      <c r="E182" s="1">
        <f t="shared" si="12"/>
        <v>6947</v>
      </c>
      <c r="F182" s="1">
        <f t="shared" si="17"/>
        <v>721.16976629102714</v>
      </c>
      <c r="G182" s="16">
        <f t="shared" si="14"/>
        <v>6225.8302337089726</v>
      </c>
      <c r="H182" s="16">
        <f t="shared" si="15"/>
        <v>6225.8302337089726</v>
      </c>
      <c r="I182" s="3">
        <f t="shared" si="16"/>
        <v>0.84406592105598865</v>
      </c>
      <c r="J182" s="52"/>
    </row>
    <row r="183" spans="1:10" x14ac:dyDescent="0.25">
      <c r="A183" t="s">
        <v>54</v>
      </c>
      <c r="B183" s="8" t="s">
        <v>298</v>
      </c>
      <c r="C183" s="15">
        <f>VLOOKUP($A183,RAW!$B$4:$M$283,9,FALSE)</f>
        <v>6181.2</v>
      </c>
      <c r="D183" s="15">
        <f>VLOOKUP($A183,RAW!$B$4:$M$283,10,FALSE)</f>
        <v>12932</v>
      </c>
      <c r="E183" s="1">
        <f t="shared" si="12"/>
        <v>6750.8</v>
      </c>
      <c r="F183" s="1">
        <f t="shared" si="17"/>
        <v>604.35121466893941</v>
      </c>
      <c r="G183" s="16">
        <f t="shared" si="14"/>
        <v>6146.4487853310611</v>
      </c>
      <c r="H183" s="16">
        <f t="shared" si="15"/>
        <v>6146.4487853310611</v>
      </c>
      <c r="I183" s="3">
        <f t="shared" si="16"/>
        <v>0.99437791777180184</v>
      </c>
      <c r="J183" s="52"/>
    </row>
    <row r="184" spans="1:10" x14ac:dyDescent="0.25">
      <c r="A184" t="s">
        <v>55</v>
      </c>
      <c r="B184" s="8" t="s">
        <v>298</v>
      </c>
      <c r="C184" s="15">
        <f>VLOOKUP($A184,RAW!$B$4:$M$283,9,FALSE)</f>
        <v>7598</v>
      </c>
      <c r="D184" s="15">
        <f>VLOOKUP($A184,RAW!$B$4:$M$283,10,FALSE)</f>
        <v>6800</v>
      </c>
      <c r="E184" s="1">
        <f t="shared" si="12"/>
        <v>-798</v>
      </c>
      <c r="F184" s="1">
        <f t="shared" si="17"/>
        <v>742.87525546084919</v>
      </c>
      <c r="G184" s="16">
        <f t="shared" si="14"/>
        <v>-1540.8752554608491</v>
      </c>
      <c r="H184" s="16">
        <f t="shared" si="15"/>
        <v>1540.8752554608491</v>
      </c>
      <c r="I184" s="3">
        <f t="shared" si="16"/>
        <v>-0.20280011259026706</v>
      </c>
      <c r="J184" s="52"/>
    </row>
    <row r="185" spans="1:10" x14ac:dyDescent="0.25">
      <c r="A185" t="s">
        <v>159</v>
      </c>
      <c r="B185" s="8" t="s">
        <v>298</v>
      </c>
      <c r="C185" s="15">
        <f>VLOOKUP($A185,RAW!$B$4:$M$283,9,FALSE)</f>
        <v>486647.1</v>
      </c>
      <c r="D185" s="15">
        <f>VLOOKUP($A185,RAW!$B$4:$M$283,10,FALSE)</f>
        <v>419170</v>
      </c>
      <c r="E185" s="1">
        <f t="shared" si="12"/>
        <v>-67477.099999999977</v>
      </c>
      <c r="F185" s="1">
        <f t="shared" si="17"/>
        <v>47580.690804393453</v>
      </c>
      <c r="G185" s="16">
        <f t="shared" si="14"/>
        <v>-115057.79080439343</v>
      </c>
      <c r="H185" s="16">
        <f t="shared" si="15"/>
        <v>115057.79080439343</v>
      </c>
      <c r="I185" s="3">
        <f t="shared" si="16"/>
        <v>-0.23642962385760324</v>
      </c>
      <c r="J185" s="52"/>
    </row>
    <row r="186" spans="1:10" x14ac:dyDescent="0.25">
      <c r="A186" t="s">
        <v>211</v>
      </c>
      <c r="B186" s="8" t="s">
        <v>298</v>
      </c>
      <c r="C186" s="15">
        <f>VLOOKUP($A186,RAW!$B$4:$M$283,9,FALSE)</f>
        <v>101766.1</v>
      </c>
      <c r="D186" s="15">
        <f>VLOOKUP($A186,RAW!$B$4:$M$283,10,FALSE)</f>
        <v>92902</v>
      </c>
      <c r="E186" s="1">
        <f t="shared" si="12"/>
        <v>-8864.1000000000058</v>
      </c>
      <c r="F186" s="1">
        <f t="shared" si="17"/>
        <v>9949.923339662324</v>
      </c>
      <c r="G186" s="16">
        <f t="shared" si="14"/>
        <v>-18814.02333966233</v>
      </c>
      <c r="H186" s="16">
        <f t="shared" si="15"/>
        <v>18814.02333966233</v>
      </c>
      <c r="I186" s="3">
        <f t="shared" si="16"/>
        <v>-0.18487515331394569</v>
      </c>
      <c r="J186" s="52"/>
    </row>
    <row r="187" spans="1:10" x14ac:dyDescent="0.25">
      <c r="A187" t="s">
        <v>160</v>
      </c>
      <c r="B187" s="8" t="s">
        <v>298</v>
      </c>
      <c r="C187" s="15">
        <f>VLOOKUP($A187,RAW!$B$4:$M$283,9,FALSE)</f>
        <v>28649.599999999999</v>
      </c>
      <c r="D187" s="15">
        <f>VLOOKUP($A187,RAW!$B$4:$M$283,10,FALSE)</f>
        <v>34932</v>
      </c>
      <c r="E187" s="1">
        <f t="shared" si="12"/>
        <v>6282.4000000000015</v>
      </c>
      <c r="F187" s="1">
        <f t="shared" si="17"/>
        <v>2801.1422636024145</v>
      </c>
      <c r="G187" s="16">
        <f t="shared" si="14"/>
        <v>3481.257736397587</v>
      </c>
      <c r="H187" s="16">
        <f t="shared" si="15"/>
        <v>3481.257736397587</v>
      </c>
      <c r="I187" s="3">
        <f t="shared" si="16"/>
        <v>0.12151156513171518</v>
      </c>
      <c r="J187" s="52"/>
    </row>
    <row r="188" spans="1:10" x14ac:dyDescent="0.25">
      <c r="A188" t="s">
        <v>161</v>
      </c>
      <c r="B188" s="8" t="s">
        <v>298</v>
      </c>
      <c r="C188" s="15">
        <f>VLOOKUP($A188,RAW!$B$4:$M$283,9,FALSE)</f>
        <v>31830</v>
      </c>
      <c r="D188" s="15">
        <f>VLOOKUP($A188,RAW!$B$4:$M$283,10,FALSE)</f>
        <v>34404</v>
      </c>
      <c r="E188" s="1">
        <f t="shared" si="12"/>
        <v>2574</v>
      </c>
      <c r="F188" s="1">
        <f t="shared" si="17"/>
        <v>3112.0978390785513</v>
      </c>
      <c r="G188" s="16">
        <f t="shared" si="14"/>
        <v>-538.09783907855126</v>
      </c>
      <c r="H188" s="16">
        <f t="shared" si="15"/>
        <v>538.09783907855126</v>
      </c>
      <c r="I188" s="3">
        <f t="shared" si="16"/>
        <v>-1.6905367234638747E-2</v>
      </c>
      <c r="J188" s="52"/>
    </row>
    <row r="189" spans="1:10" x14ac:dyDescent="0.25">
      <c r="A189" t="s">
        <v>56</v>
      </c>
      <c r="B189" s="8" t="s">
        <v>298</v>
      </c>
      <c r="C189" s="15">
        <f>VLOOKUP($A189,RAW!$B$4:$M$283,9,FALSE)</f>
        <v>2425.6000000000004</v>
      </c>
      <c r="D189" s="15">
        <f>VLOOKUP($A189,RAW!$B$4:$M$283,10,FALSE)</f>
        <v>28810.3</v>
      </c>
      <c r="E189" s="1">
        <f t="shared" si="12"/>
        <v>26384.699999999997</v>
      </c>
      <c r="F189" s="1">
        <f t="shared" si="17"/>
        <v>237.15691229874128</v>
      </c>
      <c r="G189" s="16">
        <f t="shared" si="14"/>
        <v>26147.543087701255</v>
      </c>
      <c r="H189" s="16">
        <f t="shared" si="15"/>
        <v>26147.543087701255</v>
      </c>
      <c r="I189" s="3">
        <f t="shared" si="16"/>
        <v>10.779824821776572</v>
      </c>
      <c r="J189" s="52"/>
    </row>
    <row r="190" spans="1:10" x14ac:dyDescent="0.25">
      <c r="A190" t="s">
        <v>57</v>
      </c>
      <c r="B190" s="8" t="s">
        <v>298</v>
      </c>
      <c r="C190" s="15">
        <f>VLOOKUP($A190,RAW!$B$4:$M$283,9,FALSE)</f>
        <v>88808.299999999988</v>
      </c>
      <c r="D190" s="15">
        <f>VLOOKUP($A190,RAW!$B$4:$M$283,10,FALSE)</f>
        <v>84407</v>
      </c>
      <c r="E190" s="1">
        <f t="shared" si="12"/>
        <v>-4401.2999999999884</v>
      </c>
      <c r="F190" s="1">
        <f t="shared" si="17"/>
        <v>8683.0071794608757</v>
      </c>
      <c r="G190" s="16">
        <f t="shared" si="14"/>
        <v>-13084.307179460864</v>
      </c>
      <c r="H190" s="16">
        <f t="shared" si="15"/>
        <v>13084.307179460864</v>
      </c>
      <c r="I190" s="3">
        <f t="shared" si="16"/>
        <v>-0.14733203067124206</v>
      </c>
      <c r="J190" s="52"/>
    </row>
    <row r="191" spans="1:10" x14ac:dyDescent="0.25">
      <c r="A191" t="s">
        <v>162</v>
      </c>
      <c r="B191" s="8" t="s">
        <v>298</v>
      </c>
      <c r="C191" s="15">
        <f>VLOOKUP($A191,RAW!$B$4:$M$283,9,FALSE)</f>
        <v>15163.7</v>
      </c>
      <c r="D191" s="15">
        <f>VLOOKUP($A191,RAW!$B$4:$M$283,10,FALSE)</f>
        <v>28430</v>
      </c>
      <c r="E191" s="1">
        <f t="shared" si="12"/>
        <v>13266.3</v>
      </c>
      <c r="F191" s="1">
        <f t="shared" si="17"/>
        <v>1482.5924600199633</v>
      </c>
      <c r="G191" s="16">
        <f t="shared" si="14"/>
        <v>11783.707539980036</v>
      </c>
      <c r="H191" s="16">
        <f t="shared" si="15"/>
        <v>11783.707539980036</v>
      </c>
      <c r="I191" s="3">
        <f t="shared" si="16"/>
        <v>0.77709975401650222</v>
      </c>
      <c r="J191" s="52"/>
    </row>
    <row r="192" spans="1:10" x14ac:dyDescent="0.25">
      <c r="A192" t="s">
        <v>11</v>
      </c>
      <c r="B192" s="8" t="s">
        <v>298</v>
      </c>
      <c r="C192" s="15">
        <f>VLOOKUP($A192,RAW!$B$4:$M$283,9,FALSE)</f>
        <v>32001.5</v>
      </c>
      <c r="D192" s="15">
        <f>VLOOKUP($A192,RAW!$B$4:$M$283,10,FALSE)</f>
        <v>37343</v>
      </c>
      <c r="E192" s="1">
        <f t="shared" si="12"/>
        <v>5341.5</v>
      </c>
      <c r="F192" s="1">
        <f t="shared" si="17"/>
        <v>3128.8658183246075</v>
      </c>
      <c r="G192" s="16">
        <f t="shared" si="14"/>
        <v>2212.6341816753925</v>
      </c>
      <c r="H192" s="16">
        <f t="shared" si="15"/>
        <v>2212.6341816753925</v>
      </c>
      <c r="I192" s="3">
        <f t="shared" si="16"/>
        <v>6.9141577165926366E-2</v>
      </c>
      <c r="J192" s="52"/>
    </row>
    <row r="193" spans="1:10" x14ac:dyDescent="0.25">
      <c r="A193" t="s">
        <v>212</v>
      </c>
      <c r="B193" s="8" t="s">
        <v>298</v>
      </c>
      <c r="C193" s="15">
        <f>VLOOKUP($A193,RAW!$B$4:$M$283,9,FALSE)</f>
        <v>5633</v>
      </c>
      <c r="D193" s="15">
        <f>VLOOKUP($A193,RAW!$B$4:$M$283,10,FALSE)</f>
        <v>25358</v>
      </c>
      <c r="E193" s="1">
        <f t="shared" si="12"/>
        <v>19725</v>
      </c>
      <c r="F193" s="1">
        <f t="shared" si="17"/>
        <v>550.75234456580199</v>
      </c>
      <c r="G193" s="16">
        <f t="shared" si="14"/>
        <v>19174.247655434199</v>
      </c>
      <c r="H193" s="16">
        <f t="shared" si="15"/>
        <v>19174.247655434199</v>
      </c>
      <c r="I193" s="3">
        <f t="shared" si="16"/>
        <v>3.4039140165869339</v>
      </c>
      <c r="J193" s="52"/>
    </row>
    <row r="194" spans="1:10" x14ac:dyDescent="0.25">
      <c r="A194" t="s">
        <v>58</v>
      </c>
      <c r="B194" s="8" t="s">
        <v>298</v>
      </c>
      <c r="C194" s="15">
        <f>VLOOKUP($A194,RAW!$B$4:$M$283,9,FALSE)</f>
        <v>154531.1</v>
      </c>
      <c r="D194" s="15">
        <f>VLOOKUP($A194,RAW!$B$4:$M$283,10,FALSE)</f>
        <v>173445</v>
      </c>
      <c r="E194" s="1">
        <f t="shared" ref="E194:E256" si="18">D194-C194</f>
        <v>18913.899999999994</v>
      </c>
      <c r="F194" s="1">
        <f t="shared" ref="F194:F256" si="19">+C194*E$260</f>
        <v>15108.887916444597</v>
      </c>
      <c r="G194" s="16">
        <f t="shared" ref="G194:G256" si="20">+E194-F194</f>
        <v>3805.0120835553971</v>
      </c>
      <c r="H194" s="16">
        <f t="shared" ref="H194:H256" si="21">ABS(G194)</f>
        <v>3805.0120835553971</v>
      </c>
      <c r="I194" s="3">
        <f t="shared" si="16"/>
        <v>2.4622953460859315E-2</v>
      </c>
      <c r="J194" s="52"/>
    </row>
    <row r="195" spans="1:10" x14ac:dyDescent="0.25">
      <c r="A195" t="s">
        <v>52</v>
      </c>
      <c r="B195" s="8" t="s">
        <v>299</v>
      </c>
      <c r="C195" s="15">
        <f>VLOOKUP($A195,RAW!$B$4:$M$283,9,FALSE)</f>
        <v>203.4</v>
      </c>
      <c r="D195" s="15">
        <f>VLOOKUP($A195,RAW!$B$4:$M$283,10,FALSE)</f>
        <v>3924.2</v>
      </c>
      <c r="E195" s="1">
        <f t="shared" si="18"/>
        <v>3720.7999999999997</v>
      </c>
      <c r="F195" s="1">
        <f t="shared" si="19"/>
        <v>19.886921158296492</v>
      </c>
      <c r="G195" s="16">
        <f t="shared" si="20"/>
        <v>3700.9130788417033</v>
      </c>
      <c r="H195" s="16">
        <f t="shared" si="21"/>
        <v>3700.9130788417033</v>
      </c>
      <c r="I195" s="3">
        <f t="shared" ref="I195:I256" si="22">IFERROR(+G195/C195,"")</f>
        <v>18.195246208661274</v>
      </c>
      <c r="J195" s="52"/>
    </row>
    <row r="196" spans="1:10" x14ac:dyDescent="0.25">
      <c r="A196" t="s">
        <v>163</v>
      </c>
      <c r="B196" s="8" t="s">
        <v>298</v>
      </c>
      <c r="C196" s="15">
        <f>VLOOKUP($A196,RAW!$B$4:$M$283,9,FALSE)</f>
        <v>8644</v>
      </c>
      <c r="D196" s="15">
        <f>VLOOKUP($A196,RAW!$B$4:$M$283,10,FALSE)</f>
        <v>10426</v>
      </c>
      <c r="E196" s="1">
        <f t="shared" si="18"/>
        <v>1782</v>
      </c>
      <c r="F196" s="1">
        <f t="shared" si="19"/>
        <v>845.14526299073191</v>
      </c>
      <c r="G196" s="16">
        <f t="shared" si="20"/>
        <v>936.85473700926809</v>
      </c>
      <c r="H196" s="16">
        <f t="shared" si="21"/>
        <v>936.85473700926809</v>
      </c>
      <c r="I196" s="3">
        <f t="shared" si="22"/>
        <v>0.10838208433702777</v>
      </c>
      <c r="J196" s="52"/>
    </row>
    <row r="197" spans="1:10" x14ac:dyDescent="0.25">
      <c r="A197" t="s">
        <v>4</v>
      </c>
      <c r="B197" s="8" t="s">
        <v>298</v>
      </c>
      <c r="C197" s="15">
        <f>VLOOKUP($A197,RAW!$B$4:$M$283,9,FALSE)</f>
        <v>71002.2</v>
      </c>
      <c r="D197" s="15">
        <f>VLOOKUP($A197,RAW!$B$4:$M$283,10,FALSE)</f>
        <v>59834</v>
      </c>
      <c r="E197" s="1">
        <f t="shared" si="18"/>
        <v>-11168.199999999997</v>
      </c>
      <c r="F197" s="1">
        <f t="shared" si="19"/>
        <v>6942.0607348357871</v>
      </c>
      <c r="G197" s="16">
        <f t="shared" si="20"/>
        <v>-18110.260734835785</v>
      </c>
      <c r="H197" s="16">
        <f t="shared" si="21"/>
        <v>18110.260734835785</v>
      </c>
      <c r="I197" s="3">
        <f t="shared" si="22"/>
        <v>-0.25506619139739029</v>
      </c>
      <c r="J197" s="52"/>
    </row>
    <row r="198" spans="1:10" x14ac:dyDescent="0.25">
      <c r="A198" t="s">
        <v>164</v>
      </c>
      <c r="B198" s="8" t="s">
        <v>298</v>
      </c>
      <c r="C198" s="15">
        <f>VLOOKUP($A198,RAW!$B$4:$M$283,9,FALSE)</f>
        <v>239282.6</v>
      </c>
      <c r="D198" s="15">
        <f>VLOOKUP($A198,RAW!$B$4:$M$283,10,FALSE)</f>
        <v>204385</v>
      </c>
      <c r="E198" s="1">
        <f t="shared" si="18"/>
        <v>-34897.600000000006</v>
      </c>
      <c r="F198" s="1">
        <f t="shared" si="19"/>
        <v>23395.251724445407</v>
      </c>
      <c r="G198" s="16">
        <f t="shared" si="20"/>
        <v>-58292.851724445412</v>
      </c>
      <c r="H198" s="16">
        <f t="shared" si="21"/>
        <v>58292.851724445412</v>
      </c>
      <c r="I198" s="3">
        <f t="shared" si="22"/>
        <v>-0.24361508828659256</v>
      </c>
      <c r="J198" s="52"/>
    </row>
    <row r="199" spans="1:10" x14ac:dyDescent="0.25">
      <c r="A199" t="s">
        <v>245</v>
      </c>
      <c r="B199" s="8" t="s">
        <v>298</v>
      </c>
      <c r="C199" s="15">
        <f>VLOOKUP($A199,RAW!$B$4:$M$283,9,FALSE)</f>
        <v>152640.5</v>
      </c>
      <c r="D199" s="15">
        <f>VLOOKUP($A199,RAW!$B$4:$M$283,10,FALSE)</f>
        <v>151232</v>
      </c>
      <c r="E199" s="1">
        <f t="shared" si="18"/>
        <v>-1408.5</v>
      </c>
      <c r="F199" s="1">
        <f t="shared" si="19"/>
        <v>14924.039277595652</v>
      </c>
      <c r="G199" s="16">
        <f t="shared" si="20"/>
        <v>-16332.539277595652</v>
      </c>
      <c r="H199" s="16">
        <f t="shared" si="21"/>
        <v>16332.539277595652</v>
      </c>
      <c r="I199" s="3">
        <f t="shared" si="22"/>
        <v>-0.10700003785100057</v>
      </c>
      <c r="J199" s="52"/>
    </row>
    <row r="200" spans="1:10" x14ac:dyDescent="0.25">
      <c r="A200" t="s">
        <v>246</v>
      </c>
      <c r="B200" s="8" t="s">
        <v>298</v>
      </c>
      <c r="C200" s="15">
        <f>VLOOKUP($A200,RAW!$B$4:$M$283,9,FALSE)</f>
        <v>170937.9</v>
      </c>
      <c r="D200" s="15">
        <f>VLOOKUP($A200,RAW!$B$4:$M$283,10,FALSE)</f>
        <v>175666</v>
      </c>
      <c r="E200" s="1">
        <f t="shared" si="18"/>
        <v>4728.1000000000058</v>
      </c>
      <c r="F200" s="1">
        <f t="shared" si="19"/>
        <v>16713.021338568189</v>
      </c>
      <c r="G200" s="16">
        <f t="shared" si="20"/>
        <v>-11984.921338568183</v>
      </c>
      <c r="H200" s="16">
        <f t="shared" si="21"/>
        <v>11984.921338568183</v>
      </c>
      <c r="I200" s="3">
        <f t="shared" si="22"/>
        <v>-7.0112721278126053E-2</v>
      </c>
      <c r="J200" s="52"/>
    </row>
    <row r="201" spans="1:10" x14ac:dyDescent="0.25">
      <c r="A201" t="s">
        <v>90</v>
      </c>
      <c r="B201" s="8" t="s">
        <v>298</v>
      </c>
      <c r="C201" s="15">
        <f>VLOOKUP($A201,RAW!$B$4:$M$283,9,FALSE)</f>
        <v>39646.300000000003</v>
      </c>
      <c r="D201" s="15">
        <f>VLOOKUP($A201,RAW!$B$4:$M$283,10,FALSE)</f>
        <v>37872</v>
      </c>
      <c r="E201" s="1">
        <f t="shared" si="18"/>
        <v>-1774.3000000000029</v>
      </c>
      <c r="F201" s="1">
        <f t="shared" si="19"/>
        <v>3876.3168255563924</v>
      </c>
      <c r="G201" s="16">
        <f t="shared" si="20"/>
        <v>-5650.6168255563953</v>
      </c>
      <c r="H201" s="16">
        <f t="shared" si="21"/>
        <v>5650.6168255563953</v>
      </c>
      <c r="I201" s="3">
        <f t="shared" si="22"/>
        <v>-0.14252570417810476</v>
      </c>
      <c r="J201" s="52"/>
    </row>
    <row r="202" spans="1:10" x14ac:dyDescent="0.25">
      <c r="A202" t="s">
        <v>213</v>
      </c>
      <c r="B202" s="8" t="s">
        <v>299</v>
      </c>
      <c r="C202" s="15">
        <f>VLOOKUP($A202,RAW!$B$4:$M$283,9,FALSE)</f>
        <v>8969.0999999999985</v>
      </c>
      <c r="D202" s="15">
        <f>VLOOKUP($A202,RAW!$B$4:$M$283,10,FALSE)</f>
        <v>36516</v>
      </c>
      <c r="E202" s="1">
        <f t="shared" si="18"/>
        <v>27546.9</v>
      </c>
      <c r="F202" s="1">
        <f t="shared" si="19"/>
        <v>876.93109420293524</v>
      </c>
      <c r="G202" s="16">
        <f t="shared" si="20"/>
        <v>26669.968905797065</v>
      </c>
      <c r="H202" s="16">
        <f t="shared" si="21"/>
        <v>26669.968905797065</v>
      </c>
      <c r="I202" s="3">
        <f t="shared" si="22"/>
        <v>2.9735390290884336</v>
      </c>
      <c r="J202" s="52"/>
    </row>
    <row r="203" spans="1:10" x14ac:dyDescent="0.25">
      <c r="A203" t="s">
        <v>247</v>
      </c>
      <c r="B203" s="8" t="s">
        <v>298</v>
      </c>
      <c r="C203" s="15">
        <f>VLOOKUP($A203,RAW!$B$4:$M$283,9,FALSE)</f>
        <v>133583.6</v>
      </c>
      <c r="D203" s="15">
        <f>VLOOKUP($A203,RAW!$B$4:$M$283,10,FALSE)</f>
        <v>111846</v>
      </c>
      <c r="E203" s="1">
        <f t="shared" si="18"/>
        <v>-21737.600000000006</v>
      </c>
      <c r="F203" s="1">
        <f t="shared" si="19"/>
        <v>13060.79902281915</v>
      </c>
      <c r="G203" s="16">
        <f t="shared" si="20"/>
        <v>-34798.399022819154</v>
      </c>
      <c r="H203" s="16">
        <f t="shared" si="21"/>
        <v>34798.399022819154</v>
      </c>
      <c r="I203" s="3">
        <f t="shared" si="22"/>
        <v>-0.26049903598060803</v>
      </c>
      <c r="J203" s="52"/>
    </row>
    <row r="204" spans="1:10" x14ac:dyDescent="0.25">
      <c r="A204" t="s">
        <v>165</v>
      </c>
      <c r="B204" s="8" t="s">
        <v>298</v>
      </c>
      <c r="C204" s="15">
        <f>VLOOKUP($A204,RAW!$B$4:$M$283,9,FALSE)</f>
        <v>31301.7</v>
      </c>
      <c r="D204" s="15">
        <f>VLOOKUP($A204,RAW!$B$4:$M$283,10,FALSE)</f>
        <v>39170</v>
      </c>
      <c r="E204" s="1">
        <f t="shared" si="18"/>
        <v>7868.2999999999993</v>
      </c>
      <c r="F204" s="1">
        <f t="shared" si="19"/>
        <v>3060.4446412027987</v>
      </c>
      <c r="G204" s="16">
        <f t="shared" si="20"/>
        <v>4807.8553587972001</v>
      </c>
      <c r="H204" s="16">
        <f t="shared" si="21"/>
        <v>4807.8553587972001</v>
      </c>
      <c r="I204" s="3">
        <f t="shared" si="22"/>
        <v>0.15359726017427808</v>
      </c>
      <c r="J204" s="52"/>
    </row>
    <row r="205" spans="1:10" x14ac:dyDescent="0.25">
      <c r="A205" t="s">
        <v>227</v>
      </c>
      <c r="B205" s="8" t="s">
        <v>298</v>
      </c>
      <c r="C205" s="15">
        <f>VLOOKUP($A205,RAW!$B$4:$M$283,9,FALSE)</f>
        <v>1442305.9000000001</v>
      </c>
      <c r="D205" s="15">
        <f>VLOOKUP($A205,RAW!$B$4:$M$283,10,FALSE)</f>
        <v>1762932</v>
      </c>
      <c r="E205" s="1">
        <f t="shared" si="18"/>
        <v>320626.09999999986</v>
      </c>
      <c r="F205" s="1">
        <f t="shared" si="19"/>
        <v>141017.81572982235</v>
      </c>
      <c r="G205" s="16">
        <f t="shared" si="20"/>
        <v>179608.28427017751</v>
      </c>
      <c r="H205" s="16">
        <f t="shared" si="21"/>
        <v>179608.28427017751</v>
      </c>
      <c r="I205" s="3">
        <f t="shared" si="22"/>
        <v>0.12452856517482006</v>
      </c>
      <c r="J205" s="52"/>
    </row>
    <row r="206" spans="1:10" x14ac:dyDescent="0.25">
      <c r="A206" t="s">
        <v>75</v>
      </c>
      <c r="B206" s="8" t="s">
        <v>299</v>
      </c>
      <c r="C206" s="15">
        <f>VLOOKUP($A206,RAW!$B$4:$M$283,9,FALSE)</f>
        <v>29707.199999999997</v>
      </c>
      <c r="D206" s="15">
        <f>VLOOKUP($A206,RAW!$B$4:$M$283,10,FALSE)</f>
        <v>169086</v>
      </c>
      <c r="E206" s="1">
        <f t="shared" si="18"/>
        <v>139378.79999999999</v>
      </c>
      <c r="F206" s="1">
        <f t="shared" si="19"/>
        <v>2904.5464318276572</v>
      </c>
      <c r="G206" s="16">
        <f t="shared" si="20"/>
        <v>136474.25356817234</v>
      </c>
      <c r="H206" s="16">
        <f t="shared" si="21"/>
        <v>136474.25356817234</v>
      </c>
      <c r="I206" s="3">
        <f t="shared" si="22"/>
        <v>4.5939790208492335</v>
      </c>
      <c r="J206" s="52"/>
    </row>
    <row r="207" spans="1:10" x14ac:dyDescent="0.25">
      <c r="A207" t="s">
        <v>24</v>
      </c>
      <c r="B207" s="8" t="s">
        <v>298</v>
      </c>
      <c r="C207" s="15">
        <f>VLOOKUP($A207,RAW!$B$4:$M$283,9,FALSE)</f>
        <v>58674.2</v>
      </c>
      <c r="D207" s="15">
        <f>VLOOKUP($A207,RAW!$B$4:$M$283,10,FALSE)</f>
        <v>73647</v>
      </c>
      <c r="E207" s="1">
        <f t="shared" si="18"/>
        <v>14972.800000000003</v>
      </c>
      <c r="F207" s="1">
        <f t="shared" si="19"/>
        <v>5736.7216785944929</v>
      </c>
      <c r="G207" s="16">
        <f t="shared" si="20"/>
        <v>9236.07832140551</v>
      </c>
      <c r="H207" s="16">
        <f t="shared" si="21"/>
        <v>9236.07832140551</v>
      </c>
      <c r="I207" s="3">
        <f t="shared" si="22"/>
        <v>0.15741293995325903</v>
      </c>
      <c r="J207" s="52"/>
    </row>
    <row r="208" spans="1:10" x14ac:dyDescent="0.25">
      <c r="A208" t="s">
        <v>64</v>
      </c>
      <c r="B208" s="8" t="s">
        <v>298</v>
      </c>
      <c r="C208" s="15">
        <f>VLOOKUP($A208,RAW!$B$4:$M$283,9,FALSE)</f>
        <v>302.70000000000005</v>
      </c>
      <c r="D208" s="15">
        <f>VLOOKUP($A208,RAW!$B$4:$M$283,10,FALSE)</f>
        <v>2297.85</v>
      </c>
      <c r="E208" s="1">
        <f t="shared" si="18"/>
        <v>1995.1499999999999</v>
      </c>
      <c r="F208" s="1">
        <f t="shared" si="19"/>
        <v>29.595727800473689</v>
      </c>
      <c r="G208" s="16">
        <f t="shared" si="20"/>
        <v>1965.5542721995262</v>
      </c>
      <c r="H208" s="16">
        <f t="shared" si="21"/>
        <v>1965.5542721995262</v>
      </c>
      <c r="I208" s="3">
        <f t="shared" si="22"/>
        <v>6.493406911792289</v>
      </c>
      <c r="J208" s="52"/>
    </row>
    <row r="209" spans="1:10" x14ac:dyDescent="0.25">
      <c r="A209" t="s">
        <v>91</v>
      </c>
      <c r="B209" s="8" t="s">
        <v>299</v>
      </c>
      <c r="C209" s="15">
        <f>VLOOKUP($A209,RAW!$B$4:$M$283,9,FALSE)</f>
        <v>27306.899999999998</v>
      </c>
      <c r="D209" s="15">
        <f>VLOOKUP($A209,RAW!$B$4:$M$283,10,FALSE)</f>
        <v>42351</v>
      </c>
      <c r="E209" s="1">
        <f t="shared" si="18"/>
        <v>15044.100000000002</v>
      </c>
      <c r="F209" s="1">
        <f t="shared" si="19"/>
        <v>2669.8631631144858</v>
      </c>
      <c r="G209" s="16">
        <f t="shared" si="20"/>
        <v>12374.236836885517</v>
      </c>
      <c r="H209" s="16">
        <f t="shared" si="21"/>
        <v>12374.236836885517</v>
      </c>
      <c r="I209" s="3">
        <f t="shared" si="22"/>
        <v>0.45315421512092247</v>
      </c>
      <c r="J209" s="52"/>
    </row>
    <row r="210" spans="1:10" x14ac:dyDescent="0.25">
      <c r="A210" t="s">
        <v>59</v>
      </c>
      <c r="B210" s="8" t="s">
        <v>299</v>
      </c>
      <c r="C210" s="15">
        <f>VLOOKUP($A210,RAW!$B$4:$M$283,9,FALSE)</f>
        <v>4861.2000000000007</v>
      </c>
      <c r="D210" s="15">
        <f>VLOOKUP($A210,RAW!$B$4:$M$283,10,FALSE)</f>
        <v>12506</v>
      </c>
      <c r="E210" s="1">
        <f t="shared" si="18"/>
        <v>7644.7999999999993</v>
      </c>
      <c r="F210" s="1">
        <f t="shared" si="19"/>
        <v>475.29154933486194</v>
      </c>
      <c r="G210" s="16">
        <f t="shared" si="20"/>
        <v>7169.5084506651374</v>
      </c>
      <c r="H210" s="16">
        <f t="shared" si="21"/>
        <v>7169.5084506651374</v>
      </c>
      <c r="I210" s="3">
        <f t="shared" si="22"/>
        <v>1.4748433412871589</v>
      </c>
      <c r="J210" s="52"/>
    </row>
    <row r="211" spans="1:10" x14ac:dyDescent="0.25">
      <c r="A211" t="s">
        <v>121</v>
      </c>
      <c r="B211" s="8" t="s">
        <v>298</v>
      </c>
      <c r="C211" s="15">
        <f>VLOOKUP($A211,RAW!$B$4:$M$283,9,FALSE)</f>
        <v>186109.5</v>
      </c>
      <c r="D211" s="15">
        <f>VLOOKUP($A211,RAW!$B$4:$M$283,10,FALSE)</f>
        <v>119934</v>
      </c>
      <c r="E211" s="1">
        <f t="shared" si="18"/>
        <v>-66175.5</v>
      </c>
      <c r="F211" s="1">
        <f t="shared" si="19"/>
        <v>18196.386201130681</v>
      </c>
      <c r="G211" s="16">
        <f t="shared" si="20"/>
        <v>-84371.886201130677</v>
      </c>
      <c r="H211" s="16">
        <f t="shared" si="21"/>
        <v>84371.886201130677</v>
      </c>
      <c r="I211" s="3">
        <f t="shared" si="22"/>
        <v>-0.45334540257821698</v>
      </c>
      <c r="J211" s="52"/>
    </row>
    <row r="212" spans="1:10" x14ac:dyDescent="0.25">
      <c r="A212" t="s">
        <v>60</v>
      </c>
      <c r="B212" s="8" t="s">
        <v>298</v>
      </c>
      <c r="C212" s="15">
        <f>VLOOKUP($A212,RAW!$B$4:$M$283,9,FALSE)</f>
        <v>5940.7000000000007</v>
      </c>
      <c r="D212" s="15">
        <f>VLOOKUP($A212,RAW!$B$4:$M$283,10,FALSE)</f>
        <v>11196.35</v>
      </c>
      <c r="E212" s="1">
        <f t="shared" si="18"/>
        <v>5255.65</v>
      </c>
      <c r="F212" s="1">
        <f t="shared" si="19"/>
        <v>580.83693473496544</v>
      </c>
      <c r="G212" s="16">
        <f t="shared" si="20"/>
        <v>4674.8130652650343</v>
      </c>
      <c r="H212" s="16">
        <f t="shared" si="21"/>
        <v>4674.8130652650343</v>
      </c>
      <c r="I212" s="3">
        <f t="shared" si="22"/>
        <v>0.78691283270743073</v>
      </c>
      <c r="J212" s="52"/>
    </row>
    <row r="213" spans="1:10" x14ac:dyDescent="0.25">
      <c r="A213" t="s">
        <v>61</v>
      </c>
      <c r="B213" s="8" t="s">
        <v>298</v>
      </c>
      <c r="C213" s="15">
        <f>VLOOKUP($A213,RAW!$B$4:$M$283,9,FALSE)</f>
        <v>28033.200000000001</v>
      </c>
      <c r="D213" s="15">
        <f>VLOOKUP($A213,RAW!$B$4:$M$283,10,FALSE)</f>
        <v>32323</v>
      </c>
      <c r="E213" s="1">
        <f t="shared" si="18"/>
        <v>4289.7999999999993</v>
      </c>
      <c r="F213" s="1">
        <f t="shared" si="19"/>
        <v>2740.8753107903499</v>
      </c>
      <c r="G213" s="16">
        <f t="shared" si="20"/>
        <v>1548.9246892096494</v>
      </c>
      <c r="H213" s="16">
        <f t="shared" si="21"/>
        <v>1548.9246892096494</v>
      </c>
      <c r="I213" s="3">
        <f t="shared" si="22"/>
        <v>5.5253224362885767E-2</v>
      </c>
      <c r="J213" s="52"/>
    </row>
    <row r="214" spans="1:10" x14ac:dyDescent="0.25">
      <c r="A214" t="s">
        <v>166</v>
      </c>
      <c r="B214" s="8" t="s">
        <v>298</v>
      </c>
      <c r="C214" s="15">
        <f>VLOOKUP($A214,RAW!$B$4:$M$283,9,FALSE)</f>
        <v>31978</v>
      </c>
      <c r="D214" s="15">
        <f>VLOOKUP($A214,RAW!$B$4:$M$283,10,FALSE)</f>
        <v>28727</v>
      </c>
      <c r="E214" s="1">
        <f t="shared" si="18"/>
        <v>-3251</v>
      </c>
      <c r="F214" s="1">
        <f t="shared" si="19"/>
        <v>3126.5681651917657</v>
      </c>
      <c r="G214" s="16">
        <f t="shared" si="20"/>
        <v>-6377.5681651917657</v>
      </c>
      <c r="H214" s="16">
        <f t="shared" si="21"/>
        <v>6377.5681651917657</v>
      </c>
      <c r="I214" s="3">
        <f t="shared" si="22"/>
        <v>-0.19943611749301912</v>
      </c>
      <c r="J214" s="52"/>
    </row>
    <row r="215" spans="1:10" x14ac:dyDescent="0.25">
      <c r="A215" t="s">
        <v>167</v>
      </c>
      <c r="B215" s="8" t="s">
        <v>298</v>
      </c>
      <c r="C215" s="15">
        <f>VLOOKUP($A215,RAW!$B$4:$M$283,9,FALSE)</f>
        <v>25737</v>
      </c>
      <c r="D215" s="15">
        <f>VLOOKUP($A215,RAW!$B$4:$M$283,10,FALSE)</f>
        <v>37023</v>
      </c>
      <c r="E215" s="1">
        <f t="shared" si="18"/>
        <v>11286</v>
      </c>
      <c r="F215" s="1">
        <f t="shared" si="19"/>
        <v>2516.3701565932979</v>
      </c>
      <c r="G215" s="16">
        <f t="shared" si="20"/>
        <v>8769.629843406703</v>
      </c>
      <c r="H215" s="16">
        <f t="shared" si="21"/>
        <v>8769.629843406703</v>
      </c>
      <c r="I215" s="3">
        <f t="shared" si="22"/>
        <v>0.34074017342373636</v>
      </c>
      <c r="J215" s="52"/>
    </row>
    <row r="216" spans="1:10" x14ac:dyDescent="0.25">
      <c r="A216" t="s">
        <v>214</v>
      </c>
      <c r="B216" s="8" t="s">
        <v>298</v>
      </c>
      <c r="C216" s="15">
        <f>VLOOKUP($A216,RAW!$B$4:$M$283,9,FALSE)</f>
        <v>42943.9</v>
      </c>
      <c r="D216" s="15">
        <f>VLOOKUP($A216,RAW!$B$4:$M$283,10,FALSE)</f>
        <v>44988</v>
      </c>
      <c r="E216" s="1">
        <f t="shared" si="18"/>
        <v>2044.0999999999985</v>
      </c>
      <c r="F216" s="1">
        <f t="shared" si="19"/>
        <v>4198.7313349546148</v>
      </c>
      <c r="G216" s="16">
        <f t="shared" si="20"/>
        <v>-2154.6313349546162</v>
      </c>
      <c r="H216" s="16">
        <f t="shared" si="21"/>
        <v>2154.6313349546162</v>
      </c>
      <c r="I216" s="3">
        <f t="shared" si="22"/>
        <v>-5.0173163940737009E-2</v>
      </c>
      <c r="J216" s="52"/>
    </row>
    <row r="217" spans="1:10" x14ac:dyDescent="0.25">
      <c r="A217" t="s">
        <v>123</v>
      </c>
      <c r="B217" s="8" t="s">
        <v>298</v>
      </c>
      <c r="C217" s="15">
        <f>VLOOKUP($A217,RAW!$B$4:$M$283,9,FALSE)</f>
        <v>2590617.2999999998</v>
      </c>
      <c r="D217" s="15">
        <f>VLOOKUP($A217,RAW!$B$4:$M$283,10,FALSE)</f>
        <v>2652418</v>
      </c>
      <c r="E217" s="1">
        <f t="shared" si="18"/>
        <v>61800.700000000186</v>
      </c>
      <c r="F217" s="1">
        <f t="shared" si="19"/>
        <v>253291.06192929659</v>
      </c>
      <c r="G217" s="16">
        <f t="shared" si="20"/>
        <v>-191490.3619292964</v>
      </c>
      <c r="H217" s="16">
        <f t="shared" si="21"/>
        <v>191490.3619292964</v>
      </c>
      <c r="I217" s="3">
        <f t="shared" si="22"/>
        <v>-7.3916885342075189E-2</v>
      </c>
      <c r="J217" s="52"/>
    </row>
    <row r="218" spans="1:10" x14ac:dyDescent="0.25">
      <c r="A218" t="s">
        <v>215</v>
      </c>
      <c r="B218" s="8" t="s">
        <v>298</v>
      </c>
      <c r="C218" s="15">
        <f>VLOOKUP($A218,RAW!$B$4:$M$283,9,FALSE)</f>
        <v>38957.700000000004</v>
      </c>
      <c r="D218" s="15">
        <f>VLOOKUP($A218,RAW!$B$4:$M$283,10,FALSE)</f>
        <v>46632</v>
      </c>
      <c r="E218" s="1">
        <f t="shared" si="18"/>
        <v>7674.2999999999956</v>
      </c>
      <c r="F218" s="1">
        <f t="shared" si="19"/>
        <v>3808.9907001404486</v>
      </c>
      <c r="G218" s="16">
        <f t="shared" si="20"/>
        <v>3865.3092998595471</v>
      </c>
      <c r="H218" s="16">
        <f t="shared" si="21"/>
        <v>3865.3092998595471</v>
      </c>
      <c r="I218" s="3">
        <f t="shared" si="22"/>
        <v>9.9218108354947709E-2</v>
      </c>
      <c r="J218" s="52"/>
    </row>
    <row r="219" spans="1:10" x14ac:dyDescent="0.25">
      <c r="A219" t="s">
        <v>252</v>
      </c>
      <c r="B219" s="8" t="s">
        <v>298</v>
      </c>
      <c r="C219" s="15">
        <f>VLOOKUP($A219,RAW!$B$4:$M$283,9,FALSE)</f>
        <v>273185.90000000002</v>
      </c>
      <c r="D219" s="15">
        <f>VLOOKUP($A219,RAW!$B$4:$M$283,10,FALSE)</f>
        <v>353240</v>
      </c>
      <c r="E219" s="1">
        <f t="shared" si="18"/>
        <v>80054.099999999977</v>
      </c>
      <c r="F219" s="1">
        <f t="shared" si="19"/>
        <v>26710.061233324828</v>
      </c>
      <c r="G219" s="16">
        <f t="shared" si="20"/>
        <v>53344.038766675149</v>
      </c>
      <c r="H219" s="16">
        <f t="shared" si="21"/>
        <v>53344.038766675149</v>
      </c>
      <c r="I219" s="3">
        <f t="shared" si="22"/>
        <v>0.19526644225296819</v>
      </c>
      <c r="J219" s="52"/>
    </row>
    <row r="220" spans="1:10" x14ac:dyDescent="0.25">
      <c r="A220" t="s">
        <v>248</v>
      </c>
      <c r="B220" s="8" t="s">
        <v>298</v>
      </c>
      <c r="C220" s="15">
        <f>VLOOKUP($A220,RAW!$B$4:$M$283,9,FALSE)</f>
        <v>16304.1</v>
      </c>
      <c r="D220" s="15">
        <f>VLOOKUP($A220,RAW!$B$4:$M$283,10,FALSE)</f>
        <v>14943</v>
      </c>
      <c r="E220" s="1">
        <f t="shared" si="18"/>
        <v>-1361.1000000000004</v>
      </c>
      <c r="F220" s="1">
        <f t="shared" si="19"/>
        <v>1594.092189070707</v>
      </c>
      <c r="G220" s="16">
        <f t="shared" si="20"/>
        <v>-2955.1921890707072</v>
      </c>
      <c r="H220" s="16">
        <f t="shared" si="21"/>
        <v>2955.1921890707072</v>
      </c>
      <c r="I220" s="3">
        <f t="shared" si="22"/>
        <v>-0.18125454266538521</v>
      </c>
      <c r="J220" s="52"/>
    </row>
    <row r="221" spans="1:10" x14ac:dyDescent="0.25">
      <c r="A221" t="s">
        <v>107</v>
      </c>
      <c r="B221" s="8" t="s">
        <v>298</v>
      </c>
      <c r="C221" s="15">
        <f>VLOOKUP($A221,RAW!$B$4:$M$283,9,FALSE)</f>
        <v>160602</v>
      </c>
      <c r="D221" s="15">
        <f>VLOOKUP($A221,RAW!$B$4:$M$283,10,FALSE)</f>
        <v>245302</v>
      </c>
      <c r="E221" s="1">
        <f t="shared" si="18"/>
        <v>84700</v>
      </c>
      <c r="F221" s="1">
        <f t="shared" si="19"/>
        <v>15702.454827260241</v>
      </c>
      <c r="G221" s="16">
        <f t="shared" si="20"/>
        <v>68997.545172739759</v>
      </c>
      <c r="H221" s="16">
        <f t="shared" si="21"/>
        <v>68997.545172739759</v>
      </c>
      <c r="I221" s="3">
        <f t="shared" si="22"/>
        <v>0.42961821878145828</v>
      </c>
      <c r="J221" s="52"/>
    </row>
    <row r="222" spans="1:10" x14ac:dyDescent="0.25">
      <c r="A222" t="s">
        <v>168</v>
      </c>
      <c r="B222" s="8" t="s">
        <v>299</v>
      </c>
      <c r="C222" s="15">
        <f>VLOOKUP($A222,RAW!$B$4:$M$283,9,FALSE)</f>
        <v>66886.7</v>
      </c>
      <c r="D222" s="15">
        <f>VLOOKUP($A222,RAW!$B$4:$M$283,10,FALSE)</f>
        <v>68576</v>
      </c>
      <c r="E222" s="1">
        <f t="shared" si="18"/>
        <v>1689.3000000000029</v>
      </c>
      <c r="F222" s="1">
        <f t="shared" si="19"/>
        <v>6539.6781191673053</v>
      </c>
      <c r="G222" s="16">
        <f t="shared" si="20"/>
        <v>-4850.3781191673024</v>
      </c>
      <c r="H222" s="16">
        <f t="shared" si="21"/>
        <v>4850.3781191673024</v>
      </c>
      <c r="I222" s="3">
        <f t="shared" si="22"/>
        <v>-7.2516331634948389E-2</v>
      </c>
      <c r="J222" s="52"/>
    </row>
    <row r="223" spans="1:10" x14ac:dyDescent="0.25">
      <c r="A223" t="s">
        <v>62</v>
      </c>
      <c r="B223" s="8" t="s">
        <v>298</v>
      </c>
      <c r="C223" s="15">
        <f>VLOOKUP($A223,RAW!$B$4:$M$283,9,FALSE)</f>
        <v>28677.100000000002</v>
      </c>
      <c r="D223" s="15">
        <f>VLOOKUP($A223,RAW!$B$4:$M$283,10,FALSE)</f>
        <v>75642</v>
      </c>
      <c r="E223" s="1">
        <f t="shared" si="18"/>
        <v>46964.899999999994</v>
      </c>
      <c r="F223" s="1">
        <f t="shared" si="19"/>
        <v>2803.8310066302083</v>
      </c>
      <c r="G223" s="16">
        <f t="shared" si="20"/>
        <v>44161.068993369787</v>
      </c>
      <c r="H223" s="16">
        <f t="shared" si="21"/>
        <v>44161.068993369787</v>
      </c>
      <c r="I223" s="3">
        <f t="shared" si="22"/>
        <v>1.5399419395046843</v>
      </c>
      <c r="J223" s="52"/>
    </row>
    <row r="224" spans="1:10" x14ac:dyDescent="0.25">
      <c r="A224" t="s">
        <v>216</v>
      </c>
      <c r="B224" s="8" t="s">
        <v>299</v>
      </c>
      <c r="C224" s="15">
        <f>VLOOKUP($A224,RAW!$B$4:$M$283,9,FALSE)</f>
        <v>84716.7</v>
      </c>
      <c r="D224" s="15">
        <f>VLOOKUP($A224,RAW!$B$4:$M$283,10,FALSE)</f>
        <v>84353.85</v>
      </c>
      <c r="E224" s="1">
        <f t="shared" si="18"/>
        <v>-362.84999999999127</v>
      </c>
      <c r="F224" s="1">
        <f t="shared" si="19"/>
        <v>8282.96132591473</v>
      </c>
      <c r="G224" s="16">
        <f t="shared" si="20"/>
        <v>-8645.8113259147212</v>
      </c>
      <c r="H224" s="16">
        <f t="shared" si="21"/>
        <v>8645.8113259147212</v>
      </c>
      <c r="I224" s="3">
        <f t="shared" si="22"/>
        <v>-0.10205557258385563</v>
      </c>
      <c r="J224" s="52"/>
    </row>
    <row r="225" spans="1:10" x14ac:dyDescent="0.25">
      <c r="A225" t="s">
        <v>67</v>
      </c>
      <c r="B225" s="8" t="s">
        <v>298</v>
      </c>
      <c r="C225" s="15">
        <f>VLOOKUP($A225,RAW!$B$4:$M$283,9,FALSE)</f>
        <v>19158.100000000002</v>
      </c>
      <c r="D225" s="15">
        <f>VLOOKUP($A225,RAW!$B$4:$M$283,10,FALSE)</f>
        <v>26352</v>
      </c>
      <c r="E225" s="1">
        <f t="shared" si="18"/>
        <v>7193.8999999999978</v>
      </c>
      <c r="F225" s="1">
        <f t="shared" si="19"/>
        <v>1873.134829118781</v>
      </c>
      <c r="G225" s="16">
        <f t="shared" si="20"/>
        <v>5320.7651708812173</v>
      </c>
      <c r="H225" s="16">
        <f t="shared" si="21"/>
        <v>5320.7651708812173</v>
      </c>
      <c r="I225" s="3">
        <f t="shared" si="22"/>
        <v>0.27772927225983873</v>
      </c>
      <c r="J225" s="52"/>
    </row>
    <row r="226" spans="1:10" x14ac:dyDescent="0.25">
      <c r="A226" t="s">
        <v>169</v>
      </c>
      <c r="B226" s="8" t="s">
        <v>298</v>
      </c>
      <c r="C226" s="15">
        <f>VLOOKUP($A226,RAW!$B$4:$M$283,9,FALSE)</f>
        <v>238527.2</v>
      </c>
      <c r="D226" s="15">
        <f>VLOOKUP($A226,RAW!$B$4:$M$283,10,FALSE)</f>
        <v>200982</v>
      </c>
      <c r="E226" s="1">
        <f t="shared" si="18"/>
        <v>-37545.200000000012</v>
      </c>
      <c r="F226" s="1">
        <f t="shared" si="19"/>
        <v>23321.39439778377</v>
      </c>
      <c r="G226" s="16">
        <f t="shared" si="20"/>
        <v>-60866.594397783781</v>
      </c>
      <c r="H226" s="16">
        <f t="shared" si="21"/>
        <v>60866.594397783781</v>
      </c>
      <c r="I226" s="3">
        <f t="shared" si="22"/>
        <v>-0.25517674461354417</v>
      </c>
      <c r="J226" s="52"/>
    </row>
    <row r="227" spans="1:10" x14ac:dyDescent="0.25">
      <c r="A227" t="s">
        <v>217</v>
      </c>
      <c r="B227" s="8" t="s">
        <v>298</v>
      </c>
      <c r="C227" s="15">
        <f>VLOOKUP($A227,RAW!$B$4:$M$283,9,FALSE)</f>
        <v>108041.09999999999</v>
      </c>
      <c r="D227" s="15">
        <f>VLOOKUP($A227,RAW!$B$4:$M$283,10,FALSE)</f>
        <v>123700</v>
      </c>
      <c r="E227" s="1">
        <f t="shared" si="18"/>
        <v>15658.900000000009</v>
      </c>
      <c r="F227" s="1">
        <f t="shared" si="19"/>
        <v>10563.445612367879</v>
      </c>
      <c r="G227" s="16">
        <f t="shared" si="20"/>
        <v>5095.4543876321295</v>
      </c>
      <c r="H227" s="16">
        <f t="shared" si="21"/>
        <v>5095.4543876321295</v>
      </c>
      <c r="I227" s="3">
        <f t="shared" si="22"/>
        <v>4.7162185387154797E-2</v>
      </c>
      <c r="J227" s="52"/>
    </row>
    <row r="228" spans="1:10" x14ac:dyDescent="0.25">
      <c r="A228" t="s">
        <v>65</v>
      </c>
      <c r="B228" s="8" t="s">
        <v>299</v>
      </c>
      <c r="C228" s="15">
        <f>VLOOKUP($A228,RAW!$B$4:$M$283,9,FALSE)</f>
        <v>8183.7</v>
      </c>
      <c r="D228" s="15">
        <f>VLOOKUP($A228,RAW!$B$4:$M$283,10,FALSE)</f>
        <v>16280.35</v>
      </c>
      <c r="E228" s="1">
        <f t="shared" si="18"/>
        <v>8096.6500000000005</v>
      </c>
      <c r="F228" s="1">
        <f t="shared" si="19"/>
        <v>800.14059332915917</v>
      </c>
      <c r="G228" s="16">
        <f t="shared" si="20"/>
        <v>7296.5094066708416</v>
      </c>
      <c r="H228" s="16">
        <f t="shared" si="21"/>
        <v>7296.5094066708416</v>
      </c>
      <c r="I228" s="3">
        <f t="shared" si="22"/>
        <v>0.89159052832714314</v>
      </c>
      <c r="J228" s="52"/>
    </row>
    <row r="229" spans="1:10" x14ac:dyDescent="0.25">
      <c r="A229" t="s">
        <v>108</v>
      </c>
      <c r="B229" s="8" t="s">
        <v>298</v>
      </c>
      <c r="C229" s="15">
        <f>VLOOKUP($A229,RAW!$B$4:$M$283,9,FALSE)</f>
        <v>1001639.4</v>
      </c>
      <c r="D229" s="15">
        <f>VLOOKUP($A229,RAW!$B$4:$M$283,10,FALSE)</f>
        <v>1173393</v>
      </c>
      <c r="E229" s="1">
        <f t="shared" si="18"/>
        <v>171753.59999999998</v>
      </c>
      <c r="F229" s="1">
        <f t="shared" si="19"/>
        <v>97932.761931383488</v>
      </c>
      <c r="G229" s="16">
        <f t="shared" si="20"/>
        <v>73820.838068616489</v>
      </c>
      <c r="H229" s="16">
        <f t="shared" si="21"/>
        <v>73820.838068616489</v>
      </c>
      <c r="I229" s="3">
        <f t="shared" si="22"/>
        <v>7.3700014265230068E-2</v>
      </c>
      <c r="J229" s="52"/>
    </row>
    <row r="230" spans="1:10" x14ac:dyDescent="0.25">
      <c r="A230" t="s">
        <v>122</v>
      </c>
      <c r="B230" s="8" t="s">
        <v>298</v>
      </c>
      <c r="C230" s="15">
        <f>VLOOKUP($A230,RAW!$B$4:$M$283,9,FALSE)</f>
        <v>35725.600000000006</v>
      </c>
      <c r="D230" s="15">
        <f>VLOOKUP($A230,RAW!$B$4:$M$283,10,FALSE)</f>
        <v>24537</v>
      </c>
      <c r="E230" s="1">
        <f t="shared" si="18"/>
        <v>-11188.600000000006</v>
      </c>
      <c r="F230" s="1">
        <f t="shared" si="19"/>
        <v>3492.9802877720613</v>
      </c>
      <c r="G230" s="16">
        <f t="shared" si="20"/>
        <v>-14681.580287772067</v>
      </c>
      <c r="H230" s="16">
        <f t="shared" si="21"/>
        <v>14681.580287772067</v>
      </c>
      <c r="I230" s="3">
        <f t="shared" si="22"/>
        <v>-0.41095405781210292</v>
      </c>
      <c r="J230" s="52"/>
    </row>
    <row r="231" spans="1:10" x14ac:dyDescent="0.25">
      <c r="A231" t="s">
        <v>170</v>
      </c>
      <c r="B231" s="8" t="s">
        <v>298</v>
      </c>
      <c r="C231" s="15">
        <f>VLOOKUP($A231,RAW!$B$4:$M$283,9,FALSE)</f>
        <v>26287</v>
      </c>
      <c r="D231" s="15">
        <f>VLOOKUP($A231,RAW!$B$4:$M$283,10,FALSE)</f>
        <v>21847</v>
      </c>
      <c r="E231" s="1">
        <f t="shared" si="18"/>
        <v>-4440</v>
      </c>
      <c r="F231" s="1">
        <f t="shared" si="19"/>
        <v>2570.1450171491633</v>
      </c>
      <c r="G231" s="16">
        <f t="shared" si="20"/>
        <v>-7010.1450171491633</v>
      </c>
      <c r="H231" s="16">
        <f t="shared" si="21"/>
        <v>7010.1450171491633</v>
      </c>
      <c r="I231" s="3">
        <f t="shared" si="22"/>
        <v>-0.26667725556926097</v>
      </c>
      <c r="J231" s="52"/>
    </row>
    <row r="232" spans="1:10" x14ac:dyDescent="0.25">
      <c r="A232" t="s">
        <v>171</v>
      </c>
      <c r="B232" s="8" t="s">
        <v>298</v>
      </c>
      <c r="C232" s="15">
        <f>VLOOKUP($A232,RAW!$B$4:$M$283,9,FALSE)</f>
        <v>47498.700000000004</v>
      </c>
      <c r="D232" s="15">
        <f>VLOOKUP($A232,RAW!$B$4:$M$283,10,FALSE)</f>
        <v>49360</v>
      </c>
      <c r="E232" s="1">
        <f t="shared" si="18"/>
        <v>1861.2999999999956</v>
      </c>
      <c r="F232" s="1">
        <f t="shared" si="19"/>
        <v>4644.0653983361735</v>
      </c>
      <c r="G232" s="16">
        <f t="shared" si="20"/>
        <v>-2782.7653983361779</v>
      </c>
      <c r="H232" s="16">
        <f t="shared" si="21"/>
        <v>2782.7653983361779</v>
      </c>
      <c r="I232" s="3">
        <f t="shared" si="22"/>
        <v>-5.8586138111909963E-2</v>
      </c>
      <c r="J232" s="52"/>
    </row>
    <row r="233" spans="1:10" x14ac:dyDescent="0.25">
      <c r="A233" t="s">
        <v>68</v>
      </c>
      <c r="B233" s="8" t="s">
        <v>298</v>
      </c>
      <c r="C233" s="15">
        <f>VLOOKUP($A233,RAW!$B$4:$M$283,9,FALSE)</f>
        <v>14196.5</v>
      </c>
      <c r="D233" s="15">
        <f>VLOOKUP($A233,RAW!$B$4:$M$283,10,FALSE)</f>
        <v>19258</v>
      </c>
      <c r="E233" s="1">
        <f t="shared" si="18"/>
        <v>5061.5</v>
      </c>
      <c r="F233" s="1">
        <f t="shared" si="19"/>
        <v>1388.0269234206298</v>
      </c>
      <c r="G233" s="16">
        <f t="shared" si="20"/>
        <v>3673.4730765793702</v>
      </c>
      <c r="H233" s="16">
        <f t="shared" si="21"/>
        <v>3673.4730765793702</v>
      </c>
      <c r="I233" s="3">
        <f t="shared" si="22"/>
        <v>0.25875906572601487</v>
      </c>
      <c r="J233" s="52"/>
    </row>
    <row r="234" spans="1:10" x14ac:dyDescent="0.25">
      <c r="A234" t="s">
        <v>218</v>
      </c>
      <c r="B234" s="8" t="s">
        <v>299</v>
      </c>
      <c r="C234" s="15">
        <f>VLOOKUP($A234,RAW!$B$4:$M$283,9,FALSE)</f>
        <v>67913.600000000006</v>
      </c>
      <c r="D234" s="15">
        <f>VLOOKUP($A234,RAW!$B$4:$M$283,10,FALSE)</f>
        <v>45728</v>
      </c>
      <c r="E234" s="1">
        <f t="shared" si="18"/>
        <v>-22185.600000000006</v>
      </c>
      <c r="F234" s="1">
        <f t="shared" si="19"/>
        <v>6640.0806724487938</v>
      </c>
      <c r="G234" s="16">
        <f t="shared" si="20"/>
        <v>-28825.680672448798</v>
      </c>
      <c r="H234" s="16">
        <f t="shared" si="21"/>
        <v>28825.680672448798</v>
      </c>
      <c r="I234" s="3">
        <f t="shared" si="22"/>
        <v>-0.42444636527070861</v>
      </c>
      <c r="J234" s="52"/>
    </row>
    <row r="235" spans="1:10" x14ac:dyDescent="0.25">
      <c r="A235" t="s">
        <v>172</v>
      </c>
      <c r="B235" s="8" t="s">
        <v>299</v>
      </c>
      <c r="C235" s="15">
        <f>VLOOKUP($A235,RAW!$B$4:$M$283,9,FALSE)</f>
        <v>178727</v>
      </c>
      <c r="D235" s="15">
        <f>VLOOKUP($A235,RAW!$B$4:$M$283,10,FALSE)</f>
        <v>118161</v>
      </c>
      <c r="E235" s="1">
        <f t="shared" si="18"/>
        <v>-60566</v>
      </c>
      <c r="F235" s="1">
        <f t="shared" si="19"/>
        <v>17474.580913760357</v>
      </c>
      <c r="G235" s="16">
        <f t="shared" si="20"/>
        <v>-78040.58091376035</v>
      </c>
      <c r="H235" s="16">
        <f t="shared" si="21"/>
        <v>78040.58091376035</v>
      </c>
      <c r="I235" s="3">
        <f t="shared" si="22"/>
        <v>-0.43664684638448781</v>
      </c>
      <c r="J235" s="52"/>
    </row>
    <row r="236" spans="1:10" x14ac:dyDescent="0.25">
      <c r="A236" t="s">
        <v>219</v>
      </c>
      <c r="B236" s="8" t="s">
        <v>298</v>
      </c>
      <c r="C236" s="15">
        <f>VLOOKUP($A236,RAW!$B$4:$M$283,9,FALSE)</f>
        <v>218886.19999999998</v>
      </c>
      <c r="D236" s="15">
        <f>VLOOKUP($A236,RAW!$B$4:$M$283,10,FALSE)</f>
        <v>216922.59999999998</v>
      </c>
      <c r="E236" s="1">
        <f t="shared" si="18"/>
        <v>-1963.6000000000058</v>
      </c>
      <c r="F236" s="1">
        <f t="shared" si="19"/>
        <v>21401.045241096937</v>
      </c>
      <c r="G236" s="16">
        <f t="shared" si="20"/>
        <v>-23364.645241096943</v>
      </c>
      <c r="H236" s="16">
        <f t="shared" si="21"/>
        <v>23364.645241096943</v>
      </c>
      <c r="I236" s="3">
        <f t="shared" si="22"/>
        <v>-0.10674334535981229</v>
      </c>
      <c r="J236" s="52"/>
    </row>
    <row r="237" spans="1:10" x14ac:dyDescent="0.25">
      <c r="A237" t="s">
        <v>69</v>
      </c>
      <c r="B237" s="8" t="s">
        <v>298</v>
      </c>
      <c r="C237" s="15">
        <f>VLOOKUP($A237,RAW!$B$4:$M$283,9,FALSE)</f>
        <v>1040677.6000000001</v>
      </c>
      <c r="D237" s="15">
        <f>VLOOKUP($A237,RAW!$B$4:$M$283,10,FALSE)</f>
        <v>1070158</v>
      </c>
      <c r="E237" s="1">
        <f t="shared" si="18"/>
        <v>29480.399999999907</v>
      </c>
      <c r="F237" s="1">
        <f t="shared" si="19"/>
        <v>101749.62331565985</v>
      </c>
      <c r="G237" s="16">
        <f t="shared" si="20"/>
        <v>-72269.22331565994</v>
      </c>
      <c r="H237" s="16">
        <f t="shared" si="21"/>
        <v>72269.22331565994</v>
      </c>
      <c r="I237" s="3">
        <f t="shared" si="22"/>
        <v>-6.9444392111120606E-2</v>
      </c>
      <c r="J237" s="52"/>
    </row>
    <row r="238" spans="1:10" x14ac:dyDescent="0.25">
      <c r="A238" t="s">
        <v>264</v>
      </c>
      <c r="B238" s="8" t="s">
        <v>299</v>
      </c>
      <c r="C238" s="15">
        <f>VLOOKUP($A238,RAW!$B$4:$M$283,9,FALSE)</f>
        <v>97165.4</v>
      </c>
      <c r="D238" s="15">
        <f>VLOOKUP($A238,RAW!$B$4:$M$283,10,FALSE)</f>
        <v>30056</v>
      </c>
      <c r="E238" s="1">
        <f t="shared" si="18"/>
        <v>-67109.399999999994</v>
      </c>
      <c r="F238" s="1">
        <f t="shared" si="19"/>
        <v>9500.1015197361939</v>
      </c>
      <c r="G238" s="16">
        <f t="shared" si="20"/>
        <v>-76609.501519736194</v>
      </c>
      <c r="H238" s="16">
        <f t="shared" si="21"/>
        <v>76609.501519736194</v>
      </c>
      <c r="I238" s="3">
        <f t="shared" si="22"/>
        <v>-0.78844425608021163</v>
      </c>
      <c r="J238" s="52"/>
    </row>
    <row r="239" spans="1:10" x14ac:dyDescent="0.25">
      <c r="A239" t="s">
        <v>72</v>
      </c>
      <c r="B239" s="8" t="s">
        <v>299</v>
      </c>
      <c r="C239" s="15">
        <f>VLOOKUP($A239,RAW!$B$4:$M$283,9,FALSE)</f>
        <v>3010.7</v>
      </c>
      <c r="D239" s="15">
        <f>VLOOKUP($A239,RAW!$B$4:$M$283,10,FALSE)</f>
        <v>8532</v>
      </c>
      <c r="E239" s="1">
        <f t="shared" si="18"/>
        <v>5521.3</v>
      </c>
      <c r="F239" s="1">
        <f t="shared" si="19"/>
        <v>294.36358668280843</v>
      </c>
      <c r="G239" s="16">
        <f t="shared" si="20"/>
        <v>5226.9364133171921</v>
      </c>
      <c r="H239" s="16">
        <f t="shared" si="21"/>
        <v>5226.9364133171921</v>
      </c>
      <c r="I239" s="3">
        <f t="shared" si="22"/>
        <v>1.7361199765227995</v>
      </c>
      <c r="J239" s="52"/>
    </row>
    <row r="240" spans="1:10" x14ac:dyDescent="0.25">
      <c r="A240" t="s">
        <v>70</v>
      </c>
      <c r="B240" s="8" t="s">
        <v>298</v>
      </c>
      <c r="C240" s="15">
        <f>VLOOKUP($A240,RAW!$B$4:$M$283,9,FALSE)</f>
        <v>15130.5</v>
      </c>
      <c r="D240" s="15">
        <f>VLOOKUP($A240,RAW!$B$4:$M$283,10,FALSE)</f>
        <v>49517.75</v>
      </c>
      <c r="E240" s="1">
        <f t="shared" si="18"/>
        <v>34387.25</v>
      </c>
      <c r="F240" s="1">
        <f t="shared" si="19"/>
        <v>1479.3464138918637</v>
      </c>
      <c r="G240" s="16">
        <f t="shared" si="20"/>
        <v>32907.903586108136</v>
      </c>
      <c r="H240" s="16">
        <f t="shared" si="21"/>
        <v>32907.903586108136</v>
      </c>
      <c r="I240" s="3">
        <f t="shared" si="22"/>
        <v>2.1749382760720488</v>
      </c>
      <c r="J240" s="52"/>
    </row>
    <row r="241" spans="1:10" x14ac:dyDescent="0.25">
      <c r="A241" t="s">
        <v>71</v>
      </c>
      <c r="B241" s="8" t="s">
        <v>299</v>
      </c>
      <c r="C241" s="15">
        <f>VLOOKUP($A241,RAW!$B$4:$M$283,9,FALSE)</f>
        <v>11303.3</v>
      </c>
      <c r="D241" s="15">
        <f>VLOOKUP($A241,RAW!$B$4:$M$283,10,FALSE)</f>
        <v>64194</v>
      </c>
      <c r="E241" s="1">
        <f t="shared" si="18"/>
        <v>52890.7</v>
      </c>
      <c r="F241" s="1">
        <f t="shared" si="19"/>
        <v>1105.1516024020291</v>
      </c>
      <c r="G241" s="16">
        <f t="shared" si="20"/>
        <v>51785.548397597966</v>
      </c>
      <c r="H241" s="16">
        <f t="shared" si="21"/>
        <v>51785.548397597966</v>
      </c>
      <c r="I241" s="3">
        <f t="shared" si="22"/>
        <v>4.5814539468648947</v>
      </c>
      <c r="J241" s="52"/>
    </row>
    <row r="242" spans="1:10" x14ac:dyDescent="0.25">
      <c r="A242" t="s">
        <v>109</v>
      </c>
      <c r="B242" s="8" t="s">
        <v>299</v>
      </c>
      <c r="C242" s="15">
        <f>VLOOKUP($A242,RAW!$B$4:$M$283,9,FALSE)</f>
        <v>15516.1</v>
      </c>
      <c r="D242" s="15">
        <f>VLOOKUP($A242,RAW!$B$4:$M$283,10,FALSE)</f>
        <v>15476</v>
      </c>
      <c r="E242" s="1">
        <f t="shared" si="18"/>
        <v>-40.100000000000364</v>
      </c>
      <c r="F242" s="1">
        <f t="shared" si="19"/>
        <v>1517.0474797652123</v>
      </c>
      <c r="G242" s="16">
        <f t="shared" si="20"/>
        <v>-1557.1474797652127</v>
      </c>
      <c r="H242" s="16">
        <f t="shared" si="21"/>
        <v>1557.1474797652127</v>
      </c>
      <c r="I242" s="3">
        <f t="shared" si="22"/>
        <v>-0.10035688605804376</v>
      </c>
      <c r="J242" s="52"/>
    </row>
    <row r="243" spans="1:10" x14ac:dyDescent="0.25">
      <c r="A243" t="s">
        <v>110</v>
      </c>
      <c r="B243" s="8" t="s">
        <v>299</v>
      </c>
      <c r="C243" s="15">
        <f>VLOOKUP($A243,RAW!$B$4:$M$283,9,FALSE)</f>
        <v>69342.5</v>
      </c>
      <c r="D243" s="15">
        <f>VLOOKUP($A243,RAW!$B$4:$M$283,10,FALSE)</f>
        <v>54819</v>
      </c>
      <c r="E243" s="1">
        <f t="shared" si="18"/>
        <v>-14523.5</v>
      </c>
      <c r="F243" s="1">
        <f t="shared" si="19"/>
        <v>6779.7877601729324</v>
      </c>
      <c r="G243" s="16">
        <f t="shared" si="20"/>
        <v>-21303.287760172934</v>
      </c>
      <c r="H243" s="16">
        <f t="shared" si="21"/>
        <v>21303.287760172934</v>
      </c>
      <c r="I243" s="3">
        <f t="shared" si="22"/>
        <v>-0.30721834027000661</v>
      </c>
      <c r="J243" s="52"/>
    </row>
    <row r="244" spans="1:10" x14ac:dyDescent="0.25">
      <c r="A244" t="s">
        <v>111</v>
      </c>
      <c r="B244" s="8" t="s">
        <v>298</v>
      </c>
      <c r="C244" s="15">
        <f>VLOOKUP($A244,RAW!$B$4:$M$283,9,FALSE)</f>
        <v>243037.4</v>
      </c>
      <c r="D244" s="15">
        <f>VLOOKUP($A244,RAW!$B$4:$M$283,10,FALSE)</f>
        <v>202241</v>
      </c>
      <c r="E244" s="1">
        <f t="shared" si="18"/>
        <v>-40796.399999999994</v>
      </c>
      <c r="F244" s="1">
        <f t="shared" si="19"/>
        <v>23762.367808836614</v>
      </c>
      <c r="G244" s="16">
        <f t="shared" si="20"/>
        <v>-64558.767808836608</v>
      </c>
      <c r="H244" s="16">
        <f t="shared" si="21"/>
        <v>64558.767808836608</v>
      </c>
      <c r="I244" s="3">
        <f t="shared" si="22"/>
        <v>-0.26563305815827776</v>
      </c>
      <c r="J244" s="52"/>
    </row>
    <row r="245" spans="1:10" x14ac:dyDescent="0.25">
      <c r="A245" t="s">
        <v>73</v>
      </c>
      <c r="B245" s="8" t="s">
        <v>298</v>
      </c>
      <c r="C245" s="15">
        <f>VLOOKUP($A245,RAW!$B$4:$M$283,9,FALSE)</f>
        <v>12708.3</v>
      </c>
      <c r="D245" s="15">
        <f>VLOOKUP($A245,RAW!$B$4:$M$283,10,FALSE)</f>
        <v>20930</v>
      </c>
      <c r="E245" s="1">
        <f t="shared" si="18"/>
        <v>8221.7000000000007</v>
      </c>
      <c r="F245" s="1">
        <f t="shared" si="19"/>
        <v>1242.5219280038314</v>
      </c>
      <c r="G245" s="16">
        <f t="shared" si="20"/>
        <v>6979.1780719961698</v>
      </c>
      <c r="H245" s="16">
        <f t="shared" si="21"/>
        <v>6979.1780719961698</v>
      </c>
      <c r="I245" s="3">
        <f t="shared" si="22"/>
        <v>0.54918266581652697</v>
      </c>
      <c r="J245" s="52"/>
    </row>
    <row r="246" spans="1:10" x14ac:dyDescent="0.25">
      <c r="A246" t="s">
        <v>112</v>
      </c>
      <c r="B246" s="8" t="s">
        <v>298</v>
      </c>
      <c r="C246" s="15">
        <f>VLOOKUP($A246,RAW!$B$4:$M$283,9,FALSE)</f>
        <v>58458.9</v>
      </c>
      <c r="D246" s="15">
        <f>VLOOKUP($A246,RAW!$B$4:$M$283,10,FALSE)</f>
        <v>43316</v>
      </c>
      <c r="E246" s="1">
        <f t="shared" si="18"/>
        <v>-15142.900000000001</v>
      </c>
      <c r="F246" s="1">
        <f t="shared" si="19"/>
        <v>5715.6712649987157</v>
      </c>
      <c r="G246" s="16">
        <f t="shared" si="20"/>
        <v>-20858.571264998718</v>
      </c>
      <c r="H246" s="16">
        <f t="shared" si="21"/>
        <v>20858.571264998718</v>
      </c>
      <c r="I246" s="3">
        <f t="shared" si="22"/>
        <v>-0.3568074538692777</v>
      </c>
      <c r="J246" s="52"/>
    </row>
    <row r="247" spans="1:10" x14ac:dyDescent="0.25">
      <c r="A247" t="s">
        <v>173</v>
      </c>
      <c r="B247" s="8" t="s">
        <v>298</v>
      </c>
      <c r="C247" s="15">
        <f>VLOOKUP($A247,RAW!$B$4:$M$283,9,FALSE)</f>
        <v>80954.3</v>
      </c>
      <c r="D247" s="15">
        <f>VLOOKUP($A247,RAW!$B$4:$M$283,10,FALSE)</f>
        <v>88715</v>
      </c>
      <c r="E247" s="1">
        <f t="shared" si="18"/>
        <v>7760.6999999999971</v>
      </c>
      <c r="F247" s="1">
        <f t="shared" si="19"/>
        <v>7915.1021707231157</v>
      </c>
      <c r="G247" s="16">
        <f t="shared" si="20"/>
        <v>-154.40217072311862</v>
      </c>
      <c r="H247" s="16">
        <f t="shared" si="21"/>
        <v>154.40217072311862</v>
      </c>
      <c r="I247" s="3">
        <f t="shared" si="22"/>
        <v>-1.9072757188082488E-3</v>
      </c>
      <c r="J247" s="52"/>
    </row>
    <row r="248" spans="1:10" x14ac:dyDescent="0.25">
      <c r="A248" t="s">
        <v>174</v>
      </c>
      <c r="B248" s="8" t="s">
        <v>298</v>
      </c>
      <c r="C248" s="15">
        <f>VLOOKUP($A248,RAW!$B$4:$M$283,9,FALSE)</f>
        <v>89520</v>
      </c>
      <c r="D248" s="15">
        <f>VLOOKUP($A248,RAW!$B$4:$M$283,10,FALSE)</f>
        <v>95409</v>
      </c>
      <c r="E248" s="1">
        <f t="shared" si="18"/>
        <v>5889</v>
      </c>
      <c r="F248" s="1">
        <f t="shared" si="19"/>
        <v>8752.5918490201657</v>
      </c>
      <c r="G248" s="16">
        <f t="shared" si="20"/>
        <v>-2863.5918490201657</v>
      </c>
      <c r="H248" s="16">
        <f t="shared" si="21"/>
        <v>2863.5918490201657</v>
      </c>
      <c r="I248" s="3">
        <f t="shared" si="22"/>
        <v>-3.1988291432307484E-2</v>
      </c>
      <c r="J248" s="52"/>
    </row>
    <row r="249" spans="1:10" x14ac:dyDescent="0.25">
      <c r="A249" t="s">
        <v>220</v>
      </c>
      <c r="B249" s="8" t="s">
        <v>299</v>
      </c>
      <c r="C249" s="15">
        <f>VLOOKUP($A249,RAW!$B$4:$M$283,9,FALSE)</f>
        <v>780500.79999999993</v>
      </c>
      <c r="D249" s="15">
        <f>VLOOKUP($A249,RAW!$B$4:$M$283,10,FALSE)</f>
        <v>1309962</v>
      </c>
      <c r="E249" s="1">
        <f t="shared" si="18"/>
        <v>529461.20000000007</v>
      </c>
      <c r="F249" s="1">
        <f t="shared" si="19"/>
        <v>76311.493970439216</v>
      </c>
      <c r="G249" s="16">
        <f t="shared" si="20"/>
        <v>453149.70602956088</v>
      </c>
      <c r="H249" s="16">
        <f t="shared" si="21"/>
        <v>453149.70602956088</v>
      </c>
      <c r="I249" s="3">
        <f t="shared" si="22"/>
        <v>0.58058839405361395</v>
      </c>
      <c r="J249" s="52"/>
    </row>
    <row r="250" spans="1:10" x14ac:dyDescent="0.25">
      <c r="A250" t="s">
        <v>12</v>
      </c>
      <c r="B250" s="8" t="s">
        <v>298</v>
      </c>
      <c r="C250" s="15">
        <f>VLOOKUP($A250,RAW!$B$4:$M$283,9,FALSE)</f>
        <v>39288.1</v>
      </c>
      <c r="D250" s="15">
        <f>VLOOKUP($A250,RAW!$B$4:$M$283,10,FALSE)</f>
        <v>40838</v>
      </c>
      <c r="E250" s="1">
        <f t="shared" si="18"/>
        <v>1549.9000000000015</v>
      </c>
      <c r="F250" s="1">
        <f t="shared" si="19"/>
        <v>3841.2947254634628</v>
      </c>
      <c r="G250" s="16">
        <f t="shared" si="20"/>
        <v>-2291.3947254634613</v>
      </c>
      <c r="H250" s="16">
        <f t="shared" si="21"/>
        <v>2291.3947254634613</v>
      </c>
      <c r="I250" s="3">
        <f t="shared" si="22"/>
        <v>-5.8322869404818796E-2</v>
      </c>
      <c r="J250" s="52"/>
    </row>
    <row r="251" spans="1:10" x14ac:dyDescent="0.25">
      <c r="A251" t="s">
        <v>249</v>
      </c>
      <c r="B251" s="8" t="s">
        <v>299</v>
      </c>
      <c r="C251" s="15">
        <f>VLOOKUP($A251,RAW!$B$4:$M$283,9,FALSE)</f>
        <v>11203</v>
      </c>
      <c r="D251" s="15">
        <f>VLOOKUP($A251,RAW!$B$4:$M$283,10,FALSE)</f>
        <v>22237</v>
      </c>
      <c r="E251" s="1">
        <f t="shared" si="18"/>
        <v>11034</v>
      </c>
      <c r="F251" s="1">
        <f t="shared" si="19"/>
        <v>1095.3450232861139</v>
      </c>
      <c r="G251" s="16">
        <f t="shared" si="20"/>
        <v>9938.6549767138858</v>
      </c>
      <c r="H251" s="16">
        <f t="shared" si="21"/>
        <v>9938.6549767138858</v>
      </c>
      <c r="I251" s="3">
        <f t="shared" si="22"/>
        <v>0.8871422812384081</v>
      </c>
      <c r="J251" s="52"/>
    </row>
    <row r="252" spans="1:10" x14ac:dyDescent="0.25">
      <c r="A252" t="s">
        <v>74</v>
      </c>
      <c r="B252" s="8" t="s">
        <v>298</v>
      </c>
      <c r="C252" s="15">
        <f>VLOOKUP($A252,RAW!$B$4:$M$283,9,FALSE)</f>
        <v>11596</v>
      </c>
      <c r="D252" s="15">
        <f>VLOOKUP($A252,RAW!$B$4:$M$283,10,FALSE)</f>
        <v>11521</v>
      </c>
      <c r="E252" s="1">
        <f t="shared" si="18"/>
        <v>-75</v>
      </c>
      <c r="F252" s="1">
        <f t="shared" si="19"/>
        <v>1133.7696054651235</v>
      </c>
      <c r="G252" s="16">
        <f t="shared" si="20"/>
        <v>-1208.7696054651235</v>
      </c>
      <c r="H252" s="16">
        <f t="shared" si="21"/>
        <v>1208.7696054651235</v>
      </c>
      <c r="I252" s="3">
        <f t="shared" si="22"/>
        <v>-0.10424022123707516</v>
      </c>
      <c r="J252" s="52"/>
    </row>
    <row r="253" spans="1:10" x14ac:dyDescent="0.25">
      <c r="A253" t="s">
        <v>250</v>
      </c>
      <c r="B253" s="8" t="s">
        <v>298</v>
      </c>
      <c r="C253" s="15">
        <f>VLOOKUP($A253,RAW!$B$4:$M$283,9,FALSE)</f>
        <v>362939.6</v>
      </c>
      <c r="D253" s="15">
        <f>VLOOKUP($A253,RAW!$B$4:$M$283,10,FALSE)</f>
        <v>611592</v>
      </c>
      <c r="E253" s="1">
        <f t="shared" si="18"/>
        <v>248652.40000000002</v>
      </c>
      <c r="F253" s="1">
        <f t="shared" si="19"/>
        <v>35485.502509457547</v>
      </c>
      <c r="G253" s="16">
        <f t="shared" si="20"/>
        <v>213166.89749054247</v>
      </c>
      <c r="H253" s="16">
        <f t="shared" si="21"/>
        <v>213166.89749054247</v>
      </c>
      <c r="I253" s="3">
        <f t="shared" si="22"/>
        <v>0.58733435946516299</v>
      </c>
      <c r="J253" s="52"/>
    </row>
    <row r="254" spans="1:10" x14ac:dyDescent="0.25">
      <c r="A254" t="s">
        <v>251</v>
      </c>
      <c r="B254" s="8" t="s">
        <v>298</v>
      </c>
      <c r="C254" s="15">
        <f>VLOOKUP($A254,RAW!$B$4:$M$283,9,FALSE)</f>
        <v>6086</v>
      </c>
      <c r="D254" s="15">
        <f>VLOOKUP($A254,RAW!$B$4:$M$283,10,FALSE)</f>
        <v>16939</v>
      </c>
      <c r="E254" s="1">
        <f t="shared" si="18"/>
        <v>10853</v>
      </c>
      <c r="F254" s="1">
        <f t="shared" si="19"/>
        <v>595.04327516908768</v>
      </c>
      <c r="G254" s="16">
        <f t="shared" si="20"/>
        <v>10257.956724830912</v>
      </c>
      <c r="H254" s="16">
        <f t="shared" si="21"/>
        <v>10257.956724830912</v>
      </c>
      <c r="I254" s="3">
        <f t="shared" si="22"/>
        <v>1.6855006120326836</v>
      </c>
      <c r="J254" s="52"/>
    </row>
    <row r="255" spans="1:10" x14ac:dyDescent="0.25">
      <c r="A255" t="s">
        <v>221</v>
      </c>
      <c r="B255" s="8" t="s">
        <v>299</v>
      </c>
      <c r="C255" s="15">
        <f>VLOOKUP($A255,RAW!$B$4:$M$283,9,FALSE)</f>
        <v>169206.5</v>
      </c>
      <c r="D255" s="15">
        <f>VLOOKUP($A255,RAW!$B$4:$M$283,10,FALSE)</f>
        <v>139123.25</v>
      </c>
      <c r="E255" s="1">
        <f t="shared" si="18"/>
        <v>-30083.25</v>
      </c>
      <c r="F255" s="1">
        <f t="shared" si="19"/>
        <v>16543.738077538324</v>
      </c>
      <c r="G255" s="16">
        <f t="shared" si="20"/>
        <v>-46626.988077538321</v>
      </c>
      <c r="H255" s="16">
        <f t="shared" si="21"/>
        <v>46626.988077538321</v>
      </c>
      <c r="I255" s="3">
        <f t="shared" si="22"/>
        <v>-0.27556262955346467</v>
      </c>
      <c r="J255" s="52"/>
    </row>
    <row r="256" spans="1:10" x14ac:dyDescent="0.25">
      <c r="A256" t="s">
        <v>222</v>
      </c>
      <c r="B256" s="8" t="s">
        <v>299</v>
      </c>
      <c r="C256" s="15">
        <f>VLOOKUP($A256,RAW!$B$4:$M$283,9,FALSE)</f>
        <v>57600.4</v>
      </c>
      <c r="D256" s="15">
        <f>VLOOKUP($A256,RAW!$B$4:$M$283,10,FALSE)</f>
        <v>135655</v>
      </c>
      <c r="E256" s="1">
        <f t="shared" si="18"/>
        <v>78054.600000000006</v>
      </c>
      <c r="F256" s="1">
        <f t="shared" si="19"/>
        <v>5631.7335962946963</v>
      </c>
      <c r="G256" s="16">
        <f t="shared" si="20"/>
        <v>72422.866403705309</v>
      </c>
      <c r="H256" s="16">
        <f t="shared" si="21"/>
        <v>72422.866403705309</v>
      </c>
      <c r="I256" s="3">
        <f t="shared" si="22"/>
        <v>1.2573326991428064</v>
      </c>
      <c r="J256" s="52"/>
    </row>
    <row r="257" spans="1:13" s="7" customFormat="1" x14ac:dyDescent="0.25">
      <c r="A257" s="55"/>
      <c r="B257" s="56"/>
      <c r="C257" s="57"/>
      <c r="D257" s="57"/>
      <c r="E257" s="58"/>
      <c r="F257" s="58"/>
      <c r="G257" s="59"/>
      <c r="H257" s="59"/>
      <c r="I257" s="60"/>
      <c r="J257" s="85"/>
    </row>
    <row r="258" spans="1:13" ht="30" x14ac:dyDescent="0.25">
      <c r="B258" s="21"/>
      <c r="C258" s="49" t="s">
        <v>321</v>
      </c>
      <c r="D258" s="49" t="s">
        <v>818</v>
      </c>
      <c r="E258" s="50" t="s">
        <v>796</v>
      </c>
      <c r="F258" s="27"/>
      <c r="G258" s="51"/>
      <c r="H258" s="51" t="s">
        <v>801</v>
      </c>
      <c r="I258" s="7"/>
      <c r="K258" s="7"/>
      <c r="L258" s="7"/>
      <c r="M258" s="7"/>
    </row>
    <row r="259" spans="1:13" x14ac:dyDescent="0.25">
      <c r="C259" s="15">
        <f>SUM(C3:C256)</f>
        <v>47359163.300000049</v>
      </c>
      <c r="D259" s="15">
        <f>SUM(D3:D256)</f>
        <v>51989585.850000001</v>
      </c>
      <c r="E259" s="5">
        <f>+D259/C259</f>
        <v>1.0977724737379375</v>
      </c>
      <c r="F259" s="15"/>
      <c r="H259" s="15">
        <f>SUM(H3:H256)</f>
        <v>12019035.13436899</v>
      </c>
      <c r="I259" s="15"/>
      <c r="J259" s="74"/>
      <c r="K259" s="7"/>
      <c r="L259" s="7"/>
      <c r="M259" s="7"/>
    </row>
    <row r="260" spans="1:13" x14ac:dyDescent="0.25">
      <c r="E260" s="5">
        <f>+E259-1</f>
        <v>9.7772473737937515E-2</v>
      </c>
      <c r="K260" s="7"/>
      <c r="L260" s="7"/>
      <c r="M260" s="7"/>
    </row>
    <row r="261" spans="1:13" x14ac:dyDescent="0.25">
      <c r="E261" s="11"/>
      <c r="K261" s="7"/>
      <c r="L261" s="7"/>
      <c r="M261" s="7"/>
    </row>
    <row r="262" spans="1:13" x14ac:dyDescent="0.25">
      <c r="C262" t="s">
        <v>310</v>
      </c>
      <c r="F262" s="17"/>
      <c r="G262" s="43" t="s">
        <v>797</v>
      </c>
    </row>
    <row r="263" spans="1:13" x14ac:dyDescent="0.25">
      <c r="C263" s="54">
        <f>+H259/C259</f>
        <v>0.25378478623521156</v>
      </c>
      <c r="G263" s="8" t="s">
        <v>798</v>
      </c>
      <c r="H263" s="1">
        <f>ABS(SUMIFS(E3:E256,I3:I256,"&lt;"&amp;-1*E260))</f>
        <v>3173297.9000000013</v>
      </c>
    </row>
    <row r="264" spans="1:13" x14ac:dyDescent="0.25">
      <c r="G264" s="8" t="s">
        <v>799</v>
      </c>
      <c r="H264" s="1">
        <f>SUMIF(G3:G256,"&gt;0")</f>
        <v>6009517.5671845237</v>
      </c>
    </row>
    <row r="265" spans="1:13" x14ac:dyDescent="0.25">
      <c r="G265" s="8" t="s">
        <v>802</v>
      </c>
      <c r="H265" s="1">
        <f>+H264+H263</f>
        <v>9182815.467184525</v>
      </c>
    </row>
    <row r="266" spans="1:13" x14ac:dyDescent="0.25">
      <c r="G266" s="8" t="s">
        <v>803</v>
      </c>
      <c r="H266" s="45">
        <f>H265/C259</f>
        <v>0.19389733321543953</v>
      </c>
    </row>
    <row r="270" spans="1:13" x14ac:dyDescent="0.25">
      <c r="C270" s="15"/>
    </row>
    <row r="271" spans="1:13" x14ac:dyDescent="0.25">
      <c r="C271" s="28"/>
    </row>
  </sheetData>
  <sortState ref="A3:I256">
    <sortCondition ref="A3:A256"/>
  </sortState>
  <mergeCells count="1">
    <mergeCell ref="K2:M2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1"/>
  <sheetViews>
    <sheetView workbookViewId="0"/>
  </sheetViews>
  <sheetFormatPr defaultRowHeight="15" x14ac:dyDescent="0.25"/>
  <cols>
    <col min="1" max="1" width="56.28515625" bestFit="1" customWidth="1"/>
    <col min="2" max="3" width="12" style="8" customWidth="1"/>
    <col min="4" max="4" width="12.5703125" style="8" customWidth="1"/>
    <col min="5" max="5" width="11.5703125" customWidth="1"/>
    <col min="6" max="6" width="12.7109375" style="3" customWidth="1"/>
    <col min="7" max="9" width="11.85546875" customWidth="1"/>
    <col min="10" max="10" width="4" style="53" customWidth="1"/>
    <col min="11" max="11" width="14.140625" customWidth="1"/>
    <col min="12" max="12" width="44.5703125" customWidth="1"/>
    <col min="13" max="14" width="14" customWidth="1"/>
    <col min="15" max="15" width="9.5703125" customWidth="1"/>
  </cols>
  <sheetData>
    <row r="1" spans="1:17" x14ac:dyDescent="0.25">
      <c r="A1" t="s">
        <v>813</v>
      </c>
      <c r="B1" s="18" t="s">
        <v>846</v>
      </c>
      <c r="E1" s="8"/>
      <c r="J1" s="44"/>
    </row>
    <row r="2" spans="1:17" ht="60" x14ac:dyDescent="0.25">
      <c r="A2" t="s">
        <v>787</v>
      </c>
      <c r="B2" s="34" t="s">
        <v>788</v>
      </c>
      <c r="C2" s="35">
        <v>1940</v>
      </c>
      <c r="D2" s="35">
        <v>1950</v>
      </c>
      <c r="E2" s="34" t="s">
        <v>789</v>
      </c>
      <c r="F2" s="36" t="s">
        <v>790</v>
      </c>
      <c r="G2" s="34" t="s">
        <v>792</v>
      </c>
      <c r="H2" s="34" t="s">
        <v>791</v>
      </c>
      <c r="I2" s="34" t="s">
        <v>793</v>
      </c>
      <c r="J2" s="71"/>
      <c r="K2" s="95" t="str">
        <f>"Summary Statistics "&amp;A1</f>
        <v>Summary Statistics Decade: 1940 to 1950</v>
      </c>
      <c r="L2" s="96"/>
      <c r="M2" s="97"/>
    </row>
    <row r="3" spans="1:17" x14ac:dyDescent="0.25">
      <c r="A3" t="s">
        <v>14</v>
      </c>
      <c r="B3" s="8" t="s">
        <v>298</v>
      </c>
      <c r="C3" s="15">
        <f>VLOOKUP($A3,RAW!$B$4:$M$283,10,FALSE)</f>
        <v>294015.25</v>
      </c>
      <c r="D3" s="15">
        <f>VLOOKUP($A3,RAW!$B$4:$M$283,11,FALSE)</f>
        <v>390390</v>
      </c>
      <c r="E3" s="1">
        <f t="shared" ref="E3:E34" si="0">D3-C3</f>
        <v>96374.75</v>
      </c>
      <c r="F3" s="1">
        <f t="shared" ref="F3:F34" si="1">+C3*E$260</f>
        <v>46060.42697672858</v>
      </c>
      <c r="G3" s="16">
        <f t="shared" ref="G3:G34" si="2">+E3-F3</f>
        <v>50314.32302327142</v>
      </c>
      <c r="H3" s="16">
        <f t="shared" ref="H3:H34" si="3">ABS(G3)</f>
        <v>50314.32302327142</v>
      </c>
      <c r="I3" s="3">
        <f>IFERROR(+G3/C3,"")</f>
        <v>0.17112827658861715</v>
      </c>
      <c r="J3" s="52"/>
      <c r="K3" s="9" t="str">
        <f>"Total Jobs in "&amp;C2</f>
        <v>Total Jobs in 1940</v>
      </c>
      <c r="L3" s="9"/>
      <c r="M3" s="12">
        <f>+C259</f>
        <v>51989585.850000001</v>
      </c>
      <c r="O3" s="13"/>
    </row>
    <row r="4" spans="1:17" x14ac:dyDescent="0.25">
      <c r="A4" t="s">
        <v>15</v>
      </c>
      <c r="B4" s="8" t="s">
        <v>298</v>
      </c>
      <c r="C4" s="15">
        <f>VLOOKUP($A4,RAW!$B$4:$M$283,10,FALSE)</f>
        <v>20967</v>
      </c>
      <c r="D4" s="15">
        <f>VLOOKUP($A4,RAW!$B$4:$M$283,11,FALSE)</f>
        <v>17932</v>
      </c>
      <c r="E4" s="1">
        <f t="shared" si="0"/>
        <v>-3035</v>
      </c>
      <c r="F4" s="1">
        <f t="shared" si="1"/>
        <v>3284.6900710798782</v>
      </c>
      <c r="G4" s="16">
        <f t="shared" si="2"/>
        <v>-6319.6900710798782</v>
      </c>
      <c r="H4" s="16">
        <f t="shared" si="3"/>
        <v>6319.6900710798782</v>
      </c>
      <c r="I4" s="3">
        <f t="shared" ref="I4:I67" si="4">IFERROR(+G4/C4,"")</f>
        <v>-0.30141126871177937</v>
      </c>
      <c r="J4" s="52"/>
      <c r="K4" s="9" t="str">
        <f>"Total Jobs in "&amp;D2</f>
        <v>Total Jobs in 1950</v>
      </c>
      <c r="L4" s="9"/>
      <c r="M4" s="12">
        <f>+D259</f>
        <v>60134274</v>
      </c>
    </row>
    <row r="5" spans="1:17" x14ac:dyDescent="0.25">
      <c r="A5" t="s">
        <v>115</v>
      </c>
      <c r="B5" s="8" t="s">
        <v>298</v>
      </c>
      <c r="C5" s="15">
        <f>VLOOKUP($A5,RAW!$B$4:$M$283,10,FALSE)</f>
        <v>38053</v>
      </c>
      <c r="D5" s="15">
        <f>VLOOKUP($A5,RAW!$B$4:$M$283,11,FALSE)</f>
        <v>31119</v>
      </c>
      <c r="E5" s="1">
        <f t="shared" si="0"/>
        <v>-6934</v>
      </c>
      <c r="F5" s="1">
        <f t="shared" si="1"/>
        <v>5961.3827097249296</v>
      </c>
      <c r="G5" s="16">
        <f t="shared" si="2"/>
        <v>-12895.38270972493</v>
      </c>
      <c r="H5" s="16">
        <f t="shared" si="3"/>
        <v>12895.38270972493</v>
      </c>
      <c r="I5" s="3">
        <f t="shared" si="4"/>
        <v>-0.33887952880784511</v>
      </c>
      <c r="J5" s="52"/>
      <c r="K5" s="9" t="s">
        <v>319</v>
      </c>
      <c r="L5" s="9"/>
      <c r="M5" s="12">
        <f>M4-M3</f>
        <v>8144688.1499999985</v>
      </c>
    </row>
    <row r="6" spans="1:17" x14ac:dyDescent="0.25">
      <c r="A6" t="s">
        <v>94</v>
      </c>
      <c r="B6" s="8" t="s">
        <v>298</v>
      </c>
      <c r="C6" s="15">
        <f>VLOOKUP($A6,RAW!$B$4:$M$283,10,FALSE)</f>
        <v>104196</v>
      </c>
      <c r="D6" s="15">
        <f>VLOOKUP($A6,RAW!$B$4:$M$283,11,FALSE)</f>
        <v>140082</v>
      </c>
      <c r="E6" s="1">
        <f t="shared" si="0"/>
        <v>35886</v>
      </c>
      <c r="F6" s="1">
        <f t="shared" si="1"/>
        <v>16323.344619937949</v>
      </c>
      <c r="G6" s="16">
        <f t="shared" si="2"/>
        <v>19562.655380062053</v>
      </c>
      <c r="H6" s="16">
        <f t="shared" si="3"/>
        <v>19562.655380062053</v>
      </c>
      <c r="I6" s="3">
        <f t="shared" si="4"/>
        <v>0.1877486216367428</v>
      </c>
      <c r="J6" s="52"/>
      <c r="K6" s="9" t="s">
        <v>311</v>
      </c>
      <c r="L6" s="9"/>
      <c r="M6" s="37">
        <f>(M5/M3)</f>
        <v>0.15665999289740443</v>
      </c>
    </row>
    <row r="7" spans="1:17" x14ac:dyDescent="0.25">
      <c r="A7" t="s">
        <v>48</v>
      </c>
      <c r="B7" s="8" t="s">
        <v>299</v>
      </c>
      <c r="C7" s="15">
        <f>VLOOKUP($A7,RAW!$B$4:$M$283,10,FALSE)</f>
        <v>3452.5</v>
      </c>
      <c r="D7" s="15">
        <f>VLOOKUP($A7,RAW!$B$4:$M$283,11,FALSE)</f>
        <v>5795</v>
      </c>
      <c r="E7" s="1">
        <f t="shared" si="0"/>
        <v>2342.5</v>
      </c>
      <c r="F7" s="1">
        <f t="shared" si="1"/>
        <v>540.86862547828866</v>
      </c>
      <c r="G7" s="16">
        <f t="shared" si="2"/>
        <v>1801.6313745217112</v>
      </c>
      <c r="H7" s="16">
        <f t="shared" si="3"/>
        <v>1801.6313745217112</v>
      </c>
      <c r="I7" s="3">
        <f t="shared" si="4"/>
        <v>0.52183385214242184</v>
      </c>
      <c r="J7" s="52"/>
      <c r="K7" s="9" t="s">
        <v>302</v>
      </c>
      <c r="L7" s="9"/>
      <c r="M7" s="12">
        <f>+M15+M17</f>
        <v>11450608.233290875</v>
      </c>
    </row>
    <row r="8" spans="1:17" x14ac:dyDescent="0.25">
      <c r="A8" t="s">
        <v>16</v>
      </c>
      <c r="B8" s="8" t="s">
        <v>299</v>
      </c>
      <c r="C8" s="15">
        <f>VLOOKUP($A8,RAW!$B$4:$M$283,10,FALSE)</f>
        <v>7177</v>
      </c>
      <c r="D8" s="15">
        <f>VLOOKUP($A8,RAW!$B$4:$M$283,11,FALSE)</f>
        <v>16988</v>
      </c>
      <c r="E8" s="1">
        <f t="shared" si="0"/>
        <v>9811</v>
      </c>
      <c r="F8" s="1">
        <f t="shared" si="1"/>
        <v>1124.3487690246714</v>
      </c>
      <c r="G8" s="16">
        <f t="shared" si="2"/>
        <v>8686.6512309753289</v>
      </c>
      <c r="H8" s="16">
        <f t="shared" si="3"/>
        <v>8686.6512309753289</v>
      </c>
      <c r="I8" s="3">
        <f t="shared" si="4"/>
        <v>1.2103457197959215</v>
      </c>
      <c r="J8" s="52"/>
      <c r="K8" s="9" t="s">
        <v>303</v>
      </c>
      <c r="L8" s="9"/>
      <c r="M8" s="12">
        <f>+M16+M18</f>
        <v>-6175108.8292026073</v>
      </c>
    </row>
    <row r="9" spans="1:17" x14ac:dyDescent="0.25">
      <c r="A9" t="s">
        <v>178</v>
      </c>
      <c r="B9" s="8" t="s">
        <v>298</v>
      </c>
      <c r="C9" s="15">
        <f>VLOOKUP($A9,RAW!$B$4:$M$283,10,FALSE)</f>
        <v>4612.1499999999996</v>
      </c>
      <c r="D9" s="15">
        <f>VLOOKUP($A9,RAW!$B$4:$M$283,11,FALSE)</f>
        <v>7102</v>
      </c>
      <c r="E9" s="1">
        <f t="shared" si="0"/>
        <v>2489.8500000000004</v>
      </c>
      <c r="F9" s="1">
        <f t="shared" si="1"/>
        <v>722.53938624176362</v>
      </c>
      <c r="G9" s="16">
        <f t="shared" si="2"/>
        <v>1767.3106137582367</v>
      </c>
      <c r="H9" s="16">
        <f t="shared" si="3"/>
        <v>1767.3106137582367</v>
      </c>
      <c r="I9" s="3">
        <f t="shared" si="4"/>
        <v>0.38318584906350334</v>
      </c>
      <c r="J9" s="52"/>
      <c r="K9" s="9" t="s">
        <v>300</v>
      </c>
      <c r="L9" s="9"/>
      <c r="M9" s="12">
        <f>+M7-M8</f>
        <v>17625717.062493481</v>
      </c>
    </row>
    <row r="10" spans="1:17" x14ac:dyDescent="0.25">
      <c r="A10" t="s">
        <v>179</v>
      </c>
      <c r="B10" s="8" t="s">
        <v>298</v>
      </c>
      <c r="C10" s="15">
        <f>VLOOKUP($A10,RAW!$B$4:$M$283,10,FALSE)</f>
        <v>4948.6000000000004</v>
      </c>
      <c r="D10" s="15">
        <f>VLOOKUP($A10,RAW!$B$4:$M$283,11,FALSE)</f>
        <v>8377</v>
      </c>
      <c r="E10" s="1">
        <f t="shared" si="0"/>
        <v>3428.3999999999996</v>
      </c>
      <c r="F10" s="1">
        <f t="shared" si="1"/>
        <v>775.24764085209551</v>
      </c>
      <c r="G10" s="16">
        <f t="shared" si="2"/>
        <v>2653.152359147904</v>
      </c>
      <c r="H10" s="16">
        <f t="shared" si="3"/>
        <v>2653.152359147904</v>
      </c>
      <c r="I10" s="3">
        <f t="shared" si="4"/>
        <v>0.53614201170995912</v>
      </c>
      <c r="J10" s="52"/>
      <c r="K10" s="9" t="s">
        <v>312</v>
      </c>
      <c r="L10" s="9"/>
      <c r="M10" s="12">
        <f>+H259</f>
        <v>16131164.365658879</v>
      </c>
    </row>
    <row r="11" spans="1:17" x14ac:dyDescent="0.25">
      <c r="A11" t="s">
        <v>180</v>
      </c>
      <c r="B11" s="8" t="s">
        <v>298</v>
      </c>
      <c r="C11" s="15">
        <f>VLOOKUP($A11,RAW!$B$4:$M$283,10,FALSE)</f>
        <v>14526</v>
      </c>
      <c r="D11" s="15">
        <f>VLOOKUP($A11,RAW!$B$4:$M$283,11,FALSE)</f>
        <v>12022</v>
      </c>
      <c r="E11" s="1">
        <f t="shared" si="0"/>
        <v>-2504</v>
      </c>
      <c r="F11" s="1">
        <f t="shared" si="1"/>
        <v>2275.6430568276965</v>
      </c>
      <c r="G11" s="16">
        <f t="shared" si="2"/>
        <v>-4779.6430568276965</v>
      </c>
      <c r="H11" s="16">
        <f t="shared" si="3"/>
        <v>4779.6430568276965</v>
      </c>
      <c r="I11" s="3">
        <f t="shared" si="4"/>
        <v>-0.32904055189506376</v>
      </c>
      <c r="J11" s="52"/>
      <c r="K11" s="9" t="s">
        <v>310</v>
      </c>
      <c r="L11" s="9"/>
      <c r="M11" s="77">
        <f>+C263</f>
        <v>0.31027683913852294</v>
      </c>
    </row>
    <row r="12" spans="1:17" x14ac:dyDescent="0.25">
      <c r="A12" t="s">
        <v>181</v>
      </c>
      <c r="B12" s="8" t="s">
        <v>298</v>
      </c>
      <c r="C12" s="15">
        <f>VLOOKUP($A12,RAW!$B$4:$M$283,10,FALSE)</f>
        <v>7132</v>
      </c>
      <c r="D12" s="15">
        <f>VLOOKUP($A12,RAW!$B$4:$M$283,11,FALSE)</f>
        <v>12517</v>
      </c>
      <c r="E12" s="1">
        <f t="shared" si="0"/>
        <v>5385</v>
      </c>
      <c r="F12" s="1">
        <f t="shared" si="1"/>
        <v>1117.2990693442882</v>
      </c>
      <c r="G12" s="16">
        <f t="shared" si="2"/>
        <v>4267.700930655712</v>
      </c>
      <c r="H12" s="16">
        <f t="shared" si="3"/>
        <v>4267.700930655712</v>
      </c>
      <c r="I12" s="3">
        <f t="shared" si="4"/>
        <v>0.59838767956473804</v>
      </c>
      <c r="J12" s="52"/>
      <c r="K12" s="9" t="s">
        <v>800</v>
      </c>
      <c r="L12" s="9"/>
      <c r="M12" s="77">
        <f>+H266</f>
        <v>0.24316499691503959</v>
      </c>
      <c r="N12" s="7"/>
      <c r="O12" s="7"/>
      <c r="P12" s="7"/>
      <c r="Q12" s="7"/>
    </row>
    <row r="13" spans="1:17" x14ac:dyDescent="0.25">
      <c r="A13" t="s">
        <v>182</v>
      </c>
      <c r="B13" s="8" t="s">
        <v>298</v>
      </c>
      <c r="C13" s="15">
        <f>VLOOKUP($A13,RAW!$B$4:$M$283,10,FALSE)</f>
        <v>17713</v>
      </c>
      <c r="D13" s="15">
        <f>VLOOKUP($A13,RAW!$B$4:$M$283,11,FALSE)</f>
        <v>17698</v>
      </c>
      <c r="E13" s="1">
        <f t="shared" si="0"/>
        <v>-15</v>
      </c>
      <c r="F13" s="1">
        <f t="shared" si="1"/>
        <v>2774.9184541917243</v>
      </c>
      <c r="G13" s="16">
        <f t="shared" si="2"/>
        <v>-2789.9184541917243</v>
      </c>
      <c r="H13" s="16">
        <f t="shared" si="3"/>
        <v>2789.9184541917243</v>
      </c>
      <c r="I13" s="3">
        <f t="shared" si="4"/>
        <v>-0.15750682855483117</v>
      </c>
      <c r="J13" s="52"/>
      <c r="K13" s="9"/>
      <c r="L13" s="9"/>
      <c r="M13" s="12"/>
      <c r="N13" s="7"/>
      <c r="O13" s="7"/>
      <c r="P13" s="7"/>
      <c r="Q13" s="7"/>
    </row>
    <row r="14" spans="1:17" x14ac:dyDescent="0.25">
      <c r="A14" t="s">
        <v>183</v>
      </c>
      <c r="B14" s="8" t="s">
        <v>298</v>
      </c>
      <c r="C14" s="15">
        <f>VLOOKUP($A14,RAW!$B$4:$M$283,10,FALSE)</f>
        <v>2797.8</v>
      </c>
      <c r="D14" s="15">
        <f>VLOOKUP($A14,RAW!$B$4:$M$283,11,FALSE)</f>
        <v>4776</v>
      </c>
      <c r="E14" s="1">
        <f t="shared" si="0"/>
        <v>1978.1999999999998</v>
      </c>
      <c r="F14" s="1">
        <f t="shared" si="1"/>
        <v>438.30332812835803</v>
      </c>
      <c r="G14" s="16">
        <f t="shared" si="2"/>
        <v>1539.8966718716417</v>
      </c>
      <c r="H14" s="16">
        <f t="shared" si="3"/>
        <v>1539.8966718716417</v>
      </c>
      <c r="I14" s="3">
        <f t="shared" si="4"/>
        <v>0.55039555074402802</v>
      </c>
      <c r="J14" s="52"/>
      <c r="K14" s="9" t="s">
        <v>304</v>
      </c>
      <c r="L14" s="9"/>
      <c r="M14" s="9"/>
      <c r="N14" s="75"/>
      <c r="O14" s="7"/>
      <c r="P14" s="7"/>
      <c r="Q14" s="7"/>
    </row>
    <row r="15" spans="1:17" x14ac:dyDescent="0.25">
      <c r="A15" t="s">
        <v>184</v>
      </c>
      <c r="B15" s="8" t="s">
        <v>298</v>
      </c>
      <c r="C15" s="15">
        <f>VLOOKUP($A15,RAW!$B$4:$M$283,10,FALSE)</f>
        <v>11623</v>
      </c>
      <c r="D15" s="15">
        <f>VLOOKUP($A15,RAW!$B$4:$M$283,11,FALSE)</f>
        <v>21210</v>
      </c>
      <c r="E15" s="1">
        <f t="shared" si="0"/>
        <v>9587</v>
      </c>
      <c r="F15" s="1">
        <f t="shared" si="1"/>
        <v>1820.8590974465312</v>
      </c>
      <c r="G15" s="16">
        <f t="shared" si="2"/>
        <v>7766.1409025534685</v>
      </c>
      <c r="H15" s="16">
        <f t="shared" si="3"/>
        <v>7766.1409025534685</v>
      </c>
      <c r="I15" s="3">
        <f t="shared" si="4"/>
        <v>0.66817008539563527</v>
      </c>
      <c r="J15" s="52"/>
      <c r="K15" s="9" t="s">
        <v>299</v>
      </c>
      <c r="L15" s="9" t="s">
        <v>305</v>
      </c>
      <c r="M15" s="10">
        <f>SUMIFS(G:G,B:B,K15,G:G,"&gt;0")</f>
        <v>2378760.1832908746</v>
      </c>
      <c r="N15" s="75"/>
      <c r="O15" s="75"/>
      <c r="P15" s="7"/>
      <c r="Q15" s="7"/>
    </row>
    <row r="16" spans="1:17" x14ac:dyDescent="0.25">
      <c r="A16" t="s">
        <v>185</v>
      </c>
      <c r="B16" s="8" t="s">
        <v>298</v>
      </c>
      <c r="C16" s="15">
        <f>VLOOKUP($A16,RAW!$B$4:$M$283,10,FALSE)</f>
        <v>17968</v>
      </c>
      <c r="D16" s="15">
        <f>VLOOKUP($A16,RAW!$B$4:$M$283,11,FALSE)</f>
        <v>5771</v>
      </c>
      <c r="E16" s="1">
        <f t="shared" si="0"/>
        <v>-12197</v>
      </c>
      <c r="F16" s="1">
        <f t="shared" si="1"/>
        <v>2814.866752380562</v>
      </c>
      <c r="G16" s="16">
        <f t="shared" si="2"/>
        <v>-15011.866752380562</v>
      </c>
      <c r="H16" s="16">
        <f t="shared" si="3"/>
        <v>15011.866752380562</v>
      </c>
      <c r="I16" s="3">
        <f t="shared" si="4"/>
        <v>-0.83547789138360207</v>
      </c>
      <c r="J16" s="52"/>
      <c r="K16" s="9"/>
      <c r="L16" s="9" t="s">
        <v>306</v>
      </c>
      <c r="M16" s="10">
        <f>SUMIFS(G:G,B:B,K15,G:G,"&lt;0")</f>
        <v>-3663356.8292026068</v>
      </c>
      <c r="N16" s="7"/>
      <c r="O16" s="76"/>
      <c r="P16" s="7"/>
      <c r="Q16" s="7"/>
    </row>
    <row r="17" spans="1:17" x14ac:dyDescent="0.25">
      <c r="A17" t="s">
        <v>186</v>
      </c>
      <c r="B17" s="8" t="s">
        <v>298</v>
      </c>
      <c r="C17" s="15">
        <f>VLOOKUP($A17,RAW!$B$4:$M$283,10,FALSE)</f>
        <v>6139.95</v>
      </c>
      <c r="D17" s="15">
        <f>VLOOKUP($A17,RAW!$B$4:$M$283,11,FALSE)</f>
        <v>9056</v>
      </c>
      <c r="E17" s="1">
        <f t="shared" si="0"/>
        <v>2916.05</v>
      </c>
      <c r="F17" s="1">
        <f t="shared" si="1"/>
        <v>961.88452339041805</v>
      </c>
      <c r="G17" s="16">
        <f t="shared" si="2"/>
        <v>1954.1654766095821</v>
      </c>
      <c r="H17" s="16">
        <f t="shared" si="3"/>
        <v>1954.1654766095821</v>
      </c>
      <c r="I17" s="3">
        <f t="shared" si="4"/>
        <v>0.3182705847131625</v>
      </c>
      <c r="J17" s="52"/>
      <c r="K17" s="9" t="s">
        <v>298</v>
      </c>
      <c r="L17" s="9" t="s">
        <v>307</v>
      </c>
      <c r="M17" s="10">
        <f>SUMIFS(E:E,B:B,K17,E:E,"&gt;0")</f>
        <v>9071848.0500000007</v>
      </c>
      <c r="N17" s="7"/>
      <c r="O17" s="27"/>
      <c r="P17" s="7"/>
      <c r="Q17" s="7"/>
    </row>
    <row r="18" spans="1:17" x14ac:dyDescent="0.25">
      <c r="A18" t="s">
        <v>188</v>
      </c>
      <c r="B18" s="8" t="s">
        <v>298</v>
      </c>
      <c r="C18" s="15">
        <f>VLOOKUP($A18,RAW!$B$4:$M$283,10,FALSE)</f>
        <v>28878</v>
      </c>
      <c r="D18" s="15">
        <f>VLOOKUP($A18,RAW!$B$4:$M$283,11,FALSE)</f>
        <v>15925</v>
      </c>
      <c r="E18" s="1">
        <f t="shared" si="0"/>
        <v>-12953</v>
      </c>
      <c r="F18" s="1">
        <f t="shared" si="1"/>
        <v>4524.0272748912439</v>
      </c>
      <c r="G18" s="16">
        <f t="shared" si="2"/>
        <v>-17477.027274891243</v>
      </c>
      <c r="H18" s="16">
        <f t="shared" si="3"/>
        <v>17477.027274891243</v>
      </c>
      <c r="I18" s="3">
        <f t="shared" si="4"/>
        <v>-0.60520213570507797</v>
      </c>
      <c r="J18" s="52"/>
      <c r="K18" s="9"/>
      <c r="L18" s="9" t="s">
        <v>308</v>
      </c>
      <c r="M18" s="10">
        <f>SUMIFS(E:E,B:B,K17,E:E,"&lt;0")</f>
        <v>-2511752</v>
      </c>
      <c r="N18" s="7"/>
      <c r="O18" s="7"/>
      <c r="P18" s="7"/>
      <c r="Q18" s="7"/>
    </row>
    <row r="19" spans="1:17" x14ac:dyDescent="0.25">
      <c r="A19" t="s">
        <v>187</v>
      </c>
      <c r="B19" s="8" t="s">
        <v>298</v>
      </c>
      <c r="C19" s="15">
        <f>VLOOKUP($A19,RAW!$B$4:$M$283,10,FALSE)</f>
        <v>18145</v>
      </c>
      <c r="D19" s="15">
        <f>VLOOKUP($A19,RAW!$B$4:$M$283,11,FALSE)</f>
        <v>22342</v>
      </c>
      <c r="E19" s="1">
        <f t="shared" si="0"/>
        <v>4197</v>
      </c>
      <c r="F19" s="1">
        <f t="shared" si="1"/>
        <v>2842.5955711234028</v>
      </c>
      <c r="G19" s="16">
        <f t="shared" si="2"/>
        <v>1354.4044288765972</v>
      </c>
      <c r="H19" s="16">
        <f t="shared" si="3"/>
        <v>1354.4044288765972</v>
      </c>
      <c r="I19" s="3">
        <f t="shared" si="4"/>
        <v>7.4643396466056611E-2</v>
      </c>
      <c r="J19" s="52"/>
      <c r="K19" s="9"/>
      <c r="L19" s="9"/>
      <c r="M19" s="9"/>
      <c r="N19" s="7"/>
      <c r="O19" s="7"/>
      <c r="P19" s="7"/>
      <c r="Q19" s="7"/>
    </row>
    <row r="20" spans="1:17" x14ac:dyDescent="0.25">
      <c r="A20" t="s">
        <v>189</v>
      </c>
      <c r="B20" s="8" t="s">
        <v>298</v>
      </c>
      <c r="C20" s="15">
        <f>VLOOKUP($A20,RAW!$B$4:$M$283,10,FALSE)</f>
        <v>13410</v>
      </c>
      <c r="D20" s="15">
        <f>VLOOKUP($A20,RAW!$B$4:$M$283,11,FALSE)</f>
        <v>16040</v>
      </c>
      <c r="E20" s="1">
        <f t="shared" si="0"/>
        <v>2630</v>
      </c>
      <c r="F20" s="1">
        <f t="shared" si="1"/>
        <v>2100.8105047541931</v>
      </c>
      <c r="G20" s="16">
        <f t="shared" si="2"/>
        <v>529.18949524580694</v>
      </c>
      <c r="H20" s="16">
        <f t="shared" si="3"/>
        <v>529.18949524580694</v>
      </c>
      <c r="I20" s="3">
        <f t="shared" si="4"/>
        <v>3.9462303896033328E-2</v>
      </c>
      <c r="J20" s="52"/>
      <c r="K20" s="9" t="s">
        <v>833</v>
      </c>
      <c r="L20" s="9"/>
      <c r="M20" s="72">
        <f>+M15/M10</f>
        <v>0.14746363804679477</v>
      </c>
      <c r="N20" s="7"/>
      <c r="O20" s="76"/>
      <c r="P20" s="7"/>
      <c r="Q20" s="7"/>
    </row>
    <row r="21" spans="1:17" x14ac:dyDescent="0.25">
      <c r="A21" t="s">
        <v>17</v>
      </c>
      <c r="B21" s="8" t="s">
        <v>298</v>
      </c>
      <c r="C21" s="15">
        <f>VLOOKUP($A21,RAW!$B$4:$M$283,10,FALSE)</f>
        <v>20029</v>
      </c>
      <c r="D21" s="15">
        <f>VLOOKUP($A21,RAW!$B$4:$M$283,11,FALSE)</f>
        <v>25590</v>
      </c>
      <c r="E21" s="1">
        <f t="shared" si="0"/>
        <v>5561</v>
      </c>
      <c r="F21" s="1">
        <f t="shared" si="1"/>
        <v>3137.7429977421125</v>
      </c>
      <c r="G21" s="16">
        <f t="shared" si="2"/>
        <v>2423.2570022578875</v>
      </c>
      <c r="H21" s="16">
        <f t="shared" si="3"/>
        <v>2423.2570022578875</v>
      </c>
      <c r="I21" s="3">
        <f t="shared" si="4"/>
        <v>0.12098741835627777</v>
      </c>
      <c r="J21" s="52"/>
      <c r="K21" s="9" t="s">
        <v>834</v>
      </c>
      <c r="L21" s="9"/>
      <c r="M21" s="32">
        <f>ABS(+M16/M10)</f>
        <v>0.22709810315995602</v>
      </c>
      <c r="N21" s="7"/>
      <c r="O21" s="27"/>
      <c r="P21" s="7"/>
      <c r="Q21" s="7"/>
    </row>
    <row r="22" spans="1:17" x14ac:dyDescent="0.25">
      <c r="A22" t="s">
        <v>18</v>
      </c>
      <c r="B22" s="8" t="s">
        <v>298</v>
      </c>
      <c r="C22" s="15">
        <f>VLOOKUP($A22,RAW!$B$4:$M$283,10,FALSE)</f>
        <v>62267</v>
      </c>
      <c r="D22" s="15">
        <f>VLOOKUP($A22,RAW!$B$4:$M$283,11,FALSE)</f>
        <v>83262</v>
      </c>
      <c r="E22" s="1">
        <f t="shared" si="0"/>
        <v>20995</v>
      </c>
      <c r="F22" s="1">
        <f t="shared" si="1"/>
        <v>9754.7477777426793</v>
      </c>
      <c r="G22" s="16">
        <f t="shared" si="2"/>
        <v>11240.252222257321</v>
      </c>
      <c r="H22" s="16">
        <f t="shared" si="3"/>
        <v>11240.252222257321</v>
      </c>
      <c r="I22" s="3">
        <f t="shared" si="4"/>
        <v>0.18051700294308898</v>
      </c>
      <c r="J22" s="52"/>
      <c r="K22" s="9" t="s">
        <v>835</v>
      </c>
      <c r="L22" s="9"/>
      <c r="M22" s="73">
        <f>+M21+M20</f>
        <v>0.37456174120675079</v>
      </c>
      <c r="N22" s="7"/>
      <c r="O22" s="7"/>
      <c r="P22" s="7"/>
      <c r="Q22" s="7"/>
    </row>
    <row r="23" spans="1:17" x14ac:dyDescent="0.25">
      <c r="A23" t="s">
        <v>190</v>
      </c>
      <c r="B23" s="8" t="s">
        <v>298</v>
      </c>
      <c r="C23" s="15">
        <f>VLOOKUP($A23,RAW!$B$4:$M$283,10,FALSE)</f>
        <v>11349</v>
      </c>
      <c r="D23" s="15">
        <f>VLOOKUP($A23,RAW!$B$4:$M$283,11,FALSE)</f>
        <v>19605</v>
      </c>
      <c r="E23" s="1">
        <f t="shared" si="0"/>
        <v>8256</v>
      </c>
      <c r="F23" s="1">
        <f t="shared" si="1"/>
        <v>1777.9342593926426</v>
      </c>
      <c r="G23" s="16">
        <f t="shared" si="2"/>
        <v>6478.0657406073569</v>
      </c>
      <c r="H23" s="16">
        <f t="shared" si="3"/>
        <v>6478.0657406073569</v>
      </c>
      <c r="I23" s="3">
        <f t="shared" si="4"/>
        <v>0.57080498199025087</v>
      </c>
      <c r="J23" s="52"/>
      <c r="K23" s="9" t="s">
        <v>836</v>
      </c>
      <c r="L23" s="9"/>
      <c r="M23" s="78">
        <f>+M20/M21</f>
        <v>0.64933892443359209</v>
      </c>
      <c r="N23" s="7"/>
      <c r="O23" s="7"/>
      <c r="P23" s="7"/>
      <c r="Q23" s="7"/>
    </row>
    <row r="24" spans="1:17" x14ac:dyDescent="0.25">
      <c r="A24" t="s">
        <v>19</v>
      </c>
      <c r="B24" s="8" t="s">
        <v>298</v>
      </c>
      <c r="C24" s="15">
        <f>VLOOKUP($A24,RAW!$B$4:$M$283,10,FALSE)</f>
        <v>10790</v>
      </c>
      <c r="D24" s="15">
        <f>VLOOKUP($A24,RAW!$B$4:$M$283,11,FALSE)</f>
        <v>9169</v>
      </c>
      <c r="E24" s="1">
        <f t="shared" si="0"/>
        <v>-1621</v>
      </c>
      <c r="F24" s="1">
        <f t="shared" si="1"/>
        <v>1690.3613233629935</v>
      </c>
      <c r="G24" s="16">
        <f t="shared" si="2"/>
        <v>-3311.3613233629935</v>
      </c>
      <c r="H24" s="16">
        <f t="shared" si="3"/>
        <v>3311.3613233629935</v>
      </c>
      <c r="I24" s="3">
        <f t="shared" si="4"/>
        <v>-0.30689168891223295</v>
      </c>
      <c r="J24" s="52"/>
    </row>
    <row r="25" spans="1:17" x14ac:dyDescent="0.25">
      <c r="A25" t="s">
        <v>95</v>
      </c>
      <c r="B25" s="8" t="s">
        <v>298</v>
      </c>
      <c r="C25" s="15">
        <f>VLOOKUP($A25,RAW!$B$4:$M$283,10,FALSE)</f>
        <v>35483</v>
      </c>
      <c r="D25" s="15">
        <f>VLOOKUP($A25,RAW!$B$4:$M$283,11,FALSE)</f>
        <v>15299</v>
      </c>
      <c r="E25" s="1">
        <f t="shared" si="0"/>
        <v>-20184</v>
      </c>
      <c r="F25" s="1">
        <f t="shared" si="1"/>
        <v>5558.7665279786006</v>
      </c>
      <c r="G25" s="16">
        <f t="shared" si="2"/>
        <v>-25742.766527978602</v>
      </c>
      <c r="H25" s="16">
        <f t="shared" si="3"/>
        <v>25742.766527978602</v>
      </c>
      <c r="I25" s="3">
        <f t="shared" si="4"/>
        <v>-0.7254957734120171</v>
      </c>
      <c r="J25" s="52"/>
    </row>
    <row r="26" spans="1:17" x14ac:dyDescent="0.25">
      <c r="A26" t="s">
        <v>191</v>
      </c>
      <c r="B26" s="8" t="s">
        <v>298</v>
      </c>
      <c r="C26" s="15">
        <f>VLOOKUP($A26,RAW!$B$4:$M$283,10,FALSE)</f>
        <v>252946</v>
      </c>
      <c r="D26" s="15">
        <f>VLOOKUP($A26,RAW!$B$4:$M$283,11,FALSE)</f>
        <v>264355</v>
      </c>
      <c r="E26" s="1">
        <f t="shared" si="0"/>
        <v>11409</v>
      </c>
      <c r="F26" s="1">
        <f t="shared" si="1"/>
        <v>39626.518563426856</v>
      </c>
      <c r="G26" s="16">
        <f t="shared" si="2"/>
        <v>-28217.518563426856</v>
      </c>
      <c r="H26" s="16">
        <f t="shared" si="3"/>
        <v>28217.518563426856</v>
      </c>
      <c r="I26" s="3">
        <f t="shared" si="4"/>
        <v>-0.1115555041923053</v>
      </c>
      <c r="J26" s="52"/>
    </row>
    <row r="27" spans="1:17" x14ac:dyDescent="0.25">
      <c r="A27" t="s">
        <v>229</v>
      </c>
      <c r="B27" s="8" t="s">
        <v>298</v>
      </c>
      <c r="C27" s="15">
        <f>VLOOKUP($A27,RAW!$B$4:$M$283,10,FALSE)</f>
        <v>119364</v>
      </c>
      <c r="D27" s="15">
        <f>VLOOKUP($A27,RAW!$B$4:$M$283,11,FALSE)</f>
        <v>216872</v>
      </c>
      <c r="E27" s="1">
        <f t="shared" si="0"/>
        <v>97508</v>
      </c>
      <c r="F27" s="1">
        <f t="shared" si="1"/>
        <v>18699.563392205779</v>
      </c>
      <c r="G27" s="16">
        <f t="shared" si="2"/>
        <v>78808.436607794225</v>
      </c>
      <c r="H27" s="16">
        <f t="shared" si="3"/>
        <v>78808.436607794225</v>
      </c>
      <c r="I27" s="3">
        <f t="shared" si="4"/>
        <v>0.66023622371732038</v>
      </c>
      <c r="J27" s="52"/>
    </row>
    <row r="28" spans="1:17" x14ac:dyDescent="0.25">
      <c r="A28" t="s">
        <v>96</v>
      </c>
      <c r="B28" s="8" t="s">
        <v>298</v>
      </c>
      <c r="C28" s="15">
        <f>VLOOKUP($A28,RAW!$B$4:$M$283,10,FALSE)</f>
        <v>40496</v>
      </c>
      <c r="D28" s="15">
        <f>VLOOKUP($A28,RAW!$B$4:$M$283,11,FALSE)</f>
        <v>42941</v>
      </c>
      <c r="E28" s="1">
        <f t="shared" si="0"/>
        <v>2445</v>
      </c>
      <c r="F28" s="1">
        <f t="shared" si="1"/>
        <v>6344.1030723732883</v>
      </c>
      <c r="G28" s="16">
        <f t="shared" si="2"/>
        <v>-3899.1030723732883</v>
      </c>
      <c r="H28" s="16">
        <f t="shared" si="3"/>
        <v>3899.1030723732883</v>
      </c>
      <c r="I28" s="3">
        <f t="shared" si="4"/>
        <v>-9.6283659432370813E-2</v>
      </c>
      <c r="J28" s="52"/>
    </row>
    <row r="29" spans="1:17" x14ac:dyDescent="0.25">
      <c r="A29" t="s">
        <v>230</v>
      </c>
      <c r="B29" s="8" t="s">
        <v>298</v>
      </c>
      <c r="C29" s="15">
        <f>VLOOKUP($A29,RAW!$B$4:$M$283,10,FALSE)</f>
        <v>42205</v>
      </c>
      <c r="D29" s="15">
        <f>VLOOKUP($A29,RAW!$B$4:$M$283,11,FALSE)</f>
        <v>57714</v>
      </c>
      <c r="E29" s="1">
        <f t="shared" si="0"/>
        <v>15509</v>
      </c>
      <c r="F29" s="1">
        <f t="shared" si="1"/>
        <v>6611.8350002349525</v>
      </c>
      <c r="G29" s="16">
        <f t="shared" si="2"/>
        <v>8897.1649997650475</v>
      </c>
      <c r="H29" s="16">
        <f t="shared" si="3"/>
        <v>8897.1649997650475</v>
      </c>
      <c r="I29" s="3">
        <f t="shared" si="4"/>
        <v>0.21080831654460486</v>
      </c>
      <c r="J29" s="52"/>
    </row>
    <row r="30" spans="1:17" x14ac:dyDescent="0.25">
      <c r="A30" t="s">
        <v>231</v>
      </c>
      <c r="B30" s="8" t="s">
        <v>298</v>
      </c>
      <c r="C30" s="15">
        <f>VLOOKUP($A30,RAW!$B$4:$M$283,10,FALSE)</f>
        <v>67543</v>
      </c>
      <c r="D30" s="15">
        <f>VLOOKUP($A30,RAW!$B$4:$M$283,11,FALSE)</f>
        <v>68975</v>
      </c>
      <c r="E30" s="1">
        <f t="shared" si="0"/>
        <v>1432</v>
      </c>
      <c r="F30" s="1">
        <f t="shared" si="1"/>
        <v>10581.285900269386</v>
      </c>
      <c r="G30" s="16">
        <f t="shared" si="2"/>
        <v>-9149.2859002693858</v>
      </c>
      <c r="H30" s="16">
        <f t="shared" si="3"/>
        <v>9149.2859002693858</v>
      </c>
      <c r="I30" s="3">
        <f t="shared" si="4"/>
        <v>-0.13545868410152623</v>
      </c>
      <c r="J30" s="52"/>
    </row>
    <row r="31" spans="1:17" x14ac:dyDescent="0.25">
      <c r="A31" t="s">
        <v>116</v>
      </c>
      <c r="B31" s="8" t="s">
        <v>298</v>
      </c>
      <c r="C31" s="15">
        <f>VLOOKUP($A31,RAW!$B$4:$M$283,10,FALSE)</f>
        <v>8239</v>
      </c>
      <c r="D31" s="15">
        <f>VLOOKUP($A31,RAW!$B$4:$M$283,11,FALSE)</f>
        <v>16635</v>
      </c>
      <c r="E31" s="1">
        <f t="shared" si="0"/>
        <v>8396</v>
      </c>
      <c r="F31" s="1">
        <f t="shared" si="1"/>
        <v>1290.7216814817148</v>
      </c>
      <c r="G31" s="16">
        <f t="shared" si="2"/>
        <v>7105.2783185182852</v>
      </c>
      <c r="H31" s="16">
        <f t="shared" si="3"/>
        <v>7105.2783185182852</v>
      </c>
      <c r="I31" s="3">
        <f t="shared" si="4"/>
        <v>0.86239571774709134</v>
      </c>
      <c r="J31" s="52"/>
    </row>
    <row r="32" spans="1:17" x14ac:dyDescent="0.25">
      <c r="A32" t="s">
        <v>20</v>
      </c>
      <c r="B32" s="8" t="s">
        <v>298</v>
      </c>
      <c r="C32" s="15">
        <f>VLOOKUP($A32,RAW!$B$4:$M$283,10,FALSE)</f>
        <v>15414</v>
      </c>
      <c r="D32" s="15">
        <f>VLOOKUP($A32,RAW!$B$4:$M$283,11,FALSE)</f>
        <v>15741</v>
      </c>
      <c r="E32" s="1">
        <f t="shared" si="0"/>
        <v>327</v>
      </c>
      <c r="F32" s="1">
        <f t="shared" si="1"/>
        <v>2414.7571305205915</v>
      </c>
      <c r="G32" s="16">
        <f t="shared" si="2"/>
        <v>-2087.7571305205915</v>
      </c>
      <c r="H32" s="16">
        <f t="shared" si="3"/>
        <v>2087.7571305205915</v>
      </c>
      <c r="I32" s="3">
        <f t="shared" si="4"/>
        <v>-0.13544551255485868</v>
      </c>
      <c r="J32" s="52"/>
    </row>
    <row r="33" spans="1:10" x14ac:dyDescent="0.25">
      <c r="A33" t="s">
        <v>97</v>
      </c>
      <c r="B33" s="8" t="s">
        <v>298</v>
      </c>
      <c r="C33" s="15">
        <f>VLOOKUP($A33,RAW!$B$4:$M$283,10,FALSE)</f>
        <v>5447</v>
      </c>
      <c r="D33" s="15">
        <f>VLOOKUP($A33,RAW!$B$4:$M$283,11,FALSE)</f>
        <v>7934</v>
      </c>
      <c r="E33" s="1">
        <f t="shared" si="0"/>
        <v>2487</v>
      </c>
      <c r="F33" s="1">
        <f t="shared" si="1"/>
        <v>853.32698131216171</v>
      </c>
      <c r="G33" s="16">
        <f t="shared" si="2"/>
        <v>1633.6730186878383</v>
      </c>
      <c r="H33" s="16">
        <f t="shared" si="3"/>
        <v>1633.6730186878383</v>
      </c>
      <c r="I33" s="3">
        <f t="shared" si="4"/>
        <v>0.29992161165556053</v>
      </c>
      <c r="J33" s="52"/>
    </row>
    <row r="34" spans="1:10" x14ac:dyDescent="0.25">
      <c r="A34" t="s">
        <v>5</v>
      </c>
      <c r="B34" s="8" t="s">
        <v>298</v>
      </c>
      <c r="C34" s="15">
        <f>VLOOKUP($A34,RAW!$B$4:$M$283,10,FALSE)</f>
        <v>150304</v>
      </c>
      <c r="D34" s="15">
        <f>VLOOKUP($A34,RAW!$B$4:$M$283,11,FALSE)</f>
        <v>121809</v>
      </c>
      <c r="E34" s="1">
        <f t="shared" si="0"/>
        <v>-28495</v>
      </c>
      <c r="F34" s="1">
        <f t="shared" si="1"/>
        <v>23546.62357245147</v>
      </c>
      <c r="G34" s="16">
        <f t="shared" si="2"/>
        <v>-52041.62357245147</v>
      </c>
      <c r="H34" s="16">
        <f t="shared" si="3"/>
        <v>52041.62357245147</v>
      </c>
      <c r="I34" s="3">
        <f t="shared" si="4"/>
        <v>-0.34624243913968672</v>
      </c>
      <c r="J34" s="52"/>
    </row>
    <row r="35" spans="1:10" x14ac:dyDescent="0.25">
      <c r="A35" t="s">
        <v>98</v>
      </c>
      <c r="B35" s="8" t="s">
        <v>299</v>
      </c>
      <c r="C35" s="15">
        <f>VLOOKUP($A35,RAW!$B$4:$M$283,10,FALSE)</f>
        <v>52563.199999999997</v>
      </c>
      <c r="D35" s="15">
        <f>VLOOKUP($A35,RAW!$B$4:$M$283,11,FALSE)</f>
        <v>68198</v>
      </c>
      <c r="E35" s="1">
        <f t="shared" ref="E35:E66" si="5">D35-C35</f>
        <v>15634.800000000003</v>
      </c>
      <c r="F35" s="1">
        <f t="shared" ref="F35:F66" si="6">+C35*E$260</f>
        <v>8234.5505386648456</v>
      </c>
      <c r="G35" s="16">
        <f t="shared" ref="G35:G66" si="7">+E35-F35</f>
        <v>7400.2494613351573</v>
      </c>
      <c r="H35" s="16">
        <f t="shared" ref="H35:H66" si="8">ABS(G35)</f>
        <v>7400.2494613351573</v>
      </c>
      <c r="I35" s="3">
        <f t="shared" si="4"/>
        <v>0.14078765108165328</v>
      </c>
      <c r="J35" s="52"/>
    </row>
    <row r="36" spans="1:10" x14ac:dyDescent="0.25">
      <c r="A36" t="s">
        <v>232</v>
      </c>
      <c r="B36" s="8" t="s">
        <v>298</v>
      </c>
      <c r="C36" s="15">
        <f>VLOOKUP($A36,RAW!$B$4:$M$283,10,FALSE)</f>
        <v>436965</v>
      </c>
      <c r="D36" s="15">
        <f>VLOOKUP($A36,RAW!$B$4:$M$283,11,FALSE)</f>
        <v>402464</v>
      </c>
      <c r="E36" s="1">
        <f t="shared" si="5"/>
        <v>-34501</v>
      </c>
      <c r="F36" s="1">
        <f t="shared" si="6"/>
        <v>68454.93379641432</v>
      </c>
      <c r="G36" s="16">
        <f t="shared" si="7"/>
        <v>-102955.93379641432</v>
      </c>
      <c r="H36" s="16">
        <f t="shared" si="8"/>
        <v>102955.93379641432</v>
      </c>
      <c r="I36" s="3">
        <f t="shared" si="4"/>
        <v>-0.23561597335350501</v>
      </c>
      <c r="J36" s="52"/>
    </row>
    <row r="37" spans="1:10" x14ac:dyDescent="0.25">
      <c r="A37" t="s">
        <v>3</v>
      </c>
      <c r="B37" s="8" t="s">
        <v>298</v>
      </c>
      <c r="C37" s="15">
        <f>VLOOKUP($A37,RAW!$B$4:$M$283,10,FALSE)</f>
        <v>134707</v>
      </c>
      <c r="D37" s="15">
        <f>VLOOKUP($A37,RAW!$B$4:$M$283,11,FALSE)</f>
        <v>227435</v>
      </c>
      <c r="E37" s="1">
        <f t="shared" si="5"/>
        <v>92728</v>
      </c>
      <c r="F37" s="1">
        <f t="shared" si="6"/>
        <v>21103.197663230654</v>
      </c>
      <c r="G37" s="16">
        <f t="shared" si="7"/>
        <v>71624.802336769353</v>
      </c>
      <c r="H37" s="16">
        <f t="shared" si="8"/>
        <v>71624.802336769353</v>
      </c>
      <c r="I37" s="3">
        <f t="shared" si="4"/>
        <v>0.53170809487828663</v>
      </c>
      <c r="J37" s="52"/>
    </row>
    <row r="38" spans="1:10" x14ac:dyDescent="0.25">
      <c r="A38" t="s">
        <v>49</v>
      </c>
      <c r="B38" s="8" t="s">
        <v>299</v>
      </c>
      <c r="C38" s="15">
        <f>VLOOKUP($A38,RAW!$B$4:$M$283,10,FALSE)</f>
        <v>6879.45</v>
      </c>
      <c r="D38" s="15">
        <f>VLOOKUP($A38,RAW!$B$4:$M$283,11,FALSE)</f>
        <v>9411</v>
      </c>
      <c r="E38" s="1">
        <f t="shared" si="5"/>
        <v>2531.5500000000002</v>
      </c>
      <c r="F38" s="1">
        <f t="shared" si="6"/>
        <v>1077.7345881380486</v>
      </c>
      <c r="G38" s="16">
        <f t="shared" si="7"/>
        <v>1453.8154118619516</v>
      </c>
      <c r="H38" s="16">
        <f t="shared" si="8"/>
        <v>1453.8154118619516</v>
      </c>
      <c r="I38" s="3">
        <f t="shared" si="4"/>
        <v>0.21132727352651035</v>
      </c>
      <c r="J38" s="52"/>
    </row>
    <row r="39" spans="1:10" x14ac:dyDescent="0.25">
      <c r="A39" t="s">
        <v>6</v>
      </c>
      <c r="B39" s="8" t="s">
        <v>299</v>
      </c>
      <c r="C39" s="15">
        <f>VLOOKUP($A39,RAW!$B$4:$M$283,10,FALSE)</f>
        <v>89617</v>
      </c>
      <c r="D39" s="15">
        <f>VLOOKUP($A39,RAW!$B$4:$M$283,11,FALSE)</f>
        <v>45906</v>
      </c>
      <c r="E39" s="1">
        <f t="shared" si="5"/>
        <v>-43711</v>
      </c>
      <c r="F39" s="1">
        <f t="shared" si="6"/>
        <v>14039.398583486691</v>
      </c>
      <c r="G39" s="16">
        <f t="shared" si="7"/>
        <v>-57750.398583486691</v>
      </c>
      <c r="H39" s="16">
        <f t="shared" si="8"/>
        <v>57750.398583486691</v>
      </c>
      <c r="I39" s="3">
        <f t="shared" si="4"/>
        <v>-0.64441343253497319</v>
      </c>
      <c r="J39" s="52"/>
    </row>
    <row r="40" spans="1:10" x14ac:dyDescent="0.25">
      <c r="A40" t="s">
        <v>192</v>
      </c>
      <c r="B40" s="8" t="s">
        <v>298</v>
      </c>
      <c r="C40" s="15">
        <f>VLOOKUP($A40,RAW!$B$4:$M$283,10,FALSE)</f>
        <v>7100</v>
      </c>
      <c r="D40" s="15">
        <f>VLOOKUP($A40,RAW!$B$4:$M$283,11,FALSE)</f>
        <v>12071</v>
      </c>
      <c r="E40" s="1">
        <f t="shared" si="5"/>
        <v>4971</v>
      </c>
      <c r="F40" s="1">
        <f t="shared" si="6"/>
        <v>1112.2859495715713</v>
      </c>
      <c r="G40" s="16">
        <f t="shared" si="7"/>
        <v>3858.7140504284289</v>
      </c>
      <c r="H40" s="16">
        <f t="shared" si="8"/>
        <v>3858.7140504284289</v>
      </c>
      <c r="I40" s="3">
        <f t="shared" si="4"/>
        <v>0.54348085217301811</v>
      </c>
      <c r="J40" s="52"/>
    </row>
    <row r="41" spans="1:10" x14ac:dyDescent="0.25">
      <c r="A41" t="s">
        <v>234</v>
      </c>
      <c r="B41" s="8" t="s">
        <v>298</v>
      </c>
      <c r="C41" s="15">
        <f>VLOOKUP($A41,RAW!$B$4:$M$283,10,FALSE)</f>
        <v>63416</v>
      </c>
      <c r="D41" s="15">
        <f>VLOOKUP($A41,RAW!$B$4:$M$283,11,FALSE)</f>
        <v>29539</v>
      </c>
      <c r="E41" s="1">
        <f t="shared" si="5"/>
        <v>-33877</v>
      </c>
      <c r="F41" s="1">
        <f t="shared" si="6"/>
        <v>9934.750109581797</v>
      </c>
      <c r="G41" s="16">
        <f t="shared" si="7"/>
        <v>-43811.750109581801</v>
      </c>
      <c r="H41" s="16">
        <f t="shared" si="8"/>
        <v>43811.750109581801</v>
      </c>
      <c r="I41" s="3">
        <f t="shared" si="4"/>
        <v>-0.69086271776179198</v>
      </c>
      <c r="J41" s="52"/>
    </row>
    <row r="42" spans="1:10" x14ac:dyDescent="0.25">
      <c r="A42" t="s">
        <v>193</v>
      </c>
      <c r="B42" s="8" t="s">
        <v>299</v>
      </c>
      <c r="C42" s="15">
        <f>VLOOKUP($A42,RAW!$B$4:$M$283,10,FALSE)</f>
        <v>13799</v>
      </c>
      <c r="D42" s="15">
        <f>VLOOKUP($A42,RAW!$B$4:$M$283,11,FALSE)</f>
        <v>15812</v>
      </c>
      <c r="E42" s="1">
        <f t="shared" si="5"/>
        <v>2013</v>
      </c>
      <c r="F42" s="1">
        <f t="shared" si="6"/>
        <v>2161.7512419912832</v>
      </c>
      <c r="G42" s="16">
        <f t="shared" si="7"/>
        <v>-148.75124199128322</v>
      </c>
      <c r="H42" s="16">
        <f t="shared" si="8"/>
        <v>148.75124199128322</v>
      </c>
      <c r="I42" s="3">
        <f t="shared" si="4"/>
        <v>-1.0779856655647744E-2</v>
      </c>
      <c r="J42" s="52"/>
    </row>
    <row r="43" spans="1:10" x14ac:dyDescent="0.25">
      <c r="A43" t="s">
        <v>125</v>
      </c>
      <c r="B43" s="8" t="s">
        <v>298</v>
      </c>
      <c r="C43" s="15">
        <f>VLOOKUP($A43,RAW!$B$4:$M$283,10,FALSE)</f>
        <v>34276</v>
      </c>
      <c r="D43" s="15">
        <f>VLOOKUP($A43,RAW!$B$4:$M$283,11,FALSE)</f>
        <v>39065</v>
      </c>
      <c r="E43" s="1">
        <f t="shared" si="5"/>
        <v>4789</v>
      </c>
      <c r="F43" s="1">
        <f t="shared" si="6"/>
        <v>5369.6779165514336</v>
      </c>
      <c r="G43" s="16">
        <f t="shared" si="7"/>
        <v>-580.67791655143355</v>
      </c>
      <c r="H43" s="16">
        <f t="shared" si="8"/>
        <v>580.67791655143355</v>
      </c>
      <c r="I43" s="3">
        <f t="shared" si="4"/>
        <v>-1.6941239250537799E-2</v>
      </c>
      <c r="J43" s="52"/>
    </row>
    <row r="44" spans="1:10" x14ac:dyDescent="0.25">
      <c r="A44" t="s">
        <v>9</v>
      </c>
      <c r="B44" s="8" t="s">
        <v>298</v>
      </c>
      <c r="C44" s="15">
        <f>VLOOKUP($A44,RAW!$B$4:$M$283,10,FALSE)</f>
        <v>28243.5</v>
      </c>
      <c r="D44" s="15">
        <f>VLOOKUP($A44,RAW!$B$4:$M$283,11,FALSE)</f>
        <v>32757</v>
      </c>
      <c r="E44" s="1">
        <f t="shared" si="5"/>
        <v>4513.5</v>
      </c>
      <c r="F44" s="1">
        <f t="shared" si="6"/>
        <v>4424.6265093978409</v>
      </c>
      <c r="G44" s="16">
        <f t="shared" si="7"/>
        <v>88.873490602159109</v>
      </c>
      <c r="H44" s="16">
        <f t="shared" si="8"/>
        <v>88.873490602159109</v>
      </c>
      <c r="I44" s="3">
        <f t="shared" si="4"/>
        <v>3.1466882858767189E-3</v>
      </c>
      <c r="J44" s="52"/>
    </row>
    <row r="45" spans="1:10" x14ac:dyDescent="0.25">
      <c r="A45" t="s">
        <v>99</v>
      </c>
      <c r="B45" s="8" t="s">
        <v>298</v>
      </c>
      <c r="C45" s="15">
        <f>VLOOKUP($A45,RAW!$B$4:$M$283,10,FALSE)</f>
        <v>920660</v>
      </c>
      <c r="D45" s="15">
        <f>VLOOKUP($A45,RAW!$B$4:$M$283,11,FALSE)</f>
        <v>780613</v>
      </c>
      <c r="E45" s="1">
        <f t="shared" si="5"/>
        <v>-140047</v>
      </c>
      <c r="F45" s="1">
        <f t="shared" si="6"/>
        <v>144230.58906092434</v>
      </c>
      <c r="G45" s="16">
        <f t="shared" si="7"/>
        <v>-284277.58906092437</v>
      </c>
      <c r="H45" s="16">
        <f t="shared" si="8"/>
        <v>284277.58906092437</v>
      </c>
      <c r="I45" s="3">
        <f t="shared" si="4"/>
        <v>-0.30877586629257747</v>
      </c>
      <c r="J45" s="52"/>
    </row>
    <row r="46" spans="1:10" x14ac:dyDescent="0.25">
      <c r="A46" t="s">
        <v>233</v>
      </c>
      <c r="B46" s="8" t="s">
        <v>299</v>
      </c>
      <c r="C46" s="15">
        <f>VLOOKUP($A46,RAW!$B$4:$M$283,10,FALSE)</f>
        <v>16362</v>
      </c>
      <c r="D46" s="15">
        <f>VLOOKUP($A46,RAW!$B$4:$M$283,11,FALSE)</f>
        <v>16763</v>
      </c>
      <c r="E46" s="1">
        <f t="shared" si="5"/>
        <v>401</v>
      </c>
      <c r="F46" s="1">
        <f t="shared" si="6"/>
        <v>2563.2708037873308</v>
      </c>
      <c r="G46" s="16">
        <f t="shared" si="7"/>
        <v>-2162.2708037873308</v>
      </c>
      <c r="H46" s="16">
        <f t="shared" si="8"/>
        <v>2162.2708037873308</v>
      </c>
      <c r="I46" s="3">
        <f t="shared" si="4"/>
        <v>-0.13215198654121324</v>
      </c>
      <c r="J46" s="52"/>
    </row>
    <row r="47" spans="1:10" x14ac:dyDescent="0.25">
      <c r="A47" t="s">
        <v>194</v>
      </c>
      <c r="B47" s="8" t="s">
        <v>299</v>
      </c>
      <c r="C47" s="15">
        <f>VLOOKUP($A47,RAW!$B$4:$M$283,10,FALSE)</f>
        <v>75348</v>
      </c>
      <c r="D47" s="15">
        <f>VLOOKUP($A47,RAW!$B$4:$M$283,11,FALSE)</f>
        <v>81116</v>
      </c>
      <c r="E47" s="1">
        <f t="shared" si="5"/>
        <v>5768</v>
      </c>
      <c r="F47" s="1">
        <f t="shared" si="6"/>
        <v>11804.017144833626</v>
      </c>
      <c r="G47" s="16">
        <f t="shared" si="7"/>
        <v>-6036.0171448336259</v>
      </c>
      <c r="H47" s="16">
        <f t="shared" si="8"/>
        <v>6036.0171448336259</v>
      </c>
      <c r="I47" s="3">
        <f t="shared" si="4"/>
        <v>-8.0108525041588705E-2</v>
      </c>
      <c r="J47" s="52"/>
    </row>
    <row r="48" spans="1:10" x14ac:dyDescent="0.25">
      <c r="A48" t="s">
        <v>126</v>
      </c>
      <c r="B48" s="8" t="s">
        <v>298</v>
      </c>
      <c r="C48" s="15">
        <f>VLOOKUP($A48,RAW!$B$4:$M$283,10,FALSE)</f>
        <v>147553</v>
      </c>
      <c r="D48" s="15">
        <f>VLOOKUP($A48,RAW!$B$4:$M$283,11,FALSE)</f>
        <v>172106</v>
      </c>
      <c r="E48" s="1">
        <f t="shared" si="5"/>
        <v>24553</v>
      </c>
      <c r="F48" s="1">
        <f t="shared" si="6"/>
        <v>23115.651931990713</v>
      </c>
      <c r="G48" s="16">
        <f t="shared" si="7"/>
        <v>1437.3480680092871</v>
      </c>
      <c r="H48" s="16">
        <f t="shared" si="8"/>
        <v>1437.3480680092871</v>
      </c>
      <c r="I48" s="3">
        <f t="shared" si="4"/>
        <v>9.7412324250221085E-3</v>
      </c>
      <c r="J48" s="52"/>
    </row>
    <row r="49" spans="1:10" x14ac:dyDescent="0.25">
      <c r="A49" t="s">
        <v>195</v>
      </c>
      <c r="B49" s="8" t="s">
        <v>299</v>
      </c>
      <c r="C49" s="15">
        <f>VLOOKUP($A49,RAW!$B$4:$M$283,10,FALSE)</f>
        <v>102362.7</v>
      </c>
      <c r="D49" s="15">
        <f>VLOOKUP($A49,RAW!$B$4:$M$283,11,FALSE)</f>
        <v>162062</v>
      </c>
      <c r="E49" s="1">
        <f t="shared" si="5"/>
        <v>59699.3</v>
      </c>
      <c r="F49" s="1">
        <f t="shared" si="6"/>
        <v>16036.139854959138</v>
      </c>
      <c r="G49" s="16">
        <f t="shared" si="7"/>
        <v>43663.160145040863</v>
      </c>
      <c r="H49" s="16">
        <f t="shared" si="8"/>
        <v>43663.160145040863</v>
      </c>
      <c r="I49" s="3">
        <f t="shared" si="4"/>
        <v>0.42655342370844912</v>
      </c>
      <c r="J49" s="52"/>
    </row>
    <row r="50" spans="1:10" x14ac:dyDescent="0.25">
      <c r="A50" t="s">
        <v>80</v>
      </c>
      <c r="B50" s="8" t="s">
        <v>299</v>
      </c>
      <c r="C50" s="15">
        <f>VLOOKUP($A50,RAW!$B$4:$M$283,10,FALSE)</f>
        <v>72073</v>
      </c>
      <c r="D50" s="15">
        <f>VLOOKUP($A50,RAW!$B$4:$M$283,11,FALSE)</f>
        <v>139201</v>
      </c>
      <c r="E50" s="1">
        <f t="shared" si="5"/>
        <v>67128</v>
      </c>
      <c r="F50" s="1">
        <f t="shared" si="6"/>
        <v>11290.955668094628</v>
      </c>
      <c r="G50" s="16">
        <f t="shared" si="7"/>
        <v>55837.044331905374</v>
      </c>
      <c r="H50" s="16">
        <f t="shared" si="8"/>
        <v>55837.044331905374</v>
      </c>
      <c r="I50" s="3">
        <f t="shared" si="4"/>
        <v>0.77472901546911288</v>
      </c>
      <c r="J50" s="52"/>
    </row>
    <row r="51" spans="1:10" x14ac:dyDescent="0.25">
      <c r="A51" t="s">
        <v>81</v>
      </c>
      <c r="B51" s="8" t="s">
        <v>299</v>
      </c>
      <c r="C51" s="15">
        <f>VLOOKUP($A51,RAW!$B$4:$M$283,10,FALSE)</f>
        <v>38144</v>
      </c>
      <c r="D51" s="15">
        <f>VLOOKUP($A51,RAW!$B$4:$M$283,11,FALSE)</f>
        <v>28939</v>
      </c>
      <c r="E51" s="1">
        <f t="shared" si="5"/>
        <v>-9205</v>
      </c>
      <c r="F51" s="1">
        <f t="shared" si="6"/>
        <v>5975.6387690785932</v>
      </c>
      <c r="G51" s="16">
        <f t="shared" si="7"/>
        <v>-15180.638769078592</v>
      </c>
      <c r="H51" s="16">
        <f t="shared" si="8"/>
        <v>15180.638769078592</v>
      </c>
      <c r="I51" s="3">
        <f t="shared" si="4"/>
        <v>-0.39798235027995471</v>
      </c>
      <c r="J51" s="52"/>
    </row>
    <row r="52" spans="1:10" x14ac:dyDescent="0.25">
      <c r="A52" t="s">
        <v>8</v>
      </c>
      <c r="B52" s="8" t="s">
        <v>298</v>
      </c>
      <c r="C52" s="15">
        <f>VLOOKUP($A52,RAW!$B$4:$M$283,10,FALSE)</f>
        <v>78125</v>
      </c>
      <c r="D52" s="15">
        <f>VLOOKUP($A52,RAW!$B$4:$M$283,11,FALSE)</f>
        <v>72235</v>
      </c>
      <c r="E52" s="1">
        <f t="shared" si="5"/>
        <v>-5890</v>
      </c>
      <c r="F52" s="1">
        <f t="shared" si="6"/>
        <v>12239.061945109719</v>
      </c>
      <c r="G52" s="16">
        <f t="shared" si="7"/>
        <v>-18129.061945109719</v>
      </c>
      <c r="H52" s="16">
        <f t="shared" si="8"/>
        <v>18129.061945109719</v>
      </c>
      <c r="I52" s="3">
        <f t="shared" si="4"/>
        <v>-0.23205199289740441</v>
      </c>
      <c r="J52" s="52"/>
    </row>
    <row r="53" spans="1:10" x14ac:dyDescent="0.25">
      <c r="A53" t="s">
        <v>127</v>
      </c>
      <c r="B53" s="8" t="s">
        <v>298</v>
      </c>
      <c r="C53" s="15">
        <f>VLOOKUP($A53,RAW!$B$4:$M$283,10,FALSE)</f>
        <v>735520</v>
      </c>
      <c r="D53" s="15">
        <f>VLOOKUP($A53,RAW!$B$4:$M$283,11,FALSE)</f>
        <v>989183</v>
      </c>
      <c r="E53" s="1">
        <f t="shared" si="5"/>
        <v>253663</v>
      </c>
      <c r="F53" s="1">
        <f t="shared" si="6"/>
        <v>115226.55797589889</v>
      </c>
      <c r="G53" s="16">
        <f t="shared" si="7"/>
        <v>138436.4420241011</v>
      </c>
      <c r="H53" s="16">
        <f t="shared" si="8"/>
        <v>138436.4420241011</v>
      </c>
      <c r="I53" s="3">
        <f t="shared" si="4"/>
        <v>0.18821574127705717</v>
      </c>
      <c r="J53" s="52"/>
    </row>
    <row r="54" spans="1:10" x14ac:dyDescent="0.25">
      <c r="A54" t="s">
        <v>100</v>
      </c>
      <c r="B54" s="8" t="s">
        <v>298</v>
      </c>
      <c r="C54" s="15">
        <f>VLOOKUP($A54,RAW!$B$4:$M$283,10,FALSE)</f>
        <v>179174.25</v>
      </c>
      <c r="D54" s="15">
        <f>VLOOKUP($A54,RAW!$B$4:$M$283,11,FALSE)</f>
        <v>247510</v>
      </c>
      <c r="E54" s="1">
        <f t="shared" si="5"/>
        <v>68335.75</v>
      </c>
      <c r="F54" s="1">
        <f t="shared" si="6"/>
        <v>28069.43673239776</v>
      </c>
      <c r="G54" s="16">
        <f t="shared" si="7"/>
        <v>40266.313267602236</v>
      </c>
      <c r="H54" s="16">
        <f t="shared" si="8"/>
        <v>40266.313267602236</v>
      </c>
      <c r="I54" s="3">
        <f t="shared" si="4"/>
        <v>0.22473270164436149</v>
      </c>
      <c r="J54" s="52"/>
    </row>
    <row r="55" spans="1:10" x14ac:dyDescent="0.25">
      <c r="A55" t="s">
        <v>128</v>
      </c>
      <c r="B55" s="8" t="s">
        <v>298</v>
      </c>
      <c r="C55" s="15">
        <f>VLOOKUP($A55,RAW!$B$4:$M$283,10,FALSE)</f>
        <v>30566</v>
      </c>
      <c r="D55" s="15">
        <f>VLOOKUP($A55,RAW!$B$4:$M$283,11,FALSE)</f>
        <v>37171</v>
      </c>
      <c r="E55" s="1">
        <f t="shared" si="5"/>
        <v>6605</v>
      </c>
      <c r="F55" s="1">
        <f t="shared" si="6"/>
        <v>4788.4693429020626</v>
      </c>
      <c r="G55" s="16">
        <f t="shared" si="7"/>
        <v>1816.5306570979374</v>
      </c>
      <c r="H55" s="16">
        <f t="shared" si="8"/>
        <v>1816.5306570979374</v>
      </c>
      <c r="I55" s="3">
        <f t="shared" si="4"/>
        <v>5.9429780052932583E-2</v>
      </c>
      <c r="J55" s="52"/>
    </row>
    <row r="56" spans="1:10" x14ac:dyDescent="0.25">
      <c r="A56" t="s">
        <v>196</v>
      </c>
      <c r="B56" s="8" t="s">
        <v>298</v>
      </c>
      <c r="C56" s="15">
        <f>VLOOKUP($A56,RAW!$B$4:$M$283,10,FALSE)</f>
        <v>13393</v>
      </c>
      <c r="D56" s="15">
        <f>VLOOKUP($A56,RAW!$B$4:$M$283,11,FALSE)</f>
        <v>13782</v>
      </c>
      <c r="E56" s="1">
        <f t="shared" si="5"/>
        <v>389</v>
      </c>
      <c r="F56" s="1">
        <f t="shared" si="6"/>
        <v>2098.1472848749372</v>
      </c>
      <c r="G56" s="16">
        <f t="shared" si="7"/>
        <v>-1709.1472848749372</v>
      </c>
      <c r="H56" s="16">
        <f t="shared" si="8"/>
        <v>1709.1472848749372</v>
      </c>
      <c r="I56" s="3">
        <f t="shared" si="4"/>
        <v>-0.12761496937765529</v>
      </c>
      <c r="J56" s="52"/>
    </row>
    <row r="57" spans="1:10" x14ac:dyDescent="0.25">
      <c r="A57" t="s">
        <v>235</v>
      </c>
      <c r="B57" s="8" t="s">
        <v>298</v>
      </c>
      <c r="C57" s="15">
        <f>VLOOKUP($A57,RAW!$B$4:$M$283,10,FALSE)</f>
        <v>79780</v>
      </c>
      <c r="D57" s="15">
        <f>VLOOKUP($A57,RAW!$B$4:$M$283,11,FALSE)</f>
        <v>128862</v>
      </c>
      <c r="E57" s="1">
        <f t="shared" si="5"/>
        <v>49082</v>
      </c>
      <c r="F57" s="1">
        <f t="shared" si="6"/>
        <v>12498.334233354923</v>
      </c>
      <c r="G57" s="16">
        <f t="shared" si="7"/>
        <v>36583.665766645077</v>
      </c>
      <c r="H57" s="16">
        <f t="shared" si="8"/>
        <v>36583.665766645077</v>
      </c>
      <c r="I57" s="3">
        <f t="shared" si="4"/>
        <v>0.45855685342999597</v>
      </c>
      <c r="J57" s="52"/>
    </row>
    <row r="58" spans="1:10" x14ac:dyDescent="0.25">
      <c r="A58" t="s">
        <v>21</v>
      </c>
      <c r="B58" s="8" t="s">
        <v>299</v>
      </c>
      <c r="C58" s="15">
        <f>VLOOKUP($A58,RAW!$B$4:$M$283,10,FALSE)</f>
        <v>57752</v>
      </c>
      <c r="D58" s="15">
        <f>VLOOKUP($A58,RAW!$B$4:$M$283,11,FALSE)</f>
        <v>80122</v>
      </c>
      <c r="E58" s="1">
        <f t="shared" si="5"/>
        <v>22370</v>
      </c>
      <c r="F58" s="1">
        <f t="shared" si="6"/>
        <v>9047.4279098108982</v>
      </c>
      <c r="G58" s="16">
        <f t="shared" si="7"/>
        <v>13322.572090189102</v>
      </c>
      <c r="H58" s="16">
        <f t="shared" si="8"/>
        <v>13322.572090189102</v>
      </c>
      <c r="I58" s="3">
        <f t="shared" si="4"/>
        <v>0.23068589988552954</v>
      </c>
      <c r="J58" s="52"/>
    </row>
    <row r="59" spans="1:10" x14ac:dyDescent="0.25">
      <c r="A59" t="s">
        <v>0</v>
      </c>
      <c r="B59" s="8" t="s">
        <v>298</v>
      </c>
      <c r="C59" s="15">
        <f>VLOOKUP($A59,RAW!$B$4:$M$283,10,FALSE)</f>
        <v>136379</v>
      </c>
      <c r="D59" s="15">
        <f>VLOOKUP($A59,RAW!$B$4:$M$283,11,FALSE)</f>
        <v>178213</v>
      </c>
      <c r="E59" s="1">
        <f t="shared" si="5"/>
        <v>41834</v>
      </c>
      <c r="F59" s="1">
        <f t="shared" si="6"/>
        <v>21365.133171355115</v>
      </c>
      <c r="G59" s="16">
        <f t="shared" si="7"/>
        <v>20468.866828644885</v>
      </c>
      <c r="H59" s="16">
        <f t="shared" si="8"/>
        <v>20468.866828644885</v>
      </c>
      <c r="I59" s="3">
        <f t="shared" si="4"/>
        <v>0.15008811348261011</v>
      </c>
      <c r="J59" s="52"/>
    </row>
    <row r="60" spans="1:10" x14ac:dyDescent="0.25">
      <c r="A60" t="s">
        <v>113</v>
      </c>
      <c r="B60" s="8" t="s">
        <v>298</v>
      </c>
      <c r="C60" s="15">
        <f>VLOOKUP($A60,RAW!$B$4:$M$283,10,FALSE)</f>
        <v>2054167</v>
      </c>
      <c r="D60" s="15">
        <f>VLOOKUP($A60,RAW!$B$4:$M$283,11,FALSE)</f>
        <v>3154604</v>
      </c>
      <c r="E60" s="1">
        <f t="shared" si="5"/>
        <v>1100437</v>
      </c>
      <c r="F60" s="1">
        <f t="shared" si="6"/>
        <v>321805.78763008252</v>
      </c>
      <c r="G60" s="16">
        <f t="shared" si="7"/>
        <v>778631.21236991743</v>
      </c>
      <c r="H60" s="16">
        <f t="shared" si="8"/>
        <v>778631.21236991743</v>
      </c>
      <c r="I60" s="3">
        <f t="shared" si="4"/>
        <v>0.37904961591239533</v>
      </c>
      <c r="J60" s="52"/>
    </row>
    <row r="61" spans="1:10" x14ac:dyDescent="0.25">
      <c r="A61" t="s">
        <v>101</v>
      </c>
      <c r="B61" s="8" t="s">
        <v>298</v>
      </c>
      <c r="C61" s="15">
        <f>VLOOKUP($A61,RAW!$B$4:$M$283,10,FALSE)</f>
        <v>40998</v>
      </c>
      <c r="D61" s="15">
        <f>VLOOKUP($A61,RAW!$B$4:$M$283,11,FALSE)</f>
        <v>22289</v>
      </c>
      <c r="E61" s="1">
        <f t="shared" si="5"/>
        <v>-18709</v>
      </c>
      <c r="F61" s="1">
        <f t="shared" si="6"/>
        <v>6422.7463888077855</v>
      </c>
      <c r="G61" s="16">
        <f t="shared" si="7"/>
        <v>-25131.746388807784</v>
      </c>
      <c r="H61" s="16">
        <f t="shared" si="8"/>
        <v>25131.746388807784</v>
      </c>
      <c r="I61" s="3">
        <f t="shared" si="4"/>
        <v>-0.61299932652343492</v>
      </c>
      <c r="J61" s="52"/>
    </row>
    <row r="62" spans="1:10" x14ac:dyDescent="0.25">
      <c r="A62" t="s">
        <v>23</v>
      </c>
      <c r="B62" s="8" t="s">
        <v>298</v>
      </c>
      <c r="C62" s="15">
        <f>VLOOKUP($A62,RAW!$B$4:$M$283,10,FALSE)</f>
        <v>3765.45</v>
      </c>
      <c r="D62" s="15">
        <f>VLOOKUP($A62,RAW!$B$4:$M$283,11,FALSE)</f>
        <v>5728</v>
      </c>
      <c r="E62" s="1">
        <f t="shared" si="5"/>
        <v>1962.5500000000002</v>
      </c>
      <c r="F62" s="1">
        <f t="shared" si="6"/>
        <v>589.89537025553136</v>
      </c>
      <c r="G62" s="16">
        <f t="shared" si="7"/>
        <v>1372.6546297444688</v>
      </c>
      <c r="H62" s="16">
        <f t="shared" si="8"/>
        <v>1372.6546297444688</v>
      </c>
      <c r="I62" s="3">
        <f t="shared" si="4"/>
        <v>0.36453933254842552</v>
      </c>
      <c r="J62" s="52"/>
    </row>
    <row r="63" spans="1:10" x14ac:dyDescent="0.25">
      <c r="A63" t="s">
        <v>129</v>
      </c>
      <c r="B63" s="8" t="s">
        <v>299</v>
      </c>
      <c r="C63" s="15">
        <f>VLOOKUP($A63,RAW!$B$4:$M$283,10,FALSE)</f>
        <v>181785</v>
      </c>
      <c r="D63" s="15">
        <f>VLOOKUP($A63,RAW!$B$4:$M$283,11,FALSE)</f>
        <v>186377</v>
      </c>
      <c r="E63" s="1">
        <f t="shared" si="5"/>
        <v>4592</v>
      </c>
      <c r="F63" s="1">
        <f t="shared" si="6"/>
        <v>28478.436808854658</v>
      </c>
      <c r="G63" s="16">
        <f t="shared" si="7"/>
        <v>-23886.436808854658</v>
      </c>
      <c r="H63" s="16">
        <f t="shared" si="8"/>
        <v>23886.436808854658</v>
      </c>
      <c r="I63" s="3">
        <f t="shared" si="4"/>
        <v>-0.1313993828360682</v>
      </c>
      <c r="J63" s="52"/>
    </row>
    <row r="64" spans="1:10" x14ac:dyDescent="0.25">
      <c r="A64" t="s">
        <v>197</v>
      </c>
      <c r="B64" s="8" t="s">
        <v>299</v>
      </c>
      <c r="C64" s="15">
        <f>VLOOKUP($A64,RAW!$B$4:$M$283,10,FALSE)</f>
        <v>16958</v>
      </c>
      <c r="D64" s="15">
        <f>VLOOKUP($A64,RAW!$B$4:$M$283,11,FALSE)</f>
        <v>12953</v>
      </c>
      <c r="E64" s="1">
        <f t="shared" si="5"/>
        <v>-4005</v>
      </c>
      <c r="F64" s="1">
        <f t="shared" si="6"/>
        <v>2656.6401595541838</v>
      </c>
      <c r="G64" s="16">
        <f t="shared" si="7"/>
        <v>-6661.6401595541838</v>
      </c>
      <c r="H64" s="16">
        <f t="shared" si="8"/>
        <v>6661.6401595541838</v>
      </c>
      <c r="I64" s="3">
        <f t="shared" si="4"/>
        <v>-0.39283171126041888</v>
      </c>
      <c r="J64" s="52"/>
    </row>
    <row r="65" spans="1:10" x14ac:dyDescent="0.25">
      <c r="A65" t="s">
        <v>82</v>
      </c>
      <c r="B65" s="8" t="s">
        <v>298</v>
      </c>
      <c r="C65" s="15">
        <f>VLOOKUP($A65,RAW!$B$4:$M$283,10,FALSE)</f>
        <v>47786</v>
      </c>
      <c r="D65" s="15">
        <f>VLOOKUP($A65,RAW!$B$4:$M$283,11,FALSE)</f>
        <v>56270</v>
      </c>
      <c r="E65" s="1">
        <f t="shared" si="5"/>
        <v>8484</v>
      </c>
      <c r="F65" s="1">
        <f t="shared" si="6"/>
        <v>7486.1544205953669</v>
      </c>
      <c r="G65" s="16">
        <f t="shared" si="7"/>
        <v>997.8455794046331</v>
      </c>
      <c r="H65" s="16">
        <f t="shared" si="8"/>
        <v>997.8455794046331</v>
      </c>
      <c r="I65" s="3">
        <f t="shared" si="4"/>
        <v>2.088154646558894E-2</v>
      </c>
      <c r="J65" s="52"/>
    </row>
    <row r="66" spans="1:10" x14ac:dyDescent="0.25">
      <c r="A66" t="s">
        <v>236</v>
      </c>
      <c r="B66" s="8" t="s">
        <v>298</v>
      </c>
      <c r="C66" s="15">
        <f>VLOOKUP($A66,RAW!$B$4:$M$283,10,FALSE)</f>
        <v>345638</v>
      </c>
      <c r="D66" s="15">
        <f>VLOOKUP($A66,RAW!$B$4:$M$283,11,FALSE)</f>
        <v>489714</v>
      </c>
      <c r="E66" s="1">
        <f t="shared" si="5"/>
        <v>144076</v>
      </c>
      <c r="F66" s="1">
        <f t="shared" si="6"/>
        <v>54147.646625073059</v>
      </c>
      <c r="G66" s="16">
        <f t="shared" si="7"/>
        <v>89928.353374926941</v>
      </c>
      <c r="H66" s="16">
        <f t="shared" si="8"/>
        <v>89928.353374926941</v>
      </c>
      <c r="I66" s="3">
        <f t="shared" si="4"/>
        <v>0.26018074799335417</v>
      </c>
      <c r="J66" s="52"/>
    </row>
    <row r="67" spans="1:10" x14ac:dyDescent="0.25">
      <c r="A67" t="s">
        <v>237</v>
      </c>
      <c r="B67" s="8" t="s">
        <v>298</v>
      </c>
      <c r="C67" s="15">
        <f>VLOOKUP($A67,RAW!$B$4:$M$283,10,FALSE)</f>
        <v>63068.05</v>
      </c>
      <c r="D67" s="15">
        <f>VLOOKUP($A67,RAW!$B$4:$M$283,11,FALSE)</f>
        <v>101595</v>
      </c>
      <c r="E67" s="1">
        <f t="shared" ref="E67:E98" si="9">D67-C67</f>
        <v>38526.949999999997</v>
      </c>
      <c r="F67" s="1">
        <f t="shared" ref="F67:F98" si="10">+C67*E$260</f>
        <v>9880.2402650531458</v>
      </c>
      <c r="G67" s="16">
        <f t="shared" ref="G67:G98" si="11">+E67-F67</f>
        <v>28646.709734946853</v>
      </c>
      <c r="H67" s="16">
        <f t="shared" ref="H67:H98" si="12">ABS(G67)</f>
        <v>28646.709734946853</v>
      </c>
      <c r="I67" s="3">
        <f t="shared" si="4"/>
        <v>0.4542190496605944</v>
      </c>
      <c r="J67" s="52"/>
    </row>
    <row r="68" spans="1:10" x14ac:dyDescent="0.25">
      <c r="A68" t="s">
        <v>175</v>
      </c>
      <c r="B68" s="8" t="s">
        <v>298</v>
      </c>
      <c r="C68" s="15">
        <f>VLOOKUP($A68,RAW!$B$4:$M$283,10,FALSE)</f>
        <v>63046.400000000001</v>
      </c>
      <c r="D68" s="15">
        <f>VLOOKUP($A68,RAW!$B$4:$M$283,11,FALSE)</f>
        <v>80061</v>
      </c>
      <c r="E68" s="1">
        <f t="shared" si="9"/>
        <v>17014.599999999999</v>
      </c>
      <c r="F68" s="1">
        <f t="shared" si="10"/>
        <v>9876.8485762069176</v>
      </c>
      <c r="G68" s="16">
        <f t="shared" si="11"/>
        <v>7137.7514237930809</v>
      </c>
      <c r="H68" s="16">
        <f t="shared" si="12"/>
        <v>7137.7514237930809</v>
      </c>
      <c r="I68" s="3">
        <f t="shared" ref="I68:I131" si="13">IFERROR(+G68/C68,"")</f>
        <v>0.11321425844763668</v>
      </c>
      <c r="J68" s="52"/>
    </row>
    <row r="69" spans="1:10" x14ac:dyDescent="0.25">
      <c r="A69" t="s">
        <v>130</v>
      </c>
      <c r="B69" s="8" t="s">
        <v>298</v>
      </c>
      <c r="C69" s="15">
        <f>VLOOKUP($A69,RAW!$B$4:$M$283,10,FALSE)</f>
        <v>122802</v>
      </c>
      <c r="D69" s="15">
        <f>VLOOKUP($A69,RAW!$B$4:$M$283,11,FALSE)</f>
        <v>111734</v>
      </c>
      <c r="E69" s="1">
        <f t="shared" si="9"/>
        <v>-11068</v>
      </c>
      <c r="F69" s="1">
        <f t="shared" si="10"/>
        <v>19238.160447787053</v>
      </c>
      <c r="G69" s="16">
        <f t="shared" si="11"/>
        <v>-30306.160447787053</v>
      </c>
      <c r="H69" s="16">
        <f t="shared" si="12"/>
        <v>30306.160447787053</v>
      </c>
      <c r="I69" s="3">
        <f t="shared" si="13"/>
        <v>-0.24678881816083659</v>
      </c>
      <c r="J69" s="52"/>
    </row>
    <row r="70" spans="1:10" x14ac:dyDescent="0.25">
      <c r="A70" t="s">
        <v>83</v>
      </c>
      <c r="B70" s="8" t="s">
        <v>298</v>
      </c>
      <c r="C70" s="15">
        <f>VLOOKUP($A70,RAW!$B$4:$M$283,10,FALSE)</f>
        <v>32004</v>
      </c>
      <c r="D70" s="15">
        <f>VLOOKUP($A70,RAW!$B$4:$M$283,11,FALSE)</f>
        <v>36911</v>
      </c>
      <c r="E70" s="1">
        <f t="shared" si="9"/>
        <v>4907</v>
      </c>
      <c r="F70" s="1">
        <f t="shared" si="10"/>
        <v>5013.7464126885307</v>
      </c>
      <c r="G70" s="16">
        <f t="shared" si="11"/>
        <v>-106.74641268853065</v>
      </c>
      <c r="H70" s="16">
        <f t="shared" si="12"/>
        <v>106.74641268853065</v>
      </c>
      <c r="I70" s="3">
        <f t="shared" si="13"/>
        <v>-3.3354084704577758E-3</v>
      </c>
      <c r="J70" s="52"/>
    </row>
    <row r="71" spans="1:10" x14ac:dyDescent="0.25">
      <c r="A71" t="s">
        <v>25</v>
      </c>
      <c r="B71" s="8" t="s">
        <v>298</v>
      </c>
      <c r="C71" s="15">
        <f>VLOOKUP($A71,RAW!$B$4:$M$283,10,FALSE)</f>
        <v>15113</v>
      </c>
      <c r="D71" s="15">
        <f>VLOOKUP($A71,RAW!$B$4:$M$283,11,FALSE)</f>
        <v>15479</v>
      </c>
      <c r="E71" s="1">
        <f t="shared" si="9"/>
        <v>366</v>
      </c>
      <c r="F71" s="1">
        <f t="shared" si="10"/>
        <v>2367.6024726584728</v>
      </c>
      <c r="G71" s="16">
        <f t="shared" si="11"/>
        <v>-2001.6024726584728</v>
      </c>
      <c r="H71" s="16">
        <f t="shared" si="12"/>
        <v>2001.6024726584728</v>
      </c>
      <c r="I71" s="3">
        <f t="shared" si="13"/>
        <v>-0.13244243185724031</v>
      </c>
      <c r="J71" s="52"/>
    </row>
    <row r="72" spans="1:10" x14ac:dyDescent="0.25">
      <c r="A72" t="s">
        <v>131</v>
      </c>
      <c r="B72" s="8" t="s">
        <v>298</v>
      </c>
      <c r="C72" s="15">
        <f>VLOOKUP($A72,RAW!$B$4:$M$283,10,FALSE)</f>
        <v>33688</v>
      </c>
      <c r="D72" s="15">
        <f>VLOOKUP($A72,RAW!$B$4:$M$283,11,FALSE)</f>
        <v>43115</v>
      </c>
      <c r="E72" s="1">
        <f t="shared" si="9"/>
        <v>9427</v>
      </c>
      <c r="F72" s="1">
        <f t="shared" si="10"/>
        <v>5277.5618407277598</v>
      </c>
      <c r="G72" s="16">
        <f t="shared" si="11"/>
        <v>4149.4381592722402</v>
      </c>
      <c r="H72" s="16">
        <f t="shared" si="12"/>
        <v>4149.4381592722402</v>
      </c>
      <c r="I72" s="3">
        <f t="shared" si="13"/>
        <v>0.12317258843719545</v>
      </c>
      <c r="J72" s="52"/>
    </row>
    <row r="73" spans="1:10" x14ac:dyDescent="0.25">
      <c r="A73" t="s">
        <v>198</v>
      </c>
      <c r="B73" s="8" t="s">
        <v>298</v>
      </c>
      <c r="C73" s="15">
        <f>VLOOKUP($A73,RAW!$B$4:$M$283,10,FALSE)</f>
        <v>408732</v>
      </c>
      <c r="D73" s="15">
        <f>VLOOKUP($A73,RAW!$B$4:$M$283,11,FALSE)</f>
        <v>252731</v>
      </c>
      <c r="E73" s="1">
        <f t="shared" si="9"/>
        <v>-156001</v>
      </c>
      <c r="F73" s="1">
        <f t="shared" si="10"/>
        <v>64031.952216941892</v>
      </c>
      <c r="G73" s="16">
        <f t="shared" si="11"/>
        <v>-220032.95221694189</v>
      </c>
      <c r="H73" s="16">
        <f t="shared" si="12"/>
        <v>220032.95221694189</v>
      </c>
      <c r="I73" s="3">
        <f t="shared" si="13"/>
        <v>-0.53833062304136181</v>
      </c>
      <c r="J73" s="52"/>
    </row>
    <row r="74" spans="1:10" x14ac:dyDescent="0.25">
      <c r="A74" t="s">
        <v>117</v>
      </c>
      <c r="B74" s="8" t="s">
        <v>298</v>
      </c>
      <c r="C74" s="15">
        <f>VLOOKUP($A74,RAW!$B$4:$M$283,10,FALSE)</f>
        <v>9740</v>
      </c>
      <c r="D74" s="15">
        <f>VLOOKUP($A74,RAW!$B$4:$M$283,11,FALSE)</f>
        <v>20020</v>
      </c>
      <c r="E74" s="1">
        <f t="shared" si="9"/>
        <v>10280</v>
      </c>
      <c r="F74" s="1">
        <f t="shared" si="10"/>
        <v>1525.8683308207189</v>
      </c>
      <c r="G74" s="16">
        <f t="shared" si="11"/>
        <v>8754.1316691792817</v>
      </c>
      <c r="H74" s="16">
        <f t="shared" si="12"/>
        <v>8754.1316691792817</v>
      </c>
      <c r="I74" s="3">
        <f t="shared" si="13"/>
        <v>0.89878148554202075</v>
      </c>
      <c r="J74" s="52"/>
    </row>
    <row r="75" spans="1:10" x14ac:dyDescent="0.25">
      <c r="A75" t="s">
        <v>1</v>
      </c>
      <c r="B75" s="8" t="s">
        <v>298</v>
      </c>
      <c r="C75" s="15">
        <f>VLOOKUP($A75,RAW!$B$4:$M$283,10,FALSE)</f>
        <v>70211</v>
      </c>
      <c r="D75" s="15">
        <f>VLOOKUP($A75,RAW!$B$4:$M$283,11,FALSE)</f>
        <v>73748</v>
      </c>
      <c r="E75" s="1">
        <f t="shared" si="9"/>
        <v>3537</v>
      </c>
      <c r="F75" s="1">
        <f t="shared" si="10"/>
        <v>10999.25476131966</v>
      </c>
      <c r="G75" s="16">
        <f t="shared" si="11"/>
        <v>-7462.2547613196602</v>
      </c>
      <c r="H75" s="16">
        <f t="shared" si="12"/>
        <v>7462.2547613196602</v>
      </c>
      <c r="I75" s="3">
        <f t="shared" si="13"/>
        <v>-0.10628327130107335</v>
      </c>
      <c r="J75" s="52"/>
    </row>
    <row r="76" spans="1:10" x14ac:dyDescent="0.25">
      <c r="A76" t="s">
        <v>26</v>
      </c>
      <c r="B76" s="8" t="s">
        <v>298</v>
      </c>
      <c r="C76" s="15">
        <f>VLOOKUP($A76,RAW!$B$4:$M$283,10,FALSE)</f>
        <v>24436</v>
      </c>
      <c r="D76" s="15">
        <f>VLOOKUP($A76,RAW!$B$4:$M$283,11,FALSE)</f>
        <v>45576</v>
      </c>
      <c r="E76" s="1">
        <f t="shared" si="9"/>
        <v>21140</v>
      </c>
      <c r="F76" s="1">
        <f t="shared" si="10"/>
        <v>3828.1435864409741</v>
      </c>
      <c r="G76" s="16">
        <f t="shared" si="11"/>
        <v>17311.856413559028</v>
      </c>
      <c r="H76" s="16">
        <f t="shared" si="12"/>
        <v>17311.856413559028</v>
      </c>
      <c r="I76" s="3">
        <f t="shared" si="13"/>
        <v>0.70845704753474492</v>
      </c>
      <c r="J76" s="52"/>
    </row>
    <row r="77" spans="1:10" x14ac:dyDescent="0.25">
      <c r="A77" t="s">
        <v>27</v>
      </c>
      <c r="B77" s="8" t="s">
        <v>298</v>
      </c>
      <c r="C77" s="15">
        <f>VLOOKUP($A77,RAW!$B$4:$M$283,10,FALSE)</f>
        <v>14101.75</v>
      </c>
      <c r="D77" s="15">
        <f>VLOOKUP($A77,RAW!$B$4:$M$283,11,FALSE)</f>
        <v>24052</v>
      </c>
      <c r="E77" s="1">
        <f t="shared" si="9"/>
        <v>9950.25</v>
      </c>
      <c r="F77" s="1">
        <f t="shared" si="10"/>
        <v>2209.1800548409724</v>
      </c>
      <c r="G77" s="16">
        <f t="shared" si="11"/>
        <v>7741.0699451590281</v>
      </c>
      <c r="H77" s="16">
        <f t="shared" si="12"/>
        <v>7741.0699451590281</v>
      </c>
      <c r="I77" s="3">
        <f t="shared" si="13"/>
        <v>0.54894392151038196</v>
      </c>
      <c r="J77" s="52"/>
    </row>
    <row r="78" spans="1:10" x14ac:dyDescent="0.25">
      <c r="A78" t="s">
        <v>102</v>
      </c>
      <c r="B78" s="8" t="s">
        <v>299</v>
      </c>
      <c r="C78" s="15">
        <f>VLOOKUP($A78,RAW!$B$4:$M$283,10,FALSE)</f>
        <v>18708.05</v>
      </c>
      <c r="D78" s="15">
        <f>VLOOKUP($A78,RAW!$B$4:$M$283,11,FALSE)</f>
        <v>35082</v>
      </c>
      <c r="E78" s="1">
        <f t="shared" si="9"/>
        <v>16373.95</v>
      </c>
      <c r="F78" s="1">
        <f t="shared" si="10"/>
        <v>2930.802980124286</v>
      </c>
      <c r="G78" s="16">
        <f t="shared" si="11"/>
        <v>13443.147019875714</v>
      </c>
      <c r="H78" s="16">
        <f t="shared" si="12"/>
        <v>13443.147019875714</v>
      </c>
      <c r="I78" s="3">
        <f t="shared" si="13"/>
        <v>0.71857553405489694</v>
      </c>
      <c r="J78" s="52"/>
    </row>
    <row r="79" spans="1:10" x14ac:dyDescent="0.25">
      <c r="A79" t="s">
        <v>28</v>
      </c>
      <c r="B79" s="8" t="s">
        <v>298</v>
      </c>
      <c r="C79" s="15">
        <f>VLOOKUP($A79,RAW!$B$4:$M$283,10,FALSE)</f>
        <v>92729</v>
      </c>
      <c r="D79" s="15">
        <f>VLOOKUP($A79,RAW!$B$4:$M$283,11,FALSE)</f>
        <v>120070</v>
      </c>
      <c r="E79" s="1">
        <f t="shared" si="9"/>
        <v>27341</v>
      </c>
      <c r="F79" s="1">
        <f t="shared" si="10"/>
        <v>14526.924481383412</v>
      </c>
      <c r="G79" s="16">
        <f t="shared" si="11"/>
        <v>12814.075518616588</v>
      </c>
      <c r="H79" s="16">
        <f t="shared" si="12"/>
        <v>12814.075518616588</v>
      </c>
      <c r="I79" s="3">
        <f t="shared" si="13"/>
        <v>0.13818843639655973</v>
      </c>
      <c r="J79" s="52"/>
    </row>
    <row r="80" spans="1:10" x14ac:dyDescent="0.25">
      <c r="A80" t="s">
        <v>199</v>
      </c>
      <c r="B80" s="8" t="s">
        <v>299</v>
      </c>
      <c r="C80" s="15">
        <f>VLOOKUP($A80,RAW!$B$4:$M$283,10,FALSE)</f>
        <v>160816</v>
      </c>
      <c r="D80" s="15">
        <f>VLOOKUP($A80,RAW!$B$4:$M$283,11,FALSE)</f>
        <v>149413</v>
      </c>
      <c r="E80" s="1">
        <f t="shared" si="9"/>
        <v>-11403</v>
      </c>
      <c r="F80" s="1">
        <f t="shared" si="10"/>
        <v>25193.433417788987</v>
      </c>
      <c r="G80" s="16">
        <f t="shared" si="11"/>
        <v>-36596.433417788983</v>
      </c>
      <c r="H80" s="16">
        <f t="shared" si="12"/>
        <v>36596.433417788983</v>
      </c>
      <c r="I80" s="3">
        <f t="shared" si="13"/>
        <v>-0.22756711656669101</v>
      </c>
      <c r="J80" s="52"/>
    </row>
    <row r="81" spans="1:12" x14ac:dyDescent="0.25">
      <c r="A81" t="s">
        <v>200</v>
      </c>
      <c r="B81" s="8" t="s">
        <v>298</v>
      </c>
      <c r="C81" s="15">
        <f>VLOOKUP($A81,RAW!$B$4:$M$283,10,FALSE)</f>
        <v>24751</v>
      </c>
      <c r="D81" s="15">
        <f>VLOOKUP($A81,RAW!$B$4:$M$283,11,FALSE)</f>
        <v>30629</v>
      </c>
      <c r="E81" s="1">
        <f t="shared" si="9"/>
        <v>5878</v>
      </c>
      <c r="F81" s="1">
        <f t="shared" si="10"/>
        <v>3877.4914842036565</v>
      </c>
      <c r="G81" s="16">
        <f t="shared" si="11"/>
        <v>2000.5085157963435</v>
      </c>
      <c r="H81" s="16">
        <f t="shared" si="12"/>
        <v>2000.5085157963435</v>
      </c>
      <c r="I81" s="3">
        <f t="shared" si="13"/>
        <v>8.0825361229701576E-2</v>
      </c>
      <c r="J81" s="52"/>
    </row>
    <row r="82" spans="1:12" x14ac:dyDescent="0.25">
      <c r="A82" t="s">
        <v>63</v>
      </c>
      <c r="B82" s="8" t="s">
        <v>298</v>
      </c>
      <c r="C82" s="15">
        <f>VLOOKUP($A82,RAW!$B$4:$M$283,10,FALSE)</f>
        <v>5216.45</v>
      </c>
      <c r="D82" s="15">
        <f>VLOOKUP($A82,RAW!$B$4:$M$283,11,FALSE)</f>
        <v>10026</v>
      </c>
      <c r="E82" s="1">
        <f t="shared" si="9"/>
        <v>4809.55</v>
      </c>
      <c r="F82" s="1">
        <f t="shared" si="10"/>
        <v>817.20901994966516</v>
      </c>
      <c r="G82" s="16">
        <f t="shared" si="11"/>
        <v>3992.340980050335</v>
      </c>
      <c r="H82" s="16">
        <f t="shared" si="12"/>
        <v>3992.340980050335</v>
      </c>
      <c r="I82" s="3">
        <f t="shared" si="13"/>
        <v>0.76533676735142386</v>
      </c>
      <c r="J82" s="52"/>
    </row>
    <row r="83" spans="1:12" x14ac:dyDescent="0.25">
      <c r="A83" t="s">
        <v>29</v>
      </c>
      <c r="B83" s="8" t="s">
        <v>298</v>
      </c>
      <c r="C83" s="15">
        <f>VLOOKUP($A83,RAW!$B$4:$M$283,10,FALSE)</f>
        <v>61854</v>
      </c>
      <c r="D83" s="15">
        <f>VLOOKUP($A83,RAW!$B$4:$M$283,11,FALSE)</f>
        <v>92389</v>
      </c>
      <c r="E83" s="1">
        <f t="shared" si="9"/>
        <v>30535</v>
      </c>
      <c r="F83" s="1">
        <f t="shared" si="10"/>
        <v>9690.0472006760519</v>
      </c>
      <c r="G83" s="16">
        <f t="shared" si="11"/>
        <v>20844.952799323946</v>
      </c>
      <c r="H83" s="16">
        <f t="shared" si="12"/>
        <v>20844.952799323946</v>
      </c>
      <c r="I83" s="3">
        <f t="shared" si="13"/>
        <v>0.33700250265664217</v>
      </c>
      <c r="J83" s="52"/>
    </row>
    <row r="84" spans="1:12" x14ac:dyDescent="0.25">
      <c r="A84" t="s">
        <v>2</v>
      </c>
      <c r="B84" s="8" t="s">
        <v>298</v>
      </c>
      <c r="C84" s="15">
        <f>VLOOKUP($A84,RAW!$B$4:$M$283,10,FALSE)</f>
        <v>217383</v>
      </c>
      <c r="D84" s="15">
        <f>VLOOKUP($A84,RAW!$B$4:$M$283,11,FALSE)</f>
        <v>330876</v>
      </c>
      <c r="E84" s="1">
        <f t="shared" si="9"/>
        <v>113493</v>
      </c>
      <c r="F84" s="1">
        <f t="shared" si="10"/>
        <v>34055.219236016463</v>
      </c>
      <c r="G84" s="16">
        <f t="shared" si="11"/>
        <v>79437.780763983537</v>
      </c>
      <c r="H84" s="16">
        <f t="shared" si="12"/>
        <v>79437.780763983537</v>
      </c>
      <c r="I84" s="3">
        <f t="shared" si="13"/>
        <v>0.36542775085440693</v>
      </c>
      <c r="J84" s="52"/>
    </row>
    <row r="85" spans="1:12" x14ac:dyDescent="0.25">
      <c r="A85" t="s">
        <v>132</v>
      </c>
      <c r="B85" s="8" t="s">
        <v>298</v>
      </c>
      <c r="C85" s="15">
        <f>VLOOKUP($A85,RAW!$B$4:$M$283,10,FALSE)</f>
        <v>9816</v>
      </c>
      <c r="D85" s="15">
        <f>VLOOKUP($A85,RAW!$B$4:$M$283,11,FALSE)</f>
        <v>20766</v>
      </c>
      <c r="E85" s="1">
        <f t="shared" si="9"/>
        <v>10950</v>
      </c>
      <c r="F85" s="1">
        <f t="shared" si="10"/>
        <v>1537.7744902809216</v>
      </c>
      <c r="G85" s="16">
        <f t="shared" si="11"/>
        <v>9412.2255097190791</v>
      </c>
      <c r="H85" s="16">
        <f t="shared" si="12"/>
        <v>9412.2255097190791</v>
      </c>
      <c r="I85" s="3">
        <f t="shared" si="13"/>
        <v>0.95886567947423385</v>
      </c>
      <c r="J85" s="52"/>
    </row>
    <row r="86" spans="1:12" x14ac:dyDescent="0.25">
      <c r="A86" t="s">
        <v>238</v>
      </c>
      <c r="B86" s="8" t="s">
        <v>298</v>
      </c>
      <c r="C86" s="15">
        <f>VLOOKUP($A86,RAW!$B$4:$M$283,10,FALSE)</f>
        <v>86234</v>
      </c>
      <c r="D86" s="15">
        <f>VLOOKUP($A86,RAW!$B$4:$M$283,11,FALSE)</f>
        <v>98089</v>
      </c>
      <c r="E86" s="1">
        <f t="shared" si="9"/>
        <v>11855</v>
      </c>
      <c r="F86" s="1">
        <f t="shared" si="10"/>
        <v>13509.417827514771</v>
      </c>
      <c r="G86" s="16">
        <f t="shared" si="11"/>
        <v>-1654.4178275147715</v>
      </c>
      <c r="H86" s="16">
        <f t="shared" si="12"/>
        <v>1654.4178275147715</v>
      </c>
      <c r="I86" s="3">
        <f t="shared" si="13"/>
        <v>-1.9185214967585542E-2</v>
      </c>
      <c r="J86" s="52"/>
    </row>
    <row r="87" spans="1:12" x14ac:dyDescent="0.25">
      <c r="A87" t="s">
        <v>38</v>
      </c>
      <c r="B87" s="8" t="s">
        <v>299</v>
      </c>
      <c r="C87" s="15">
        <f>VLOOKUP($A87,RAW!$B$4:$M$283,10,FALSE)</f>
        <v>45319.199999999997</v>
      </c>
      <c r="D87" s="15">
        <f>VLOOKUP($A87,RAW!$B$4:$M$283,11,FALSE)</f>
        <v>79294</v>
      </c>
      <c r="E87" s="1">
        <f t="shared" si="9"/>
        <v>33974.800000000003</v>
      </c>
      <c r="F87" s="1">
        <f t="shared" si="10"/>
        <v>7099.7055501160494</v>
      </c>
      <c r="G87" s="16">
        <f t="shared" si="11"/>
        <v>26875.094449883953</v>
      </c>
      <c r="H87" s="16">
        <f t="shared" si="12"/>
        <v>26875.094449883953</v>
      </c>
      <c r="I87" s="3">
        <f t="shared" si="13"/>
        <v>0.59301784784117884</v>
      </c>
      <c r="J87" s="52"/>
    </row>
    <row r="88" spans="1:12" x14ac:dyDescent="0.25">
      <c r="A88" t="s">
        <v>30</v>
      </c>
      <c r="B88" s="8" t="s">
        <v>299</v>
      </c>
      <c r="C88" s="15">
        <f>VLOOKUP($A88,RAW!$B$4:$M$283,10,FALSE)</f>
        <v>9666.7000000000007</v>
      </c>
      <c r="D88" s="15">
        <f>VLOOKUP($A88,RAW!$B$4:$M$283,11,FALSE)</f>
        <v>18830</v>
      </c>
      <c r="E88" s="1">
        <f t="shared" si="9"/>
        <v>9163.2999999999993</v>
      </c>
      <c r="F88" s="1">
        <f t="shared" si="10"/>
        <v>1514.3851533413392</v>
      </c>
      <c r="G88" s="16">
        <f t="shared" si="11"/>
        <v>7648.9148466586603</v>
      </c>
      <c r="H88" s="16">
        <f t="shared" si="12"/>
        <v>7648.9148466586603</v>
      </c>
      <c r="I88" s="3">
        <f t="shared" si="13"/>
        <v>0.79126432460494889</v>
      </c>
      <c r="J88" s="52"/>
    </row>
    <row r="89" spans="1:12" x14ac:dyDescent="0.25">
      <c r="A89" t="s">
        <v>31</v>
      </c>
      <c r="B89" s="8" t="s">
        <v>299</v>
      </c>
      <c r="C89" s="15">
        <f>VLOOKUP($A89,RAW!$B$4:$M$283,10,FALSE)</f>
        <v>11648</v>
      </c>
      <c r="D89" s="15">
        <f>VLOOKUP($A89,RAW!$B$4:$M$283,11,FALSE)</f>
        <v>32398</v>
      </c>
      <c r="E89" s="1">
        <f t="shared" si="9"/>
        <v>20750</v>
      </c>
      <c r="F89" s="1">
        <f t="shared" si="10"/>
        <v>1824.7755972689665</v>
      </c>
      <c r="G89" s="16">
        <f t="shared" si="11"/>
        <v>18925.224402731033</v>
      </c>
      <c r="H89" s="16">
        <f t="shared" si="12"/>
        <v>18925.224402731033</v>
      </c>
      <c r="I89" s="3">
        <f t="shared" si="13"/>
        <v>1.6247617103992988</v>
      </c>
      <c r="J89" s="52"/>
    </row>
    <row r="90" spans="1:12" x14ac:dyDescent="0.25">
      <c r="A90" t="s">
        <v>32</v>
      </c>
      <c r="B90" s="8" t="s">
        <v>298</v>
      </c>
      <c r="C90" s="15">
        <f>VLOOKUP($A90,RAW!$B$4:$M$283,10,FALSE)</f>
        <v>89790</v>
      </c>
      <c r="D90" s="15">
        <f>VLOOKUP($A90,RAW!$B$4:$M$283,11,FALSE)</f>
        <v>133384</v>
      </c>
      <c r="E90" s="1">
        <f t="shared" si="9"/>
        <v>43594</v>
      </c>
      <c r="F90" s="1">
        <f t="shared" si="10"/>
        <v>14066.500762257941</v>
      </c>
      <c r="G90" s="16">
        <f t="shared" si="11"/>
        <v>29527.499237742057</v>
      </c>
      <c r="H90" s="16">
        <f t="shared" si="12"/>
        <v>29527.499237742057</v>
      </c>
      <c r="I90" s="3">
        <f t="shared" si="13"/>
        <v>0.32885064303087269</v>
      </c>
      <c r="J90" s="52"/>
    </row>
    <row r="91" spans="1:12" x14ac:dyDescent="0.25">
      <c r="A91" t="s">
        <v>33</v>
      </c>
      <c r="B91" s="8" t="s">
        <v>299</v>
      </c>
      <c r="C91" s="15">
        <f>VLOOKUP($A91,RAW!$B$4:$M$283,10,FALSE)</f>
        <v>55571</v>
      </c>
      <c r="D91" s="15">
        <f>VLOOKUP($A91,RAW!$B$4:$M$283,11,FALSE)</f>
        <v>112552</v>
      </c>
      <c r="E91" s="1">
        <f t="shared" si="9"/>
        <v>56981</v>
      </c>
      <c r="F91" s="1">
        <f t="shared" si="10"/>
        <v>8705.752465301659</v>
      </c>
      <c r="G91" s="16">
        <f t="shared" si="11"/>
        <v>48275.247534698341</v>
      </c>
      <c r="H91" s="16">
        <f t="shared" si="12"/>
        <v>48275.247534698341</v>
      </c>
      <c r="I91" s="3">
        <f t="shared" si="13"/>
        <v>0.8687129534235184</v>
      </c>
      <c r="J91" s="52"/>
    </row>
    <row r="92" spans="1:12" x14ac:dyDescent="0.25">
      <c r="A92" t="s">
        <v>34</v>
      </c>
      <c r="B92" s="8" t="s">
        <v>299</v>
      </c>
      <c r="C92" s="15">
        <f>VLOOKUP($A92,RAW!$B$4:$M$283,10,FALSE)</f>
        <v>14970</v>
      </c>
      <c r="D92" s="15">
        <f>VLOOKUP($A92,RAW!$B$4:$M$283,11,FALSE)</f>
        <v>48132</v>
      </c>
      <c r="E92" s="1">
        <f t="shared" si="9"/>
        <v>33162</v>
      </c>
      <c r="F92" s="1">
        <f t="shared" si="10"/>
        <v>2345.2000936741438</v>
      </c>
      <c r="G92" s="16">
        <f t="shared" si="11"/>
        <v>30816.799906325858</v>
      </c>
      <c r="H92" s="16">
        <f t="shared" si="12"/>
        <v>30816.799906325858</v>
      </c>
      <c r="I92" s="3">
        <f t="shared" si="13"/>
        <v>2.0585704680244392</v>
      </c>
      <c r="J92" s="52"/>
    </row>
    <row r="93" spans="1:12" x14ac:dyDescent="0.25">
      <c r="A93" t="s">
        <v>35</v>
      </c>
      <c r="B93" s="8" t="s">
        <v>299</v>
      </c>
      <c r="C93" s="15">
        <f>VLOOKUP($A93,RAW!$B$4:$M$283,10,FALSE)</f>
        <v>80540</v>
      </c>
      <c r="D93" s="15">
        <f>VLOOKUP($A93,RAW!$B$4:$M$283,11,FALSE)</f>
        <v>119429</v>
      </c>
      <c r="E93" s="1">
        <f t="shared" si="9"/>
        <v>38889</v>
      </c>
      <c r="F93" s="1">
        <f t="shared" si="10"/>
        <v>12617.395827956951</v>
      </c>
      <c r="G93" s="16">
        <f t="shared" si="11"/>
        <v>26271.604172043051</v>
      </c>
      <c r="H93" s="16">
        <f t="shared" si="12"/>
        <v>26271.604172043051</v>
      </c>
      <c r="I93" s="3">
        <f t="shared" si="13"/>
        <v>0.3261932477283716</v>
      </c>
      <c r="J93" s="52"/>
    </row>
    <row r="94" spans="1:12" x14ac:dyDescent="0.25">
      <c r="A94" t="s">
        <v>36</v>
      </c>
      <c r="B94" s="8" t="s">
        <v>298</v>
      </c>
      <c r="C94" s="15">
        <f>VLOOKUP($A94,RAW!$B$4:$M$283,10,FALSE)</f>
        <v>11718</v>
      </c>
      <c r="D94" s="15">
        <f>VLOOKUP($A94,RAW!$B$4:$M$283,11,FALSE)</f>
        <v>12544</v>
      </c>
      <c r="E94" s="1">
        <f t="shared" si="9"/>
        <v>826</v>
      </c>
      <c r="F94" s="1">
        <f t="shared" si="10"/>
        <v>1835.7417967717847</v>
      </c>
      <c r="G94" s="16">
        <f t="shared" si="11"/>
        <v>-1009.7417967717847</v>
      </c>
      <c r="H94" s="16">
        <f t="shared" si="12"/>
        <v>1009.7417967717847</v>
      </c>
      <c r="I94" s="3">
        <f t="shared" si="13"/>
        <v>-8.6170148214011325E-2</v>
      </c>
      <c r="J94" s="52"/>
    </row>
    <row r="95" spans="1:12" x14ac:dyDescent="0.25">
      <c r="A95" t="s">
        <v>37</v>
      </c>
      <c r="B95" s="8" t="s">
        <v>298</v>
      </c>
      <c r="C95" s="15">
        <f>VLOOKUP($A95,RAW!$B$4:$M$283,10,FALSE)</f>
        <v>9702.2000000000007</v>
      </c>
      <c r="D95" s="15">
        <f>VLOOKUP($A95,RAW!$B$4:$M$283,11,FALSE)</f>
        <v>11179</v>
      </c>
      <c r="E95" s="1">
        <f t="shared" si="9"/>
        <v>1476.7999999999993</v>
      </c>
      <c r="F95" s="1">
        <f t="shared" si="10"/>
        <v>1519.946583089197</v>
      </c>
      <c r="G95" s="16">
        <f t="shared" si="11"/>
        <v>-43.146583089197748</v>
      </c>
      <c r="H95" s="16">
        <f t="shared" si="12"/>
        <v>43.146583089197748</v>
      </c>
      <c r="I95" s="3">
        <f t="shared" si="13"/>
        <v>-4.447092730432041E-3</v>
      </c>
      <c r="J95" s="52"/>
      <c r="K95" s="16"/>
      <c r="L95" s="16"/>
    </row>
    <row r="96" spans="1:12" x14ac:dyDescent="0.25">
      <c r="A96" t="s">
        <v>133</v>
      </c>
      <c r="B96" s="8" t="s">
        <v>298</v>
      </c>
      <c r="C96" s="15">
        <f>VLOOKUP($A96,RAW!$B$4:$M$283,10,FALSE)</f>
        <v>8845</v>
      </c>
      <c r="D96" s="15">
        <f>VLOOKUP($A96,RAW!$B$4:$M$283,11,FALSE)</f>
        <v>11291</v>
      </c>
      <c r="E96" s="1">
        <f t="shared" si="9"/>
        <v>2446</v>
      </c>
      <c r="F96" s="1">
        <f t="shared" si="10"/>
        <v>1385.6576371775418</v>
      </c>
      <c r="G96" s="16">
        <f t="shared" si="11"/>
        <v>1060.3423628224582</v>
      </c>
      <c r="H96" s="16">
        <f t="shared" si="12"/>
        <v>1060.3423628224582</v>
      </c>
      <c r="I96" s="3">
        <f t="shared" si="13"/>
        <v>0.11988042541802806</v>
      </c>
      <c r="J96" s="52"/>
      <c r="K96" s="13"/>
      <c r="L96" s="13"/>
    </row>
    <row r="97" spans="1:10" x14ac:dyDescent="0.25">
      <c r="A97" t="s">
        <v>39</v>
      </c>
      <c r="B97" s="8" t="s">
        <v>298</v>
      </c>
      <c r="C97" s="15">
        <f>VLOOKUP($A97,RAW!$B$4:$M$283,10,FALSE)</f>
        <v>7576</v>
      </c>
      <c r="D97" s="15">
        <f>VLOOKUP($A97,RAW!$B$4:$M$283,11,FALSE)</f>
        <v>18211</v>
      </c>
      <c r="E97" s="1">
        <f t="shared" si="9"/>
        <v>10635</v>
      </c>
      <c r="F97" s="1">
        <f t="shared" si="10"/>
        <v>1186.8561061907358</v>
      </c>
      <c r="G97" s="16">
        <f t="shared" si="11"/>
        <v>9448.1438938092651</v>
      </c>
      <c r="H97" s="16">
        <f t="shared" si="12"/>
        <v>9448.1438938092651</v>
      </c>
      <c r="I97" s="3">
        <f t="shared" si="13"/>
        <v>1.2471150863000613</v>
      </c>
      <c r="J97" s="52"/>
    </row>
    <row r="98" spans="1:10" x14ac:dyDescent="0.25">
      <c r="A98" t="s">
        <v>134</v>
      </c>
      <c r="B98" s="8" t="s">
        <v>299</v>
      </c>
      <c r="C98" s="15">
        <f>VLOOKUP($A98,RAW!$B$4:$M$283,10,FALSE)</f>
        <v>65224.7</v>
      </c>
      <c r="D98" s="15">
        <f>VLOOKUP($A98,RAW!$B$4:$M$283,11,FALSE)</f>
        <v>115826</v>
      </c>
      <c r="E98" s="1">
        <f t="shared" si="9"/>
        <v>50601.3</v>
      </c>
      <c r="F98" s="1">
        <f t="shared" si="10"/>
        <v>10218.101038735333</v>
      </c>
      <c r="G98" s="16">
        <f t="shared" si="11"/>
        <v>40383.198961264672</v>
      </c>
      <c r="H98" s="16">
        <f t="shared" si="12"/>
        <v>40383.198961264672</v>
      </c>
      <c r="I98" s="3">
        <f t="shared" si="13"/>
        <v>0.61913966582084201</v>
      </c>
      <c r="J98" s="52"/>
    </row>
    <row r="99" spans="1:10" x14ac:dyDescent="0.25">
      <c r="A99" t="s">
        <v>103</v>
      </c>
      <c r="B99" s="8" t="s">
        <v>299</v>
      </c>
      <c r="C99" s="15">
        <f>VLOOKUP($A99,RAW!$B$4:$M$283,10,FALSE)</f>
        <v>24534</v>
      </c>
      <c r="D99" s="15">
        <f>VLOOKUP($A99,RAW!$B$4:$M$283,11,FALSE)</f>
        <v>20076</v>
      </c>
      <c r="E99" s="1">
        <f t="shared" ref="E99:E130" si="14">D99-C99</f>
        <v>-4458</v>
      </c>
      <c r="F99" s="1">
        <f t="shared" ref="F99:F130" si="15">+C99*E$260</f>
        <v>3843.4962657449196</v>
      </c>
      <c r="G99" s="16">
        <f t="shared" ref="G99:G130" si="16">+E99-F99</f>
        <v>-8301.4962657449196</v>
      </c>
      <c r="H99" s="16">
        <f t="shared" ref="H99:H130" si="17">ABS(G99)</f>
        <v>8301.4962657449196</v>
      </c>
      <c r="I99" s="3">
        <f t="shared" si="13"/>
        <v>-0.33836701172841444</v>
      </c>
      <c r="J99" s="52"/>
    </row>
    <row r="100" spans="1:10" x14ac:dyDescent="0.25">
      <c r="A100" t="s">
        <v>40</v>
      </c>
      <c r="B100" s="8" t="s">
        <v>298</v>
      </c>
      <c r="C100" s="15">
        <f>VLOOKUP($A100,RAW!$B$4:$M$283,10,FALSE)</f>
        <v>12076</v>
      </c>
      <c r="D100" s="15">
        <f>VLOOKUP($A100,RAW!$B$4:$M$283,11,FALSE)</f>
        <v>14624</v>
      </c>
      <c r="E100" s="1">
        <f t="shared" si="14"/>
        <v>2548</v>
      </c>
      <c r="F100" s="1">
        <f t="shared" si="15"/>
        <v>1891.8260742290556</v>
      </c>
      <c r="G100" s="16">
        <f t="shared" si="16"/>
        <v>656.17392577094438</v>
      </c>
      <c r="H100" s="16">
        <f t="shared" si="17"/>
        <v>656.17392577094438</v>
      </c>
      <c r="I100" s="3">
        <f t="shared" si="13"/>
        <v>5.4337025983019573E-2</v>
      </c>
      <c r="J100" s="52"/>
    </row>
    <row r="101" spans="1:10" x14ac:dyDescent="0.25">
      <c r="A101" t="s">
        <v>254</v>
      </c>
      <c r="B101" s="8" t="s">
        <v>298</v>
      </c>
      <c r="C101" s="15">
        <f>VLOOKUP($A101,RAW!$B$4:$M$283,10,FALSE)</f>
        <v>24170</v>
      </c>
      <c r="D101" s="15">
        <f>VLOOKUP($A101,RAW!$B$4:$M$283,11,FALSE)</f>
        <v>18833</v>
      </c>
      <c r="E101" s="1">
        <f t="shared" si="14"/>
        <v>-5337</v>
      </c>
      <c r="F101" s="1">
        <f t="shared" si="15"/>
        <v>3786.4720283302645</v>
      </c>
      <c r="G101" s="16">
        <f t="shared" si="16"/>
        <v>-9123.4720283302649</v>
      </c>
      <c r="H101" s="16">
        <f t="shared" si="17"/>
        <v>9123.4720283302649</v>
      </c>
      <c r="I101" s="3">
        <f t="shared" si="13"/>
        <v>-0.3774709155287656</v>
      </c>
      <c r="J101" s="52"/>
    </row>
    <row r="102" spans="1:10" x14ac:dyDescent="0.25">
      <c r="A102" t="s">
        <v>256</v>
      </c>
      <c r="C102" s="15">
        <f>VLOOKUP($A102,RAW!$B$4:$M$283,10,FALSE)</f>
        <v>0</v>
      </c>
      <c r="D102" s="15">
        <f>VLOOKUP($A102,RAW!$B$4:$M$283,11,FALSE)</f>
        <v>0</v>
      </c>
      <c r="E102" s="1">
        <f t="shared" si="14"/>
        <v>0</v>
      </c>
      <c r="F102" s="1">
        <f t="shared" si="15"/>
        <v>0</v>
      </c>
      <c r="G102" s="16">
        <f t="shared" si="16"/>
        <v>0</v>
      </c>
      <c r="H102" s="16">
        <f t="shared" si="17"/>
        <v>0</v>
      </c>
      <c r="I102" s="3" t="str">
        <f t="shared" si="13"/>
        <v/>
      </c>
      <c r="J102" s="52"/>
    </row>
    <row r="103" spans="1:10" x14ac:dyDescent="0.25">
      <c r="A103" t="s">
        <v>255</v>
      </c>
      <c r="B103" s="8" t="s">
        <v>299</v>
      </c>
      <c r="C103" s="15">
        <f>VLOOKUP($A103,RAW!$B$4:$M$283,10,FALSE)</f>
        <v>2206292</v>
      </c>
      <c r="D103" s="15">
        <f>VLOOKUP($A103,RAW!$B$4:$M$283,11,FALSE)</f>
        <v>1649221</v>
      </c>
      <c r="E103" s="1">
        <f t="shared" si="14"/>
        <v>-557071</v>
      </c>
      <c r="F103" s="1">
        <f t="shared" si="15"/>
        <v>345637.68904960016</v>
      </c>
      <c r="G103" s="16">
        <f t="shared" si="16"/>
        <v>-902708.68904960016</v>
      </c>
      <c r="H103" s="16">
        <f t="shared" si="17"/>
        <v>902708.68904960016</v>
      </c>
      <c r="I103" s="3">
        <f t="shared" si="13"/>
        <v>-0.40915195678976318</v>
      </c>
      <c r="J103" s="52"/>
    </row>
    <row r="104" spans="1:10" x14ac:dyDescent="0.25">
      <c r="A104" t="s">
        <v>78</v>
      </c>
      <c r="B104" s="8" t="s">
        <v>299</v>
      </c>
      <c r="C104" s="15">
        <f>VLOOKUP($A104,RAW!$B$4:$M$283,10,FALSE)</f>
        <v>35111</v>
      </c>
      <c r="D104" s="15">
        <f>VLOOKUP($A104,RAW!$B$4:$M$283,11,FALSE)</f>
        <v>32945</v>
      </c>
      <c r="E104" s="1">
        <f t="shared" si="14"/>
        <v>-2166</v>
      </c>
      <c r="F104" s="1">
        <f t="shared" si="15"/>
        <v>5500.4890106207658</v>
      </c>
      <c r="G104" s="16">
        <f t="shared" si="16"/>
        <v>-7666.4890106207658</v>
      </c>
      <c r="H104" s="16">
        <f t="shared" si="17"/>
        <v>7666.4890106207658</v>
      </c>
      <c r="I104" s="3">
        <f t="shared" si="13"/>
        <v>-0.21835006153686212</v>
      </c>
      <c r="J104" s="52"/>
    </row>
    <row r="105" spans="1:10" x14ac:dyDescent="0.25">
      <c r="A105" t="s">
        <v>257</v>
      </c>
      <c r="B105" s="8" t="s">
        <v>299</v>
      </c>
      <c r="C105" s="15">
        <f>VLOOKUP($A105,RAW!$B$4:$M$283,10,FALSE)</f>
        <v>5435.1</v>
      </c>
      <c r="D105" s="15">
        <f>VLOOKUP($A105,RAW!$B$4:$M$283,11,FALSE)</f>
        <v>8375</v>
      </c>
      <c r="E105" s="1">
        <f t="shared" si="14"/>
        <v>2939.8999999999996</v>
      </c>
      <c r="F105" s="1">
        <f t="shared" si="15"/>
        <v>851.46272739668268</v>
      </c>
      <c r="G105" s="16">
        <f t="shared" si="16"/>
        <v>2088.4372726033171</v>
      </c>
      <c r="H105" s="16">
        <f t="shared" si="17"/>
        <v>2088.4372726033171</v>
      </c>
      <c r="I105" s="3">
        <f t="shared" si="13"/>
        <v>0.38425001795796154</v>
      </c>
      <c r="J105" s="52"/>
    </row>
    <row r="106" spans="1:10" x14ac:dyDescent="0.25">
      <c r="A106" t="s">
        <v>77</v>
      </c>
      <c r="B106" s="8" t="s">
        <v>299</v>
      </c>
      <c r="C106" s="15">
        <f>VLOOKUP($A106,RAW!$B$4:$M$283,10,FALSE)</f>
        <v>5173342</v>
      </c>
      <c r="D106" s="15">
        <f>VLOOKUP($A106,RAW!$B$4:$M$283,11,FALSE)</f>
        <v>4382782</v>
      </c>
      <c r="E106" s="1">
        <f t="shared" si="14"/>
        <v>-790560</v>
      </c>
      <c r="F106" s="1">
        <f t="shared" si="15"/>
        <v>810455.72097584384</v>
      </c>
      <c r="G106" s="16">
        <f t="shared" si="16"/>
        <v>-1601015.7209758437</v>
      </c>
      <c r="H106" s="16">
        <f t="shared" si="17"/>
        <v>1601015.7209758437</v>
      </c>
      <c r="I106" s="3">
        <f t="shared" si="13"/>
        <v>-0.30947416988396353</v>
      </c>
      <c r="J106" s="52"/>
    </row>
    <row r="107" spans="1:10" x14ac:dyDescent="0.25">
      <c r="A107" t="s">
        <v>201</v>
      </c>
      <c r="B107" s="8" t="s">
        <v>299</v>
      </c>
      <c r="C107" s="15">
        <f>VLOOKUP($A107,RAW!$B$4:$M$283,10,FALSE)</f>
        <v>110928</v>
      </c>
      <c r="D107" s="15">
        <f>VLOOKUP($A107,RAW!$B$4:$M$283,11,FALSE)</f>
        <v>165332</v>
      </c>
      <c r="E107" s="1">
        <f t="shared" si="14"/>
        <v>54404</v>
      </c>
      <c r="F107" s="1">
        <f t="shared" si="15"/>
        <v>17377.979692123274</v>
      </c>
      <c r="G107" s="16">
        <f t="shared" si="16"/>
        <v>37026.020307876723</v>
      </c>
      <c r="H107" s="16">
        <f t="shared" si="17"/>
        <v>37026.020307876723</v>
      </c>
      <c r="I107" s="3">
        <f t="shared" si="13"/>
        <v>0.33378425923010169</v>
      </c>
      <c r="J107" s="52"/>
    </row>
    <row r="108" spans="1:10" x14ac:dyDescent="0.25">
      <c r="A108" t="s">
        <v>239</v>
      </c>
      <c r="B108" s="8" t="s">
        <v>298</v>
      </c>
      <c r="C108" s="15">
        <f>VLOOKUP($A108,RAW!$B$4:$M$283,10,FALSE)</f>
        <v>75000</v>
      </c>
      <c r="D108" s="15">
        <f>VLOOKUP($A108,RAW!$B$4:$M$283,11,FALSE)</f>
        <v>114913</v>
      </c>
      <c r="E108" s="1">
        <f t="shared" si="14"/>
        <v>39913</v>
      </c>
      <c r="F108" s="1">
        <f t="shared" si="15"/>
        <v>11749.49946730533</v>
      </c>
      <c r="G108" s="16">
        <f t="shared" si="16"/>
        <v>28163.50053269467</v>
      </c>
      <c r="H108" s="16">
        <f t="shared" si="17"/>
        <v>28163.50053269467</v>
      </c>
      <c r="I108" s="3">
        <f t="shared" si="13"/>
        <v>0.37551334043592893</v>
      </c>
      <c r="J108" s="52"/>
    </row>
    <row r="109" spans="1:10" x14ac:dyDescent="0.25">
      <c r="A109" t="s">
        <v>259</v>
      </c>
      <c r="B109" s="8" t="s">
        <v>298</v>
      </c>
      <c r="C109" s="15">
        <f>VLOOKUP($A109,RAW!$B$4:$M$283,10,FALSE)</f>
        <v>68945</v>
      </c>
      <c r="D109" s="15">
        <f>VLOOKUP($A109,RAW!$B$4:$M$283,11,FALSE)</f>
        <v>83555</v>
      </c>
      <c r="E109" s="1">
        <f t="shared" si="14"/>
        <v>14610</v>
      </c>
      <c r="F109" s="1">
        <f t="shared" si="15"/>
        <v>10800.923210311546</v>
      </c>
      <c r="G109" s="16">
        <f t="shared" si="16"/>
        <v>3809.0767896884536</v>
      </c>
      <c r="H109" s="16">
        <f t="shared" si="17"/>
        <v>3809.0767896884536</v>
      </c>
      <c r="I109" s="3">
        <f t="shared" si="13"/>
        <v>5.5248049745281795E-2</v>
      </c>
      <c r="J109" s="52"/>
    </row>
    <row r="110" spans="1:10" x14ac:dyDescent="0.25">
      <c r="A110" t="s">
        <v>84</v>
      </c>
      <c r="B110" s="8" t="s">
        <v>298</v>
      </c>
      <c r="C110" s="15">
        <f>VLOOKUP($A110,RAW!$B$4:$M$283,10,FALSE)</f>
        <v>10990</v>
      </c>
      <c r="D110" s="15">
        <f>VLOOKUP($A110,RAW!$B$4:$M$283,11,FALSE)</f>
        <v>10528</v>
      </c>
      <c r="E110" s="1">
        <f t="shared" si="14"/>
        <v>-462</v>
      </c>
      <c r="F110" s="1">
        <f t="shared" si="15"/>
        <v>1721.6933219424743</v>
      </c>
      <c r="G110" s="16">
        <f t="shared" si="16"/>
        <v>-2183.6933219424745</v>
      </c>
      <c r="H110" s="16">
        <f t="shared" si="17"/>
        <v>2183.6933219424745</v>
      </c>
      <c r="I110" s="3">
        <f t="shared" si="13"/>
        <v>-0.19869820945791397</v>
      </c>
      <c r="J110" s="52"/>
    </row>
    <row r="111" spans="1:10" x14ac:dyDescent="0.25">
      <c r="A111" t="s">
        <v>135</v>
      </c>
      <c r="B111" s="8" t="s">
        <v>298</v>
      </c>
      <c r="C111" s="15">
        <f>VLOOKUP($A111,RAW!$B$4:$M$283,10,FALSE)</f>
        <v>610708</v>
      </c>
      <c r="D111" s="15">
        <f>VLOOKUP($A111,RAW!$B$4:$M$283,11,FALSE)</f>
        <v>865414</v>
      </c>
      <c r="E111" s="1">
        <f t="shared" si="14"/>
        <v>254706</v>
      </c>
      <c r="F111" s="1">
        <f t="shared" si="15"/>
        <v>95673.510942388049</v>
      </c>
      <c r="G111" s="16">
        <f t="shared" si="16"/>
        <v>159032.48905761197</v>
      </c>
      <c r="H111" s="16">
        <f t="shared" si="17"/>
        <v>159032.48905761197</v>
      </c>
      <c r="I111" s="3">
        <f t="shared" si="13"/>
        <v>0.2604067558597758</v>
      </c>
      <c r="J111" s="52"/>
    </row>
    <row r="112" spans="1:10" x14ac:dyDescent="0.25">
      <c r="A112" t="s">
        <v>41</v>
      </c>
      <c r="B112" s="8" t="s">
        <v>298</v>
      </c>
      <c r="C112" s="15">
        <f>VLOOKUP($A112,RAW!$B$4:$M$283,10,FALSE)</f>
        <v>19551.25</v>
      </c>
      <c r="D112" s="15">
        <f>VLOOKUP($A112,RAW!$B$4:$M$283,11,FALSE)</f>
        <v>28235</v>
      </c>
      <c r="E112" s="1">
        <f t="shared" si="14"/>
        <v>8683.75</v>
      </c>
      <c r="F112" s="1">
        <f t="shared" si="15"/>
        <v>3062.8986861353778</v>
      </c>
      <c r="G112" s="16">
        <f t="shared" si="16"/>
        <v>5620.8513138646222</v>
      </c>
      <c r="H112" s="16">
        <f t="shared" si="17"/>
        <v>5620.8513138646222</v>
      </c>
      <c r="I112" s="3">
        <f t="shared" si="13"/>
        <v>0.28749319423896796</v>
      </c>
      <c r="J112" s="52"/>
    </row>
    <row r="113" spans="1:10" x14ac:dyDescent="0.25">
      <c r="A113" t="s">
        <v>136</v>
      </c>
      <c r="B113" s="8" t="s">
        <v>298</v>
      </c>
      <c r="C113" s="15">
        <f>VLOOKUP($A113,RAW!$B$4:$M$283,10,FALSE)</f>
        <v>14328.8</v>
      </c>
      <c r="D113" s="15">
        <f>VLOOKUP($A113,RAW!$B$4:$M$283,11,FALSE)</f>
        <v>18438</v>
      </c>
      <c r="E113" s="1">
        <f t="shared" si="14"/>
        <v>4109.2000000000007</v>
      </c>
      <c r="F113" s="1">
        <f t="shared" si="15"/>
        <v>2244.7497062283283</v>
      </c>
      <c r="G113" s="16">
        <f t="shared" si="16"/>
        <v>1864.4502937716725</v>
      </c>
      <c r="H113" s="16">
        <f t="shared" si="17"/>
        <v>1864.4502937716725</v>
      </c>
      <c r="I113" s="3">
        <f t="shared" si="13"/>
        <v>0.13011908141447104</v>
      </c>
      <c r="J113" s="52"/>
    </row>
    <row r="114" spans="1:10" x14ac:dyDescent="0.25">
      <c r="A114" t="s">
        <v>202</v>
      </c>
      <c r="B114" s="8" t="s">
        <v>298</v>
      </c>
      <c r="C114" s="15">
        <f>VLOOKUP($A114,RAW!$B$4:$M$283,10,FALSE)</f>
        <v>41796</v>
      </c>
      <c r="D114" s="15">
        <f>VLOOKUP($A114,RAW!$B$4:$M$283,11,FALSE)</f>
        <v>52612</v>
      </c>
      <c r="E114" s="1">
        <f t="shared" si="14"/>
        <v>10816</v>
      </c>
      <c r="F114" s="1">
        <f t="shared" si="15"/>
        <v>6547.7610631399139</v>
      </c>
      <c r="G114" s="16">
        <f t="shared" si="16"/>
        <v>4268.2389368600861</v>
      </c>
      <c r="H114" s="16">
        <f t="shared" si="17"/>
        <v>4268.2389368600861</v>
      </c>
      <c r="I114" s="3">
        <f t="shared" si="13"/>
        <v>0.10212075167145387</v>
      </c>
      <c r="J114" s="52"/>
    </row>
    <row r="115" spans="1:10" x14ac:dyDescent="0.25">
      <c r="A115" t="s">
        <v>42</v>
      </c>
      <c r="B115" s="8" t="s">
        <v>298</v>
      </c>
      <c r="C115" s="15">
        <f>VLOOKUP($A115,RAW!$B$4:$M$283,10,FALSE)</f>
        <v>36215</v>
      </c>
      <c r="D115" s="15">
        <f>VLOOKUP($A115,RAW!$B$4:$M$283,11,FALSE)</f>
        <v>39819</v>
      </c>
      <c r="E115" s="1">
        <f t="shared" si="14"/>
        <v>3604</v>
      </c>
      <c r="F115" s="1">
        <f t="shared" si="15"/>
        <v>5673.4416427795004</v>
      </c>
      <c r="G115" s="16">
        <f t="shared" si="16"/>
        <v>-2069.4416427795004</v>
      </c>
      <c r="H115" s="16">
        <f t="shared" si="17"/>
        <v>2069.4416427795004</v>
      </c>
      <c r="I115" s="3">
        <f t="shared" si="13"/>
        <v>-5.7143218080339647E-2</v>
      </c>
      <c r="J115" s="52"/>
    </row>
    <row r="116" spans="1:10" x14ac:dyDescent="0.25">
      <c r="A116" t="s">
        <v>203</v>
      </c>
      <c r="B116" s="8" t="s">
        <v>298</v>
      </c>
      <c r="C116" s="15">
        <f>VLOOKUP($A116,RAW!$B$4:$M$283,10,FALSE)</f>
        <v>29851</v>
      </c>
      <c r="D116" s="15">
        <f>VLOOKUP($A116,RAW!$B$4:$M$283,11,FALSE)</f>
        <v>59620</v>
      </c>
      <c r="E116" s="1">
        <f t="shared" si="14"/>
        <v>29769</v>
      </c>
      <c r="F116" s="1">
        <f t="shared" si="15"/>
        <v>4676.4574479804187</v>
      </c>
      <c r="G116" s="16">
        <f t="shared" si="16"/>
        <v>25092.542552019582</v>
      </c>
      <c r="H116" s="16">
        <f t="shared" si="17"/>
        <v>25092.542552019582</v>
      </c>
      <c r="I116" s="3">
        <f t="shared" si="13"/>
        <v>0.84059303045189715</v>
      </c>
      <c r="J116" s="52"/>
    </row>
    <row r="117" spans="1:10" x14ac:dyDescent="0.25">
      <c r="A117" t="s">
        <v>137</v>
      </c>
      <c r="B117" s="8" t="s">
        <v>298</v>
      </c>
      <c r="C117" s="15">
        <f>VLOOKUP($A117,RAW!$B$4:$M$283,10,FALSE)</f>
        <v>18568</v>
      </c>
      <c r="D117" s="15">
        <f>VLOOKUP($A117,RAW!$B$4:$M$283,11,FALSE)</f>
        <v>15792</v>
      </c>
      <c r="E117" s="1">
        <f t="shared" si="14"/>
        <v>-2776</v>
      </c>
      <c r="F117" s="1">
        <f t="shared" si="15"/>
        <v>2908.8627481190047</v>
      </c>
      <c r="G117" s="16">
        <f t="shared" si="16"/>
        <v>-5684.8627481190051</v>
      </c>
      <c r="H117" s="16">
        <f t="shared" si="17"/>
        <v>5684.8627481190051</v>
      </c>
      <c r="I117" s="3">
        <f t="shared" si="13"/>
        <v>-0.30616451680951129</v>
      </c>
      <c r="J117" s="52"/>
    </row>
    <row r="118" spans="1:10" x14ac:dyDescent="0.25">
      <c r="A118" t="s">
        <v>260</v>
      </c>
      <c r="B118" s="8" t="s">
        <v>298</v>
      </c>
      <c r="C118" s="15">
        <f>VLOOKUP($A118,RAW!$B$4:$M$283,10,FALSE)</f>
        <v>54669</v>
      </c>
      <c r="D118" s="15">
        <f>VLOOKUP($A118,RAW!$B$4:$M$283,11,FALSE)</f>
        <v>99714</v>
      </c>
      <c r="E118" s="1">
        <f t="shared" si="14"/>
        <v>45045</v>
      </c>
      <c r="F118" s="1">
        <f t="shared" si="15"/>
        <v>8564.4451517082016</v>
      </c>
      <c r="G118" s="16">
        <f t="shared" si="16"/>
        <v>36480.554848291795</v>
      </c>
      <c r="H118" s="16">
        <f t="shared" si="17"/>
        <v>36480.554848291795</v>
      </c>
      <c r="I118" s="3">
        <f t="shared" si="13"/>
        <v>0.66729874057128891</v>
      </c>
      <c r="J118" s="52"/>
    </row>
    <row r="119" spans="1:10" x14ac:dyDescent="0.25">
      <c r="A119" t="s">
        <v>261</v>
      </c>
      <c r="B119" s="8" t="s">
        <v>298</v>
      </c>
      <c r="C119" s="15">
        <f>VLOOKUP($A119,RAW!$B$4:$M$283,10,FALSE)</f>
        <v>186836</v>
      </c>
      <c r="D119" s="15">
        <f>VLOOKUP($A119,RAW!$B$4:$M$283,11,FALSE)</f>
        <v>162319</v>
      </c>
      <c r="E119" s="1">
        <f t="shared" si="14"/>
        <v>-24517</v>
      </c>
      <c r="F119" s="1">
        <f t="shared" si="15"/>
        <v>29269.726432979449</v>
      </c>
      <c r="G119" s="16">
        <f t="shared" si="16"/>
        <v>-53786.726432979449</v>
      </c>
      <c r="H119" s="16">
        <f t="shared" si="17"/>
        <v>53786.726432979449</v>
      </c>
      <c r="I119" s="3">
        <f t="shared" si="13"/>
        <v>-0.28788202719486311</v>
      </c>
      <c r="J119" s="52"/>
    </row>
    <row r="120" spans="1:10" x14ac:dyDescent="0.25">
      <c r="A120" t="s">
        <v>50</v>
      </c>
      <c r="B120" s="8" t="s">
        <v>299</v>
      </c>
      <c r="C120" s="15">
        <f>VLOOKUP($A120,RAW!$B$4:$M$283,10,FALSE)</f>
        <v>7804.45</v>
      </c>
      <c r="D120" s="15">
        <f>VLOOKUP($A120,RAW!$B$4:$M$283,11,FALSE)</f>
        <v>11094</v>
      </c>
      <c r="E120" s="1">
        <f t="shared" si="14"/>
        <v>3289.55</v>
      </c>
      <c r="F120" s="1">
        <f t="shared" si="15"/>
        <v>1222.6450815681478</v>
      </c>
      <c r="G120" s="16">
        <f t="shared" si="16"/>
        <v>2066.9049184318524</v>
      </c>
      <c r="H120" s="16">
        <f t="shared" si="17"/>
        <v>2066.9049184318524</v>
      </c>
      <c r="I120" s="3">
        <f t="shared" si="13"/>
        <v>0.26483671731279623</v>
      </c>
      <c r="J120" s="52"/>
    </row>
    <row r="121" spans="1:10" x14ac:dyDescent="0.25">
      <c r="A121" t="s">
        <v>138</v>
      </c>
      <c r="B121" s="8" t="s">
        <v>298</v>
      </c>
      <c r="C121" s="15">
        <f>VLOOKUP($A121,RAW!$B$4:$M$283,10,FALSE)</f>
        <v>13117</v>
      </c>
      <c r="D121" s="15">
        <f>VLOOKUP($A121,RAW!$B$4:$M$283,11,FALSE)</f>
        <v>15232</v>
      </c>
      <c r="E121" s="1">
        <f t="shared" si="14"/>
        <v>2115</v>
      </c>
      <c r="F121" s="1">
        <f t="shared" si="15"/>
        <v>2054.9091268352536</v>
      </c>
      <c r="G121" s="16">
        <f t="shared" si="16"/>
        <v>60.090873164746426</v>
      </c>
      <c r="H121" s="16">
        <f t="shared" si="17"/>
        <v>60.090873164746426</v>
      </c>
      <c r="I121" s="3">
        <f t="shared" si="13"/>
        <v>4.581144557806391E-3</v>
      </c>
      <c r="J121" s="52"/>
    </row>
    <row r="122" spans="1:10" x14ac:dyDescent="0.25">
      <c r="A122" t="s">
        <v>240</v>
      </c>
      <c r="B122" s="8" t="s">
        <v>298</v>
      </c>
      <c r="C122" s="15">
        <f>VLOOKUP($A122,RAW!$B$4:$M$283,10,FALSE)</f>
        <v>237717</v>
      </c>
      <c r="D122" s="15">
        <f>VLOOKUP($A122,RAW!$B$4:$M$283,11,FALSE)</f>
        <v>269816</v>
      </c>
      <c r="E122" s="1">
        <f t="shared" si="14"/>
        <v>32099</v>
      </c>
      <c r="F122" s="1">
        <f t="shared" si="15"/>
        <v>37240.743531592285</v>
      </c>
      <c r="G122" s="16">
        <f t="shared" si="16"/>
        <v>-5141.7435315922849</v>
      </c>
      <c r="H122" s="16">
        <f t="shared" si="17"/>
        <v>5141.7435315922849</v>
      </c>
      <c r="I122" s="3">
        <f t="shared" si="13"/>
        <v>-2.1629683748290131E-2</v>
      </c>
      <c r="J122" s="52"/>
    </row>
    <row r="123" spans="1:10" x14ac:dyDescent="0.25">
      <c r="A123" t="s">
        <v>139</v>
      </c>
      <c r="B123" s="8" t="s">
        <v>298</v>
      </c>
      <c r="C123" s="15">
        <f>VLOOKUP($A123,RAW!$B$4:$M$283,10,FALSE)</f>
        <v>13729</v>
      </c>
      <c r="D123" s="15">
        <f>VLOOKUP($A123,RAW!$B$4:$M$283,11,FALSE)</f>
        <v>17817</v>
      </c>
      <c r="E123" s="1">
        <f t="shared" si="14"/>
        <v>4088</v>
      </c>
      <c r="F123" s="1">
        <f t="shared" si="15"/>
        <v>2150.785042488465</v>
      </c>
      <c r="G123" s="16">
        <f t="shared" si="16"/>
        <v>1937.214957511535</v>
      </c>
      <c r="H123" s="16">
        <f t="shared" si="17"/>
        <v>1937.214957511535</v>
      </c>
      <c r="I123" s="3">
        <f t="shared" si="13"/>
        <v>0.14110386463045632</v>
      </c>
      <c r="J123" s="52"/>
    </row>
    <row r="124" spans="1:10" x14ac:dyDescent="0.25">
      <c r="A124" t="s">
        <v>204</v>
      </c>
      <c r="B124" s="8" t="s">
        <v>298</v>
      </c>
      <c r="C124" s="15">
        <f>VLOOKUP($A124,RAW!$B$4:$M$283,10,FALSE)</f>
        <v>22554</v>
      </c>
      <c r="D124" s="15">
        <f>VLOOKUP($A124,RAW!$B$4:$M$283,11,FALSE)</f>
        <v>12491</v>
      </c>
      <c r="E124" s="1">
        <f t="shared" si="14"/>
        <v>-10063</v>
      </c>
      <c r="F124" s="1">
        <f t="shared" si="15"/>
        <v>3533.3094798080588</v>
      </c>
      <c r="G124" s="16">
        <f t="shared" si="16"/>
        <v>-13596.309479808058</v>
      </c>
      <c r="H124" s="16">
        <f t="shared" si="17"/>
        <v>13596.309479808058</v>
      </c>
      <c r="I124" s="3">
        <f t="shared" si="13"/>
        <v>-0.6028336206352779</v>
      </c>
      <c r="J124" s="52"/>
    </row>
    <row r="125" spans="1:10" x14ac:dyDescent="0.25">
      <c r="A125" t="s">
        <v>241</v>
      </c>
      <c r="B125" s="8" t="s">
        <v>298</v>
      </c>
      <c r="C125" s="15">
        <f>VLOOKUP($A125,RAW!$B$4:$M$283,10,FALSE)</f>
        <v>96207</v>
      </c>
      <c r="D125" s="15">
        <f>VLOOKUP($A125,RAW!$B$4:$M$283,11,FALSE)</f>
        <v>115136</v>
      </c>
      <c r="E125" s="1">
        <f t="shared" si="14"/>
        <v>18929</v>
      </c>
      <c r="F125" s="1">
        <f t="shared" si="15"/>
        <v>15071.787936680585</v>
      </c>
      <c r="G125" s="16">
        <f t="shared" si="16"/>
        <v>3857.2120633194154</v>
      </c>
      <c r="H125" s="16">
        <f t="shared" si="17"/>
        <v>3857.2120633194154</v>
      </c>
      <c r="I125" s="3">
        <f t="shared" si="13"/>
        <v>4.0092842135389474E-2</v>
      </c>
      <c r="J125" s="52"/>
    </row>
    <row r="126" spans="1:10" x14ac:dyDescent="0.25">
      <c r="A126" t="s">
        <v>225</v>
      </c>
      <c r="B126" s="8" t="s">
        <v>299</v>
      </c>
      <c r="C126" s="15">
        <f>VLOOKUP($A126,RAW!$B$4:$M$283,10,FALSE)</f>
        <v>363202</v>
      </c>
      <c r="D126" s="15">
        <f>VLOOKUP($A126,RAW!$B$4:$M$283,11,FALSE)</f>
        <v>151036</v>
      </c>
      <c r="E126" s="1">
        <f t="shared" si="14"/>
        <v>-212166</v>
      </c>
      <c r="F126" s="1">
        <f t="shared" si="15"/>
        <v>56899.222740323072</v>
      </c>
      <c r="G126" s="16">
        <f t="shared" si="16"/>
        <v>-269065.22274032305</v>
      </c>
      <c r="H126" s="16">
        <f t="shared" si="17"/>
        <v>269065.22274032305</v>
      </c>
      <c r="I126" s="3">
        <f t="shared" si="13"/>
        <v>-0.74081426517564064</v>
      </c>
      <c r="J126" s="52"/>
    </row>
    <row r="127" spans="1:10" x14ac:dyDescent="0.25">
      <c r="A127" t="s">
        <v>118</v>
      </c>
      <c r="B127" s="8" t="s">
        <v>298</v>
      </c>
      <c r="C127" s="15">
        <f>VLOOKUP($A127,RAW!$B$4:$M$283,10,FALSE)</f>
        <v>58060</v>
      </c>
      <c r="D127" s="15">
        <f>VLOOKUP($A127,RAW!$B$4:$M$283,11,FALSE)</f>
        <v>24975</v>
      </c>
      <c r="E127" s="1">
        <f t="shared" si="14"/>
        <v>-33085</v>
      </c>
      <c r="F127" s="1">
        <f t="shared" si="15"/>
        <v>9095.6791876233001</v>
      </c>
      <c r="G127" s="16">
        <f t="shared" si="16"/>
        <v>-42180.679187623304</v>
      </c>
      <c r="H127" s="16">
        <f t="shared" si="17"/>
        <v>42180.679187623304</v>
      </c>
      <c r="I127" s="3">
        <f t="shared" si="13"/>
        <v>-0.72650153612854462</v>
      </c>
      <c r="J127" s="52"/>
    </row>
    <row r="128" spans="1:10" x14ac:dyDescent="0.25">
      <c r="A128" t="s">
        <v>141</v>
      </c>
      <c r="B128" s="8" t="s">
        <v>298</v>
      </c>
      <c r="C128" s="15">
        <f>VLOOKUP($A128,RAW!$B$4:$M$283,10,FALSE)</f>
        <v>80323</v>
      </c>
      <c r="D128" s="15">
        <f>VLOOKUP($A128,RAW!$B$4:$M$283,11,FALSE)</f>
        <v>104162</v>
      </c>
      <c r="E128" s="1">
        <f t="shared" si="14"/>
        <v>23839</v>
      </c>
      <c r="F128" s="1">
        <f t="shared" si="15"/>
        <v>12583.400609498214</v>
      </c>
      <c r="G128" s="16">
        <f t="shared" si="16"/>
        <v>11255.599390501786</v>
      </c>
      <c r="H128" s="16">
        <f t="shared" si="17"/>
        <v>11255.599390501786</v>
      </c>
      <c r="I128" s="3">
        <f t="shared" si="13"/>
        <v>0.1401292206528863</v>
      </c>
      <c r="J128" s="52"/>
    </row>
    <row r="129" spans="1:10" x14ac:dyDescent="0.25">
      <c r="A129" t="s">
        <v>85</v>
      </c>
      <c r="B129" s="8" t="s">
        <v>298</v>
      </c>
      <c r="C129" s="15">
        <f>VLOOKUP($A129,RAW!$B$4:$M$283,10,FALSE)</f>
        <v>46180</v>
      </c>
      <c r="D129" s="15">
        <f>VLOOKUP($A129,RAW!$B$4:$M$283,11,FALSE)</f>
        <v>58431</v>
      </c>
      <c r="E129" s="1">
        <f t="shared" si="14"/>
        <v>12251</v>
      </c>
      <c r="F129" s="1">
        <f t="shared" si="15"/>
        <v>7234.5584720021352</v>
      </c>
      <c r="G129" s="16">
        <f t="shared" si="16"/>
        <v>5016.4415279978648</v>
      </c>
      <c r="H129" s="16">
        <f t="shared" si="17"/>
        <v>5016.4415279978648</v>
      </c>
      <c r="I129" s="3">
        <f t="shared" si="13"/>
        <v>0.10862801056729894</v>
      </c>
      <c r="J129" s="52"/>
    </row>
    <row r="130" spans="1:10" x14ac:dyDescent="0.25">
      <c r="A130" t="s">
        <v>140</v>
      </c>
      <c r="B130" s="8" t="s">
        <v>298</v>
      </c>
      <c r="C130" s="15">
        <f>VLOOKUP($A130,RAW!$B$4:$M$283,10,FALSE)</f>
        <v>18182</v>
      </c>
      <c r="D130" s="15">
        <f>VLOOKUP($A130,RAW!$B$4:$M$283,11,FALSE)</f>
        <v>20764</v>
      </c>
      <c r="E130" s="1">
        <f t="shared" si="14"/>
        <v>2582</v>
      </c>
      <c r="F130" s="1">
        <f t="shared" si="15"/>
        <v>2848.3919908606067</v>
      </c>
      <c r="G130" s="16">
        <f t="shared" si="16"/>
        <v>-266.39199086060671</v>
      </c>
      <c r="H130" s="16">
        <f t="shared" si="17"/>
        <v>266.39199086060671</v>
      </c>
      <c r="I130" s="3">
        <f t="shared" si="13"/>
        <v>-1.4651412983203537E-2</v>
      </c>
      <c r="J130" s="52"/>
    </row>
    <row r="131" spans="1:10" x14ac:dyDescent="0.25">
      <c r="A131" t="s">
        <v>119</v>
      </c>
      <c r="B131" s="8" t="s">
        <v>298</v>
      </c>
      <c r="C131" s="15">
        <f>VLOOKUP($A131,RAW!$B$4:$M$283,10,FALSE)</f>
        <v>245799</v>
      </c>
      <c r="D131" s="15">
        <f>VLOOKUP($A131,RAW!$B$4:$M$283,11,FALSE)</f>
        <v>316202</v>
      </c>
      <c r="E131" s="1">
        <f t="shared" ref="E131:E162" si="18">D131-C131</f>
        <v>70403</v>
      </c>
      <c r="F131" s="1">
        <f t="shared" ref="F131:F162" si="19">+C131*E$260</f>
        <v>38506.869594189106</v>
      </c>
      <c r="G131" s="16">
        <f t="shared" ref="G131:G162" si="20">+E131-F131</f>
        <v>31896.130405810894</v>
      </c>
      <c r="H131" s="16">
        <f t="shared" ref="H131:H162" si="21">ABS(G131)</f>
        <v>31896.130405810894</v>
      </c>
      <c r="I131" s="3">
        <f t="shared" si="13"/>
        <v>0.12976509426731148</v>
      </c>
      <c r="J131" s="52"/>
    </row>
    <row r="132" spans="1:10" x14ac:dyDescent="0.25">
      <c r="A132" t="s">
        <v>242</v>
      </c>
      <c r="B132" s="8" t="s">
        <v>298</v>
      </c>
      <c r="C132" s="15">
        <f>VLOOKUP($A132,RAW!$B$4:$M$283,10,FALSE)</f>
        <v>381635</v>
      </c>
      <c r="D132" s="15">
        <f>VLOOKUP($A132,RAW!$B$4:$M$283,11,FALSE)</f>
        <v>491290</v>
      </c>
      <c r="E132" s="1">
        <f t="shared" si="18"/>
        <v>109655</v>
      </c>
      <c r="F132" s="1">
        <f t="shared" si="19"/>
        <v>59786.936389400929</v>
      </c>
      <c r="G132" s="16">
        <f t="shared" si="20"/>
        <v>49868.063610599071</v>
      </c>
      <c r="H132" s="16">
        <f t="shared" si="21"/>
        <v>49868.063610599071</v>
      </c>
      <c r="I132" s="3">
        <f t="shared" ref="I132:I194" si="22">IFERROR(+G132/C132,"")</f>
        <v>0.13066952352535557</v>
      </c>
      <c r="J132" s="52"/>
    </row>
    <row r="133" spans="1:10" x14ac:dyDescent="0.25">
      <c r="A133" t="s">
        <v>142</v>
      </c>
      <c r="B133" s="8" t="s">
        <v>298</v>
      </c>
      <c r="C133" s="15">
        <f>VLOOKUP($A133,RAW!$B$4:$M$283,10,FALSE)</f>
        <v>49119</v>
      </c>
      <c r="D133" s="15">
        <f>VLOOKUP($A133,RAW!$B$4:$M$283,11,FALSE)</f>
        <v>51930</v>
      </c>
      <c r="E133" s="1">
        <f t="shared" si="18"/>
        <v>2811</v>
      </c>
      <c r="F133" s="1">
        <f t="shared" si="19"/>
        <v>7694.9821911276067</v>
      </c>
      <c r="G133" s="16">
        <f t="shared" si="20"/>
        <v>-4883.9821911276067</v>
      </c>
      <c r="H133" s="16">
        <f t="shared" si="21"/>
        <v>4883.9821911276067</v>
      </c>
      <c r="I133" s="3">
        <f t="shared" si="22"/>
        <v>-9.943162912778368E-2</v>
      </c>
      <c r="J133" s="52"/>
    </row>
    <row r="134" spans="1:10" x14ac:dyDescent="0.25">
      <c r="A134" t="s">
        <v>143</v>
      </c>
      <c r="B134" s="8" t="s">
        <v>299</v>
      </c>
      <c r="C134" s="15">
        <f>VLOOKUP($A134,RAW!$B$4:$M$283,10,FALSE)</f>
        <v>13847.25</v>
      </c>
      <c r="D134" s="15">
        <f>VLOOKUP($A134,RAW!$B$4:$M$283,11,FALSE)</f>
        <v>25351</v>
      </c>
      <c r="E134" s="1">
        <f t="shared" si="18"/>
        <v>11503.75</v>
      </c>
      <c r="F134" s="1">
        <f t="shared" si="19"/>
        <v>2169.3100866485829</v>
      </c>
      <c r="G134" s="16">
        <f t="shared" si="20"/>
        <v>9334.4399133514162</v>
      </c>
      <c r="H134" s="16">
        <f t="shared" si="21"/>
        <v>9334.4399133514162</v>
      </c>
      <c r="I134" s="3">
        <f t="shared" si="22"/>
        <v>0.6741006274423742</v>
      </c>
      <c r="J134" s="52"/>
    </row>
    <row r="135" spans="1:10" x14ac:dyDescent="0.25">
      <c r="A135" t="s">
        <v>265</v>
      </c>
      <c r="B135" s="8" t="s">
        <v>298</v>
      </c>
      <c r="C135" s="15">
        <f>VLOOKUP($A135,RAW!$B$4:$M$283,10,FALSE)</f>
        <v>4687237</v>
      </c>
      <c r="D135" s="15">
        <f>VLOOKUP($A135,RAW!$B$4:$M$283,11,FALSE)</f>
        <v>3320483</v>
      </c>
      <c r="E135" s="1">
        <f t="shared" si="18"/>
        <v>-1366754</v>
      </c>
      <c r="F135" s="1">
        <f t="shared" si="19"/>
        <v>734302.51512845105</v>
      </c>
      <c r="G135" s="16">
        <f t="shared" si="20"/>
        <v>-2101056.5151284509</v>
      </c>
      <c r="H135" s="16">
        <f t="shared" si="21"/>
        <v>2101056.5151284509</v>
      </c>
      <c r="I135" s="3">
        <f t="shared" si="22"/>
        <v>-0.44825053973768575</v>
      </c>
      <c r="J135" s="52"/>
    </row>
    <row r="136" spans="1:10" x14ac:dyDescent="0.25">
      <c r="A136" t="s">
        <v>226</v>
      </c>
      <c r="B136" s="8" t="s">
        <v>299</v>
      </c>
      <c r="C136" s="15">
        <f>VLOOKUP($A136,RAW!$B$4:$M$283,10,FALSE)</f>
        <v>201265</v>
      </c>
      <c r="D136" s="15">
        <f>VLOOKUP($A136,RAW!$B$4:$M$283,11,FALSE)</f>
        <v>74664</v>
      </c>
      <c r="E136" s="1">
        <f t="shared" si="18"/>
        <v>-126601</v>
      </c>
      <c r="F136" s="1">
        <f t="shared" si="19"/>
        <v>31530.173470496095</v>
      </c>
      <c r="G136" s="16">
        <f t="shared" si="20"/>
        <v>-158131.17347049608</v>
      </c>
      <c r="H136" s="16">
        <f t="shared" si="21"/>
        <v>158131.17347049608</v>
      </c>
      <c r="I136" s="3">
        <f t="shared" si="22"/>
        <v>-0.7856864008669967</v>
      </c>
      <c r="J136" s="52"/>
    </row>
    <row r="137" spans="1:10" x14ac:dyDescent="0.25">
      <c r="A137" t="s">
        <v>205</v>
      </c>
      <c r="B137" s="8" t="s">
        <v>298</v>
      </c>
      <c r="C137" s="15">
        <f>VLOOKUP($A137,RAW!$B$4:$M$283,10,FALSE)</f>
        <v>227636</v>
      </c>
      <c r="D137" s="15">
        <f>VLOOKUP($A137,RAW!$B$4:$M$283,11,FALSE)</f>
        <v>455073</v>
      </c>
      <c r="E137" s="1">
        <f t="shared" si="18"/>
        <v>227437</v>
      </c>
      <c r="F137" s="1">
        <f t="shared" si="19"/>
        <v>35661.45414319355</v>
      </c>
      <c r="G137" s="16">
        <f t="shared" si="20"/>
        <v>191775.54585680645</v>
      </c>
      <c r="H137" s="16">
        <f t="shared" si="21"/>
        <v>191775.54585680645</v>
      </c>
      <c r="I137" s="3">
        <f t="shared" si="22"/>
        <v>0.84246580442815044</v>
      </c>
      <c r="J137" s="52"/>
    </row>
    <row r="138" spans="1:10" x14ac:dyDescent="0.25">
      <c r="A138" t="s">
        <v>43</v>
      </c>
      <c r="B138" s="8" t="s">
        <v>298</v>
      </c>
      <c r="C138" s="15">
        <f>VLOOKUP($A138,RAW!$B$4:$M$283,10,FALSE)</f>
        <v>171622</v>
      </c>
      <c r="D138" s="15">
        <f>VLOOKUP($A138,RAW!$B$4:$M$283,11,FALSE)</f>
        <v>181560</v>
      </c>
      <c r="E138" s="1">
        <f t="shared" si="18"/>
        <v>9938</v>
      </c>
      <c r="F138" s="1">
        <f t="shared" si="19"/>
        <v>26886.301301038337</v>
      </c>
      <c r="G138" s="16">
        <f t="shared" si="20"/>
        <v>-16948.301301038337</v>
      </c>
      <c r="H138" s="16">
        <f t="shared" si="21"/>
        <v>16948.301301038337</v>
      </c>
      <c r="I138" s="3">
        <f t="shared" si="22"/>
        <v>-9.875366387198807E-2</v>
      </c>
      <c r="J138" s="52"/>
    </row>
    <row r="139" spans="1:10" x14ac:dyDescent="0.25">
      <c r="A139" t="s">
        <v>44</v>
      </c>
      <c r="B139" s="8" t="s">
        <v>298</v>
      </c>
      <c r="C139" s="15">
        <f>VLOOKUP($A139,RAW!$B$4:$M$283,10,FALSE)</f>
        <v>35738</v>
      </c>
      <c r="D139" s="15">
        <f>VLOOKUP($A139,RAW!$B$4:$M$283,11,FALSE)</f>
        <v>62394</v>
      </c>
      <c r="E139" s="1">
        <f t="shared" si="18"/>
        <v>26656</v>
      </c>
      <c r="F139" s="1">
        <f t="shared" si="19"/>
        <v>5598.7148261674383</v>
      </c>
      <c r="G139" s="16">
        <f t="shared" si="20"/>
        <v>21057.285173832563</v>
      </c>
      <c r="H139" s="16">
        <f t="shared" si="21"/>
        <v>21057.285173832563</v>
      </c>
      <c r="I139" s="3">
        <f t="shared" si="22"/>
        <v>0.58921274760290343</v>
      </c>
      <c r="J139" s="52"/>
    </row>
    <row r="140" spans="1:10" x14ac:dyDescent="0.25">
      <c r="A140" t="s">
        <v>144</v>
      </c>
      <c r="B140" s="8" t="s">
        <v>298</v>
      </c>
      <c r="C140" s="15">
        <f>VLOOKUP($A140,RAW!$B$4:$M$283,10,FALSE)</f>
        <v>115161</v>
      </c>
      <c r="D140" s="15">
        <f>VLOOKUP($A140,RAW!$B$4:$M$283,11,FALSE)</f>
        <v>221527</v>
      </c>
      <c r="E140" s="1">
        <f t="shared" si="18"/>
        <v>106366</v>
      </c>
      <c r="F140" s="1">
        <f t="shared" si="19"/>
        <v>18041.121442057989</v>
      </c>
      <c r="G140" s="16">
        <f t="shared" si="20"/>
        <v>88324.878557942007</v>
      </c>
      <c r="H140" s="16">
        <f t="shared" si="21"/>
        <v>88324.878557942007</v>
      </c>
      <c r="I140" s="3">
        <f t="shared" si="22"/>
        <v>0.76696866611041936</v>
      </c>
      <c r="J140" s="52"/>
    </row>
    <row r="141" spans="1:10" x14ac:dyDescent="0.25">
      <c r="A141" t="s">
        <v>145</v>
      </c>
      <c r="B141" s="8" t="s">
        <v>299</v>
      </c>
      <c r="C141" s="15">
        <f>VLOOKUP($A141,RAW!$B$4:$M$283,10,FALSE)</f>
        <v>69435</v>
      </c>
      <c r="D141" s="15">
        <f>VLOOKUP($A141,RAW!$B$4:$M$283,11,FALSE)</f>
        <v>79747</v>
      </c>
      <c r="E141" s="1">
        <f t="shared" si="18"/>
        <v>10312</v>
      </c>
      <c r="F141" s="1">
        <f t="shared" si="19"/>
        <v>10877.686606831274</v>
      </c>
      <c r="G141" s="16">
        <f t="shared" si="20"/>
        <v>-565.68660683127382</v>
      </c>
      <c r="H141" s="16">
        <f t="shared" si="21"/>
        <v>565.68660683127382</v>
      </c>
      <c r="I141" s="3">
        <f t="shared" si="22"/>
        <v>-8.1469951297079828E-3</v>
      </c>
      <c r="J141" s="52"/>
    </row>
    <row r="142" spans="1:10" x14ac:dyDescent="0.25">
      <c r="A142" t="s">
        <v>146</v>
      </c>
      <c r="B142" s="8" t="s">
        <v>299</v>
      </c>
      <c r="C142" s="15">
        <f>VLOOKUP($A142,RAW!$B$4:$M$283,10,FALSE)</f>
        <v>49758</v>
      </c>
      <c r="D142" s="15">
        <f>VLOOKUP($A142,RAW!$B$4:$M$283,11,FALSE)</f>
        <v>60957</v>
      </c>
      <c r="E142" s="1">
        <f t="shared" si="18"/>
        <v>11199</v>
      </c>
      <c r="F142" s="1">
        <f t="shared" si="19"/>
        <v>7795.087926589048</v>
      </c>
      <c r="G142" s="16">
        <f t="shared" si="20"/>
        <v>3403.912073410952</v>
      </c>
      <c r="H142" s="16">
        <f t="shared" si="21"/>
        <v>3403.912073410952</v>
      </c>
      <c r="I142" s="3">
        <f t="shared" si="22"/>
        <v>6.8409342686823263E-2</v>
      </c>
      <c r="J142" s="52"/>
    </row>
    <row r="143" spans="1:10" x14ac:dyDescent="0.25">
      <c r="A143" t="s">
        <v>262</v>
      </c>
      <c r="B143" s="8" t="s">
        <v>299</v>
      </c>
      <c r="C143" s="15">
        <f>VLOOKUP($A143,RAW!$B$4:$M$283,10,FALSE)</f>
        <v>68048</v>
      </c>
      <c r="D143" s="15">
        <f>VLOOKUP($A143,RAW!$B$4:$M$283,11,FALSE)</f>
        <v>73562</v>
      </c>
      <c r="E143" s="1">
        <f t="shared" si="18"/>
        <v>5514</v>
      </c>
      <c r="F143" s="1">
        <f t="shared" si="19"/>
        <v>10660.399196682574</v>
      </c>
      <c r="G143" s="16">
        <f t="shared" si="20"/>
        <v>-5146.3991966825743</v>
      </c>
      <c r="H143" s="16">
        <f t="shared" si="21"/>
        <v>5146.3991966825743</v>
      </c>
      <c r="I143" s="3">
        <f t="shared" si="22"/>
        <v>-7.5628955982285653E-2</v>
      </c>
      <c r="J143" s="52"/>
    </row>
    <row r="144" spans="1:10" x14ac:dyDescent="0.25">
      <c r="A144" t="s">
        <v>147</v>
      </c>
      <c r="B144" s="8" t="s">
        <v>298</v>
      </c>
      <c r="C144" s="15">
        <f>VLOOKUP($A144,RAW!$B$4:$M$283,10,FALSE)</f>
        <v>22996</v>
      </c>
      <c r="D144" s="15">
        <f>VLOOKUP($A144,RAW!$B$4:$M$283,11,FALSE)</f>
        <v>34077</v>
      </c>
      <c r="E144" s="1">
        <f t="shared" si="18"/>
        <v>11081</v>
      </c>
      <c r="F144" s="1">
        <f t="shared" si="19"/>
        <v>3602.5531966687117</v>
      </c>
      <c r="G144" s="16">
        <f t="shared" si="20"/>
        <v>7478.4468033312878</v>
      </c>
      <c r="H144" s="16">
        <f t="shared" si="21"/>
        <v>7478.4468033312878</v>
      </c>
      <c r="I144" s="3">
        <f t="shared" si="22"/>
        <v>0.32520641865243033</v>
      </c>
      <c r="J144" s="52"/>
    </row>
    <row r="145" spans="1:10" x14ac:dyDescent="0.25">
      <c r="A145" t="s">
        <v>263</v>
      </c>
      <c r="B145" s="8" t="s">
        <v>298</v>
      </c>
      <c r="C145" s="15">
        <f>VLOOKUP($A145,RAW!$B$4:$M$283,10,FALSE)</f>
        <v>160461</v>
      </c>
      <c r="D145" s="15">
        <f>VLOOKUP($A145,RAW!$B$4:$M$283,11,FALSE)</f>
        <v>206100</v>
      </c>
      <c r="E145" s="1">
        <f t="shared" si="18"/>
        <v>45639</v>
      </c>
      <c r="F145" s="1">
        <f t="shared" si="19"/>
        <v>25137.819120310407</v>
      </c>
      <c r="G145" s="16">
        <f t="shared" si="20"/>
        <v>20501.180879689593</v>
      </c>
      <c r="H145" s="16">
        <f t="shared" si="21"/>
        <v>20501.180879689593</v>
      </c>
      <c r="I145" s="3">
        <f t="shared" si="22"/>
        <v>0.12776425972472807</v>
      </c>
      <c r="J145" s="52"/>
    </row>
    <row r="146" spans="1:10" x14ac:dyDescent="0.25">
      <c r="A146" t="s">
        <v>7</v>
      </c>
      <c r="B146" s="8" t="s">
        <v>298</v>
      </c>
      <c r="C146" s="15">
        <f>VLOOKUP($A146,RAW!$B$4:$M$283,10,FALSE)</f>
        <v>502537</v>
      </c>
      <c r="D146" s="15">
        <f>VLOOKUP($A146,RAW!$B$4:$M$283,11,FALSE)</f>
        <v>534652</v>
      </c>
      <c r="E146" s="1">
        <f t="shared" si="18"/>
        <v>32115</v>
      </c>
      <c r="F146" s="1">
        <f t="shared" si="19"/>
        <v>78727.442850682914</v>
      </c>
      <c r="G146" s="16">
        <f t="shared" si="20"/>
        <v>-46612.442850682914</v>
      </c>
      <c r="H146" s="16">
        <f t="shared" si="21"/>
        <v>46612.442850682914</v>
      </c>
      <c r="I146" s="3">
        <f t="shared" si="22"/>
        <v>-9.2754250633650684E-2</v>
      </c>
      <c r="J146" s="52"/>
    </row>
    <row r="147" spans="1:10" x14ac:dyDescent="0.25">
      <c r="A147" t="s">
        <v>104</v>
      </c>
      <c r="B147" s="8" t="s">
        <v>298</v>
      </c>
      <c r="C147" s="15">
        <f>VLOOKUP($A147,RAW!$B$4:$M$283,10,FALSE)</f>
        <v>124535</v>
      </c>
      <c r="D147" s="15">
        <f>VLOOKUP($A147,RAW!$B$4:$M$283,11,FALSE)</f>
        <v>172531</v>
      </c>
      <c r="E147" s="1">
        <f t="shared" si="18"/>
        <v>47996</v>
      </c>
      <c r="F147" s="1">
        <f t="shared" si="19"/>
        <v>19509.652215478258</v>
      </c>
      <c r="G147" s="16">
        <f t="shared" si="20"/>
        <v>28486.347784521742</v>
      </c>
      <c r="H147" s="16">
        <f t="shared" si="21"/>
        <v>28486.347784521742</v>
      </c>
      <c r="I147" s="3">
        <f t="shared" si="22"/>
        <v>0.22874170140540204</v>
      </c>
      <c r="J147" s="52"/>
    </row>
    <row r="148" spans="1:10" x14ac:dyDescent="0.25">
      <c r="A148" t="s">
        <v>86</v>
      </c>
      <c r="B148" s="8" t="s">
        <v>298</v>
      </c>
      <c r="C148" s="15">
        <f>VLOOKUP($A148,RAW!$B$4:$M$283,10,FALSE)</f>
        <v>79487</v>
      </c>
      <c r="D148" s="15">
        <f>VLOOKUP($A148,RAW!$B$4:$M$283,11,FALSE)</f>
        <v>77338</v>
      </c>
      <c r="E148" s="1">
        <f t="shared" si="18"/>
        <v>-2149</v>
      </c>
      <c r="F148" s="1">
        <f t="shared" si="19"/>
        <v>12452.432855435984</v>
      </c>
      <c r="G148" s="16">
        <f t="shared" si="20"/>
        <v>-14601.432855435984</v>
      </c>
      <c r="H148" s="16">
        <f t="shared" si="21"/>
        <v>14601.432855435984</v>
      </c>
      <c r="I148" s="3">
        <f t="shared" si="22"/>
        <v>-0.18369586039775038</v>
      </c>
      <c r="J148" s="52"/>
    </row>
    <row r="149" spans="1:10" x14ac:dyDescent="0.25">
      <c r="A149" t="s">
        <v>92</v>
      </c>
      <c r="B149" s="8" t="s">
        <v>298</v>
      </c>
      <c r="C149" s="15">
        <f>VLOOKUP($A149,RAW!$B$4:$M$283,10,FALSE)</f>
        <v>3245945</v>
      </c>
      <c r="D149" s="15">
        <f>VLOOKUP($A149,RAW!$B$4:$M$283,11,FALSE)</f>
        <v>4497266</v>
      </c>
      <c r="E149" s="1">
        <f t="shared" si="18"/>
        <v>1251321</v>
      </c>
      <c r="F149" s="1">
        <f t="shared" si="19"/>
        <v>508509.72064536531</v>
      </c>
      <c r="G149" s="16">
        <f t="shared" si="20"/>
        <v>742811.27935463469</v>
      </c>
      <c r="H149" s="16">
        <f t="shared" si="21"/>
        <v>742811.27935463469</v>
      </c>
      <c r="I149" s="3">
        <f t="shared" si="22"/>
        <v>0.22884284217835937</v>
      </c>
      <c r="J149" s="52"/>
    </row>
    <row r="150" spans="1:10" x14ac:dyDescent="0.25">
      <c r="A150" t="s">
        <v>243</v>
      </c>
      <c r="B150" s="8" t="s">
        <v>298</v>
      </c>
      <c r="C150" s="15">
        <f>VLOOKUP($A150,RAW!$B$4:$M$283,10,FALSE)</f>
        <v>10619</v>
      </c>
      <c r="D150" s="15">
        <f>VLOOKUP($A150,RAW!$B$4:$M$283,11,FALSE)</f>
        <v>7727</v>
      </c>
      <c r="E150" s="1">
        <f t="shared" si="18"/>
        <v>-2892</v>
      </c>
      <c r="F150" s="1">
        <f t="shared" si="19"/>
        <v>1663.5724645775374</v>
      </c>
      <c r="G150" s="16">
        <f t="shared" si="20"/>
        <v>-4555.5724645775372</v>
      </c>
      <c r="H150" s="16">
        <f t="shared" si="21"/>
        <v>4555.5724645775372</v>
      </c>
      <c r="I150" s="3">
        <f t="shared" si="22"/>
        <v>-0.42900202133699378</v>
      </c>
      <c r="J150" s="52"/>
    </row>
    <row r="151" spans="1:10" x14ac:dyDescent="0.25">
      <c r="A151" t="s">
        <v>51</v>
      </c>
      <c r="B151" s="8" t="s">
        <v>298</v>
      </c>
      <c r="C151" s="15">
        <f>VLOOKUP($A151,RAW!$B$4:$M$283,10,FALSE)</f>
        <v>1307.4000000000001</v>
      </c>
      <c r="D151" s="15">
        <f>VLOOKUP($A151,RAW!$B$4:$M$283,11,FALSE)</f>
        <v>2310</v>
      </c>
      <c r="E151" s="1">
        <f t="shared" si="18"/>
        <v>1002.5999999999999</v>
      </c>
      <c r="F151" s="1">
        <f t="shared" si="19"/>
        <v>204.81727471406651</v>
      </c>
      <c r="G151" s="16">
        <f t="shared" si="20"/>
        <v>797.78272528593334</v>
      </c>
      <c r="H151" s="16">
        <f t="shared" si="21"/>
        <v>797.78272528593334</v>
      </c>
      <c r="I151" s="3">
        <f t="shared" si="22"/>
        <v>0.61020554175151698</v>
      </c>
      <c r="J151" s="52"/>
    </row>
    <row r="152" spans="1:10" x14ac:dyDescent="0.25">
      <c r="A152" t="s">
        <v>206</v>
      </c>
      <c r="B152" s="8" t="s">
        <v>298</v>
      </c>
      <c r="C152" s="15">
        <f>VLOOKUP($A152,RAW!$B$4:$M$283,10,FALSE)</f>
        <v>145676</v>
      </c>
      <c r="D152" s="15">
        <f>VLOOKUP($A152,RAW!$B$4:$M$283,11,FALSE)</f>
        <v>178909</v>
      </c>
      <c r="E152" s="1">
        <f t="shared" si="18"/>
        <v>33233</v>
      </c>
      <c r="F152" s="1">
        <f t="shared" si="19"/>
        <v>22821.601125322282</v>
      </c>
      <c r="G152" s="16">
        <f t="shared" si="20"/>
        <v>10411.398874677718</v>
      </c>
      <c r="H152" s="16">
        <f t="shared" si="21"/>
        <v>10411.398874677718</v>
      </c>
      <c r="I152" s="3">
        <f t="shared" si="22"/>
        <v>7.1469554866125634E-2</v>
      </c>
      <c r="J152" s="52"/>
    </row>
    <row r="153" spans="1:10" x14ac:dyDescent="0.25">
      <c r="A153" t="s">
        <v>153</v>
      </c>
      <c r="B153" s="8" t="s">
        <v>299</v>
      </c>
      <c r="C153" s="15">
        <f>VLOOKUP($A153,RAW!$B$4:$M$283,10,FALSE)</f>
        <v>434988</v>
      </c>
      <c r="D153" s="15">
        <f>VLOOKUP($A153,RAW!$B$4:$M$283,11,FALSE)</f>
        <v>879519</v>
      </c>
      <c r="E153" s="1">
        <f t="shared" si="18"/>
        <v>444531</v>
      </c>
      <c r="F153" s="1">
        <f t="shared" si="19"/>
        <v>68145.216990456145</v>
      </c>
      <c r="G153" s="16">
        <f t="shared" si="20"/>
        <v>376385.78300954384</v>
      </c>
      <c r="H153" s="16">
        <f t="shared" si="21"/>
        <v>376385.78300954384</v>
      </c>
      <c r="I153" s="3">
        <f t="shared" si="22"/>
        <v>0.86527854333807797</v>
      </c>
      <c r="J153" s="52"/>
    </row>
    <row r="154" spans="1:10" x14ac:dyDescent="0.25">
      <c r="A154" t="s">
        <v>148</v>
      </c>
      <c r="B154" s="8" t="s">
        <v>299</v>
      </c>
      <c r="C154" s="15">
        <f>VLOOKUP($A154,RAW!$B$4:$M$283,10,FALSE)</f>
        <v>31912</v>
      </c>
      <c r="D154" s="15">
        <f>VLOOKUP($A154,RAW!$B$4:$M$283,11,FALSE)</f>
        <v>75755</v>
      </c>
      <c r="E154" s="1">
        <f t="shared" si="18"/>
        <v>43843</v>
      </c>
      <c r="F154" s="1">
        <f t="shared" si="19"/>
        <v>4999.3336933419696</v>
      </c>
      <c r="G154" s="16">
        <f t="shared" si="20"/>
        <v>38843.666306658029</v>
      </c>
      <c r="H154" s="16">
        <f t="shared" si="21"/>
        <v>38843.666306658029</v>
      </c>
      <c r="I154" s="3">
        <f t="shared" si="22"/>
        <v>1.2172119048213221</v>
      </c>
      <c r="J154" s="52"/>
    </row>
    <row r="155" spans="1:10" x14ac:dyDescent="0.25">
      <c r="A155" t="s">
        <v>149</v>
      </c>
      <c r="B155" s="8" t="s">
        <v>298</v>
      </c>
      <c r="C155" s="15">
        <f>VLOOKUP($A155,RAW!$B$4:$M$283,10,FALSE)</f>
        <v>415171</v>
      </c>
      <c r="D155" s="15">
        <f>VLOOKUP($A155,RAW!$B$4:$M$283,11,FALSE)</f>
        <v>709039</v>
      </c>
      <c r="E155" s="1">
        <f t="shared" si="18"/>
        <v>293868</v>
      </c>
      <c r="F155" s="1">
        <f t="shared" si="19"/>
        <v>65040.685911208282</v>
      </c>
      <c r="G155" s="16">
        <f t="shared" si="20"/>
        <v>228827.31408879173</v>
      </c>
      <c r="H155" s="16">
        <f t="shared" si="21"/>
        <v>228827.31408879173</v>
      </c>
      <c r="I155" s="3">
        <f t="shared" si="22"/>
        <v>0.55116401215111777</v>
      </c>
      <c r="J155" s="52"/>
    </row>
    <row r="156" spans="1:10" x14ac:dyDescent="0.25">
      <c r="A156" t="s">
        <v>150</v>
      </c>
      <c r="B156" s="8" t="s">
        <v>299</v>
      </c>
      <c r="C156" s="15">
        <f>VLOOKUP($A156,RAW!$B$4:$M$283,10,FALSE)</f>
        <v>11449.3</v>
      </c>
      <c r="D156" s="15">
        <f>VLOOKUP($A156,RAW!$B$4:$M$283,11,FALSE)</f>
        <v>18949</v>
      </c>
      <c r="E156" s="1">
        <f t="shared" si="18"/>
        <v>7499.7000000000007</v>
      </c>
      <c r="F156" s="1">
        <f t="shared" si="19"/>
        <v>1793.647256680252</v>
      </c>
      <c r="G156" s="16">
        <f t="shared" si="20"/>
        <v>5706.0527433197485</v>
      </c>
      <c r="H156" s="16">
        <f t="shared" si="21"/>
        <v>5706.0527433197485</v>
      </c>
      <c r="I156" s="3">
        <f t="shared" si="22"/>
        <v>0.49837568613974209</v>
      </c>
      <c r="J156" s="52"/>
    </row>
    <row r="157" spans="1:10" x14ac:dyDescent="0.25">
      <c r="A157" t="s">
        <v>151</v>
      </c>
      <c r="B157" s="8" t="s">
        <v>299</v>
      </c>
      <c r="C157" s="15">
        <f>VLOOKUP($A157,RAW!$B$4:$M$283,10,FALSE)</f>
        <v>49916.45</v>
      </c>
      <c r="D157" s="15">
        <f>VLOOKUP($A157,RAW!$B$4:$M$283,11,FALSE)</f>
        <v>81554</v>
      </c>
      <c r="E157" s="1">
        <f t="shared" si="18"/>
        <v>31637.550000000003</v>
      </c>
      <c r="F157" s="1">
        <f t="shared" si="19"/>
        <v>7819.9107024636414</v>
      </c>
      <c r="G157" s="16">
        <f t="shared" si="20"/>
        <v>23817.639297536363</v>
      </c>
      <c r="H157" s="16">
        <f t="shared" si="21"/>
        <v>23817.639297536363</v>
      </c>
      <c r="I157" s="3">
        <f t="shared" si="22"/>
        <v>0.47715010377413386</v>
      </c>
      <c r="J157" s="52"/>
    </row>
    <row r="158" spans="1:10" x14ac:dyDescent="0.25">
      <c r="A158" t="s">
        <v>152</v>
      </c>
      <c r="B158" s="8" t="s">
        <v>298</v>
      </c>
      <c r="C158" s="15">
        <f>VLOOKUP($A158,RAW!$B$4:$M$283,10,FALSE)</f>
        <v>40151</v>
      </c>
      <c r="D158" s="15">
        <f>VLOOKUP($A158,RAW!$B$4:$M$283,11,FALSE)</f>
        <v>53508</v>
      </c>
      <c r="E158" s="1">
        <f t="shared" si="18"/>
        <v>13357</v>
      </c>
      <c r="F158" s="1">
        <f t="shared" si="19"/>
        <v>6290.0553748236844</v>
      </c>
      <c r="G158" s="16">
        <f t="shared" si="20"/>
        <v>7066.9446251763156</v>
      </c>
      <c r="H158" s="16">
        <f t="shared" si="21"/>
        <v>7066.9446251763156</v>
      </c>
      <c r="I158" s="3">
        <f t="shared" si="22"/>
        <v>0.17600918097124146</v>
      </c>
      <c r="J158" s="52"/>
    </row>
    <row r="159" spans="1:10" x14ac:dyDescent="0.25">
      <c r="A159" t="s">
        <v>176</v>
      </c>
      <c r="B159" s="8" t="s">
        <v>298</v>
      </c>
      <c r="C159" s="15">
        <f>VLOOKUP($A159,RAW!$B$4:$M$283,10,FALSE)</f>
        <v>233643</v>
      </c>
      <c r="D159" s="15">
        <f>VLOOKUP($A159,RAW!$B$4:$M$283,11,FALSE)</f>
        <v>1022498</v>
      </c>
      <c r="E159" s="1">
        <f t="shared" si="18"/>
        <v>788855</v>
      </c>
      <c r="F159" s="1">
        <f t="shared" si="19"/>
        <v>36602.510720528255</v>
      </c>
      <c r="G159" s="16">
        <f t="shared" si="20"/>
        <v>752252.4892794718</v>
      </c>
      <c r="H159" s="16">
        <f t="shared" si="21"/>
        <v>752252.4892794718</v>
      </c>
      <c r="I159" s="3">
        <f t="shared" si="22"/>
        <v>3.2196662826597491</v>
      </c>
      <c r="J159" s="52"/>
    </row>
    <row r="160" spans="1:10" x14ac:dyDescent="0.25">
      <c r="A160" t="s">
        <v>105</v>
      </c>
      <c r="B160" s="8" t="s">
        <v>298</v>
      </c>
      <c r="C160" s="15">
        <f>VLOOKUP($A160,RAW!$B$4:$M$283,10,FALSE)</f>
        <v>62157</v>
      </c>
      <c r="D160" s="15">
        <f>VLOOKUP($A160,RAW!$B$4:$M$283,11,FALSE)</f>
        <v>68942</v>
      </c>
      <c r="E160" s="1">
        <f t="shared" si="18"/>
        <v>6785</v>
      </c>
      <c r="F160" s="1">
        <f t="shared" si="19"/>
        <v>9737.515178523965</v>
      </c>
      <c r="G160" s="16">
        <f t="shared" si="20"/>
        <v>-2952.515178523965</v>
      </c>
      <c r="H160" s="16">
        <f t="shared" si="21"/>
        <v>2952.515178523965</v>
      </c>
      <c r="I160" s="3">
        <f t="shared" si="22"/>
        <v>-4.7500927948967375E-2</v>
      </c>
      <c r="J160" s="52"/>
    </row>
    <row r="161" spans="1:10" x14ac:dyDescent="0.25">
      <c r="A161" t="s">
        <v>244</v>
      </c>
      <c r="B161" s="8" t="s">
        <v>299</v>
      </c>
      <c r="C161" s="15">
        <f>VLOOKUP($A161,RAW!$B$4:$M$283,10,FALSE)</f>
        <v>2009.6</v>
      </c>
      <c r="D161" s="15">
        <f>VLOOKUP($A161,RAW!$B$4:$M$283,11,FALSE)</f>
        <v>1206</v>
      </c>
      <c r="E161" s="1">
        <f t="shared" si="18"/>
        <v>-803.59999999999991</v>
      </c>
      <c r="F161" s="1">
        <f t="shared" si="19"/>
        <v>314.82392172662384</v>
      </c>
      <c r="G161" s="16">
        <f t="shared" si="20"/>
        <v>-1118.4239217266238</v>
      </c>
      <c r="H161" s="16">
        <f t="shared" si="21"/>
        <v>1118.4239217266238</v>
      </c>
      <c r="I161" s="3">
        <f t="shared" si="22"/>
        <v>-0.55654056614581204</v>
      </c>
      <c r="J161" s="52"/>
    </row>
    <row r="162" spans="1:10" x14ac:dyDescent="0.25">
      <c r="A162" t="s">
        <v>154</v>
      </c>
      <c r="B162" s="8" t="s">
        <v>299</v>
      </c>
      <c r="C162" s="15">
        <f>VLOOKUP($A162,RAW!$B$4:$M$283,10,FALSE)</f>
        <v>16188</v>
      </c>
      <c r="D162" s="15">
        <f>VLOOKUP($A162,RAW!$B$4:$M$283,11,FALSE)</f>
        <v>12442</v>
      </c>
      <c r="E162" s="1">
        <f t="shared" si="18"/>
        <v>-3746</v>
      </c>
      <c r="F162" s="1">
        <f t="shared" si="19"/>
        <v>2536.0119650231823</v>
      </c>
      <c r="G162" s="16">
        <f t="shared" si="20"/>
        <v>-6282.0119650231827</v>
      </c>
      <c r="H162" s="16">
        <f t="shared" si="21"/>
        <v>6282.0119650231827</v>
      </c>
      <c r="I162" s="3">
        <f t="shared" si="22"/>
        <v>-0.38806597263548198</v>
      </c>
      <c r="J162" s="52"/>
    </row>
    <row r="163" spans="1:10" x14ac:dyDescent="0.25">
      <c r="A163" t="s">
        <v>10</v>
      </c>
      <c r="B163" s="8" t="s">
        <v>299</v>
      </c>
      <c r="C163" s="15">
        <f>VLOOKUP($A163,RAW!$B$4:$M$283,10,FALSE)</f>
        <v>11987</v>
      </c>
      <c r="D163" s="15">
        <f>VLOOKUP($A163,RAW!$B$4:$M$283,11,FALSE)</f>
        <v>18133</v>
      </c>
      <c r="E163" s="1">
        <f t="shared" ref="E163:E175" si="23">D163-C163</f>
        <v>6146</v>
      </c>
      <c r="F163" s="1">
        <f t="shared" ref="F163:F175" si="24">+C163*E$260</f>
        <v>1877.8833348611865</v>
      </c>
      <c r="G163" s="16">
        <f t="shared" ref="G163:G175" si="25">+E163-F163</f>
        <v>4268.1166651388139</v>
      </c>
      <c r="H163" s="16">
        <f t="shared" ref="H163:H175" si="26">ABS(G163)</f>
        <v>4268.1166651388139</v>
      </c>
      <c r="I163" s="3">
        <f t="shared" si="22"/>
        <v>0.35606212272785631</v>
      </c>
      <c r="J163" s="52"/>
    </row>
    <row r="164" spans="1:10" x14ac:dyDescent="0.25">
      <c r="A164" t="s">
        <v>155</v>
      </c>
      <c r="B164" s="8" t="s">
        <v>298</v>
      </c>
      <c r="C164" s="15">
        <f>VLOOKUP($A164,RAW!$B$4:$M$283,10,FALSE)</f>
        <v>43271</v>
      </c>
      <c r="D164" s="15">
        <f>VLOOKUP($A164,RAW!$B$4:$M$283,11,FALSE)</f>
        <v>60841</v>
      </c>
      <c r="E164" s="1">
        <f t="shared" si="23"/>
        <v>17570</v>
      </c>
      <c r="F164" s="1">
        <f t="shared" si="24"/>
        <v>6778.8345526635858</v>
      </c>
      <c r="G164" s="16">
        <f t="shared" si="25"/>
        <v>10791.165447336414</v>
      </c>
      <c r="H164" s="16">
        <f t="shared" si="26"/>
        <v>10791.165447336414</v>
      </c>
      <c r="I164" s="3">
        <f t="shared" si="22"/>
        <v>0.24938562657059957</v>
      </c>
      <c r="J164" s="52"/>
    </row>
    <row r="165" spans="1:10" x14ac:dyDescent="0.25">
      <c r="A165" t="s">
        <v>207</v>
      </c>
      <c r="B165" s="8" t="s">
        <v>299</v>
      </c>
      <c r="C165" s="15">
        <f>VLOOKUP($A165,RAW!$B$4:$M$283,10,FALSE)</f>
        <v>792094</v>
      </c>
      <c r="D165" s="15">
        <f>VLOOKUP($A165,RAW!$B$4:$M$283,11,FALSE)</f>
        <v>600575</v>
      </c>
      <c r="E165" s="1">
        <f t="shared" si="23"/>
        <v>-191519</v>
      </c>
      <c r="F165" s="1">
        <f t="shared" si="24"/>
        <v>124089.44041407664</v>
      </c>
      <c r="G165" s="16">
        <f t="shared" si="25"/>
        <v>-315608.44041407667</v>
      </c>
      <c r="H165" s="16">
        <f t="shared" si="26"/>
        <v>315608.44041407667</v>
      </c>
      <c r="I165" s="3">
        <f t="shared" si="22"/>
        <v>-0.39844821500235661</v>
      </c>
      <c r="J165" s="52"/>
    </row>
    <row r="166" spans="1:10" x14ac:dyDescent="0.25">
      <c r="A166" t="s">
        <v>53</v>
      </c>
      <c r="B166" s="8" t="s">
        <v>299</v>
      </c>
      <c r="C166" s="15">
        <f>VLOOKUP($A166,RAW!$B$4:$M$283,10,FALSE)</f>
        <v>1249.5999999999999</v>
      </c>
      <c r="D166" s="15">
        <f>VLOOKUP($A166,RAW!$B$4:$M$283,11,FALSE)</f>
        <v>2098</v>
      </c>
      <c r="E166" s="1">
        <f t="shared" si="23"/>
        <v>848.40000000000009</v>
      </c>
      <c r="F166" s="1">
        <f t="shared" si="24"/>
        <v>195.76232712459651</v>
      </c>
      <c r="G166" s="16">
        <f t="shared" si="25"/>
        <v>652.63767287540361</v>
      </c>
      <c r="H166" s="16">
        <f t="shared" si="26"/>
        <v>652.63767287540361</v>
      </c>
      <c r="I166" s="3">
        <f t="shared" si="22"/>
        <v>0.52227726702577115</v>
      </c>
      <c r="J166" s="52"/>
    </row>
    <row r="167" spans="1:10" x14ac:dyDescent="0.25">
      <c r="A167" t="s">
        <v>66</v>
      </c>
      <c r="B167" s="8" t="s">
        <v>298</v>
      </c>
      <c r="C167" s="15">
        <f>VLOOKUP($A167,RAW!$B$4:$M$283,10,FALSE)</f>
        <v>2204.15</v>
      </c>
      <c r="D167" s="15">
        <f>VLOOKUP($A167,RAW!$B$4:$M$283,11,FALSE)</f>
        <v>4005</v>
      </c>
      <c r="E167" s="1">
        <f t="shared" si="23"/>
        <v>1800.85</v>
      </c>
      <c r="F167" s="1">
        <f t="shared" si="24"/>
        <v>345.30212334481394</v>
      </c>
      <c r="G167" s="16">
        <f t="shared" si="25"/>
        <v>1455.547876655186</v>
      </c>
      <c r="H167" s="16">
        <f t="shared" si="26"/>
        <v>1455.547876655186</v>
      </c>
      <c r="I167" s="3">
        <f t="shared" si="22"/>
        <v>0.66036697895115393</v>
      </c>
      <c r="J167" s="52"/>
    </row>
    <row r="168" spans="1:10" x14ac:dyDescent="0.25">
      <c r="A168" t="s">
        <v>156</v>
      </c>
      <c r="B168" s="8" t="s">
        <v>299</v>
      </c>
      <c r="C168" s="15">
        <f>VLOOKUP($A168,RAW!$B$4:$M$283,10,FALSE)</f>
        <v>78467</v>
      </c>
      <c r="D168" s="15">
        <f>VLOOKUP($A168,RAW!$B$4:$M$283,11,FALSE)</f>
        <v>62588</v>
      </c>
      <c r="E168" s="1">
        <f t="shared" si="23"/>
        <v>-15879</v>
      </c>
      <c r="F168" s="1">
        <f t="shared" si="24"/>
        <v>12292.639662680631</v>
      </c>
      <c r="G168" s="16">
        <f t="shared" si="25"/>
        <v>-28171.639662680631</v>
      </c>
      <c r="H168" s="16">
        <f t="shared" si="26"/>
        <v>28171.639662680631</v>
      </c>
      <c r="I168" s="3">
        <f t="shared" si="22"/>
        <v>-0.3590253184482729</v>
      </c>
      <c r="J168" s="52"/>
    </row>
    <row r="169" spans="1:10" x14ac:dyDescent="0.25">
      <c r="A169" t="s">
        <v>157</v>
      </c>
      <c r="B169" s="8" t="s">
        <v>299</v>
      </c>
      <c r="C169" s="15">
        <f>VLOOKUP($A169,RAW!$B$4:$M$283,10,FALSE)</f>
        <v>30820</v>
      </c>
      <c r="D169" s="15">
        <f>VLOOKUP($A169,RAW!$B$4:$M$283,11,FALSE)</f>
        <v>26238</v>
      </c>
      <c r="E169" s="1">
        <f t="shared" si="23"/>
        <v>-4582</v>
      </c>
      <c r="F169" s="1">
        <f t="shared" si="24"/>
        <v>4828.2609810980039</v>
      </c>
      <c r="G169" s="16">
        <f t="shared" si="25"/>
        <v>-9410.260981098003</v>
      </c>
      <c r="H169" s="16">
        <f t="shared" si="26"/>
        <v>9410.260981098003</v>
      </c>
      <c r="I169" s="3">
        <f t="shared" si="22"/>
        <v>-0.30532968790064902</v>
      </c>
      <c r="J169" s="52"/>
    </row>
    <row r="170" spans="1:10" x14ac:dyDescent="0.25">
      <c r="A170" t="s">
        <v>208</v>
      </c>
      <c r="B170" s="8" t="s">
        <v>298</v>
      </c>
      <c r="C170" s="15">
        <f>VLOOKUP($A170,RAW!$B$4:$M$283,10,FALSE)</f>
        <v>16293</v>
      </c>
      <c r="D170" s="15">
        <f>VLOOKUP($A170,RAW!$B$4:$M$283,11,FALSE)</f>
        <v>25188</v>
      </c>
      <c r="E170" s="1">
        <f t="shared" si="23"/>
        <v>8895</v>
      </c>
      <c r="F170" s="1">
        <f t="shared" si="24"/>
        <v>2552.46126427741</v>
      </c>
      <c r="G170" s="16">
        <f t="shared" si="25"/>
        <v>6342.53873572259</v>
      </c>
      <c r="H170" s="16">
        <f t="shared" si="26"/>
        <v>6342.53873572259</v>
      </c>
      <c r="I170" s="3">
        <f t="shared" si="22"/>
        <v>0.38927998132465413</v>
      </c>
      <c r="J170" s="52"/>
    </row>
    <row r="171" spans="1:10" x14ac:dyDescent="0.25">
      <c r="A171" t="s">
        <v>209</v>
      </c>
      <c r="B171" s="8" t="s">
        <v>299</v>
      </c>
      <c r="C171" s="15">
        <f>VLOOKUP($A171,RAW!$B$4:$M$283,10,FALSE)</f>
        <v>36035</v>
      </c>
      <c r="D171" s="15">
        <f>VLOOKUP($A171,RAW!$B$4:$M$283,11,FALSE)</f>
        <v>25999</v>
      </c>
      <c r="E171" s="1">
        <f t="shared" si="23"/>
        <v>-10036</v>
      </c>
      <c r="F171" s="1">
        <f t="shared" si="24"/>
        <v>5645.2428440579679</v>
      </c>
      <c r="G171" s="16">
        <f t="shared" si="25"/>
        <v>-15681.242844057968</v>
      </c>
      <c r="H171" s="16">
        <f t="shared" si="26"/>
        <v>15681.242844057968</v>
      </c>
      <c r="I171" s="3">
        <f t="shared" si="22"/>
        <v>-0.43516699997385788</v>
      </c>
      <c r="J171" s="52"/>
    </row>
    <row r="172" spans="1:10" x14ac:dyDescent="0.25">
      <c r="A172" t="s">
        <v>45</v>
      </c>
      <c r="B172" s="8" t="s">
        <v>298</v>
      </c>
      <c r="C172" s="15">
        <f>VLOOKUP($A172,RAW!$B$4:$M$283,10,FALSE)</f>
        <v>146882</v>
      </c>
      <c r="D172" s="15">
        <f>VLOOKUP($A172,RAW!$B$4:$M$283,11,FALSE)</f>
        <v>175848</v>
      </c>
      <c r="E172" s="1">
        <f t="shared" si="23"/>
        <v>28966</v>
      </c>
      <c r="F172" s="1">
        <f t="shared" si="24"/>
        <v>23010.533076756554</v>
      </c>
      <c r="G172" s="16">
        <f t="shared" si="25"/>
        <v>5955.4669232434462</v>
      </c>
      <c r="H172" s="16">
        <f t="shared" si="26"/>
        <v>5955.4669232434462</v>
      </c>
      <c r="I172" s="3">
        <f t="shared" si="22"/>
        <v>4.0545927501282976E-2</v>
      </c>
      <c r="J172" s="52"/>
    </row>
    <row r="173" spans="1:10" x14ac:dyDescent="0.25">
      <c r="A173" t="s">
        <v>120</v>
      </c>
      <c r="B173" s="8" t="s">
        <v>298</v>
      </c>
      <c r="C173" s="15">
        <f>VLOOKUP($A173,RAW!$B$4:$M$283,10,FALSE)</f>
        <v>56703</v>
      </c>
      <c r="D173" s="15">
        <f>VLOOKUP($A173,RAW!$B$4:$M$283,11,FALSE)</f>
        <v>103336</v>
      </c>
      <c r="E173" s="1">
        <f t="shared" si="23"/>
        <v>46633</v>
      </c>
      <c r="F173" s="1">
        <f t="shared" si="24"/>
        <v>8883.0915772615208</v>
      </c>
      <c r="G173" s="16">
        <f t="shared" si="25"/>
        <v>37749.908422738481</v>
      </c>
      <c r="H173" s="16">
        <f t="shared" si="26"/>
        <v>37749.908422738481</v>
      </c>
      <c r="I173" s="3">
        <f t="shared" si="22"/>
        <v>0.66574799257073669</v>
      </c>
      <c r="J173" s="52"/>
    </row>
    <row r="174" spans="1:10" x14ac:dyDescent="0.25">
      <c r="A174" t="s">
        <v>46</v>
      </c>
      <c r="B174" s="8" t="s">
        <v>298</v>
      </c>
      <c r="C174" s="15">
        <f>VLOOKUP($A174,RAW!$B$4:$M$283,10,FALSE)</f>
        <v>340032</v>
      </c>
      <c r="D174" s="15">
        <f>VLOOKUP($A174,RAW!$B$4:$M$283,11,FALSE)</f>
        <v>415439</v>
      </c>
      <c r="E174" s="1">
        <f t="shared" si="23"/>
        <v>75407</v>
      </c>
      <c r="F174" s="1">
        <f t="shared" si="24"/>
        <v>53269.410704890215</v>
      </c>
      <c r="G174" s="16">
        <f t="shared" si="25"/>
        <v>22137.589295109785</v>
      </c>
      <c r="H174" s="16">
        <f t="shared" si="26"/>
        <v>22137.589295109785</v>
      </c>
      <c r="I174" s="3">
        <f t="shared" si="22"/>
        <v>6.5104429274626466E-2</v>
      </c>
      <c r="J174" s="52"/>
    </row>
    <row r="175" spans="1:10" x14ac:dyDescent="0.25">
      <c r="A175" t="s">
        <v>47</v>
      </c>
      <c r="B175" s="8" t="s">
        <v>298</v>
      </c>
      <c r="C175" s="15">
        <f>VLOOKUP($A175,RAW!$B$4:$M$283,10,FALSE)</f>
        <v>65393.7</v>
      </c>
      <c r="D175" s="15">
        <f>VLOOKUP($A175,RAW!$B$4:$M$283,11,FALSE)</f>
        <v>69753</v>
      </c>
      <c r="E175" s="1">
        <f t="shared" si="23"/>
        <v>4359.3000000000029</v>
      </c>
      <c r="F175" s="1">
        <f t="shared" si="24"/>
        <v>10244.576577534994</v>
      </c>
      <c r="G175" s="16">
        <f t="shared" si="25"/>
        <v>-5885.2765775349908</v>
      </c>
      <c r="H175" s="16">
        <f t="shared" si="26"/>
        <v>5885.2765775349908</v>
      </c>
      <c r="I175" s="3">
        <f t="shared" si="22"/>
        <v>-8.9997607988766368E-2</v>
      </c>
      <c r="J175" s="52"/>
    </row>
    <row r="176" spans="1:10" x14ac:dyDescent="0.25">
      <c r="A176" t="s">
        <v>106</v>
      </c>
      <c r="B176" s="8" t="s">
        <v>299</v>
      </c>
      <c r="C176" s="15">
        <f>VLOOKUP($A176,RAW!$B$4:$M$283,10,FALSE)</f>
        <v>77281</v>
      </c>
      <c r="D176" s="15">
        <f>VLOOKUP($A176,RAW!$B$4:$M$283,11,FALSE)</f>
        <v>157421</v>
      </c>
      <c r="E176" s="1">
        <f t="shared" ref="E176:E207" si="27">D176-C176</f>
        <v>80140</v>
      </c>
      <c r="F176" s="1">
        <f t="shared" ref="F176:F207" si="28">+C176*E$260</f>
        <v>12106.840911104309</v>
      </c>
      <c r="G176" s="16">
        <f t="shared" ref="G176:G207" si="29">+E176-F176</f>
        <v>68033.159088895685</v>
      </c>
      <c r="H176" s="16">
        <f t="shared" ref="H176:H207" si="30">ABS(G176)</f>
        <v>68033.159088895685</v>
      </c>
      <c r="I176" s="3">
        <f t="shared" si="22"/>
        <v>0.88033487000550825</v>
      </c>
      <c r="J176" s="52"/>
    </row>
    <row r="177" spans="1:10" x14ac:dyDescent="0.25">
      <c r="A177" t="s">
        <v>87</v>
      </c>
      <c r="B177" s="8" t="s">
        <v>298</v>
      </c>
      <c r="C177" s="15">
        <f>VLOOKUP($A177,RAW!$B$4:$M$283,10,FALSE)</f>
        <v>34242</v>
      </c>
      <c r="D177" s="15">
        <f>VLOOKUP($A177,RAW!$B$4:$M$283,11,FALSE)</f>
        <v>51423</v>
      </c>
      <c r="E177" s="1">
        <f t="shared" si="27"/>
        <v>17181</v>
      </c>
      <c r="F177" s="1">
        <f t="shared" si="28"/>
        <v>5364.3514767929219</v>
      </c>
      <c r="G177" s="16">
        <f t="shared" si="29"/>
        <v>11816.648523207077</v>
      </c>
      <c r="H177" s="16">
        <f t="shared" si="30"/>
        <v>11816.648523207077</v>
      </c>
      <c r="I177" s="3">
        <f t="shared" si="22"/>
        <v>0.34509224120107113</v>
      </c>
      <c r="J177" s="52"/>
    </row>
    <row r="178" spans="1:10" x14ac:dyDescent="0.25">
      <c r="A178" t="s">
        <v>88</v>
      </c>
      <c r="B178" s="8" t="s">
        <v>298</v>
      </c>
      <c r="C178" s="15">
        <f>VLOOKUP($A178,RAW!$B$4:$M$283,10,FALSE)</f>
        <v>153826</v>
      </c>
      <c r="D178" s="15">
        <f>VLOOKUP($A178,RAW!$B$4:$M$283,11,FALSE)</f>
        <v>132021</v>
      </c>
      <c r="E178" s="1">
        <f t="shared" si="27"/>
        <v>-21805</v>
      </c>
      <c r="F178" s="1">
        <f t="shared" si="28"/>
        <v>24098.38006743613</v>
      </c>
      <c r="G178" s="16">
        <f t="shared" si="29"/>
        <v>-45903.380067436126</v>
      </c>
      <c r="H178" s="16">
        <f t="shared" si="30"/>
        <v>45903.380067436126</v>
      </c>
      <c r="I178" s="3">
        <f t="shared" si="22"/>
        <v>-0.29841106228749448</v>
      </c>
      <c r="J178" s="52"/>
    </row>
    <row r="179" spans="1:10" x14ac:dyDescent="0.25">
      <c r="A179" t="s">
        <v>89</v>
      </c>
      <c r="B179" s="8" t="s">
        <v>298</v>
      </c>
      <c r="C179" s="15">
        <f>VLOOKUP($A179,RAW!$B$4:$M$283,10,FALSE)</f>
        <v>22812</v>
      </c>
      <c r="D179" s="15">
        <f>VLOOKUP($A179,RAW!$B$4:$M$283,11,FALSE)</f>
        <v>25721</v>
      </c>
      <c r="E179" s="1">
        <f t="shared" si="27"/>
        <v>2909</v>
      </c>
      <c r="F179" s="1">
        <f t="shared" si="28"/>
        <v>3573.7277579755892</v>
      </c>
      <c r="G179" s="16">
        <f t="shared" si="29"/>
        <v>-664.72775797558916</v>
      </c>
      <c r="H179" s="16">
        <f t="shared" si="30"/>
        <v>664.72775797558916</v>
      </c>
      <c r="I179" s="3">
        <f t="shared" si="22"/>
        <v>-2.9139389706101575E-2</v>
      </c>
      <c r="J179" s="52"/>
    </row>
    <row r="180" spans="1:10" x14ac:dyDescent="0.25">
      <c r="A180" t="s">
        <v>210</v>
      </c>
      <c r="B180" s="8" t="s">
        <v>298</v>
      </c>
      <c r="C180" s="15">
        <f>VLOOKUP($A180,RAW!$B$4:$M$283,10,FALSE)</f>
        <v>40380</v>
      </c>
      <c r="D180" s="15">
        <f>VLOOKUP($A180,RAW!$B$4:$M$283,11,FALSE)</f>
        <v>63863</v>
      </c>
      <c r="E180" s="1">
        <f t="shared" si="27"/>
        <v>23483</v>
      </c>
      <c r="F180" s="1">
        <f t="shared" si="28"/>
        <v>6325.9305131971896</v>
      </c>
      <c r="G180" s="16">
        <f t="shared" si="29"/>
        <v>17157.069486802811</v>
      </c>
      <c r="H180" s="16">
        <f t="shared" si="30"/>
        <v>17157.069486802811</v>
      </c>
      <c r="I180" s="3">
        <f t="shared" si="22"/>
        <v>0.42489027951468084</v>
      </c>
      <c r="J180" s="52"/>
    </row>
    <row r="181" spans="1:10" x14ac:dyDescent="0.25">
      <c r="A181" t="s">
        <v>223</v>
      </c>
      <c r="B181" s="8" t="s">
        <v>299</v>
      </c>
      <c r="C181" s="15">
        <f>VLOOKUP($A181,RAW!$B$4:$M$283,10,FALSE)</f>
        <v>5001239</v>
      </c>
      <c r="D181" s="15">
        <f>VLOOKUP($A181,RAW!$B$4:$M$283,11,FALSE)</f>
        <v>6701359</v>
      </c>
      <c r="E181" s="1">
        <f t="shared" si="27"/>
        <v>1700120</v>
      </c>
      <c r="F181" s="1">
        <f t="shared" si="28"/>
        <v>783494.06621822191</v>
      </c>
      <c r="G181" s="16">
        <f t="shared" si="29"/>
        <v>916625.93378177809</v>
      </c>
      <c r="H181" s="16">
        <f t="shared" si="30"/>
        <v>916625.93378177809</v>
      </c>
      <c r="I181" s="3">
        <f t="shared" si="22"/>
        <v>0.18327977002934234</v>
      </c>
      <c r="J181" s="52"/>
    </row>
    <row r="182" spans="1:10" x14ac:dyDescent="0.25">
      <c r="A182" t="s">
        <v>158</v>
      </c>
      <c r="B182" s="8" t="s">
        <v>298</v>
      </c>
      <c r="C182" s="15">
        <f>VLOOKUP($A182,RAW!$B$4:$M$283,10,FALSE)</f>
        <v>14323</v>
      </c>
      <c r="D182" s="15">
        <f>VLOOKUP($A182,RAW!$B$4:$M$283,11,FALSE)</f>
        <v>21716</v>
      </c>
      <c r="E182" s="1">
        <f t="shared" si="27"/>
        <v>7393</v>
      </c>
      <c r="F182" s="1">
        <f t="shared" si="28"/>
        <v>2243.8410782695232</v>
      </c>
      <c r="G182" s="16">
        <f t="shared" si="29"/>
        <v>5149.1589217304772</v>
      </c>
      <c r="H182" s="16">
        <f t="shared" si="30"/>
        <v>5149.1589217304772</v>
      </c>
      <c r="I182" s="3">
        <f t="shared" si="22"/>
        <v>0.35950282215530804</v>
      </c>
      <c r="J182" s="52"/>
    </row>
    <row r="183" spans="1:10" x14ac:dyDescent="0.25">
      <c r="A183" t="s">
        <v>54</v>
      </c>
      <c r="B183" s="8" t="s">
        <v>298</v>
      </c>
      <c r="C183" s="15">
        <f>VLOOKUP($A183,RAW!$B$4:$M$283,10,FALSE)</f>
        <v>12932</v>
      </c>
      <c r="D183" s="15">
        <f>VLOOKUP($A183,RAW!$B$4:$M$283,11,FALSE)</f>
        <v>17694</v>
      </c>
      <c r="E183" s="1">
        <f t="shared" si="27"/>
        <v>4762</v>
      </c>
      <c r="F183" s="1">
        <f t="shared" si="28"/>
        <v>2025.9270281492336</v>
      </c>
      <c r="G183" s="16">
        <f t="shared" si="29"/>
        <v>2736.0729718507664</v>
      </c>
      <c r="H183" s="16">
        <f t="shared" si="30"/>
        <v>2736.0729718507664</v>
      </c>
      <c r="I183" s="3">
        <f t="shared" si="22"/>
        <v>0.21157384564265128</v>
      </c>
      <c r="J183" s="52"/>
    </row>
    <row r="184" spans="1:10" x14ac:dyDescent="0.25">
      <c r="A184" t="s">
        <v>55</v>
      </c>
      <c r="B184" s="8" t="s">
        <v>298</v>
      </c>
      <c r="C184" s="15">
        <f>VLOOKUP($A184,RAW!$B$4:$M$283,10,FALSE)</f>
        <v>6800</v>
      </c>
      <c r="D184" s="15">
        <f>VLOOKUP($A184,RAW!$B$4:$M$283,11,FALSE)</f>
        <v>7404</v>
      </c>
      <c r="E184" s="1">
        <f t="shared" si="27"/>
        <v>604</v>
      </c>
      <c r="F184" s="1">
        <f t="shared" si="28"/>
        <v>1065.2879517023498</v>
      </c>
      <c r="G184" s="16">
        <f t="shared" si="29"/>
        <v>-461.2879517023498</v>
      </c>
      <c r="H184" s="16">
        <f t="shared" si="30"/>
        <v>461.2879517023498</v>
      </c>
      <c r="I184" s="3">
        <f t="shared" si="22"/>
        <v>-6.7836463485639681E-2</v>
      </c>
      <c r="J184" s="52"/>
    </row>
    <row r="185" spans="1:10" x14ac:dyDescent="0.25">
      <c r="A185" t="s">
        <v>159</v>
      </c>
      <c r="B185" s="8" t="s">
        <v>298</v>
      </c>
      <c r="C185" s="15">
        <f>VLOOKUP($A185,RAW!$B$4:$M$283,10,FALSE)</f>
        <v>419170</v>
      </c>
      <c r="D185" s="15">
        <f>VLOOKUP($A185,RAW!$B$4:$M$283,11,FALSE)</f>
        <v>452938</v>
      </c>
      <c r="E185" s="1">
        <f t="shared" si="27"/>
        <v>33768</v>
      </c>
      <c r="F185" s="1">
        <f t="shared" si="28"/>
        <v>65667.169222805009</v>
      </c>
      <c r="G185" s="16">
        <f t="shared" si="29"/>
        <v>-31899.169222805009</v>
      </c>
      <c r="H185" s="16">
        <f t="shared" si="30"/>
        <v>31899.169222805009</v>
      </c>
      <c r="I185" s="3">
        <f t="shared" si="22"/>
        <v>-7.6100792572953713E-2</v>
      </c>
      <c r="J185" s="52"/>
    </row>
    <row r="186" spans="1:10" x14ac:dyDescent="0.25">
      <c r="A186" t="s">
        <v>211</v>
      </c>
      <c r="B186" s="8" t="s">
        <v>298</v>
      </c>
      <c r="C186" s="15">
        <f>VLOOKUP($A186,RAW!$B$4:$M$283,10,FALSE)</f>
        <v>92902</v>
      </c>
      <c r="D186" s="15">
        <f>VLOOKUP($A186,RAW!$B$4:$M$283,11,FALSE)</f>
        <v>155085</v>
      </c>
      <c r="E186" s="1">
        <f t="shared" si="27"/>
        <v>62183</v>
      </c>
      <c r="F186" s="1">
        <f t="shared" si="28"/>
        <v>14554.026660154663</v>
      </c>
      <c r="G186" s="16">
        <f t="shared" si="29"/>
        <v>47628.973339845339</v>
      </c>
      <c r="H186" s="16">
        <f t="shared" si="30"/>
        <v>47628.973339845339</v>
      </c>
      <c r="I186" s="3">
        <f t="shared" si="22"/>
        <v>0.51267974144631268</v>
      </c>
      <c r="J186" s="52"/>
    </row>
    <row r="187" spans="1:10" x14ac:dyDescent="0.25">
      <c r="A187" t="s">
        <v>160</v>
      </c>
      <c r="B187" s="8" t="s">
        <v>298</v>
      </c>
      <c r="C187" s="15">
        <f>VLOOKUP($A187,RAW!$B$4:$M$283,10,FALSE)</f>
        <v>34932</v>
      </c>
      <c r="D187" s="15">
        <f>VLOOKUP($A187,RAW!$B$4:$M$283,11,FALSE)</f>
        <v>25894</v>
      </c>
      <c r="E187" s="1">
        <f t="shared" si="27"/>
        <v>-9038</v>
      </c>
      <c r="F187" s="1">
        <f t="shared" si="28"/>
        <v>5472.4468718921307</v>
      </c>
      <c r="G187" s="16">
        <f t="shared" si="29"/>
        <v>-14510.446871892131</v>
      </c>
      <c r="H187" s="16">
        <f t="shared" si="30"/>
        <v>14510.446871892131</v>
      </c>
      <c r="I187" s="3">
        <f t="shared" si="22"/>
        <v>-0.41539124218172824</v>
      </c>
      <c r="J187" s="52"/>
    </row>
    <row r="188" spans="1:10" x14ac:dyDescent="0.25">
      <c r="A188" t="s">
        <v>161</v>
      </c>
      <c r="B188" s="8" t="s">
        <v>299</v>
      </c>
      <c r="C188" s="15">
        <f>VLOOKUP($A188,RAW!$B$4:$M$283,10,FALSE)</f>
        <v>34404</v>
      </c>
      <c r="D188" s="15">
        <f>VLOOKUP($A188,RAW!$B$4:$M$283,11,FALSE)</f>
        <v>55233</v>
      </c>
      <c r="E188" s="1">
        <f t="shared" si="27"/>
        <v>20829</v>
      </c>
      <c r="F188" s="1">
        <f t="shared" si="28"/>
        <v>5389.7303956423011</v>
      </c>
      <c r="G188" s="16">
        <f t="shared" si="29"/>
        <v>15439.269604357698</v>
      </c>
      <c r="H188" s="16">
        <f t="shared" si="30"/>
        <v>15439.269604357698</v>
      </c>
      <c r="I188" s="3">
        <f t="shared" si="22"/>
        <v>0.44876379503423142</v>
      </c>
      <c r="J188" s="52"/>
    </row>
    <row r="189" spans="1:10" x14ac:dyDescent="0.25">
      <c r="A189" t="s">
        <v>56</v>
      </c>
      <c r="B189" s="8" t="s">
        <v>298</v>
      </c>
      <c r="C189" s="15">
        <f>VLOOKUP($A189,RAW!$B$4:$M$283,10,FALSE)</f>
        <v>28810.3</v>
      </c>
      <c r="D189" s="15">
        <f>VLOOKUP($A189,RAW!$B$4:$M$283,11,FALSE)</f>
        <v>55195</v>
      </c>
      <c r="E189" s="1">
        <f t="shared" si="27"/>
        <v>26384.7</v>
      </c>
      <c r="F189" s="1">
        <f t="shared" si="28"/>
        <v>4513.4213933720903</v>
      </c>
      <c r="G189" s="16">
        <f t="shared" si="29"/>
        <v>21871.278606627911</v>
      </c>
      <c r="H189" s="16">
        <f t="shared" si="30"/>
        <v>21871.278606627911</v>
      </c>
      <c r="I189" s="3">
        <f t="shared" si="22"/>
        <v>0.75914789525370829</v>
      </c>
      <c r="J189" s="52"/>
    </row>
    <row r="190" spans="1:10" x14ac:dyDescent="0.25">
      <c r="A190" t="s">
        <v>57</v>
      </c>
      <c r="B190" s="8" t="s">
        <v>298</v>
      </c>
      <c r="C190" s="15">
        <f>VLOOKUP($A190,RAW!$B$4:$M$283,10,FALSE)</f>
        <v>84407</v>
      </c>
      <c r="D190" s="15">
        <f>VLOOKUP($A190,RAW!$B$4:$M$283,11,FALSE)</f>
        <v>99695</v>
      </c>
      <c r="E190" s="1">
        <f t="shared" si="27"/>
        <v>15288</v>
      </c>
      <c r="F190" s="1">
        <f t="shared" si="28"/>
        <v>13223.200020491213</v>
      </c>
      <c r="G190" s="16">
        <f t="shared" si="29"/>
        <v>2064.7999795087871</v>
      </c>
      <c r="H190" s="16">
        <f t="shared" si="30"/>
        <v>2064.7999795087871</v>
      </c>
      <c r="I190" s="3">
        <f t="shared" si="22"/>
        <v>2.4462425859333788E-2</v>
      </c>
      <c r="J190" s="52"/>
    </row>
    <row r="191" spans="1:10" x14ac:dyDescent="0.25">
      <c r="A191" t="s">
        <v>162</v>
      </c>
      <c r="B191" s="8" t="s">
        <v>298</v>
      </c>
      <c r="C191" s="15">
        <f>VLOOKUP($A191,RAW!$B$4:$M$283,10,FALSE)</f>
        <v>28430</v>
      </c>
      <c r="D191" s="15">
        <f>VLOOKUP($A191,RAW!$B$4:$M$283,11,FALSE)</f>
        <v>31386</v>
      </c>
      <c r="E191" s="1">
        <f t="shared" si="27"/>
        <v>2956</v>
      </c>
      <c r="F191" s="1">
        <f t="shared" si="28"/>
        <v>4453.8435980732074</v>
      </c>
      <c r="G191" s="16">
        <f t="shared" si="29"/>
        <v>-1497.8435980732074</v>
      </c>
      <c r="H191" s="16">
        <f t="shared" si="30"/>
        <v>1497.8435980732074</v>
      </c>
      <c r="I191" s="3">
        <f t="shared" si="22"/>
        <v>-5.2685318257939061E-2</v>
      </c>
      <c r="J191" s="52"/>
    </row>
    <row r="192" spans="1:10" x14ac:dyDescent="0.25">
      <c r="A192" t="s">
        <v>11</v>
      </c>
      <c r="B192" s="8" t="s">
        <v>298</v>
      </c>
      <c r="C192" s="15">
        <f>VLOOKUP($A192,RAW!$B$4:$M$283,10,FALSE)</f>
        <v>37343</v>
      </c>
      <c r="D192" s="15">
        <f>VLOOKUP($A192,RAW!$B$4:$M$283,11,FALSE)</f>
        <v>56598</v>
      </c>
      <c r="E192" s="1">
        <f t="shared" si="27"/>
        <v>19255</v>
      </c>
      <c r="F192" s="1">
        <f t="shared" si="28"/>
        <v>5850.1541147677726</v>
      </c>
      <c r="G192" s="16">
        <f t="shared" si="29"/>
        <v>13404.845885232227</v>
      </c>
      <c r="H192" s="16">
        <f t="shared" si="30"/>
        <v>13404.845885232227</v>
      </c>
      <c r="I192" s="3">
        <f t="shared" si="22"/>
        <v>0.35896542552104083</v>
      </c>
      <c r="J192" s="52"/>
    </row>
    <row r="193" spans="1:10" x14ac:dyDescent="0.25">
      <c r="A193" t="s">
        <v>212</v>
      </c>
      <c r="B193" s="8" t="s">
        <v>298</v>
      </c>
      <c r="C193" s="15">
        <f>VLOOKUP($A193,RAW!$B$4:$M$283,10,FALSE)</f>
        <v>25358</v>
      </c>
      <c r="D193" s="15">
        <f>VLOOKUP($A193,RAW!$B$4:$M$283,11,FALSE)</f>
        <v>34475</v>
      </c>
      <c r="E193" s="1">
        <f t="shared" si="27"/>
        <v>9117</v>
      </c>
      <c r="F193" s="1">
        <f t="shared" si="28"/>
        <v>3972.5840998923809</v>
      </c>
      <c r="G193" s="16">
        <f t="shared" si="29"/>
        <v>5144.4159001076187</v>
      </c>
      <c r="H193" s="16">
        <f t="shared" si="30"/>
        <v>5144.4159001076187</v>
      </c>
      <c r="I193" s="3">
        <f t="shared" si="22"/>
        <v>0.20287151589666452</v>
      </c>
      <c r="J193" s="52"/>
    </row>
    <row r="194" spans="1:10" x14ac:dyDescent="0.25">
      <c r="A194" t="s">
        <v>58</v>
      </c>
      <c r="B194" s="8" t="s">
        <v>298</v>
      </c>
      <c r="C194" s="15">
        <f>VLOOKUP($A194,RAW!$B$4:$M$283,10,FALSE)</f>
        <v>173445</v>
      </c>
      <c r="D194" s="15">
        <f>VLOOKUP($A194,RAW!$B$4:$M$283,11,FALSE)</f>
        <v>199750</v>
      </c>
      <c r="E194" s="1">
        <f t="shared" si="27"/>
        <v>26305</v>
      </c>
      <c r="F194" s="1">
        <f t="shared" si="28"/>
        <v>27171.892468090307</v>
      </c>
      <c r="G194" s="16">
        <f t="shared" si="29"/>
        <v>-866.89246809030737</v>
      </c>
      <c r="H194" s="16">
        <f t="shared" si="30"/>
        <v>866.89246809030737</v>
      </c>
      <c r="I194" s="3">
        <f t="shared" si="22"/>
        <v>-4.9980827818058024E-3</v>
      </c>
      <c r="J194" s="52"/>
    </row>
    <row r="195" spans="1:10" x14ac:dyDescent="0.25">
      <c r="A195" t="s">
        <v>52</v>
      </c>
      <c r="B195" s="8" t="s">
        <v>299</v>
      </c>
      <c r="C195" s="15">
        <f>VLOOKUP($A195,RAW!$B$4:$M$283,10,FALSE)</f>
        <v>3924.2</v>
      </c>
      <c r="D195" s="15">
        <f>VLOOKUP($A195,RAW!$B$4:$M$283,11,FALSE)</f>
        <v>7645</v>
      </c>
      <c r="E195" s="1">
        <f t="shared" si="27"/>
        <v>3720.8</v>
      </c>
      <c r="F195" s="1">
        <f t="shared" si="28"/>
        <v>614.76514412799429</v>
      </c>
      <c r="G195" s="16">
        <f t="shared" si="29"/>
        <v>3106.0348558720061</v>
      </c>
      <c r="H195" s="16">
        <f t="shared" si="30"/>
        <v>3106.0348558720061</v>
      </c>
      <c r="I195" s="3">
        <f t="shared" ref="I195:I256" si="31">IFERROR(+G195/C195,"")</f>
        <v>0.79150778652260489</v>
      </c>
      <c r="J195" s="52"/>
    </row>
    <row r="196" spans="1:10" x14ac:dyDescent="0.25">
      <c r="A196" t="s">
        <v>163</v>
      </c>
      <c r="B196" s="8" t="s">
        <v>298</v>
      </c>
      <c r="C196" s="15">
        <f>VLOOKUP($A196,RAW!$B$4:$M$283,10,FALSE)</f>
        <v>10426</v>
      </c>
      <c r="D196" s="15">
        <f>VLOOKUP($A196,RAW!$B$4:$M$283,11,FALSE)</f>
        <v>14258</v>
      </c>
      <c r="E196" s="1">
        <f t="shared" si="27"/>
        <v>3832</v>
      </c>
      <c r="F196" s="1">
        <f t="shared" si="28"/>
        <v>1633.3370859483382</v>
      </c>
      <c r="G196" s="16">
        <f t="shared" si="29"/>
        <v>2198.6629140516616</v>
      </c>
      <c r="H196" s="16">
        <f t="shared" si="30"/>
        <v>2198.6629140516616</v>
      </c>
      <c r="I196" s="3">
        <f t="shared" si="31"/>
        <v>0.21088268885974118</v>
      </c>
      <c r="J196" s="52"/>
    </row>
    <row r="197" spans="1:10" x14ac:dyDescent="0.25">
      <c r="A197" t="s">
        <v>4</v>
      </c>
      <c r="B197" s="8" t="s">
        <v>298</v>
      </c>
      <c r="C197" s="15">
        <f>VLOOKUP($A197,RAW!$B$4:$M$283,10,FALSE)</f>
        <v>59834</v>
      </c>
      <c r="D197" s="15">
        <f>VLOOKUP($A197,RAW!$B$4:$M$283,11,FALSE)</f>
        <v>70250</v>
      </c>
      <c r="E197" s="1">
        <f t="shared" si="27"/>
        <v>10416</v>
      </c>
      <c r="F197" s="1">
        <f t="shared" si="28"/>
        <v>9373.5940150232946</v>
      </c>
      <c r="G197" s="16">
        <f t="shared" si="29"/>
        <v>1042.4059849767054</v>
      </c>
      <c r="H197" s="16">
        <f t="shared" si="30"/>
        <v>1042.4059849767054</v>
      </c>
      <c r="I197" s="3">
        <f t="shared" si="31"/>
        <v>1.7421632934062663E-2</v>
      </c>
      <c r="J197" s="52"/>
    </row>
    <row r="198" spans="1:10" x14ac:dyDescent="0.25">
      <c r="A198" t="s">
        <v>164</v>
      </c>
      <c r="B198" s="8" t="s">
        <v>298</v>
      </c>
      <c r="C198" s="15">
        <f>VLOOKUP($A198,RAW!$B$4:$M$283,10,FALSE)</f>
        <v>204385</v>
      </c>
      <c r="D198" s="15">
        <f>VLOOKUP($A198,RAW!$B$4:$M$283,11,FALSE)</f>
        <v>297650</v>
      </c>
      <c r="E198" s="1">
        <f t="shared" si="27"/>
        <v>93265</v>
      </c>
      <c r="F198" s="1">
        <f t="shared" si="28"/>
        <v>32018.952648335999</v>
      </c>
      <c r="G198" s="16">
        <f t="shared" si="29"/>
        <v>61246.047351664005</v>
      </c>
      <c r="H198" s="16">
        <f t="shared" si="30"/>
        <v>61246.047351664005</v>
      </c>
      <c r="I198" s="3">
        <f t="shared" si="31"/>
        <v>0.2996601871549478</v>
      </c>
      <c r="J198" s="52"/>
    </row>
    <row r="199" spans="1:10" x14ac:dyDescent="0.25">
      <c r="A199" t="s">
        <v>245</v>
      </c>
      <c r="B199" s="8" t="s">
        <v>298</v>
      </c>
      <c r="C199" s="15">
        <f>VLOOKUP($A199,RAW!$B$4:$M$283,10,FALSE)</f>
        <v>151232</v>
      </c>
      <c r="D199" s="15">
        <f>VLOOKUP($A199,RAW!$B$4:$M$283,11,FALSE)</f>
        <v>208735</v>
      </c>
      <c r="E199" s="1">
        <f t="shared" si="27"/>
        <v>57503</v>
      </c>
      <c r="F199" s="1">
        <f t="shared" si="28"/>
        <v>23692.004045860263</v>
      </c>
      <c r="G199" s="16">
        <f t="shared" si="29"/>
        <v>33810.99595413974</v>
      </c>
      <c r="H199" s="16">
        <f t="shared" si="30"/>
        <v>33810.99595413974</v>
      </c>
      <c r="I199" s="3">
        <f t="shared" si="31"/>
        <v>0.22357038162650589</v>
      </c>
      <c r="J199" s="52"/>
    </row>
    <row r="200" spans="1:10" x14ac:dyDescent="0.25">
      <c r="A200" t="s">
        <v>246</v>
      </c>
      <c r="B200" s="8" t="s">
        <v>298</v>
      </c>
      <c r="C200" s="15">
        <f>VLOOKUP($A200,RAW!$B$4:$M$283,10,FALSE)</f>
        <v>175666</v>
      </c>
      <c r="D200" s="15">
        <f>VLOOKUP($A200,RAW!$B$4:$M$283,11,FALSE)</f>
        <v>181653</v>
      </c>
      <c r="E200" s="1">
        <f t="shared" si="27"/>
        <v>5987</v>
      </c>
      <c r="F200" s="1">
        <f t="shared" si="28"/>
        <v>27519.834312315441</v>
      </c>
      <c r="G200" s="16">
        <f t="shared" si="29"/>
        <v>-21532.834312315441</v>
      </c>
      <c r="H200" s="16">
        <f t="shared" si="30"/>
        <v>21532.834312315441</v>
      </c>
      <c r="I200" s="3">
        <f t="shared" si="31"/>
        <v>-0.12257826962710736</v>
      </c>
      <c r="J200" s="52"/>
    </row>
    <row r="201" spans="1:10" x14ac:dyDescent="0.25">
      <c r="A201" t="s">
        <v>90</v>
      </c>
      <c r="B201" s="8" t="s">
        <v>298</v>
      </c>
      <c r="C201" s="15">
        <f>VLOOKUP($A201,RAW!$B$4:$M$283,10,FALSE)</f>
        <v>37872</v>
      </c>
      <c r="D201" s="15">
        <f>VLOOKUP($A201,RAW!$B$4:$M$283,11,FALSE)</f>
        <v>37110</v>
      </c>
      <c r="E201" s="1">
        <f t="shared" si="27"/>
        <v>-762</v>
      </c>
      <c r="F201" s="1">
        <f t="shared" si="28"/>
        <v>5933.0272510104996</v>
      </c>
      <c r="G201" s="16">
        <f t="shared" si="29"/>
        <v>-6695.0272510104996</v>
      </c>
      <c r="H201" s="16">
        <f t="shared" si="30"/>
        <v>6695.0272510104996</v>
      </c>
      <c r="I201" s="3">
        <f t="shared" si="31"/>
        <v>-0.17678039847408375</v>
      </c>
      <c r="J201" s="52"/>
    </row>
    <row r="202" spans="1:10" x14ac:dyDescent="0.25">
      <c r="A202" t="s">
        <v>213</v>
      </c>
      <c r="B202" s="8" t="s">
        <v>298</v>
      </c>
      <c r="C202" s="15">
        <f>VLOOKUP($A202,RAW!$B$4:$M$283,10,FALSE)</f>
        <v>36516</v>
      </c>
      <c r="D202" s="15">
        <f>VLOOKUP($A202,RAW!$B$4:$M$283,11,FALSE)</f>
        <v>23895</v>
      </c>
      <c r="E202" s="1">
        <f t="shared" si="27"/>
        <v>-12621</v>
      </c>
      <c r="F202" s="1">
        <f t="shared" si="28"/>
        <v>5720.5963006416187</v>
      </c>
      <c r="G202" s="16">
        <f t="shared" si="29"/>
        <v>-18341.59630064162</v>
      </c>
      <c r="H202" s="16">
        <f t="shared" si="30"/>
        <v>18341.59630064162</v>
      </c>
      <c r="I202" s="3">
        <f t="shared" si="31"/>
        <v>-0.50228930607518951</v>
      </c>
      <c r="J202" s="52"/>
    </row>
    <row r="203" spans="1:10" x14ac:dyDescent="0.25">
      <c r="A203" t="s">
        <v>247</v>
      </c>
      <c r="B203" s="8" t="s">
        <v>298</v>
      </c>
      <c r="C203" s="15">
        <f>VLOOKUP($A203,RAW!$B$4:$M$283,10,FALSE)</f>
        <v>111846</v>
      </c>
      <c r="D203" s="15">
        <f>VLOOKUP($A203,RAW!$B$4:$M$283,11,FALSE)</f>
        <v>154440</v>
      </c>
      <c r="E203" s="1">
        <f t="shared" si="27"/>
        <v>42594</v>
      </c>
      <c r="F203" s="1">
        <f t="shared" si="28"/>
        <v>17521.793565603093</v>
      </c>
      <c r="G203" s="16">
        <f t="shared" si="29"/>
        <v>25072.206434396907</v>
      </c>
      <c r="H203" s="16">
        <f t="shared" si="30"/>
        <v>25072.206434396907</v>
      </c>
      <c r="I203" s="3">
        <f t="shared" si="31"/>
        <v>0.22416721594332303</v>
      </c>
      <c r="J203" s="52"/>
    </row>
    <row r="204" spans="1:10" x14ac:dyDescent="0.25">
      <c r="A204" t="s">
        <v>165</v>
      </c>
      <c r="B204" s="8" t="s">
        <v>298</v>
      </c>
      <c r="C204" s="15">
        <f>VLOOKUP($A204,RAW!$B$4:$M$283,10,FALSE)</f>
        <v>39170</v>
      </c>
      <c r="D204" s="15">
        <f>VLOOKUP($A204,RAW!$B$4:$M$283,11,FALSE)</f>
        <v>59319</v>
      </c>
      <c r="E204" s="1">
        <f t="shared" si="27"/>
        <v>20149</v>
      </c>
      <c r="F204" s="1">
        <f t="shared" si="28"/>
        <v>6136.3719217913304</v>
      </c>
      <c r="G204" s="16">
        <f t="shared" si="29"/>
        <v>14012.628078208669</v>
      </c>
      <c r="H204" s="16">
        <f t="shared" si="30"/>
        <v>14012.628078208669</v>
      </c>
      <c r="I204" s="3">
        <f t="shared" si="31"/>
        <v>0.35773878167497242</v>
      </c>
      <c r="J204" s="52"/>
    </row>
    <row r="205" spans="1:10" x14ac:dyDescent="0.25">
      <c r="A205" t="s">
        <v>227</v>
      </c>
      <c r="B205" s="8" t="s">
        <v>298</v>
      </c>
      <c r="C205" s="15">
        <f>VLOOKUP($A205,RAW!$B$4:$M$283,10,FALSE)</f>
        <v>1762932</v>
      </c>
      <c r="D205" s="15">
        <f>VLOOKUP($A205,RAW!$B$4:$M$283,11,FALSE)</f>
        <v>1310033</v>
      </c>
      <c r="E205" s="1">
        <f t="shared" si="27"/>
        <v>-452899</v>
      </c>
      <c r="F205" s="1">
        <f t="shared" si="28"/>
        <v>276180.91459860693</v>
      </c>
      <c r="G205" s="16">
        <f t="shared" si="29"/>
        <v>-729079.91459860699</v>
      </c>
      <c r="H205" s="16">
        <f t="shared" si="30"/>
        <v>729079.91459860699</v>
      </c>
      <c r="I205" s="3">
        <f t="shared" si="31"/>
        <v>-0.41356099645284505</v>
      </c>
      <c r="J205" s="52"/>
    </row>
    <row r="206" spans="1:10" x14ac:dyDescent="0.25">
      <c r="A206" t="s">
        <v>75</v>
      </c>
      <c r="B206" s="8" t="s">
        <v>298</v>
      </c>
      <c r="C206" s="15">
        <f>VLOOKUP($A206,RAW!$B$4:$M$283,10,FALSE)</f>
        <v>169086</v>
      </c>
      <c r="D206" s="15">
        <f>VLOOKUP($A206,RAW!$B$4:$M$283,11,FALSE)</f>
        <v>118584</v>
      </c>
      <c r="E206" s="1">
        <f t="shared" si="27"/>
        <v>-50502</v>
      </c>
      <c r="F206" s="1">
        <f t="shared" si="28"/>
        <v>26489.011559050519</v>
      </c>
      <c r="G206" s="16">
        <f t="shared" si="29"/>
        <v>-76991.011559050516</v>
      </c>
      <c r="H206" s="16">
        <f t="shared" si="30"/>
        <v>76991.011559050516</v>
      </c>
      <c r="I206" s="3">
        <f t="shared" si="31"/>
        <v>-0.45533640608359366</v>
      </c>
      <c r="J206" s="52"/>
    </row>
    <row r="207" spans="1:10" x14ac:dyDescent="0.25">
      <c r="A207" t="s">
        <v>24</v>
      </c>
      <c r="B207" s="8" t="s">
        <v>298</v>
      </c>
      <c r="C207" s="15">
        <f>VLOOKUP($A207,RAW!$B$4:$M$283,10,FALSE)</f>
        <v>73647</v>
      </c>
      <c r="D207" s="15">
        <f>VLOOKUP($A207,RAW!$B$4:$M$283,11,FALSE)</f>
        <v>118035</v>
      </c>
      <c r="E207" s="1">
        <f t="shared" si="27"/>
        <v>44388</v>
      </c>
      <c r="F207" s="1">
        <f t="shared" si="28"/>
        <v>11537.538496915142</v>
      </c>
      <c r="G207" s="16">
        <f t="shared" si="29"/>
        <v>32850.461503084858</v>
      </c>
      <c r="H207" s="16">
        <f t="shared" si="30"/>
        <v>32850.461503084858</v>
      </c>
      <c r="I207" s="3">
        <f t="shared" si="31"/>
        <v>0.44605294856660638</v>
      </c>
      <c r="J207" s="52"/>
    </row>
    <row r="208" spans="1:10" x14ac:dyDescent="0.25">
      <c r="A208" t="s">
        <v>64</v>
      </c>
      <c r="B208" s="8" t="s">
        <v>298</v>
      </c>
      <c r="C208" s="15">
        <f>VLOOKUP($A208,RAW!$B$4:$M$283,10,FALSE)</f>
        <v>2297.85</v>
      </c>
      <c r="D208" s="15">
        <f>VLOOKUP($A208,RAW!$B$4:$M$283,11,FALSE)</f>
        <v>4293</v>
      </c>
      <c r="E208" s="1">
        <f t="shared" ref="E208:E239" si="32">D208-C208</f>
        <v>1995.15</v>
      </c>
      <c r="F208" s="1">
        <f t="shared" ref="F208:F239" si="33">+C208*E$260</f>
        <v>359.98116467930066</v>
      </c>
      <c r="G208" s="16">
        <f t="shared" ref="G208:G239" si="34">+E208-F208</f>
        <v>1635.1688353206994</v>
      </c>
      <c r="H208" s="16">
        <f t="shared" ref="H208:H239" si="35">ABS(G208)</f>
        <v>1635.1688353206994</v>
      </c>
      <c r="I208" s="3">
        <f t="shared" si="31"/>
        <v>0.71160817082085404</v>
      </c>
      <c r="J208" s="52"/>
    </row>
    <row r="209" spans="1:10" x14ac:dyDescent="0.25">
      <c r="A209" t="s">
        <v>91</v>
      </c>
      <c r="B209" s="8" t="s">
        <v>299</v>
      </c>
      <c r="C209" s="15">
        <f>VLOOKUP($A209,RAW!$B$4:$M$283,10,FALSE)</f>
        <v>42351</v>
      </c>
      <c r="D209" s="15">
        <f>VLOOKUP($A209,RAW!$B$4:$M$283,11,FALSE)</f>
        <v>71458</v>
      </c>
      <c r="E209" s="1">
        <f t="shared" si="32"/>
        <v>29107</v>
      </c>
      <c r="F209" s="1">
        <f t="shared" si="33"/>
        <v>6634.7073591979733</v>
      </c>
      <c r="G209" s="16">
        <f t="shared" si="34"/>
        <v>22472.292640802028</v>
      </c>
      <c r="H209" s="16">
        <f t="shared" si="35"/>
        <v>22472.292640802028</v>
      </c>
      <c r="I209" s="3">
        <f t="shared" si="31"/>
        <v>0.53062011855214819</v>
      </c>
      <c r="J209" s="52"/>
    </row>
    <row r="210" spans="1:10" x14ac:dyDescent="0.25">
      <c r="A210" t="s">
        <v>59</v>
      </c>
      <c r="B210" s="8" t="s">
        <v>299</v>
      </c>
      <c r="C210" s="15">
        <f>VLOOKUP($A210,RAW!$B$4:$M$283,10,FALSE)</f>
        <v>12506</v>
      </c>
      <c r="D210" s="15">
        <f>VLOOKUP($A210,RAW!$B$4:$M$283,11,FALSE)</f>
        <v>19460</v>
      </c>
      <c r="E210" s="1">
        <f t="shared" si="32"/>
        <v>6954</v>
      </c>
      <c r="F210" s="1">
        <f t="shared" si="33"/>
        <v>1959.1898711749393</v>
      </c>
      <c r="G210" s="16">
        <f t="shared" si="34"/>
        <v>4994.8101288250609</v>
      </c>
      <c r="H210" s="16">
        <f t="shared" si="35"/>
        <v>4994.8101288250609</v>
      </c>
      <c r="I210" s="3">
        <f t="shared" si="31"/>
        <v>0.39939310161722863</v>
      </c>
      <c r="J210" s="52"/>
    </row>
    <row r="211" spans="1:10" x14ac:dyDescent="0.25">
      <c r="A211" t="s">
        <v>121</v>
      </c>
      <c r="B211" s="8" t="s">
        <v>298</v>
      </c>
      <c r="C211" s="15">
        <f>VLOOKUP($A211,RAW!$B$4:$M$283,10,FALSE)</f>
        <v>119934</v>
      </c>
      <c r="D211" s="15">
        <f>VLOOKUP($A211,RAW!$B$4:$M$283,11,FALSE)</f>
        <v>160834</v>
      </c>
      <c r="E211" s="1">
        <f t="shared" si="32"/>
        <v>40900</v>
      </c>
      <c r="F211" s="1">
        <f t="shared" si="33"/>
        <v>18788.859588157298</v>
      </c>
      <c r="G211" s="16">
        <f t="shared" si="34"/>
        <v>22111.140411842702</v>
      </c>
      <c r="H211" s="16">
        <f t="shared" si="35"/>
        <v>22111.140411842702</v>
      </c>
      <c r="I211" s="3">
        <f t="shared" si="31"/>
        <v>0.18436090192808297</v>
      </c>
      <c r="J211" s="52"/>
    </row>
    <row r="212" spans="1:10" x14ac:dyDescent="0.25">
      <c r="A212" t="s">
        <v>60</v>
      </c>
      <c r="B212" s="8" t="s">
        <v>298</v>
      </c>
      <c r="C212" s="15">
        <f>VLOOKUP($A212,RAW!$B$4:$M$283,10,FALSE)</f>
        <v>11196.35</v>
      </c>
      <c r="D212" s="15">
        <f>VLOOKUP($A212,RAW!$B$4:$M$283,11,FALSE)</f>
        <v>16452</v>
      </c>
      <c r="E212" s="1">
        <f t="shared" si="32"/>
        <v>5255.65</v>
      </c>
      <c r="F212" s="1">
        <f t="shared" si="33"/>
        <v>1754.0201114768538</v>
      </c>
      <c r="G212" s="16">
        <f t="shared" si="34"/>
        <v>3501.6298885231458</v>
      </c>
      <c r="H212" s="16">
        <f t="shared" si="35"/>
        <v>3501.6298885231458</v>
      </c>
      <c r="I212" s="3">
        <f t="shared" si="31"/>
        <v>0.31274744792036208</v>
      </c>
      <c r="J212" s="52"/>
    </row>
    <row r="213" spans="1:10" x14ac:dyDescent="0.25">
      <c r="A213" t="s">
        <v>61</v>
      </c>
      <c r="B213" s="8" t="s">
        <v>298</v>
      </c>
      <c r="C213" s="15">
        <f>VLOOKUP($A213,RAW!$B$4:$M$283,10,FALSE)</f>
        <v>32323</v>
      </c>
      <c r="D213" s="15">
        <f>VLOOKUP($A213,RAW!$B$4:$M$283,11,FALSE)</f>
        <v>45410</v>
      </c>
      <c r="E213" s="1">
        <f t="shared" si="32"/>
        <v>13087</v>
      </c>
      <c r="F213" s="1">
        <f t="shared" si="33"/>
        <v>5063.7209504228022</v>
      </c>
      <c r="G213" s="16">
        <f t="shared" si="34"/>
        <v>8023.2790495771978</v>
      </c>
      <c r="H213" s="16">
        <f t="shared" si="35"/>
        <v>8023.2790495771978</v>
      </c>
      <c r="I213" s="3">
        <f t="shared" si="31"/>
        <v>0.24822197969177359</v>
      </c>
      <c r="J213" s="52"/>
    </row>
    <row r="214" spans="1:10" x14ac:dyDescent="0.25">
      <c r="A214" t="s">
        <v>166</v>
      </c>
      <c r="B214" s="8" t="s">
        <v>298</v>
      </c>
      <c r="C214" s="15">
        <f>VLOOKUP($A214,RAW!$B$4:$M$283,10,FALSE)</f>
        <v>28727</v>
      </c>
      <c r="D214" s="15">
        <f>VLOOKUP($A214,RAW!$B$4:$M$283,11,FALSE)</f>
        <v>34684</v>
      </c>
      <c r="E214" s="1">
        <f t="shared" si="32"/>
        <v>5957</v>
      </c>
      <c r="F214" s="1">
        <f t="shared" si="33"/>
        <v>4500.3716159637361</v>
      </c>
      <c r="G214" s="16">
        <f t="shared" si="34"/>
        <v>1456.6283840362639</v>
      </c>
      <c r="H214" s="16">
        <f t="shared" si="35"/>
        <v>1456.6283840362639</v>
      </c>
      <c r="I214" s="3">
        <f t="shared" si="31"/>
        <v>5.0705899816766944E-2</v>
      </c>
      <c r="J214" s="52"/>
    </row>
    <row r="215" spans="1:10" x14ac:dyDescent="0.25">
      <c r="A215" t="s">
        <v>167</v>
      </c>
      <c r="B215" s="8" t="s">
        <v>298</v>
      </c>
      <c r="C215" s="15">
        <f>VLOOKUP($A215,RAW!$B$4:$M$283,10,FALSE)</f>
        <v>37023</v>
      </c>
      <c r="D215" s="15">
        <f>VLOOKUP($A215,RAW!$B$4:$M$283,11,FALSE)</f>
        <v>56680</v>
      </c>
      <c r="E215" s="1">
        <f t="shared" si="32"/>
        <v>19657</v>
      </c>
      <c r="F215" s="1">
        <f t="shared" si="33"/>
        <v>5800.0229170406028</v>
      </c>
      <c r="G215" s="16">
        <f t="shared" si="34"/>
        <v>13856.977082959398</v>
      </c>
      <c r="H215" s="16">
        <f t="shared" si="35"/>
        <v>13856.977082959398</v>
      </c>
      <c r="I215" s="3">
        <f t="shared" si="31"/>
        <v>0.37428023344838068</v>
      </c>
      <c r="J215" s="52"/>
    </row>
    <row r="216" spans="1:10" x14ac:dyDescent="0.25">
      <c r="A216" t="s">
        <v>214</v>
      </c>
      <c r="B216" s="8" t="s">
        <v>298</v>
      </c>
      <c r="C216" s="15">
        <f>VLOOKUP($A216,RAW!$B$4:$M$283,10,FALSE)</f>
        <v>44988</v>
      </c>
      <c r="D216" s="15">
        <f>VLOOKUP($A216,RAW!$B$4:$M$283,11,FALSE)</f>
        <v>59708</v>
      </c>
      <c r="E216" s="1">
        <f t="shared" si="32"/>
        <v>14720</v>
      </c>
      <c r="F216" s="1">
        <f t="shared" si="33"/>
        <v>7047.8197604684292</v>
      </c>
      <c r="G216" s="16">
        <f t="shared" si="34"/>
        <v>7672.1802395315708</v>
      </c>
      <c r="H216" s="16">
        <f t="shared" si="35"/>
        <v>7672.1802395315708</v>
      </c>
      <c r="I216" s="3">
        <f t="shared" si="31"/>
        <v>0.17053837111077555</v>
      </c>
      <c r="J216" s="52"/>
    </row>
    <row r="217" spans="1:10" x14ac:dyDescent="0.25">
      <c r="A217" t="s">
        <v>123</v>
      </c>
      <c r="B217" s="8" t="s">
        <v>298</v>
      </c>
      <c r="C217" s="15">
        <f>VLOOKUP($A217,RAW!$B$4:$M$283,10,FALSE)</f>
        <v>2652418</v>
      </c>
      <c r="D217" s="15">
        <f>VLOOKUP($A217,RAW!$B$4:$M$283,11,FALSE)</f>
        <v>3552853</v>
      </c>
      <c r="E217" s="1">
        <f t="shared" si="32"/>
        <v>900435</v>
      </c>
      <c r="F217" s="1">
        <f t="shared" si="33"/>
        <v>415527.78504094761</v>
      </c>
      <c r="G217" s="16">
        <f t="shared" si="34"/>
        <v>484907.21495905239</v>
      </c>
      <c r="H217" s="16">
        <f t="shared" si="35"/>
        <v>484907.21495905239</v>
      </c>
      <c r="I217" s="3">
        <f t="shared" si="31"/>
        <v>0.18281704277344385</v>
      </c>
      <c r="J217" s="52"/>
    </row>
    <row r="218" spans="1:10" x14ac:dyDescent="0.25">
      <c r="A218" t="s">
        <v>215</v>
      </c>
      <c r="B218" s="8" t="s">
        <v>298</v>
      </c>
      <c r="C218" s="15">
        <f>VLOOKUP($A218,RAW!$B$4:$M$283,10,FALSE)</f>
        <v>46632</v>
      </c>
      <c r="D218" s="15">
        <f>VLOOKUP($A218,RAW!$B$4:$M$283,11,FALSE)</f>
        <v>101610</v>
      </c>
      <c r="E218" s="1">
        <f t="shared" si="32"/>
        <v>54978</v>
      </c>
      <c r="F218" s="1">
        <f t="shared" si="33"/>
        <v>7305.3687887917622</v>
      </c>
      <c r="G218" s="16">
        <f t="shared" si="34"/>
        <v>47672.631211208238</v>
      </c>
      <c r="H218" s="16">
        <f t="shared" si="35"/>
        <v>47672.631211208238</v>
      </c>
      <c r="I218" s="3">
        <f t="shared" si="31"/>
        <v>1.0223158177047571</v>
      </c>
      <c r="J218" s="52"/>
    </row>
    <row r="219" spans="1:10" x14ac:dyDescent="0.25">
      <c r="A219" t="s">
        <v>252</v>
      </c>
      <c r="B219" s="8" t="s">
        <v>298</v>
      </c>
      <c r="C219" s="15">
        <f>VLOOKUP($A219,RAW!$B$4:$M$283,10,FALSE)</f>
        <v>353240</v>
      </c>
      <c r="D219" s="15">
        <f>VLOOKUP($A219,RAW!$B$4:$M$283,11,FALSE)</f>
        <v>599763</v>
      </c>
      <c r="E219" s="1">
        <f t="shared" si="32"/>
        <v>246523</v>
      </c>
      <c r="F219" s="1">
        <f t="shared" si="33"/>
        <v>55338.575891079126</v>
      </c>
      <c r="G219" s="16">
        <f t="shared" si="34"/>
        <v>191184.42410892088</v>
      </c>
      <c r="H219" s="16">
        <f t="shared" si="35"/>
        <v>191184.42410892088</v>
      </c>
      <c r="I219" s="3">
        <f t="shared" si="31"/>
        <v>0.5412309594296254</v>
      </c>
      <c r="J219" s="52"/>
    </row>
    <row r="220" spans="1:10" x14ac:dyDescent="0.25">
      <c r="A220" t="s">
        <v>248</v>
      </c>
      <c r="B220" s="8" t="s">
        <v>298</v>
      </c>
      <c r="C220" s="15">
        <f>VLOOKUP($A220,RAW!$B$4:$M$283,10,FALSE)</f>
        <v>14943</v>
      </c>
      <c r="D220" s="15">
        <f>VLOOKUP($A220,RAW!$B$4:$M$283,11,FALSE)</f>
        <v>20115</v>
      </c>
      <c r="E220" s="1">
        <f t="shared" si="32"/>
        <v>5172</v>
      </c>
      <c r="F220" s="1">
        <f t="shared" si="33"/>
        <v>2340.9702738659139</v>
      </c>
      <c r="G220" s="16">
        <f t="shared" si="34"/>
        <v>2831.0297261340861</v>
      </c>
      <c r="H220" s="16">
        <f t="shared" si="35"/>
        <v>2831.0297261340861</v>
      </c>
      <c r="I220" s="3">
        <f t="shared" si="31"/>
        <v>0.18945524500663094</v>
      </c>
      <c r="J220" s="52"/>
    </row>
    <row r="221" spans="1:10" x14ac:dyDescent="0.25">
      <c r="A221" t="s">
        <v>107</v>
      </c>
      <c r="B221" s="8" t="s">
        <v>298</v>
      </c>
      <c r="C221" s="15">
        <f>VLOOKUP($A221,RAW!$B$4:$M$283,10,FALSE)</f>
        <v>245302</v>
      </c>
      <c r="D221" s="15">
        <f>VLOOKUP($A221,RAW!$B$4:$M$283,11,FALSE)</f>
        <v>309189</v>
      </c>
      <c r="E221" s="1">
        <f t="shared" si="32"/>
        <v>63887</v>
      </c>
      <c r="F221" s="1">
        <f t="shared" si="33"/>
        <v>38429.009577719095</v>
      </c>
      <c r="G221" s="16">
        <f t="shared" si="34"/>
        <v>25457.990422280905</v>
      </c>
      <c r="H221" s="16">
        <f t="shared" si="35"/>
        <v>25457.990422280905</v>
      </c>
      <c r="I221" s="3">
        <f t="shared" si="31"/>
        <v>0.1037822374961513</v>
      </c>
      <c r="J221" s="52"/>
    </row>
    <row r="222" spans="1:10" x14ac:dyDescent="0.25">
      <c r="A222" t="s">
        <v>168</v>
      </c>
      <c r="B222" s="8" t="s">
        <v>299</v>
      </c>
      <c r="C222" s="15">
        <f>VLOOKUP($A222,RAW!$B$4:$M$283,10,FALSE)</f>
        <v>68576</v>
      </c>
      <c r="D222" s="15">
        <f>VLOOKUP($A222,RAW!$B$4:$M$283,11,FALSE)</f>
        <v>58075</v>
      </c>
      <c r="E222" s="1">
        <f t="shared" si="32"/>
        <v>-10501</v>
      </c>
      <c r="F222" s="1">
        <f t="shared" si="33"/>
        <v>10743.115672932405</v>
      </c>
      <c r="G222" s="16">
        <f t="shared" si="34"/>
        <v>-21244.115672932407</v>
      </c>
      <c r="H222" s="16">
        <f t="shared" si="35"/>
        <v>21244.115672932407</v>
      </c>
      <c r="I222" s="3">
        <f t="shared" si="31"/>
        <v>-0.3097893676057572</v>
      </c>
      <c r="J222" s="52"/>
    </row>
    <row r="223" spans="1:10" x14ac:dyDescent="0.25">
      <c r="A223" t="s">
        <v>62</v>
      </c>
      <c r="B223" s="8" t="s">
        <v>298</v>
      </c>
      <c r="C223" s="15">
        <f>VLOOKUP($A223,RAW!$B$4:$M$283,10,FALSE)</f>
        <v>75642</v>
      </c>
      <c r="D223" s="15">
        <f>VLOOKUP($A223,RAW!$B$4:$M$283,11,FALSE)</f>
        <v>87329</v>
      </c>
      <c r="E223" s="1">
        <f t="shared" si="32"/>
        <v>11687</v>
      </c>
      <c r="F223" s="1">
        <f t="shared" si="33"/>
        <v>11850.075182745464</v>
      </c>
      <c r="G223" s="16">
        <f t="shared" si="34"/>
        <v>-163.07518274546419</v>
      </c>
      <c r="H223" s="16">
        <f t="shared" si="35"/>
        <v>163.07518274546419</v>
      </c>
      <c r="I223" s="3">
        <f t="shared" si="31"/>
        <v>-2.1558814249420188E-3</v>
      </c>
      <c r="J223" s="52"/>
    </row>
    <row r="224" spans="1:10" x14ac:dyDescent="0.25">
      <c r="A224" t="s">
        <v>216</v>
      </c>
      <c r="B224" s="8" t="s">
        <v>299</v>
      </c>
      <c r="C224" s="15">
        <f>VLOOKUP($A224,RAW!$B$4:$M$283,10,FALSE)</f>
        <v>84353.85</v>
      </c>
      <c r="D224" s="15">
        <f>VLOOKUP($A224,RAW!$B$4:$M$283,11,FALSE)</f>
        <v>83991</v>
      </c>
      <c r="E224" s="1">
        <f t="shared" si="32"/>
        <v>-362.85000000000582</v>
      </c>
      <c r="F224" s="1">
        <f t="shared" si="33"/>
        <v>13214.873541868717</v>
      </c>
      <c r="G224" s="16">
        <f t="shared" si="34"/>
        <v>-13577.723541868723</v>
      </c>
      <c r="H224" s="16">
        <f t="shared" si="35"/>
        <v>13577.723541868723</v>
      </c>
      <c r="I224" s="3">
        <f t="shared" si="31"/>
        <v>-0.16096151559020391</v>
      </c>
      <c r="J224" s="52"/>
    </row>
    <row r="225" spans="1:10" x14ac:dyDescent="0.25">
      <c r="A225" t="s">
        <v>67</v>
      </c>
      <c r="B225" s="8" t="s">
        <v>298</v>
      </c>
      <c r="C225" s="15">
        <f>VLOOKUP($A225,RAW!$B$4:$M$283,10,FALSE)</f>
        <v>26352</v>
      </c>
      <c r="D225" s="15">
        <f>VLOOKUP($A225,RAW!$B$4:$M$283,11,FALSE)</f>
        <v>45672</v>
      </c>
      <c r="E225" s="1">
        <f t="shared" si="32"/>
        <v>19320</v>
      </c>
      <c r="F225" s="1">
        <f t="shared" si="33"/>
        <v>4128.3041328324007</v>
      </c>
      <c r="G225" s="16">
        <f t="shared" si="34"/>
        <v>15191.6958671676</v>
      </c>
      <c r="H225" s="16">
        <f t="shared" si="35"/>
        <v>15191.6958671676</v>
      </c>
      <c r="I225" s="3">
        <f t="shared" si="31"/>
        <v>0.5764911910734517</v>
      </c>
      <c r="J225" s="52"/>
    </row>
    <row r="226" spans="1:10" x14ac:dyDescent="0.25">
      <c r="A226" t="s">
        <v>169</v>
      </c>
      <c r="B226" s="8" t="s">
        <v>298</v>
      </c>
      <c r="C226" s="15">
        <f>VLOOKUP($A226,RAW!$B$4:$M$283,10,FALSE)</f>
        <v>200982</v>
      </c>
      <c r="D226" s="15">
        <f>VLOOKUP($A226,RAW!$B$4:$M$283,11,FALSE)</f>
        <v>232512</v>
      </c>
      <c r="E226" s="1">
        <f t="shared" si="32"/>
        <v>31530</v>
      </c>
      <c r="F226" s="1">
        <f t="shared" si="33"/>
        <v>31485.838692506131</v>
      </c>
      <c r="G226" s="16">
        <f t="shared" si="34"/>
        <v>44.161307493868662</v>
      </c>
      <c r="H226" s="16">
        <f t="shared" si="35"/>
        <v>44.161307493868662</v>
      </c>
      <c r="I226" s="3">
        <f t="shared" si="31"/>
        <v>2.1972767458712056E-4</v>
      </c>
      <c r="J226" s="52"/>
    </row>
    <row r="227" spans="1:10" x14ac:dyDescent="0.25">
      <c r="A227" t="s">
        <v>217</v>
      </c>
      <c r="B227" s="8" t="s">
        <v>298</v>
      </c>
      <c r="C227" s="15">
        <f>VLOOKUP($A227,RAW!$B$4:$M$283,10,FALSE)</f>
        <v>123700</v>
      </c>
      <c r="D227" s="15">
        <f>VLOOKUP($A227,RAW!$B$4:$M$283,11,FALSE)</f>
        <v>142027</v>
      </c>
      <c r="E227" s="1">
        <f t="shared" si="32"/>
        <v>18327</v>
      </c>
      <c r="F227" s="1">
        <f t="shared" si="33"/>
        <v>19378.841121408925</v>
      </c>
      <c r="G227" s="16">
        <f t="shared" si="34"/>
        <v>-1051.8411214089247</v>
      </c>
      <c r="H227" s="16">
        <f t="shared" si="35"/>
        <v>1051.8411214089247</v>
      </c>
      <c r="I227" s="3">
        <f t="shared" si="31"/>
        <v>-8.5031618545588095E-3</v>
      </c>
      <c r="J227" s="52"/>
    </row>
    <row r="228" spans="1:10" x14ac:dyDescent="0.25">
      <c r="A228" t="s">
        <v>65</v>
      </c>
      <c r="B228" s="8" t="s">
        <v>298</v>
      </c>
      <c r="C228" s="15">
        <f>VLOOKUP($A228,RAW!$B$4:$M$283,10,FALSE)</f>
        <v>16280.35</v>
      </c>
      <c r="D228" s="15">
        <f>VLOOKUP($A228,RAW!$B$4:$M$283,11,FALSE)</f>
        <v>24377</v>
      </c>
      <c r="E228" s="1">
        <f t="shared" si="32"/>
        <v>8096.65</v>
      </c>
      <c r="F228" s="1">
        <f t="shared" si="33"/>
        <v>2550.4795153672576</v>
      </c>
      <c r="G228" s="16">
        <f t="shared" si="34"/>
        <v>5546.170484632742</v>
      </c>
      <c r="H228" s="16">
        <f t="shared" si="35"/>
        <v>5546.170484632742</v>
      </c>
      <c r="I228" s="3">
        <f t="shared" si="31"/>
        <v>0.34066653878035436</v>
      </c>
      <c r="J228" s="52"/>
    </row>
    <row r="229" spans="1:10" x14ac:dyDescent="0.25">
      <c r="A229" t="s">
        <v>108</v>
      </c>
      <c r="B229" s="8" t="s">
        <v>299</v>
      </c>
      <c r="C229" s="15">
        <f>VLOOKUP($A229,RAW!$B$4:$M$283,10,FALSE)</f>
        <v>1173393</v>
      </c>
      <c r="D229" s="15">
        <f>VLOOKUP($A229,RAW!$B$4:$M$283,11,FALSE)</f>
        <v>1680694</v>
      </c>
      <c r="E229" s="1">
        <f t="shared" si="32"/>
        <v>507301</v>
      </c>
      <c r="F229" s="1">
        <f t="shared" si="33"/>
        <v>183823.73904586403</v>
      </c>
      <c r="G229" s="16">
        <f t="shared" si="34"/>
        <v>323477.26095413597</v>
      </c>
      <c r="H229" s="16">
        <f t="shared" si="35"/>
        <v>323477.26095413597</v>
      </c>
      <c r="I229" s="3">
        <f t="shared" si="31"/>
        <v>0.27567682861082005</v>
      </c>
      <c r="J229" s="52"/>
    </row>
    <row r="230" spans="1:10" x14ac:dyDescent="0.25">
      <c r="A230" t="s">
        <v>122</v>
      </c>
      <c r="B230" s="8" t="s">
        <v>298</v>
      </c>
      <c r="C230" s="15">
        <f>VLOOKUP($A230,RAW!$B$4:$M$283,10,FALSE)</f>
        <v>24537</v>
      </c>
      <c r="D230" s="15">
        <f>VLOOKUP($A230,RAW!$B$4:$M$283,11,FALSE)</f>
        <v>14519</v>
      </c>
      <c r="E230" s="1">
        <f t="shared" si="32"/>
        <v>-10018</v>
      </c>
      <c r="F230" s="1">
        <f t="shared" si="33"/>
        <v>3843.9662457236118</v>
      </c>
      <c r="G230" s="16">
        <f t="shared" si="34"/>
        <v>-13861.966245723612</v>
      </c>
      <c r="H230" s="16">
        <f t="shared" si="35"/>
        <v>13861.966245723612</v>
      </c>
      <c r="I230" s="3">
        <f t="shared" si="31"/>
        <v>-0.56494136388815308</v>
      </c>
      <c r="J230" s="52"/>
    </row>
    <row r="231" spans="1:10" x14ac:dyDescent="0.25">
      <c r="A231" t="s">
        <v>170</v>
      </c>
      <c r="B231" s="8" t="s">
        <v>298</v>
      </c>
      <c r="C231" s="15">
        <f>VLOOKUP($A231,RAW!$B$4:$M$283,10,FALSE)</f>
        <v>21847</v>
      </c>
      <c r="D231" s="15">
        <f>VLOOKUP($A231,RAW!$B$4:$M$283,11,FALSE)</f>
        <v>12068</v>
      </c>
      <c r="E231" s="1">
        <f t="shared" si="32"/>
        <v>-9779</v>
      </c>
      <c r="F231" s="1">
        <f t="shared" si="33"/>
        <v>3422.550864829594</v>
      </c>
      <c r="G231" s="16">
        <f t="shared" si="34"/>
        <v>-13201.550864829595</v>
      </c>
      <c r="H231" s="16">
        <f t="shared" si="35"/>
        <v>13201.550864829595</v>
      </c>
      <c r="I231" s="3">
        <f t="shared" si="31"/>
        <v>-0.60427293746645283</v>
      </c>
      <c r="J231" s="52"/>
    </row>
    <row r="232" spans="1:10" x14ac:dyDescent="0.25">
      <c r="A232" t="s">
        <v>171</v>
      </c>
      <c r="B232" s="8" t="s">
        <v>298</v>
      </c>
      <c r="C232" s="15">
        <f>VLOOKUP($A232,RAW!$B$4:$M$283,10,FALSE)</f>
        <v>49360</v>
      </c>
      <c r="D232" s="15">
        <f>VLOOKUP($A232,RAW!$B$4:$M$283,11,FALSE)</f>
        <v>56070</v>
      </c>
      <c r="E232" s="1">
        <f t="shared" si="32"/>
        <v>6710</v>
      </c>
      <c r="F232" s="1">
        <f t="shared" si="33"/>
        <v>7732.7372494158808</v>
      </c>
      <c r="G232" s="16">
        <f t="shared" si="34"/>
        <v>-1022.7372494158808</v>
      </c>
      <c r="H232" s="16">
        <f t="shared" si="35"/>
        <v>1022.7372494158808</v>
      </c>
      <c r="I232" s="3">
        <f t="shared" si="31"/>
        <v>-2.0719960482493534E-2</v>
      </c>
      <c r="J232" s="52"/>
    </row>
    <row r="233" spans="1:10" x14ac:dyDescent="0.25">
      <c r="A233" t="s">
        <v>68</v>
      </c>
      <c r="B233" s="8" t="s">
        <v>298</v>
      </c>
      <c r="C233" s="15">
        <f>VLOOKUP($A233,RAW!$B$4:$M$283,10,FALSE)</f>
        <v>19258</v>
      </c>
      <c r="D233" s="15">
        <f>VLOOKUP($A233,RAW!$B$4:$M$283,11,FALSE)</f>
        <v>27806</v>
      </c>
      <c r="E233" s="1">
        <f t="shared" si="32"/>
        <v>8548</v>
      </c>
      <c r="F233" s="1">
        <f t="shared" si="33"/>
        <v>3016.958143218214</v>
      </c>
      <c r="G233" s="16">
        <f t="shared" si="34"/>
        <v>5531.041856781786</v>
      </c>
      <c r="H233" s="16">
        <f t="shared" si="35"/>
        <v>5531.041856781786</v>
      </c>
      <c r="I233" s="3">
        <f t="shared" si="31"/>
        <v>0.28720749074575685</v>
      </c>
      <c r="J233" s="52"/>
    </row>
    <row r="234" spans="1:10" x14ac:dyDescent="0.25">
      <c r="A234" t="s">
        <v>218</v>
      </c>
      <c r="B234" s="8" t="s">
        <v>298</v>
      </c>
      <c r="C234" s="15">
        <f>VLOOKUP($A234,RAW!$B$4:$M$283,10,FALSE)</f>
        <v>45728</v>
      </c>
      <c r="D234" s="15">
        <f>VLOOKUP($A234,RAW!$B$4:$M$283,11,FALSE)</f>
        <v>67941</v>
      </c>
      <c r="E234" s="1">
        <f t="shared" si="32"/>
        <v>22213</v>
      </c>
      <c r="F234" s="1">
        <f t="shared" si="33"/>
        <v>7163.7481552125082</v>
      </c>
      <c r="G234" s="16">
        <f t="shared" si="34"/>
        <v>15049.251844787492</v>
      </c>
      <c r="H234" s="16">
        <f t="shared" si="35"/>
        <v>15049.251844787492</v>
      </c>
      <c r="I234" s="3">
        <f t="shared" si="31"/>
        <v>0.32910365300882372</v>
      </c>
      <c r="J234" s="52"/>
    </row>
    <row r="235" spans="1:10" x14ac:dyDescent="0.25">
      <c r="A235" t="s">
        <v>172</v>
      </c>
      <c r="B235" s="8" t="s">
        <v>299</v>
      </c>
      <c r="C235" s="15">
        <f>VLOOKUP($A235,RAW!$B$4:$M$283,10,FALSE)</f>
        <v>118161</v>
      </c>
      <c r="D235" s="15">
        <f>VLOOKUP($A235,RAW!$B$4:$M$283,11,FALSE)</f>
        <v>109078</v>
      </c>
      <c r="E235" s="1">
        <f t="shared" si="32"/>
        <v>-9083</v>
      </c>
      <c r="F235" s="1">
        <f t="shared" si="33"/>
        <v>18511.101420750201</v>
      </c>
      <c r="G235" s="16">
        <f t="shared" si="34"/>
        <v>-27594.101420750201</v>
      </c>
      <c r="H235" s="16">
        <f t="shared" si="35"/>
        <v>27594.101420750201</v>
      </c>
      <c r="I235" s="3">
        <f t="shared" si="31"/>
        <v>-0.23352968763593912</v>
      </c>
      <c r="J235" s="52"/>
    </row>
    <row r="236" spans="1:10" x14ac:dyDescent="0.25">
      <c r="A236" t="s">
        <v>219</v>
      </c>
      <c r="B236" s="8" t="s">
        <v>299</v>
      </c>
      <c r="C236" s="15">
        <f>VLOOKUP($A236,RAW!$B$4:$M$283,10,FALSE)</f>
        <v>216922.59999999998</v>
      </c>
      <c r="D236" s="15">
        <f>VLOOKUP($A236,RAW!$B$4:$M$283,11,FALSE)</f>
        <v>214959</v>
      </c>
      <c r="E236" s="1">
        <f t="shared" si="32"/>
        <v>-1963.5999999999767</v>
      </c>
      <c r="F236" s="1">
        <f t="shared" si="33"/>
        <v>33983.09297528649</v>
      </c>
      <c r="G236" s="16">
        <f t="shared" si="34"/>
        <v>-35946.692975286467</v>
      </c>
      <c r="H236" s="16">
        <f t="shared" si="35"/>
        <v>35946.692975286467</v>
      </c>
      <c r="I236" s="3">
        <f t="shared" si="31"/>
        <v>-0.16571206953672171</v>
      </c>
      <c r="J236" s="52"/>
    </row>
    <row r="237" spans="1:10" x14ac:dyDescent="0.25">
      <c r="A237" t="s">
        <v>69</v>
      </c>
      <c r="B237" s="8" t="s">
        <v>298</v>
      </c>
      <c r="C237" s="15">
        <f>VLOOKUP($A237,RAW!$B$4:$M$283,10,FALSE)</f>
        <v>1070158</v>
      </c>
      <c r="D237" s="15">
        <f>VLOOKUP($A237,RAW!$B$4:$M$283,11,FALSE)</f>
        <v>1172517</v>
      </c>
      <c r="E237" s="1">
        <f t="shared" si="32"/>
        <v>102359</v>
      </c>
      <c r="F237" s="1">
        <f t="shared" si="33"/>
        <v>167650.9446791005</v>
      </c>
      <c r="G237" s="16">
        <f t="shared" si="34"/>
        <v>-65291.944679100503</v>
      </c>
      <c r="H237" s="16">
        <f t="shared" si="35"/>
        <v>65291.944679100503</v>
      </c>
      <c r="I237" s="3">
        <f t="shared" si="31"/>
        <v>-6.1011499871140996E-2</v>
      </c>
      <c r="J237" s="52"/>
    </row>
    <row r="238" spans="1:10" x14ac:dyDescent="0.25">
      <c r="A238" t="s">
        <v>264</v>
      </c>
      <c r="B238" s="8" t="s">
        <v>298</v>
      </c>
      <c r="C238" s="15">
        <f>VLOOKUP($A238,RAW!$B$4:$M$283,10,FALSE)</f>
        <v>30056</v>
      </c>
      <c r="D238" s="15">
        <f>VLOOKUP($A238,RAW!$B$4:$M$283,11,FALSE)</f>
        <v>25800</v>
      </c>
      <c r="E238" s="1">
        <f t="shared" si="32"/>
        <v>-4256</v>
      </c>
      <c r="F238" s="1">
        <f t="shared" si="33"/>
        <v>4708.5727465243863</v>
      </c>
      <c r="G238" s="16">
        <f t="shared" si="34"/>
        <v>-8964.5727465243872</v>
      </c>
      <c r="H238" s="16">
        <f t="shared" si="35"/>
        <v>8964.5727465243872</v>
      </c>
      <c r="I238" s="3">
        <f t="shared" si="31"/>
        <v>-0.29826233519178824</v>
      </c>
      <c r="J238" s="52"/>
    </row>
    <row r="239" spans="1:10" x14ac:dyDescent="0.25">
      <c r="A239" t="s">
        <v>72</v>
      </c>
      <c r="B239" s="8" t="s">
        <v>298</v>
      </c>
      <c r="C239" s="15">
        <f>VLOOKUP($A239,RAW!$B$4:$M$283,10,FALSE)</f>
        <v>8532</v>
      </c>
      <c r="D239" s="15">
        <f>VLOOKUP($A239,RAW!$B$4:$M$283,11,FALSE)</f>
        <v>31932</v>
      </c>
      <c r="E239" s="1">
        <f t="shared" si="32"/>
        <v>23400</v>
      </c>
      <c r="F239" s="1">
        <f t="shared" si="33"/>
        <v>1336.6230594006543</v>
      </c>
      <c r="G239" s="16">
        <f t="shared" si="34"/>
        <v>22063.376940599344</v>
      </c>
      <c r="H239" s="16">
        <f t="shared" si="35"/>
        <v>22063.376940599344</v>
      </c>
      <c r="I239" s="3">
        <f t="shared" si="31"/>
        <v>2.5859560408578699</v>
      </c>
      <c r="J239" s="52"/>
    </row>
    <row r="240" spans="1:10" x14ac:dyDescent="0.25">
      <c r="A240" t="s">
        <v>70</v>
      </c>
      <c r="B240" s="8" t="s">
        <v>299</v>
      </c>
      <c r="C240" s="15">
        <f>VLOOKUP($A240,RAW!$B$4:$M$283,10,FALSE)</f>
        <v>49517.75</v>
      </c>
      <c r="D240" s="15">
        <f>VLOOKUP($A240,RAW!$B$4:$M$283,11,FALSE)</f>
        <v>83905</v>
      </c>
      <c r="E240" s="1">
        <f t="shared" ref="E240:E256" si="36">D240-C240</f>
        <v>34387.25</v>
      </c>
      <c r="F240" s="1">
        <f t="shared" ref="F240:F256" si="37">+C240*E$260</f>
        <v>7757.4503632954466</v>
      </c>
      <c r="G240" s="16">
        <f t="shared" ref="G240:G256" si="38">+E240-F240</f>
        <v>26629.799636704553</v>
      </c>
      <c r="H240" s="16">
        <f t="shared" ref="H240:H256" si="39">ABS(G240)</f>
        <v>26629.799636704553</v>
      </c>
      <c r="I240" s="3">
        <f t="shared" si="31"/>
        <v>0.53778290889033842</v>
      </c>
      <c r="J240" s="52"/>
    </row>
    <row r="241" spans="1:10" x14ac:dyDescent="0.25">
      <c r="A241" t="s">
        <v>71</v>
      </c>
      <c r="B241" s="8" t="s">
        <v>299</v>
      </c>
      <c r="C241" s="15">
        <f>VLOOKUP($A241,RAW!$B$4:$M$283,10,FALSE)</f>
        <v>64194</v>
      </c>
      <c r="D241" s="15">
        <f>VLOOKUP($A241,RAW!$B$4:$M$283,11,FALSE)</f>
        <v>85742</v>
      </c>
      <c r="E241" s="1">
        <f t="shared" si="36"/>
        <v>21548</v>
      </c>
      <c r="F241" s="1">
        <f t="shared" si="37"/>
        <v>10056.631584055978</v>
      </c>
      <c r="G241" s="16">
        <f t="shared" si="38"/>
        <v>11491.368415944022</v>
      </c>
      <c r="H241" s="16">
        <f t="shared" si="39"/>
        <v>11491.368415944022</v>
      </c>
      <c r="I241" s="3">
        <f t="shared" si="31"/>
        <v>0.17901000741415118</v>
      </c>
      <c r="J241" s="52"/>
    </row>
    <row r="242" spans="1:10" x14ac:dyDescent="0.25">
      <c r="A242" t="s">
        <v>109</v>
      </c>
      <c r="B242" s="8" t="s">
        <v>299</v>
      </c>
      <c r="C242" s="15">
        <f>VLOOKUP($A242,RAW!$B$4:$M$283,10,FALSE)</f>
        <v>15476</v>
      </c>
      <c r="D242" s="15">
        <f>VLOOKUP($A242,RAW!$B$4:$M$283,11,FALSE)</f>
        <v>9044</v>
      </c>
      <c r="E242" s="1">
        <f t="shared" si="36"/>
        <v>-6432</v>
      </c>
      <c r="F242" s="1">
        <f t="shared" si="37"/>
        <v>2424.4700500802305</v>
      </c>
      <c r="G242" s="16">
        <f t="shared" si="38"/>
        <v>-8856.4700500802301</v>
      </c>
      <c r="H242" s="16">
        <f t="shared" si="39"/>
        <v>8856.4700500802301</v>
      </c>
      <c r="I242" s="3">
        <f t="shared" si="31"/>
        <v>-0.57227126195917744</v>
      </c>
      <c r="J242" s="52"/>
    </row>
    <row r="243" spans="1:10" x14ac:dyDescent="0.25">
      <c r="A243" t="s">
        <v>110</v>
      </c>
      <c r="B243" s="8" t="s">
        <v>299</v>
      </c>
      <c r="C243" s="15">
        <f>VLOOKUP($A243,RAW!$B$4:$M$283,10,FALSE)</f>
        <v>54819</v>
      </c>
      <c r="D243" s="15">
        <f>VLOOKUP($A243,RAW!$B$4:$M$283,11,FALSE)</f>
        <v>36443</v>
      </c>
      <c r="E243" s="1">
        <f t="shared" si="36"/>
        <v>-18376</v>
      </c>
      <c r="F243" s="1">
        <f t="shared" si="37"/>
        <v>8587.944150642812</v>
      </c>
      <c r="G243" s="16">
        <f t="shared" si="38"/>
        <v>-26963.944150642812</v>
      </c>
      <c r="H243" s="16">
        <f t="shared" si="39"/>
        <v>26963.944150642812</v>
      </c>
      <c r="I243" s="3">
        <f t="shared" si="31"/>
        <v>-0.49187223682742864</v>
      </c>
      <c r="J243" s="52"/>
    </row>
    <row r="244" spans="1:10" x14ac:dyDescent="0.25">
      <c r="A244" t="s">
        <v>111</v>
      </c>
      <c r="B244" s="8" t="s">
        <v>298</v>
      </c>
      <c r="C244" s="15">
        <f>VLOOKUP($A244,RAW!$B$4:$M$283,10,FALSE)</f>
        <v>202241</v>
      </c>
      <c r="D244" s="15">
        <f>VLOOKUP($A244,RAW!$B$4:$M$283,11,FALSE)</f>
        <v>393692</v>
      </c>
      <c r="E244" s="1">
        <f t="shared" si="36"/>
        <v>191451</v>
      </c>
      <c r="F244" s="1">
        <f t="shared" si="37"/>
        <v>31683.073623563963</v>
      </c>
      <c r="G244" s="16">
        <f t="shared" si="38"/>
        <v>159767.92637643602</v>
      </c>
      <c r="H244" s="16">
        <f t="shared" si="39"/>
        <v>159767.92637643602</v>
      </c>
      <c r="I244" s="3">
        <f t="shared" si="31"/>
        <v>0.78998781837726284</v>
      </c>
      <c r="J244" s="52"/>
    </row>
    <row r="245" spans="1:10" x14ac:dyDescent="0.25">
      <c r="A245" t="s">
        <v>73</v>
      </c>
      <c r="B245" s="8" t="s">
        <v>298</v>
      </c>
      <c r="C245" s="15">
        <f>VLOOKUP($A245,RAW!$B$4:$M$283,10,FALSE)</f>
        <v>20930</v>
      </c>
      <c r="D245" s="15">
        <f>VLOOKUP($A245,RAW!$B$4:$M$283,11,FALSE)</f>
        <v>25605</v>
      </c>
      <c r="E245" s="1">
        <f t="shared" si="36"/>
        <v>4675</v>
      </c>
      <c r="F245" s="1">
        <f t="shared" si="37"/>
        <v>3278.8936513426743</v>
      </c>
      <c r="G245" s="16">
        <f t="shared" si="38"/>
        <v>1396.1063486573257</v>
      </c>
      <c r="H245" s="16">
        <f t="shared" si="39"/>
        <v>1396.1063486573257</v>
      </c>
      <c r="I245" s="3">
        <f t="shared" si="31"/>
        <v>6.6703600031405907E-2</v>
      </c>
      <c r="J245" s="52"/>
    </row>
    <row r="246" spans="1:10" x14ac:dyDescent="0.25">
      <c r="A246" t="s">
        <v>112</v>
      </c>
      <c r="B246" s="8" t="s">
        <v>298</v>
      </c>
      <c r="C246" s="15">
        <f>VLOOKUP($A246,RAW!$B$4:$M$283,10,FALSE)</f>
        <v>43316</v>
      </c>
      <c r="D246" s="15">
        <f>VLOOKUP($A246,RAW!$B$4:$M$283,11,FALSE)</f>
        <v>60924</v>
      </c>
      <c r="E246" s="1">
        <f t="shared" si="36"/>
        <v>17608</v>
      </c>
      <c r="F246" s="1">
        <f t="shared" si="37"/>
        <v>6785.8842523439689</v>
      </c>
      <c r="G246" s="16">
        <f t="shared" si="38"/>
        <v>10822.115747656031</v>
      </c>
      <c r="H246" s="16">
        <f t="shared" si="39"/>
        <v>10822.115747656031</v>
      </c>
      <c r="I246" s="3">
        <f t="shared" si="31"/>
        <v>0.24984106906584244</v>
      </c>
      <c r="J246" s="52"/>
    </row>
    <row r="247" spans="1:10" x14ac:dyDescent="0.25">
      <c r="A247" t="s">
        <v>173</v>
      </c>
      <c r="B247" s="8" t="s">
        <v>298</v>
      </c>
      <c r="C247" s="15">
        <f>VLOOKUP($A247,RAW!$B$4:$M$283,10,FALSE)</f>
        <v>88715</v>
      </c>
      <c r="D247" s="15">
        <f>VLOOKUP($A247,RAW!$B$4:$M$283,11,FALSE)</f>
        <v>137547</v>
      </c>
      <c r="E247" s="1">
        <f t="shared" si="36"/>
        <v>48832</v>
      </c>
      <c r="F247" s="1">
        <f t="shared" si="37"/>
        <v>13898.091269893232</v>
      </c>
      <c r="G247" s="16">
        <f t="shared" si="38"/>
        <v>34933.90873010677</v>
      </c>
      <c r="H247" s="16">
        <f t="shared" si="39"/>
        <v>34933.90873010677</v>
      </c>
      <c r="I247" s="3">
        <f t="shared" si="31"/>
        <v>0.39377679907689533</v>
      </c>
      <c r="J247" s="52"/>
    </row>
    <row r="248" spans="1:10" x14ac:dyDescent="0.25">
      <c r="A248" t="s">
        <v>174</v>
      </c>
      <c r="B248" s="8" t="s">
        <v>298</v>
      </c>
      <c r="C248" s="15">
        <f>VLOOKUP($A248,RAW!$B$4:$M$283,10,FALSE)</f>
        <v>95409</v>
      </c>
      <c r="D248" s="15">
        <f>VLOOKUP($A248,RAW!$B$4:$M$283,11,FALSE)</f>
        <v>163760</v>
      </c>
      <c r="E248" s="1">
        <f t="shared" si="36"/>
        <v>68351</v>
      </c>
      <c r="F248" s="1">
        <f t="shared" si="37"/>
        <v>14946.773262348457</v>
      </c>
      <c r="G248" s="16">
        <f t="shared" si="38"/>
        <v>53404.226737651545</v>
      </c>
      <c r="H248" s="16">
        <f t="shared" si="39"/>
        <v>53404.226737651545</v>
      </c>
      <c r="I248" s="3">
        <f t="shared" si="31"/>
        <v>0.55973992744554024</v>
      </c>
      <c r="J248" s="52"/>
    </row>
    <row r="249" spans="1:10" x14ac:dyDescent="0.25">
      <c r="A249" t="s">
        <v>220</v>
      </c>
      <c r="B249" s="8" t="s">
        <v>298</v>
      </c>
      <c r="C249" s="15">
        <f>VLOOKUP($A249,RAW!$B$4:$M$283,10,FALSE)</f>
        <v>1309962</v>
      </c>
      <c r="D249" s="15">
        <f>VLOOKUP($A249,RAW!$B$4:$M$283,11,FALSE)</f>
        <v>1426082</v>
      </c>
      <c r="E249" s="1">
        <f t="shared" si="36"/>
        <v>116120</v>
      </c>
      <c r="F249" s="1">
        <f t="shared" si="37"/>
        <v>205218.63761586967</v>
      </c>
      <c r="G249" s="16">
        <f t="shared" si="38"/>
        <v>-89098.637615869666</v>
      </c>
      <c r="H249" s="16">
        <f t="shared" si="39"/>
        <v>89098.637615869666</v>
      </c>
      <c r="I249" s="3">
        <f t="shared" si="31"/>
        <v>-6.8016200176699529E-2</v>
      </c>
      <c r="J249" s="52"/>
    </row>
    <row r="250" spans="1:10" x14ac:dyDescent="0.25">
      <c r="A250" t="s">
        <v>12</v>
      </c>
      <c r="B250" s="8" t="s">
        <v>298</v>
      </c>
      <c r="C250" s="15">
        <f>VLOOKUP($A250,RAW!$B$4:$M$283,10,FALSE)</f>
        <v>40838</v>
      </c>
      <c r="D250" s="15">
        <f>VLOOKUP($A250,RAW!$B$4:$M$283,11,FALSE)</f>
        <v>67497</v>
      </c>
      <c r="E250" s="1">
        <f t="shared" si="36"/>
        <v>26659</v>
      </c>
      <c r="F250" s="1">
        <f t="shared" si="37"/>
        <v>6397.680789944201</v>
      </c>
      <c r="G250" s="16">
        <f t="shared" si="38"/>
        <v>20261.319210055801</v>
      </c>
      <c r="H250" s="16">
        <f t="shared" si="39"/>
        <v>20261.319210055801</v>
      </c>
      <c r="I250" s="3">
        <f t="shared" si="31"/>
        <v>0.49613887090591607</v>
      </c>
      <c r="J250" s="52"/>
    </row>
    <row r="251" spans="1:10" x14ac:dyDescent="0.25">
      <c r="A251" t="s">
        <v>249</v>
      </c>
      <c r="B251" s="8" t="s">
        <v>298</v>
      </c>
      <c r="C251" s="15">
        <f>VLOOKUP($A251,RAW!$B$4:$M$283,10,FALSE)</f>
        <v>22237</v>
      </c>
      <c r="D251" s="15">
        <f>VLOOKUP($A251,RAW!$B$4:$M$283,11,FALSE)</f>
        <v>26834</v>
      </c>
      <c r="E251" s="1">
        <f t="shared" si="36"/>
        <v>4597</v>
      </c>
      <c r="F251" s="1">
        <f t="shared" si="37"/>
        <v>3483.6482620595816</v>
      </c>
      <c r="G251" s="16">
        <f t="shared" si="38"/>
        <v>1113.3517379404184</v>
      </c>
      <c r="H251" s="16">
        <f t="shared" si="39"/>
        <v>1113.3517379404184</v>
      </c>
      <c r="I251" s="3">
        <f t="shared" si="31"/>
        <v>5.0067533297675874E-2</v>
      </c>
      <c r="J251" s="52"/>
    </row>
    <row r="252" spans="1:10" x14ac:dyDescent="0.25">
      <c r="A252" t="s">
        <v>74</v>
      </c>
      <c r="B252" s="8" t="s">
        <v>298</v>
      </c>
      <c r="C252" s="15">
        <f>VLOOKUP($A252,RAW!$B$4:$M$283,10,FALSE)</f>
        <v>11521</v>
      </c>
      <c r="D252" s="15">
        <f>VLOOKUP($A252,RAW!$B$4:$M$283,11,FALSE)</f>
        <v>17944</v>
      </c>
      <c r="E252" s="1">
        <f t="shared" si="36"/>
        <v>6423</v>
      </c>
      <c r="F252" s="1">
        <f t="shared" si="37"/>
        <v>1804.8797781709961</v>
      </c>
      <c r="G252" s="16">
        <f t="shared" si="38"/>
        <v>4618.1202218290036</v>
      </c>
      <c r="H252" s="16">
        <f t="shared" si="39"/>
        <v>4618.1202218290036</v>
      </c>
      <c r="I252" s="3">
        <f t="shared" si="31"/>
        <v>0.40084369601848829</v>
      </c>
      <c r="J252" s="52"/>
    </row>
    <row r="253" spans="1:10" x14ac:dyDescent="0.25">
      <c r="A253" t="s">
        <v>250</v>
      </c>
      <c r="B253" s="8" t="s">
        <v>298</v>
      </c>
      <c r="C253" s="15">
        <f>VLOOKUP($A253,RAW!$B$4:$M$283,10,FALSE)</f>
        <v>611592</v>
      </c>
      <c r="D253" s="15">
        <f>VLOOKUP($A253,RAW!$B$4:$M$283,11,FALSE)</f>
        <v>747779</v>
      </c>
      <c r="E253" s="1">
        <f t="shared" si="36"/>
        <v>136187</v>
      </c>
      <c r="F253" s="1">
        <f t="shared" si="37"/>
        <v>95811.998376109346</v>
      </c>
      <c r="G253" s="16">
        <f t="shared" si="38"/>
        <v>40375.001623890654</v>
      </c>
      <c r="H253" s="16">
        <f t="shared" si="39"/>
        <v>40375.001623890654</v>
      </c>
      <c r="I253" s="3">
        <f t="shared" si="31"/>
        <v>6.6016235699437945E-2</v>
      </c>
      <c r="J253" s="52"/>
    </row>
    <row r="254" spans="1:10" x14ac:dyDescent="0.25">
      <c r="A254" t="s">
        <v>251</v>
      </c>
      <c r="B254" s="8" t="s">
        <v>298</v>
      </c>
      <c r="C254" s="15">
        <f>VLOOKUP($A254,RAW!$B$4:$M$283,10,FALSE)</f>
        <v>16939</v>
      </c>
      <c r="D254" s="15">
        <f>VLOOKUP($A254,RAW!$B$4:$M$283,11,FALSE)</f>
        <v>12933</v>
      </c>
      <c r="E254" s="1">
        <f t="shared" si="36"/>
        <v>-4006</v>
      </c>
      <c r="F254" s="1">
        <f t="shared" si="37"/>
        <v>2653.6636196891332</v>
      </c>
      <c r="G254" s="16">
        <f t="shared" si="38"/>
        <v>-6659.6636196891332</v>
      </c>
      <c r="H254" s="16">
        <f t="shared" si="39"/>
        <v>6659.6636196891332</v>
      </c>
      <c r="I254" s="3">
        <f t="shared" si="31"/>
        <v>-0.39315565379828404</v>
      </c>
      <c r="J254" s="52"/>
    </row>
    <row r="255" spans="1:10" x14ac:dyDescent="0.25">
      <c r="A255" t="s">
        <v>221</v>
      </c>
      <c r="B255" s="8" t="s">
        <v>299</v>
      </c>
      <c r="C255" s="15">
        <f>VLOOKUP($A255,RAW!$B$4:$M$283,10,FALSE)</f>
        <v>139123.25</v>
      </c>
      <c r="D255" s="15">
        <f>VLOOKUP($A255,RAW!$B$4:$M$283,11,FALSE)</f>
        <v>109040</v>
      </c>
      <c r="E255" s="1">
        <f t="shared" si="36"/>
        <v>-30083.25</v>
      </c>
      <c r="F255" s="1">
        <f t="shared" si="37"/>
        <v>21795.047356863815</v>
      </c>
      <c r="G255" s="16">
        <f t="shared" si="38"/>
        <v>-51878.297356863812</v>
      </c>
      <c r="H255" s="16">
        <f t="shared" si="39"/>
        <v>51878.297356863812</v>
      </c>
      <c r="I255" s="3">
        <f t="shared" si="31"/>
        <v>-0.37289451875846641</v>
      </c>
      <c r="J255" s="52"/>
    </row>
    <row r="256" spans="1:10" x14ac:dyDescent="0.25">
      <c r="A256" t="s">
        <v>222</v>
      </c>
      <c r="B256" s="8" t="s">
        <v>299</v>
      </c>
      <c r="C256" s="15">
        <f>VLOOKUP($A256,RAW!$B$4:$M$283,10,FALSE)</f>
        <v>135655</v>
      </c>
      <c r="D256" s="15">
        <f>VLOOKUP($A256,RAW!$B$4:$M$283,11,FALSE)</f>
        <v>294999</v>
      </c>
      <c r="E256" s="1">
        <f t="shared" si="36"/>
        <v>159344</v>
      </c>
      <c r="F256" s="1">
        <f t="shared" si="37"/>
        <v>21251.711336497392</v>
      </c>
      <c r="G256" s="16">
        <f t="shared" si="38"/>
        <v>138092.28866350261</v>
      </c>
      <c r="H256" s="16">
        <f t="shared" si="39"/>
        <v>138092.28866350261</v>
      </c>
      <c r="I256" s="3">
        <f t="shared" si="31"/>
        <v>1.0179668177619889</v>
      </c>
      <c r="J256" s="52"/>
    </row>
    <row r="257" spans="1:13" s="7" customFormat="1" x14ac:dyDescent="0.25">
      <c r="A257" s="55"/>
      <c r="B257" s="56"/>
      <c r="C257" s="57"/>
      <c r="D257" s="57"/>
      <c r="E257" s="58"/>
      <c r="F257" s="58"/>
      <c r="G257" s="59"/>
      <c r="H257" s="59"/>
      <c r="I257" s="60"/>
      <c r="J257" s="85"/>
    </row>
    <row r="258" spans="1:13" ht="30" x14ac:dyDescent="0.25">
      <c r="A258" s="7"/>
      <c r="B258" s="21"/>
      <c r="C258" s="49" t="s">
        <v>818</v>
      </c>
      <c r="D258" s="49" t="s">
        <v>816</v>
      </c>
      <c r="E258" s="50" t="s">
        <v>796</v>
      </c>
      <c r="F258" s="27"/>
      <c r="G258" s="51"/>
      <c r="H258" s="51" t="s">
        <v>801</v>
      </c>
      <c r="I258" s="7"/>
      <c r="K258" s="7"/>
      <c r="L258" s="7"/>
      <c r="M258" s="7"/>
    </row>
    <row r="259" spans="1:13" x14ac:dyDescent="0.25">
      <c r="C259" s="15">
        <f>SUM(C3:C256)</f>
        <v>51989585.850000001</v>
      </c>
      <c r="D259" s="15">
        <f>SUM(D3:D256)</f>
        <v>60134274</v>
      </c>
      <c r="E259" s="5">
        <f>+D259/C259</f>
        <v>1.1566599928974044</v>
      </c>
      <c r="F259" s="15"/>
      <c r="H259" s="15">
        <f>SUM(H3:H256)</f>
        <v>16131164.365658879</v>
      </c>
      <c r="I259" s="15"/>
      <c r="J259" s="74"/>
      <c r="K259" s="7"/>
      <c r="L259" s="7"/>
      <c r="M259" s="7"/>
    </row>
    <row r="260" spans="1:13" x14ac:dyDescent="0.25">
      <c r="E260" s="5">
        <f>+E259-1</f>
        <v>0.1566599928974044</v>
      </c>
      <c r="K260" s="7"/>
      <c r="L260" s="7"/>
      <c r="M260" s="7"/>
    </row>
    <row r="261" spans="1:13" x14ac:dyDescent="0.25">
      <c r="E261" s="11"/>
      <c r="K261" s="7"/>
      <c r="L261" s="7"/>
      <c r="M261" s="7"/>
    </row>
    <row r="262" spans="1:13" x14ac:dyDescent="0.25">
      <c r="C262" t="s">
        <v>310</v>
      </c>
      <c r="F262" s="17"/>
      <c r="G262" s="43" t="s">
        <v>797</v>
      </c>
    </row>
    <row r="263" spans="1:13" x14ac:dyDescent="0.25">
      <c r="C263" s="46">
        <f>+H259/C259</f>
        <v>0.31027683913852294</v>
      </c>
      <c r="G263" s="8" t="s">
        <v>798</v>
      </c>
      <c r="H263" s="1">
        <f>ABS(SUMIFS(E3:E256,I3:I256,"&lt;"&amp;-1*E260))</f>
        <v>4576465.2999999989</v>
      </c>
    </row>
    <row r="264" spans="1:13" x14ac:dyDescent="0.25">
      <c r="G264" s="8" t="s">
        <v>799</v>
      </c>
      <c r="H264" s="1">
        <f>SUMIF(G3:G256,"&gt;0")</f>
        <v>8065582.1828294368</v>
      </c>
    </row>
    <row r="265" spans="1:13" x14ac:dyDescent="0.25">
      <c r="G265" s="8" t="s">
        <v>802</v>
      </c>
      <c r="H265" s="1">
        <f>+H264+H263</f>
        <v>12642047.482829437</v>
      </c>
    </row>
    <row r="266" spans="1:13" x14ac:dyDescent="0.25">
      <c r="G266" s="8" t="s">
        <v>803</v>
      </c>
      <c r="H266" s="45">
        <f>H265/C259</f>
        <v>0.24316499691503959</v>
      </c>
    </row>
    <row r="270" spans="1:13" x14ac:dyDescent="0.25">
      <c r="C270" s="15"/>
    </row>
    <row r="271" spans="1:13" x14ac:dyDescent="0.25">
      <c r="C271" s="28"/>
    </row>
  </sheetData>
  <sortState ref="A3:I256">
    <sortCondition ref="A3:A256"/>
  </sortState>
  <mergeCells count="1">
    <mergeCell ref="K2:M2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1"/>
  <sheetViews>
    <sheetView workbookViewId="0"/>
  </sheetViews>
  <sheetFormatPr defaultRowHeight="15" x14ac:dyDescent="0.25"/>
  <cols>
    <col min="1" max="1" width="56.28515625" bestFit="1" customWidth="1"/>
    <col min="2" max="3" width="12" style="8" customWidth="1"/>
    <col min="4" max="4" width="12.5703125" style="8" customWidth="1"/>
    <col min="5" max="5" width="11.5703125" customWidth="1"/>
    <col min="6" max="6" width="12.85546875" style="3" customWidth="1"/>
    <col min="7" max="9" width="11.85546875" customWidth="1"/>
    <col min="10" max="10" width="4" style="53" customWidth="1"/>
    <col min="11" max="11" width="14.140625" customWidth="1"/>
    <col min="12" max="12" width="44.5703125" customWidth="1"/>
    <col min="13" max="14" width="14" customWidth="1"/>
    <col min="15" max="15" width="9.5703125" customWidth="1"/>
  </cols>
  <sheetData>
    <row r="1" spans="1:17" x14ac:dyDescent="0.25">
      <c r="A1" t="s">
        <v>814</v>
      </c>
      <c r="B1" s="18" t="s">
        <v>846</v>
      </c>
      <c r="E1" s="8"/>
      <c r="J1" s="44"/>
    </row>
    <row r="2" spans="1:17" ht="60" x14ac:dyDescent="0.25">
      <c r="A2" t="s">
        <v>787</v>
      </c>
      <c r="B2" s="34" t="s">
        <v>788</v>
      </c>
      <c r="C2" s="35">
        <v>1950</v>
      </c>
      <c r="D2" s="35">
        <v>1960</v>
      </c>
      <c r="E2" s="34" t="s">
        <v>789</v>
      </c>
      <c r="F2" s="36" t="s">
        <v>790</v>
      </c>
      <c r="G2" s="34" t="s">
        <v>792</v>
      </c>
      <c r="H2" s="33" t="s">
        <v>791</v>
      </c>
      <c r="I2" s="34" t="s">
        <v>793</v>
      </c>
      <c r="J2" s="71"/>
      <c r="K2" s="95" t="str">
        <f>"Summary Statistics "&amp;A1</f>
        <v>Summary Statistics Decade: 1950 to 1960</v>
      </c>
      <c r="L2" s="96"/>
      <c r="M2" s="97"/>
    </row>
    <row r="3" spans="1:17" x14ac:dyDescent="0.25">
      <c r="A3" t="s">
        <v>14</v>
      </c>
      <c r="B3" s="8" t="s">
        <v>298</v>
      </c>
      <c r="C3" s="15">
        <f>VLOOKUP($A3,RAW!$B$4:$M$283,11,FALSE)</f>
        <v>390390</v>
      </c>
      <c r="D3" s="15">
        <f>VLOOKUP($A3,RAW!$B$4:$M$283,12,FALSE)</f>
        <v>537968</v>
      </c>
      <c r="E3" s="1">
        <f t="shared" ref="E3:E34" si="0">D3-C3</f>
        <v>147578</v>
      </c>
      <c r="F3" s="1">
        <f t="shared" ref="F3:F34" si="1">+C3*E$260</f>
        <v>169943.10659076052</v>
      </c>
      <c r="G3" s="16">
        <f t="shared" ref="G3:G34" si="2">+E3-F3</f>
        <v>-22365.106590760523</v>
      </c>
      <c r="H3" s="16">
        <f t="shared" ref="H3:H34" si="3">ABS(G3)</f>
        <v>22365.106590760523</v>
      </c>
      <c r="I3" s="3">
        <f>IFERROR(+G3/C3,"")</f>
        <v>-5.7289138017778435E-2</v>
      </c>
      <c r="J3" s="52"/>
      <c r="K3" s="9" t="str">
        <f>"Total Jobs in "&amp;C2</f>
        <v>Total Jobs in 1950</v>
      </c>
      <c r="L3" s="9"/>
      <c r="M3" s="12">
        <f>+C259</f>
        <v>60134274</v>
      </c>
      <c r="O3" s="13"/>
    </row>
    <row r="4" spans="1:17" x14ac:dyDescent="0.25">
      <c r="A4" t="s">
        <v>15</v>
      </c>
      <c r="B4" s="8" t="s">
        <v>298</v>
      </c>
      <c r="C4" s="15">
        <f>VLOOKUP($A4,RAW!$B$4:$M$283,11,FALSE)</f>
        <v>17932</v>
      </c>
      <c r="D4" s="15">
        <f>VLOOKUP($A4,RAW!$B$4:$M$283,12,FALSE)</f>
        <v>18536</v>
      </c>
      <c r="E4" s="1">
        <f t="shared" si="0"/>
        <v>604</v>
      </c>
      <c r="F4" s="1">
        <f t="shared" si="1"/>
        <v>7806.0907999321644</v>
      </c>
      <c r="G4" s="16">
        <f t="shared" si="2"/>
        <v>-7202.0907999321644</v>
      </c>
      <c r="H4" s="16">
        <f t="shared" si="3"/>
        <v>7202.0907999321644</v>
      </c>
      <c r="I4" s="3">
        <f t="shared" ref="I4:I67" si="4">IFERROR(+G4/C4,"")</f>
        <v>-0.40163343742650925</v>
      </c>
      <c r="J4" s="52"/>
      <c r="K4" s="9" t="str">
        <f>"Total Jobs in "&amp;D2</f>
        <v>Total Jobs in 1960</v>
      </c>
      <c r="L4" s="9"/>
      <c r="M4" s="12">
        <f>+D259</f>
        <v>86311700</v>
      </c>
    </row>
    <row r="5" spans="1:17" x14ac:dyDescent="0.25">
      <c r="A5" t="s">
        <v>115</v>
      </c>
      <c r="B5" s="8" t="s">
        <v>298</v>
      </c>
      <c r="C5" s="15">
        <f>VLOOKUP($A5,RAW!$B$4:$M$283,11,FALSE)</f>
        <v>31119</v>
      </c>
      <c r="D5" s="15">
        <f>VLOOKUP($A5,RAW!$B$4:$M$283,12,FALSE)</f>
        <v>40913</v>
      </c>
      <c r="E5" s="1">
        <f t="shared" si="0"/>
        <v>9794</v>
      </c>
      <c r="F5" s="1">
        <f t="shared" si="1"/>
        <v>13546.606045231376</v>
      </c>
      <c r="G5" s="16">
        <f t="shared" si="2"/>
        <v>-3752.6060452313759</v>
      </c>
      <c r="H5" s="16">
        <f t="shared" si="3"/>
        <v>3752.6060452313759</v>
      </c>
      <c r="I5" s="3">
        <f t="shared" si="4"/>
        <v>-0.1205889021251125</v>
      </c>
      <c r="J5" s="52"/>
      <c r="K5" s="9" t="s">
        <v>319</v>
      </c>
      <c r="L5" s="9"/>
      <c r="M5" s="12">
        <f>M4-M3</f>
        <v>26177426</v>
      </c>
    </row>
    <row r="6" spans="1:17" x14ac:dyDescent="0.25">
      <c r="A6" t="s">
        <v>94</v>
      </c>
      <c r="B6" s="8" t="s">
        <v>298</v>
      </c>
      <c r="C6" s="15">
        <f>VLOOKUP($A6,RAW!$B$4:$M$283,11,FALSE)</f>
        <v>140082</v>
      </c>
      <c r="D6" s="15">
        <f>VLOOKUP($A6,RAW!$B$4:$M$283,12,FALSE)</f>
        <v>193252</v>
      </c>
      <c r="E6" s="1">
        <f t="shared" si="0"/>
        <v>53170</v>
      </c>
      <c r="F6" s="1">
        <f t="shared" si="1"/>
        <v>60979.969408660356</v>
      </c>
      <c r="G6" s="16">
        <f t="shared" si="2"/>
        <v>-7809.9694086603558</v>
      </c>
      <c r="H6" s="16">
        <f t="shared" si="3"/>
        <v>7809.9694086603558</v>
      </c>
      <c r="I6" s="3">
        <f t="shared" si="4"/>
        <v>-5.5752840540971405E-2</v>
      </c>
      <c r="J6" s="52"/>
      <c r="K6" s="9" t="s">
        <v>311</v>
      </c>
      <c r="L6" s="9"/>
      <c r="M6" s="37">
        <f>(M5/M3)</f>
        <v>0.43531623912180267</v>
      </c>
    </row>
    <row r="7" spans="1:17" x14ac:dyDescent="0.25">
      <c r="A7" t="s">
        <v>48</v>
      </c>
      <c r="B7" s="8" t="s">
        <v>299</v>
      </c>
      <c r="C7" s="15">
        <f>VLOOKUP($A7,RAW!$B$4:$M$283,11,FALSE)</f>
        <v>5795</v>
      </c>
      <c r="D7" s="15">
        <f>VLOOKUP($A7,RAW!$B$4:$M$283,12,FALSE)</f>
        <v>9554</v>
      </c>
      <c r="E7" s="1">
        <f t="shared" si="0"/>
        <v>3759</v>
      </c>
      <c r="F7" s="1">
        <f t="shared" si="1"/>
        <v>2522.6576057108464</v>
      </c>
      <c r="G7" s="16">
        <f t="shared" si="2"/>
        <v>1236.3423942891536</v>
      </c>
      <c r="H7" s="16">
        <f t="shared" si="3"/>
        <v>1236.3423942891536</v>
      </c>
      <c r="I7" s="3">
        <f t="shared" si="4"/>
        <v>0.21334640108527242</v>
      </c>
      <c r="J7" s="52"/>
      <c r="K7" s="9" t="s">
        <v>302</v>
      </c>
      <c r="L7" s="9"/>
      <c r="M7" s="12">
        <f>+M15+M17</f>
        <v>26879695.583207574</v>
      </c>
    </row>
    <row r="8" spans="1:17" x14ac:dyDescent="0.25">
      <c r="A8" t="s">
        <v>16</v>
      </c>
      <c r="B8" s="8" t="s">
        <v>299</v>
      </c>
      <c r="C8" s="15">
        <f>VLOOKUP($A8,RAW!$B$4:$M$283,11,FALSE)</f>
        <v>16988</v>
      </c>
      <c r="D8" s="15">
        <f>VLOOKUP($A8,RAW!$B$4:$M$283,12,FALSE)</f>
        <v>31268</v>
      </c>
      <c r="E8" s="1">
        <f t="shared" si="0"/>
        <v>14280</v>
      </c>
      <c r="F8" s="1">
        <f t="shared" si="1"/>
        <v>7395.1522702011825</v>
      </c>
      <c r="G8" s="16">
        <f t="shared" si="2"/>
        <v>6884.8477297988175</v>
      </c>
      <c r="H8" s="16">
        <f t="shared" si="3"/>
        <v>6884.8477297988175</v>
      </c>
      <c r="I8" s="3">
        <f t="shared" si="4"/>
        <v>0.40527712089703422</v>
      </c>
      <c r="J8" s="52"/>
      <c r="K8" s="9" t="s">
        <v>303</v>
      </c>
      <c r="L8" s="9"/>
      <c r="M8" s="12">
        <f>+M16+M18</f>
        <v>-5933077.8325976981</v>
      </c>
    </row>
    <row r="9" spans="1:17" x14ac:dyDescent="0.25">
      <c r="A9" t="s">
        <v>178</v>
      </c>
      <c r="B9" s="8" t="s">
        <v>298</v>
      </c>
      <c r="C9" s="15">
        <f>VLOOKUP($A9,RAW!$B$4:$M$283,11,FALSE)</f>
        <v>7102</v>
      </c>
      <c r="D9" s="15">
        <f>VLOOKUP($A9,RAW!$B$4:$M$283,12,FALSE)</f>
        <v>2093</v>
      </c>
      <c r="E9" s="1">
        <f t="shared" si="0"/>
        <v>-5009</v>
      </c>
      <c r="F9" s="1">
        <f t="shared" si="1"/>
        <v>3091.6159302430424</v>
      </c>
      <c r="G9" s="16">
        <f t="shared" si="2"/>
        <v>-8100.6159302430424</v>
      </c>
      <c r="H9" s="16">
        <f t="shared" si="3"/>
        <v>8100.6159302430424</v>
      </c>
      <c r="I9" s="3">
        <f t="shared" si="4"/>
        <v>-1.1406105224222813</v>
      </c>
      <c r="J9" s="52"/>
      <c r="K9" s="9" t="s">
        <v>300</v>
      </c>
      <c r="L9" s="9"/>
      <c r="M9" s="12">
        <f>+M7-M8</f>
        <v>32812773.415805273</v>
      </c>
    </row>
    <row r="10" spans="1:17" x14ac:dyDescent="0.25">
      <c r="A10" t="s">
        <v>179</v>
      </c>
      <c r="B10" s="8" t="s">
        <v>298</v>
      </c>
      <c r="C10" s="15">
        <f>VLOOKUP($A10,RAW!$B$4:$M$283,11,FALSE)</f>
        <v>8377</v>
      </c>
      <c r="D10" s="15">
        <f>VLOOKUP($A10,RAW!$B$4:$M$283,12,FALSE)</f>
        <v>2992</v>
      </c>
      <c r="E10" s="1">
        <f t="shared" si="0"/>
        <v>-5385</v>
      </c>
      <c r="F10" s="1">
        <f t="shared" si="1"/>
        <v>3646.6441351233407</v>
      </c>
      <c r="G10" s="16">
        <f t="shared" si="2"/>
        <v>-9031.6441351233407</v>
      </c>
      <c r="H10" s="16">
        <f t="shared" si="3"/>
        <v>9031.6441351233407</v>
      </c>
      <c r="I10" s="3">
        <f t="shared" si="4"/>
        <v>-1.0781478017337163</v>
      </c>
      <c r="J10" s="52"/>
      <c r="K10" s="9" t="s">
        <v>312</v>
      </c>
      <c r="L10" s="9"/>
      <c r="M10" s="12">
        <f>+H259</f>
        <v>22212698.110352248</v>
      </c>
    </row>
    <row r="11" spans="1:17" x14ac:dyDescent="0.25">
      <c r="A11" t="s">
        <v>180</v>
      </c>
      <c r="B11" s="8" t="s">
        <v>298</v>
      </c>
      <c r="C11" s="15">
        <f>VLOOKUP($A11,RAW!$B$4:$M$283,11,FALSE)</f>
        <v>12022</v>
      </c>
      <c r="D11" s="15">
        <f>VLOOKUP($A11,RAW!$B$4:$M$283,12,FALSE)</f>
        <v>7657</v>
      </c>
      <c r="E11" s="1">
        <f t="shared" si="0"/>
        <v>-4365</v>
      </c>
      <c r="F11" s="1">
        <f t="shared" si="1"/>
        <v>5233.3718267223112</v>
      </c>
      <c r="G11" s="16">
        <f t="shared" si="2"/>
        <v>-9598.3718267223121</v>
      </c>
      <c r="H11" s="16">
        <f t="shared" si="3"/>
        <v>9598.3718267223121</v>
      </c>
      <c r="I11" s="3">
        <f t="shared" si="4"/>
        <v>-0.79840058448863016</v>
      </c>
      <c r="J11" s="52"/>
      <c r="K11" s="9" t="s">
        <v>310</v>
      </c>
      <c r="L11" s="9"/>
      <c r="M11" s="77">
        <f>+C263</f>
        <v>0.36938498850675822</v>
      </c>
    </row>
    <row r="12" spans="1:17" x14ac:dyDescent="0.25">
      <c r="A12" t="s">
        <v>181</v>
      </c>
      <c r="B12" s="8" t="s">
        <v>298</v>
      </c>
      <c r="C12" s="15">
        <f>VLOOKUP($A12,RAW!$B$4:$M$283,11,FALSE)</f>
        <v>12517</v>
      </c>
      <c r="D12" s="15">
        <f>VLOOKUP($A12,RAW!$B$4:$M$283,12,FALSE)</f>
        <v>9269</v>
      </c>
      <c r="E12" s="1">
        <f t="shared" si="0"/>
        <v>-3248</v>
      </c>
      <c r="F12" s="1">
        <f t="shared" si="1"/>
        <v>5448.8533650876034</v>
      </c>
      <c r="G12" s="16">
        <f t="shared" si="2"/>
        <v>-8696.8533650876034</v>
      </c>
      <c r="H12" s="16">
        <f t="shared" si="3"/>
        <v>8696.8533650876034</v>
      </c>
      <c r="I12" s="3">
        <f t="shared" si="4"/>
        <v>-0.69480333666913829</v>
      </c>
      <c r="J12" s="52"/>
      <c r="K12" s="9" t="s">
        <v>800</v>
      </c>
      <c r="L12" s="9"/>
      <c r="M12" s="77">
        <f>+H266</f>
        <v>0.22155912375654735</v>
      </c>
      <c r="N12" s="7"/>
      <c r="O12" s="7"/>
      <c r="P12" s="7"/>
      <c r="Q12" s="7"/>
    </row>
    <row r="13" spans="1:17" x14ac:dyDescent="0.25">
      <c r="A13" t="s">
        <v>182</v>
      </c>
      <c r="B13" s="8" t="s">
        <v>298</v>
      </c>
      <c r="C13" s="15">
        <f>VLOOKUP($A13,RAW!$B$4:$M$283,11,FALSE)</f>
        <v>17698</v>
      </c>
      <c r="D13" s="15">
        <f>VLOOKUP($A13,RAW!$B$4:$M$283,12,FALSE)</f>
        <v>14543</v>
      </c>
      <c r="E13" s="1">
        <f t="shared" si="0"/>
        <v>-3155</v>
      </c>
      <c r="F13" s="1">
        <f t="shared" si="1"/>
        <v>7704.2267999776623</v>
      </c>
      <c r="G13" s="16">
        <f t="shared" si="2"/>
        <v>-10859.226799977663</v>
      </c>
      <c r="H13" s="16">
        <f t="shared" si="3"/>
        <v>10859.226799977663</v>
      </c>
      <c r="I13" s="3">
        <f t="shared" si="4"/>
        <v>-0.6135849700518512</v>
      </c>
      <c r="J13" s="52"/>
      <c r="K13" s="9"/>
      <c r="L13" s="9"/>
      <c r="M13" s="12"/>
      <c r="N13" s="7"/>
      <c r="O13" s="7"/>
      <c r="P13" s="7"/>
      <c r="Q13" s="7"/>
    </row>
    <row r="14" spans="1:17" x14ac:dyDescent="0.25">
      <c r="A14" t="s">
        <v>183</v>
      </c>
      <c r="B14" s="8" t="s">
        <v>298</v>
      </c>
      <c r="C14" s="15">
        <f>VLOOKUP($A14,RAW!$B$4:$M$283,11,FALSE)</f>
        <v>4776</v>
      </c>
      <c r="D14" s="15">
        <f>VLOOKUP($A14,RAW!$B$4:$M$283,12,FALSE)</f>
        <v>4984</v>
      </c>
      <c r="E14" s="1">
        <f t="shared" si="0"/>
        <v>208</v>
      </c>
      <c r="F14" s="1">
        <f t="shared" si="1"/>
        <v>2079.0703580457293</v>
      </c>
      <c r="G14" s="16">
        <f t="shared" si="2"/>
        <v>-1871.0703580457293</v>
      </c>
      <c r="H14" s="16">
        <f t="shared" si="3"/>
        <v>1871.0703580457293</v>
      </c>
      <c r="I14" s="3">
        <f t="shared" si="4"/>
        <v>-0.3917651503445832</v>
      </c>
      <c r="J14" s="52"/>
      <c r="K14" s="9" t="s">
        <v>304</v>
      </c>
      <c r="L14" s="9"/>
      <c r="M14" s="9"/>
      <c r="N14" s="75"/>
      <c r="O14" s="7"/>
      <c r="P14" s="7"/>
      <c r="Q14" s="7"/>
    </row>
    <row r="15" spans="1:17" x14ac:dyDescent="0.25">
      <c r="A15" t="s">
        <v>184</v>
      </c>
      <c r="B15" s="8" t="s">
        <v>298</v>
      </c>
      <c r="C15" s="15">
        <f>VLOOKUP($A15,RAW!$B$4:$M$283,11,FALSE)</f>
        <v>21210</v>
      </c>
      <c r="D15" s="15">
        <f>VLOOKUP($A15,RAW!$B$4:$M$283,12,FALSE)</f>
        <v>9765</v>
      </c>
      <c r="E15" s="1">
        <f t="shared" si="0"/>
        <v>-11445</v>
      </c>
      <c r="F15" s="1">
        <f t="shared" si="1"/>
        <v>9233.0574317734336</v>
      </c>
      <c r="G15" s="16">
        <f t="shared" si="2"/>
        <v>-20678.057431773435</v>
      </c>
      <c r="H15" s="16">
        <f t="shared" si="3"/>
        <v>20678.057431773435</v>
      </c>
      <c r="I15" s="3">
        <f t="shared" si="4"/>
        <v>-0.97492019951784226</v>
      </c>
      <c r="J15" s="52"/>
      <c r="K15" s="9" t="s">
        <v>299</v>
      </c>
      <c r="L15" s="9" t="s">
        <v>305</v>
      </c>
      <c r="M15" s="10">
        <f>SUMIFS(G:G,B:B,K15,G:G,"&gt;0")</f>
        <v>1784421.5832075728</v>
      </c>
      <c r="N15" s="75"/>
      <c r="O15" s="75"/>
      <c r="P15" s="7"/>
      <c r="Q15" s="7"/>
    </row>
    <row r="16" spans="1:17" x14ac:dyDescent="0.25">
      <c r="A16" t="s">
        <v>185</v>
      </c>
      <c r="B16" s="8" t="s">
        <v>298</v>
      </c>
      <c r="C16" s="15">
        <f>VLOOKUP($A16,RAW!$B$4:$M$283,11,FALSE)</f>
        <v>5771</v>
      </c>
      <c r="D16" s="15">
        <f>VLOOKUP($A16,RAW!$B$4:$M$283,12,FALSE)</f>
        <v>3581</v>
      </c>
      <c r="E16" s="1">
        <f t="shared" si="0"/>
        <v>-2190</v>
      </c>
      <c r="F16" s="1">
        <f t="shared" si="1"/>
        <v>2512.210015971923</v>
      </c>
      <c r="G16" s="16">
        <f t="shared" si="2"/>
        <v>-4702.210015971923</v>
      </c>
      <c r="H16" s="16">
        <f t="shared" si="3"/>
        <v>4702.210015971923</v>
      </c>
      <c r="I16" s="3">
        <f t="shared" si="4"/>
        <v>-0.81479986414346262</v>
      </c>
      <c r="J16" s="52"/>
      <c r="K16" s="9"/>
      <c r="L16" s="9" t="s">
        <v>306</v>
      </c>
      <c r="M16" s="10">
        <f>SUMIFS(G:G,B:B,K15,G:G,"&lt;0")</f>
        <v>-5705484.8325976981</v>
      </c>
      <c r="N16" s="7"/>
      <c r="O16" s="76"/>
      <c r="P16" s="7"/>
      <c r="Q16" s="7"/>
    </row>
    <row r="17" spans="1:17" x14ac:dyDescent="0.25">
      <c r="A17" t="s">
        <v>186</v>
      </c>
      <c r="B17" s="8" t="s">
        <v>298</v>
      </c>
      <c r="C17" s="15">
        <f>VLOOKUP($A17,RAW!$B$4:$M$283,11,FALSE)</f>
        <v>9056</v>
      </c>
      <c r="D17" s="15">
        <f>VLOOKUP($A17,RAW!$B$4:$M$283,12,FALSE)</f>
        <v>4982</v>
      </c>
      <c r="E17" s="1">
        <f t="shared" si="0"/>
        <v>-4074</v>
      </c>
      <c r="F17" s="1">
        <f t="shared" si="1"/>
        <v>3942.2238614870444</v>
      </c>
      <c r="G17" s="16">
        <f t="shared" si="2"/>
        <v>-8016.2238614870439</v>
      </c>
      <c r="H17" s="16">
        <f t="shared" si="3"/>
        <v>8016.2238614870439</v>
      </c>
      <c r="I17" s="3">
        <f t="shared" si="4"/>
        <v>-0.88518373028788033</v>
      </c>
      <c r="J17" s="52"/>
      <c r="K17" s="9" t="s">
        <v>298</v>
      </c>
      <c r="L17" s="9" t="s">
        <v>307</v>
      </c>
      <c r="M17" s="10">
        <f>SUMIFS(E:E,B:B,K17,E:E,"&gt;0")</f>
        <v>25095274</v>
      </c>
      <c r="N17" s="7"/>
      <c r="O17" s="27"/>
      <c r="P17" s="7"/>
      <c r="Q17" s="7"/>
    </row>
    <row r="18" spans="1:17" x14ac:dyDescent="0.25">
      <c r="A18" t="s">
        <v>188</v>
      </c>
      <c r="B18" s="8" t="s">
        <v>298</v>
      </c>
      <c r="C18" s="15">
        <f>VLOOKUP($A18,RAW!$B$4:$M$283,11,FALSE)</f>
        <v>15925</v>
      </c>
      <c r="D18" s="15">
        <f>VLOOKUP($A18,RAW!$B$4:$M$283,12,FALSE)</f>
        <v>10552</v>
      </c>
      <c r="E18" s="1">
        <f t="shared" si="0"/>
        <v>-5373</v>
      </c>
      <c r="F18" s="1">
        <f t="shared" si="1"/>
        <v>6932.4111080147068</v>
      </c>
      <c r="G18" s="16">
        <f t="shared" si="2"/>
        <v>-12305.411108014707</v>
      </c>
      <c r="H18" s="16">
        <f t="shared" si="3"/>
        <v>12305.411108014707</v>
      </c>
      <c r="I18" s="3">
        <f t="shared" si="4"/>
        <v>-0.77271027365869427</v>
      </c>
      <c r="J18" s="52"/>
      <c r="K18" s="9"/>
      <c r="L18" s="9" t="s">
        <v>308</v>
      </c>
      <c r="M18" s="10">
        <f>SUMIFS(E:E,B:B,K17,E:E,"&lt;0")</f>
        <v>-227593</v>
      </c>
      <c r="N18" s="7"/>
      <c r="O18" s="7"/>
      <c r="P18" s="7"/>
      <c r="Q18" s="7"/>
    </row>
    <row r="19" spans="1:17" x14ac:dyDescent="0.25">
      <c r="A19" t="s">
        <v>187</v>
      </c>
      <c r="B19" s="8" t="s">
        <v>298</v>
      </c>
      <c r="C19" s="15">
        <f>VLOOKUP($A19,RAW!$B$4:$M$283,11,FALSE)</f>
        <v>22342</v>
      </c>
      <c r="D19" s="15">
        <f>VLOOKUP($A19,RAW!$B$4:$M$283,12,FALSE)</f>
        <v>12561</v>
      </c>
      <c r="E19" s="1">
        <f t="shared" si="0"/>
        <v>-9781</v>
      </c>
      <c r="F19" s="1">
        <f t="shared" si="1"/>
        <v>9725.8354144593141</v>
      </c>
      <c r="G19" s="16">
        <f t="shared" si="2"/>
        <v>-19506.835414459314</v>
      </c>
      <c r="H19" s="16">
        <f t="shared" si="3"/>
        <v>19506.835414459314</v>
      </c>
      <c r="I19" s="3">
        <f t="shared" si="4"/>
        <v>-0.87310157615519268</v>
      </c>
      <c r="J19" s="52"/>
      <c r="K19" s="9"/>
      <c r="L19" s="9"/>
      <c r="M19" s="9"/>
      <c r="N19" s="7"/>
      <c r="O19" s="7"/>
      <c r="P19" s="7"/>
      <c r="Q19" s="7"/>
    </row>
    <row r="20" spans="1:17" x14ac:dyDescent="0.25">
      <c r="A20" t="s">
        <v>189</v>
      </c>
      <c r="B20" s="8" t="s">
        <v>298</v>
      </c>
      <c r="C20" s="15">
        <f>VLOOKUP($A20,RAW!$B$4:$M$283,11,FALSE)</f>
        <v>16040</v>
      </c>
      <c r="D20" s="15">
        <f>VLOOKUP($A20,RAW!$B$4:$M$283,12,FALSE)</f>
        <v>13050</v>
      </c>
      <c r="E20" s="1">
        <f t="shared" si="0"/>
        <v>-2990</v>
      </c>
      <c r="F20" s="1">
        <f t="shared" si="1"/>
        <v>6982.472475513714</v>
      </c>
      <c r="G20" s="16">
        <f t="shared" si="2"/>
        <v>-9972.472475513714</v>
      </c>
      <c r="H20" s="16">
        <f t="shared" si="3"/>
        <v>9972.472475513714</v>
      </c>
      <c r="I20" s="3">
        <f t="shared" si="4"/>
        <v>-0.62172521667791236</v>
      </c>
      <c r="J20" s="52"/>
      <c r="K20" s="9" t="s">
        <v>833</v>
      </c>
      <c r="L20" s="9"/>
      <c r="M20" s="72">
        <f>+M15/M10</f>
        <v>8.0333400937724966E-2</v>
      </c>
      <c r="N20" s="7"/>
      <c r="O20" s="76"/>
      <c r="P20" s="7"/>
      <c r="Q20" s="7"/>
    </row>
    <row r="21" spans="1:17" x14ac:dyDescent="0.25">
      <c r="A21" t="s">
        <v>17</v>
      </c>
      <c r="B21" s="8" t="s">
        <v>298</v>
      </c>
      <c r="C21" s="15">
        <f>VLOOKUP($A21,RAW!$B$4:$M$283,11,FALSE)</f>
        <v>25590</v>
      </c>
      <c r="D21" s="15">
        <f>VLOOKUP($A21,RAW!$B$4:$M$283,12,FALSE)</f>
        <v>31293</v>
      </c>
      <c r="E21" s="1">
        <f t="shared" si="0"/>
        <v>5703</v>
      </c>
      <c r="F21" s="1">
        <f t="shared" si="1"/>
        <v>11139.742559126929</v>
      </c>
      <c r="G21" s="16">
        <f t="shared" si="2"/>
        <v>-5436.7425591269293</v>
      </c>
      <c r="H21" s="16">
        <f t="shared" si="3"/>
        <v>5436.7425591269293</v>
      </c>
      <c r="I21" s="3">
        <f t="shared" si="4"/>
        <v>-0.21245574674196677</v>
      </c>
      <c r="J21" s="52"/>
      <c r="K21" s="9" t="s">
        <v>834</v>
      </c>
      <c r="L21" s="9"/>
      <c r="M21" s="32">
        <f>ABS(+M16/M10)</f>
        <v>0.25685690249122201</v>
      </c>
      <c r="N21" s="7"/>
      <c r="O21" s="27"/>
      <c r="P21" s="7"/>
      <c r="Q21" s="7"/>
    </row>
    <row r="22" spans="1:17" x14ac:dyDescent="0.25">
      <c r="A22" t="s">
        <v>18</v>
      </c>
      <c r="B22" s="8" t="s">
        <v>298</v>
      </c>
      <c r="C22" s="15">
        <f>VLOOKUP($A22,RAW!$B$4:$M$283,11,FALSE)</f>
        <v>83262</v>
      </c>
      <c r="D22" s="15">
        <f>VLOOKUP($A22,RAW!$B$4:$M$283,12,FALSE)</f>
        <v>129722</v>
      </c>
      <c r="E22" s="1">
        <f t="shared" si="0"/>
        <v>46460</v>
      </c>
      <c r="F22" s="1">
        <f t="shared" si="1"/>
        <v>36245.30070175953</v>
      </c>
      <c r="G22" s="16">
        <f t="shared" si="2"/>
        <v>10214.69929824047</v>
      </c>
      <c r="H22" s="16">
        <f t="shared" si="3"/>
        <v>10214.69929824047</v>
      </c>
      <c r="I22" s="3">
        <f t="shared" si="4"/>
        <v>0.12268140686316051</v>
      </c>
      <c r="J22" s="52"/>
      <c r="K22" s="9" t="s">
        <v>835</v>
      </c>
      <c r="L22" s="9"/>
      <c r="M22" s="73">
        <f>+M21+M20</f>
        <v>0.33719030342894696</v>
      </c>
      <c r="N22" s="7"/>
      <c r="O22" s="7"/>
      <c r="P22" s="7"/>
      <c r="Q22" s="7"/>
    </row>
    <row r="23" spans="1:17" x14ac:dyDescent="0.25">
      <c r="A23" t="s">
        <v>190</v>
      </c>
      <c r="B23" s="8" t="s">
        <v>298</v>
      </c>
      <c r="C23" s="15">
        <f>VLOOKUP($A23,RAW!$B$4:$M$283,11,FALSE)</f>
        <v>19605</v>
      </c>
      <c r="D23" s="15">
        <f>VLOOKUP($A23,RAW!$B$4:$M$283,12,FALSE)</f>
        <v>25306</v>
      </c>
      <c r="E23" s="1">
        <f t="shared" si="0"/>
        <v>5701</v>
      </c>
      <c r="F23" s="1">
        <f t="shared" si="1"/>
        <v>8534.3748679829405</v>
      </c>
      <c r="G23" s="16">
        <f t="shared" si="2"/>
        <v>-2833.3748679829405</v>
      </c>
      <c r="H23" s="16">
        <f t="shared" si="3"/>
        <v>2833.3748679829405</v>
      </c>
      <c r="I23" s="3">
        <f t="shared" si="4"/>
        <v>-0.14452307411287632</v>
      </c>
      <c r="J23" s="52"/>
      <c r="K23" s="9" t="s">
        <v>836</v>
      </c>
      <c r="L23" s="9"/>
      <c r="M23" s="78">
        <f>+M20/M21</f>
        <v>0.31275546873991572</v>
      </c>
      <c r="N23" s="7"/>
      <c r="O23" s="7"/>
      <c r="P23" s="7"/>
      <c r="Q23" s="7"/>
    </row>
    <row r="24" spans="1:17" x14ac:dyDescent="0.25">
      <c r="A24" t="s">
        <v>19</v>
      </c>
      <c r="B24" s="8" t="s">
        <v>298</v>
      </c>
      <c r="C24" s="15">
        <f>VLOOKUP($A24,RAW!$B$4:$M$283,11,FALSE)</f>
        <v>9169</v>
      </c>
      <c r="D24" s="15">
        <f>VLOOKUP($A24,RAW!$B$4:$M$283,12,FALSE)</f>
        <v>5180</v>
      </c>
      <c r="E24" s="1">
        <f t="shared" si="0"/>
        <v>-3989</v>
      </c>
      <c r="F24" s="1">
        <f t="shared" si="1"/>
        <v>3991.4145965078083</v>
      </c>
      <c r="G24" s="16">
        <f t="shared" si="2"/>
        <v>-7980.4145965078078</v>
      </c>
      <c r="H24" s="16">
        <f t="shared" si="3"/>
        <v>7980.4145965078078</v>
      </c>
      <c r="I24" s="3">
        <f t="shared" si="4"/>
        <v>-0.87036913474837041</v>
      </c>
      <c r="J24" s="52"/>
    </row>
    <row r="25" spans="1:17" x14ac:dyDescent="0.25">
      <c r="A25" t="s">
        <v>95</v>
      </c>
      <c r="B25" s="8" t="s">
        <v>298</v>
      </c>
      <c r="C25" s="15">
        <f>VLOOKUP($A25,RAW!$B$4:$M$283,11,FALSE)</f>
        <v>15299</v>
      </c>
      <c r="D25" s="15">
        <f>VLOOKUP($A25,RAW!$B$4:$M$283,12,FALSE)</f>
        <v>46833</v>
      </c>
      <c r="E25" s="1">
        <f t="shared" si="0"/>
        <v>31534</v>
      </c>
      <c r="F25" s="1">
        <f t="shared" si="1"/>
        <v>6659.9031423244578</v>
      </c>
      <c r="G25" s="16">
        <f t="shared" si="2"/>
        <v>24874.09685767554</v>
      </c>
      <c r="H25" s="16">
        <f t="shared" si="3"/>
        <v>24874.09685767554</v>
      </c>
      <c r="I25" s="3">
        <f t="shared" si="4"/>
        <v>1.6258642301899171</v>
      </c>
      <c r="J25" s="52"/>
    </row>
    <row r="26" spans="1:17" x14ac:dyDescent="0.25">
      <c r="A26" t="s">
        <v>191</v>
      </c>
      <c r="B26" s="8" t="s">
        <v>298</v>
      </c>
      <c r="C26" s="15">
        <f>VLOOKUP($A26,RAW!$B$4:$M$283,11,FALSE)</f>
        <v>264355</v>
      </c>
      <c r="D26" s="15">
        <f>VLOOKUP($A26,RAW!$B$4:$M$283,12,FALSE)</f>
        <v>445815</v>
      </c>
      <c r="E26" s="1">
        <f t="shared" si="0"/>
        <v>181460</v>
      </c>
      <c r="F26" s="1">
        <f t="shared" si="1"/>
        <v>115078.02439304414</v>
      </c>
      <c r="G26" s="16">
        <f t="shared" si="2"/>
        <v>66381.975606955864</v>
      </c>
      <c r="H26" s="16">
        <f t="shared" si="3"/>
        <v>66381.975606955864</v>
      </c>
      <c r="I26" s="3">
        <f t="shared" si="4"/>
        <v>0.25110921150330373</v>
      </c>
      <c r="J26" s="52"/>
    </row>
    <row r="27" spans="1:17" x14ac:dyDescent="0.25">
      <c r="A27" t="s">
        <v>229</v>
      </c>
      <c r="B27" s="8" t="s">
        <v>298</v>
      </c>
      <c r="C27" s="15">
        <f>VLOOKUP($A27,RAW!$B$4:$M$283,11,FALSE)</f>
        <v>216872</v>
      </c>
      <c r="D27" s="15">
        <f>VLOOKUP($A27,RAW!$B$4:$M$283,12,FALSE)</f>
        <v>603143</v>
      </c>
      <c r="E27" s="1">
        <f t="shared" si="0"/>
        <v>386271</v>
      </c>
      <c r="F27" s="1">
        <f t="shared" si="1"/>
        <v>94407.903410823579</v>
      </c>
      <c r="G27" s="16">
        <f t="shared" si="2"/>
        <v>291863.09658917645</v>
      </c>
      <c r="H27" s="16">
        <f t="shared" si="3"/>
        <v>291863.09658917645</v>
      </c>
      <c r="I27" s="3">
        <f t="shared" si="4"/>
        <v>1.345785055651151</v>
      </c>
      <c r="J27" s="52"/>
    </row>
    <row r="28" spans="1:17" x14ac:dyDescent="0.25">
      <c r="A28" t="s">
        <v>96</v>
      </c>
      <c r="B28" s="8" t="s">
        <v>298</v>
      </c>
      <c r="C28" s="15">
        <f>VLOOKUP($A28,RAW!$B$4:$M$283,11,FALSE)</f>
        <v>42941</v>
      </c>
      <c r="D28" s="15">
        <f>VLOOKUP($A28,RAW!$B$4:$M$283,12,FALSE)</f>
        <v>130580</v>
      </c>
      <c r="E28" s="1">
        <f t="shared" si="0"/>
        <v>87639</v>
      </c>
      <c r="F28" s="1">
        <f t="shared" si="1"/>
        <v>18692.914624129327</v>
      </c>
      <c r="G28" s="16">
        <f t="shared" si="2"/>
        <v>68946.085375870665</v>
      </c>
      <c r="H28" s="16">
        <f t="shared" si="3"/>
        <v>68946.085375870665</v>
      </c>
      <c r="I28" s="3">
        <f t="shared" si="4"/>
        <v>1.6056003673847992</v>
      </c>
      <c r="J28" s="52"/>
    </row>
    <row r="29" spans="1:17" x14ac:dyDescent="0.25">
      <c r="A29" t="s">
        <v>230</v>
      </c>
      <c r="B29" s="8" t="s">
        <v>298</v>
      </c>
      <c r="C29" s="15">
        <f>VLOOKUP($A29,RAW!$B$4:$M$283,11,FALSE)</f>
        <v>57714</v>
      </c>
      <c r="D29" s="15">
        <f>VLOOKUP($A29,RAW!$B$4:$M$283,12,FALSE)</f>
        <v>124760</v>
      </c>
      <c r="E29" s="1">
        <f t="shared" si="0"/>
        <v>67046</v>
      </c>
      <c r="F29" s="1">
        <f t="shared" si="1"/>
        <v>25123.841424675717</v>
      </c>
      <c r="G29" s="16">
        <f t="shared" si="2"/>
        <v>41922.158575324283</v>
      </c>
      <c r="H29" s="16">
        <f t="shared" si="3"/>
        <v>41922.158575324283</v>
      </c>
      <c r="I29" s="3">
        <f t="shared" si="4"/>
        <v>0.72637763064982996</v>
      </c>
      <c r="J29" s="52"/>
    </row>
    <row r="30" spans="1:17" x14ac:dyDescent="0.25">
      <c r="A30" t="s">
        <v>231</v>
      </c>
      <c r="B30" s="8" t="s">
        <v>298</v>
      </c>
      <c r="C30" s="15">
        <f>VLOOKUP($A30,RAW!$B$4:$M$283,11,FALSE)</f>
        <v>68975</v>
      </c>
      <c r="D30" s="15">
        <f>VLOOKUP($A30,RAW!$B$4:$M$283,12,FALSE)</f>
        <v>110287</v>
      </c>
      <c r="E30" s="1">
        <f t="shared" si="0"/>
        <v>41312</v>
      </c>
      <c r="F30" s="1">
        <f t="shared" si="1"/>
        <v>30025.937593426337</v>
      </c>
      <c r="G30" s="16">
        <f t="shared" si="2"/>
        <v>11286.062406573663</v>
      </c>
      <c r="H30" s="16">
        <f t="shared" si="3"/>
        <v>11286.062406573663</v>
      </c>
      <c r="I30" s="3">
        <f t="shared" si="4"/>
        <v>0.16362540640193785</v>
      </c>
      <c r="J30" s="52"/>
    </row>
    <row r="31" spans="1:17" x14ac:dyDescent="0.25">
      <c r="A31" t="s">
        <v>116</v>
      </c>
      <c r="B31" s="8" t="s">
        <v>298</v>
      </c>
      <c r="C31" s="15">
        <f>VLOOKUP($A31,RAW!$B$4:$M$283,11,FALSE)</f>
        <v>16635</v>
      </c>
      <c r="D31" s="15">
        <f>VLOOKUP($A31,RAW!$B$4:$M$283,12,FALSE)</f>
        <v>4485</v>
      </c>
      <c r="E31" s="1">
        <f t="shared" si="0"/>
        <v>-12150</v>
      </c>
      <c r="F31" s="1">
        <f t="shared" si="1"/>
        <v>7241.4856377911865</v>
      </c>
      <c r="G31" s="16">
        <f t="shared" si="2"/>
        <v>-19391.485637791186</v>
      </c>
      <c r="H31" s="16">
        <f t="shared" si="3"/>
        <v>19391.485637791186</v>
      </c>
      <c r="I31" s="3">
        <f t="shared" si="4"/>
        <v>-1.165703975821532</v>
      </c>
      <c r="J31" s="52"/>
    </row>
    <row r="32" spans="1:17" x14ac:dyDescent="0.25">
      <c r="A32" t="s">
        <v>20</v>
      </c>
      <c r="B32" s="8" t="s">
        <v>298</v>
      </c>
      <c r="C32" s="15">
        <f>VLOOKUP($A32,RAW!$B$4:$M$283,11,FALSE)</f>
        <v>15741</v>
      </c>
      <c r="D32" s="15">
        <f>VLOOKUP($A32,RAW!$B$4:$M$283,12,FALSE)</f>
        <v>32280</v>
      </c>
      <c r="E32" s="1">
        <f t="shared" si="0"/>
        <v>16539</v>
      </c>
      <c r="F32" s="1">
        <f t="shared" si="1"/>
        <v>6852.3129200162948</v>
      </c>
      <c r="G32" s="16">
        <f t="shared" si="2"/>
        <v>9686.6870799837052</v>
      </c>
      <c r="H32" s="16">
        <f t="shared" si="3"/>
        <v>9686.6870799837052</v>
      </c>
      <c r="I32" s="3">
        <f t="shared" si="4"/>
        <v>0.61537939647949336</v>
      </c>
      <c r="J32" s="52"/>
    </row>
    <row r="33" spans="1:10" x14ac:dyDescent="0.25">
      <c r="A33" t="s">
        <v>97</v>
      </c>
      <c r="B33" s="8" t="s">
        <v>299</v>
      </c>
      <c r="C33" s="15">
        <f>VLOOKUP($A33,RAW!$B$4:$M$283,11,FALSE)</f>
        <v>7934</v>
      </c>
      <c r="D33" s="15">
        <f>VLOOKUP($A33,RAW!$B$4:$M$283,12,FALSE)</f>
        <v>7373</v>
      </c>
      <c r="E33" s="1">
        <f t="shared" si="0"/>
        <v>-561</v>
      </c>
      <c r="F33" s="1">
        <f t="shared" si="1"/>
        <v>3453.799041192382</v>
      </c>
      <c r="G33" s="16">
        <f t="shared" si="2"/>
        <v>-4014.799041192382</v>
      </c>
      <c r="H33" s="16">
        <f t="shared" si="3"/>
        <v>4014.799041192382</v>
      </c>
      <c r="I33" s="3">
        <f t="shared" si="4"/>
        <v>-0.50602458295845498</v>
      </c>
      <c r="J33" s="52"/>
    </row>
    <row r="34" spans="1:10" x14ac:dyDescent="0.25">
      <c r="A34" t="s">
        <v>5</v>
      </c>
      <c r="B34" s="8" t="s">
        <v>298</v>
      </c>
      <c r="C34" s="15">
        <f>VLOOKUP($A34,RAW!$B$4:$M$283,11,FALSE)</f>
        <v>121809</v>
      </c>
      <c r="D34" s="15">
        <f>VLOOKUP($A34,RAW!$B$4:$M$283,12,FALSE)</f>
        <v>137694</v>
      </c>
      <c r="E34" s="1">
        <f t="shared" si="0"/>
        <v>15885</v>
      </c>
      <c r="F34" s="1">
        <f t="shared" si="1"/>
        <v>53025.435771187658</v>
      </c>
      <c r="G34" s="16">
        <f t="shared" si="2"/>
        <v>-37140.435771187658</v>
      </c>
      <c r="H34" s="16">
        <f t="shared" si="3"/>
        <v>37140.435771187658</v>
      </c>
      <c r="I34" s="3">
        <f t="shared" si="4"/>
        <v>-0.30490715604912327</v>
      </c>
      <c r="J34" s="52"/>
    </row>
    <row r="35" spans="1:10" x14ac:dyDescent="0.25">
      <c r="A35" t="s">
        <v>98</v>
      </c>
      <c r="B35" s="8" t="s">
        <v>299</v>
      </c>
      <c r="C35" s="15">
        <f>VLOOKUP($A35,RAW!$B$4:$M$283,11,FALSE)</f>
        <v>68198</v>
      </c>
      <c r="D35" s="15">
        <f>VLOOKUP($A35,RAW!$B$4:$M$283,12,FALSE)</f>
        <v>192168</v>
      </c>
      <c r="E35" s="1">
        <f t="shared" ref="E35:E66" si="5">D35-C35</f>
        <v>123970</v>
      </c>
      <c r="F35" s="1">
        <f t="shared" ref="F35:F66" si="6">+C35*E$260</f>
        <v>29687.696875628695</v>
      </c>
      <c r="G35" s="16">
        <f t="shared" ref="G35:G66" si="7">+E35-F35</f>
        <v>94282.303124371305</v>
      </c>
      <c r="H35" s="16">
        <f t="shared" ref="H35:H66" si="8">ABS(G35)</f>
        <v>94282.303124371305</v>
      </c>
      <c r="I35" s="3">
        <f t="shared" si="4"/>
        <v>1.3824790041404631</v>
      </c>
      <c r="J35" s="52"/>
    </row>
    <row r="36" spans="1:10" x14ac:dyDescent="0.25">
      <c r="A36" t="s">
        <v>232</v>
      </c>
      <c r="B36" s="8" t="s">
        <v>298</v>
      </c>
      <c r="C36" s="15">
        <f>VLOOKUP($A36,RAW!$B$4:$M$283,11,FALSE)</f>
        <v>402464</v>
      </c>
      <c r="D36" s="15">
        <f>VLOOKUP($A36,RAW!$B$4:$M$283,12,FALSE)</f>
        <v>615398</v>
      </c>
      <c r="E36" s="1">
        <f t="shared" si="5"/>
        <v>212934</v>
      </c>
      <c r="F36" s="1">
        <f t="shared" si="6"/>
        <v>175199.11486191716</v>
      </c>
      <c r="G36" s="16">
        <f t="shared" si="7"/>
        <v>37734.885138082842</v>
      </c>
      <c r="H36" s="16">
        <f t="shared" si="8"/>
        <v>37734.885138082842</v>
      </c>
      <c r="I36" s="3">
        <f t="shared" si="4"/>
        <v>9.3759653380383945E-2</v>
      </c>
      <c r="J36" s="52"/>
    </row>
    <row r="37" spans="1:10" x14ac:dyDescent="0.25">
      <c r="A37" t="s">
        <v>3</v>
      </c>
      <c r="B37" s="8" t="s">
        <v>298</v>
      </c>
      <c r="C37" s="15">
        <f>VLOOKUP($A37,RAW!$B$4:$M$283,11,FALSE)</f>
        <v>227435</v>
      </c>
      <c r="D37" s="15">
        <f>VLOOKUP($A37,RAW!$B$4:$M$283,12,FALSE)</f>
        <v>224992</v>
      </c>
      <c r="E37" s="1">
        <f t="shared" si="5"/>
        <v>-2443</v>
      </c>
      <c r="F37" s="1">
        <f t="shared" si="6"/>
        <v>99006.148844667172</v>
      </c>
      <c r="G37" s="16">
        <f t="shared" si="7"/>
        <v>-101449.14884466717</v>
      </c>
      <c r="H37" s="16">
        <f t="shared" si="8"/>
        <v>101449.14884466717</v>
      </c>
      <c r="I37" s="3">
        <f t="shared" si="4"/>
        <v>-0.44605776966899191</v>
      </c>
      <c r="J37" s="52"/>
    </row>
    <row r="38" spans="1:10" x14ac:dyDescent="0.25">
      <c r="A38" t="s">
        <v>49</v>
      </c>
      <c r="B38" s="8" t="s">
        <v>299</v>
      </c>
      <c r="C38" s="15">
        <f>VLOOKUP($A38,RAW!$B$4:$M$283,11,FALSE)</f>
        <v>9411</v>
      </c>
      <c r="D38" s="15">
        <f>VLOOKUP($A38,RAW!$B$4:$M$283,12,FALSE)</f>
        <v>15038</v>
      </c>
      <c r="E38" s="1">
        <f t="shared" si="5"/>
        <v>5627</v>
      </c>
      <c r="F38" s="1">
        <f t="shared" si="6"/>
        <v>4096.7611263752842</v>
      </c>
      <c r="G38" s="16">
        <f t="shared" si="7"/>
        <v>1530.2388736247158</v>
      </c>
      <c r="H38" s="16">
        <f t="shared" si="8"/>
        <v>1530.2388736247158</v>
      </c>
      <c r="I38" s="3">
        <f t="shared" si="4"/>
        <v>0.16260109166132353</v>
      </c>
      <c r="J38" s="52"/>
    </row>
    <row r="39" spans="1:10" x14ac:dyDescent="0.25">
      <c r="A39" t="s">
        <v>6</v>
      </c>
      <c r="B39" s="8" t="s">
        <v>299</v>
      </c>
      <c r="C39" s="15">
        <f>VLOOKUP($A39,RAW!$B$4:$M$283,11,FALSE)</f>
        <v>45906</v>
      </c>
      <c r="D39" s="15">
        <f>VLOOKUP($A39,RAW!$B$4:$M$283,12,FALSE)</f>
        <v>29379</v>
      </c>
      <c r="E39" s="1">
        <f t="shared" si="5"/>
        <v>-16527</v>
      </c>
      <c r="F39" s="1">
        <f t="shared" si="6"/>
        <v>19983.627273125472</v>
      </c>
      <c r="G39" s="16">
        <f t="shared" si="7"/>
        <v>-36510.627273125472</v>
      </c>
      <c r="H39" s="16">
        <f t="shared" si="8"/>
        <v>36510.627273125472</v>
      </c>
      <c r="I39" s="3">
        <f t="shared" si="4"/>
        <v>-0.79533453738346782</v>
      </c>
      <c r="J39" s="52"/>
    </row>
    <row r="40" spans="1:10" x14ac:dyDescent="0.25">
      <c r="A40" t="s">
        <v>192</v>
      </c>
      <c r="B40" s="8" t="s">
        <v>298</v>
      </c>
      <c r="C40" s="15">
        <f>VLOOKUP($A40,RAW!$B$4:$M$283,11,FALSE)</f>
        <v>12071</v>
      </c>
      <c r="D40" s="15">
        <f>VLOOKUP($A40,RAW!$B$4:$M$283,12,FALSE)</f>
        <v>8968</v>
      </c>
      <c r="E40" s="1">
        <f t="shared" si="5"/>
        <v>-3103</v>
      </c>
      <c r="F40" s="1">
        <f t="shared" si="6"/>
        <v>5254.7023224392797</v>
      </c>
      <c r="G40" s="16">
        <f t="shared" si="7"/>
        <v>-8357.7023224392797</v>
      </c>
      <c r="H40" s="16">
        <f t="shared" si="8"/>
        <v>8357.7023224392797</v>
      </c>
      <c r="I40" s="3">
        <f t="shared" si="4"/>
        <v>-0.69237862003473449</v>
      </c>
      <c r="J40" s="52"/>
    </row>
    <row r="41" spans="1:10" x14ac:dyDescent="0.25">
      <c r="A41" t="s">
        <v>234</v>
      </c>
      <c r="B41" s="8" t="s">
        <v>298</v>
      </c>
      <c r="C41" s="15">
        <f>VLOOKUP($A41,RAW!$B$4:$M$283,11,FALSE)</f>
        <v>29539</v>
      </c>
      <c r="D41" s="15">
        <f>VLOOKUP($A41,RAW!$B$4:$M$283,12,FALSE)</f>
        <v>42632</v>
      </c>
      <c r="E41" s="1">
        <f t="shared" si="5"/>
        <v>13093</v>
      </c>
      <c r="F41" s="1">
        <f t="shared" si="6"/>
        <v>12858.806387418928</v>
      </c>
      <c r="G41" s="16">
        <f t="shared" si="7"/>
        <v>234.19361258107165</v>
      </c>
      <c r="H41" s="16">
        <f t="shared" si="8"/>
        <v>234.19361258107165</v>
      </c>
      <c r="I41" s="3">
        <f t="shared" si="4"/>
        <v>7.9282850665585037E-3</v>
      </c>
      <c r="J41" s="52"/>
    </row>
    <row r="42" spans="1:10" x14ac:dyDescent="0.25">
      <c r="A42" t="s">
        <v>193</v>
      </c>
      <c r="B42" s="8" t="s">
        <v>299</v>
      </c>
      <c r="C42" s="15">
        <f>VLOOKUP($A42,RAW!$B$4:$M$283,11,FALSE)</f>
        <v>15812</v>
      </c>
      <c r="D42" s="15">
        <f>VLOOKUP($A42,RAW!$B$4:$M$283,12,FALSE)</f>
        <v>8564</v>
      </c>
      <c r="E42" s="1">
        <f t="shared" si="5"/>
        <v>-7248</v>
      </c>
      <c r="F42" s="1">
        <f t="shared" si="6"/>
        <v>6883.2203729939429</v>
      </c>
      <c r="G42" s="16">
        <f t="shared" si="7"/>
        <v>-14131.220372993943</v>
      </c>
      <c r="H42" s="16">
        <f t="shared" si="8"/>
        <v>14131.220372993943</v>
      </c>
      <c r="I42" s="3">
        <f t="shared" si="4"/>
        <v>-0.89370227504388711</v>
      </c>
      <c r="J42" s="52"/>
    </row>
    <row r="43" spans="1:10" x14ac:dyDescent="0.25">
      <c r="A43" t="s">
        <v>125</v>
      </c>
      <c r="B43" s="8" t="s">
        <v>298</v>
      </c>
      <c r="C43" s="15">
        <f>VLOOKUP($A43,RAW!$B$4:$M$283,11,FALSE)</f>
        <v>39065</v>
      </c>
      <c r="D43" s="15">
        <f>VLOOKUP($A43,RAW!$B$4:$M$283,12,FALSE)</f>
        <v>31077</v>
      </c>
      <c r="E43" s="1">
        <f t="shared" si="5"/>
        <v>-7988</v>
      </c>
      <c r="F43" s="1">
        <f t="shared" si="6"/>
        <v>17005.628881293218</v>
      </c>
      <c r="G43" s="16">
        <f t="shared" si="7"/>
        <v>-24993.628881293218</v>
      </c>
      <c r="H43" s="16">
        <f t="shared" si="8"/>
        <v>24993.628881293218</v>
      </c>
      <c r="I43" s="3">
        <f t="shared" si="4"/>
        <v>-0.63979595242015153</v>
      </c>
      <c r="J43" s="52"/>
    </row>
    <row r="44" spans="1:10" x14ac:dyDescent="0.25">
      <c r="A44" t="s">
        <v>9</v>
      </c>
      <c r="B44" s="8" t="s">
        <v>298</v>
      </c>
      <c r="C44" s="15">
        <f>VLOOKUP($A44,RAW!$B$4:$M$283,11,FALSE)</f>
        <v>32757</v>
      </c>
      <c r="D44" s="15">
        <f>VLOOKUP($A44,RAW!$B$4:$M$283,12,FALSE)</f>
        <v>39058</v>
      </c>
      <c r="E44" s="1">
        <f t="shared" si="5"/>
        <v>6301</v>
      </c>
      <c r="F44" s="1">
        <f t="shared" si="6"/>
        <v>14259.654044912888</v>
      </c>
      <c r="G44" s="16">
        <f t="shared" si="7"/>
        <v>-7958.6540449128879</v>
      </c>
      <c r="H44" s="16">
        <f t="shared" si="8"/>
        <v>7958.6540449128879</v>
      </c>
      <c r="I44" s="3">
        <f t="shared" si="4"/>
        <v>-0.24296040678062361</v>
      </c>
      <c r="J44" s="52"/>
    </row>
    <row r="45" spans="1:10" x14ac:dyDescent="0.25">
      <c r="A45" t="s">
        <v>99</v>
      </c>
      <c r="B45" s="8" t="s">
        <v>298</v>
      </c>
      <c r="C45" s="15">
        <f>VLOOKUP($A45,RAW!$B$4:$M$283,11,FALSE)</f>
        <v>780613</v>
      </c>
      <c r="D45" s="15">
        <f>VLOOKUP($A45,RAW!$B$4:$M$283,12,FALSE)</f>
        <v>1432159</v>
      </c>
      <c r="E45" s="1">
        <f t="shared" si="5"/>
        <v>651546</v>
      </c>
      <c r="F45" s="1">
        <f t="shared" si="6"/>
        <v>339813.51536958769</v>
      </c>
      <c r="G45" s="16">
        <f t="shared" si="7"/>
        <v>311732.48463041231</v>
      </c>
      <c r="H45" s="16">
        <f t="shared" si="8"/>
        <v>311732.48463041231</v>
      </c>
      <c r="I45" s="3">
        <f t="shared" si="4"/>
        <v>0.39934318878933905</v>
      </c>
      <c r="J45" s="52"/>
    </row>
    <row r="46" spans="1:10" x14ac:dyDescent="0.25">
      <c r="A46" t="s">
        <v>233</v>
      </c>
      <c r="B46" s="8" t="s">
        <v>299</v>
      </c>
      <c r="C46" s="15">
        <f>VLOOKUP($A46,RAW!$B$4:$M$283,11,FALSE)</f>
        <v>16763</v>
      </c>
      <c r="D46" s="15">
        <f>VLOOKUP($A46,RAW!$B$4:$M$283,12,FALSE)</f>
        <v>14154</v>
      </c>
      <c r="E46" s="1">
        <f t="shared" si="5"/>
        <v>-2609</v>
      </c>
      <c r="F46" s="1">
        <f t="shared" si="6"/>
        <v>7297.2061163987773</v>
      </c>
      <c r="G46" s="16">
        <f t="shared" si="7"/>
        <v>-9906.2061163987782</v>
      </c>
      <c r="H46" s="16">
        <f t="shared" si="8"/>
        <v>9906.2061163987782</v>
      </c>
      <c r="I46" s="3">
        <f t="shared" si="4"/>
        <v>-0.59095663761849182</v>
      </c>
      <c r="J46" s="52"/>
    </row>
    <row r="47" spans="1:10" x14ac:dyDescent="0.25">
      <c r="A47" t="s">
        <v>194</v>
      </c>
      <c r="B47" s="8" t="s">
        <v>299</v>
      </c>
      <c r="C47" s="15">
        <f>VLOOKUP($A47,RAW!$B$4:$M$283,11,FALSE)</f>
        <v>81116</v>
      </c>
      <c r="D47" s="15">
        <f>VLOOKUP($A47,RAW!$B$4:$M$283,12,FALSE)</f>
        <v>71426</v>
      </c>
      <c r="E47" s="1">
        <f t="shared" si="5"/>
        <v>-9690</v>
      </c>
      <c r="F47" s="1">
        <f t="shared" si="6"/>
        <v>35311.112052604141</v>
      </c>
      <c r="G47" s="16">
        <f t="shared" si="7"/>
        <v>-45001.112052604141</v>
      </c>
      <c r="H47" s="16">
        <f t="shared" si="8"/>
        <v>45001.112052604141</v>
      </c>
      <c r="I47" s="3">
        <f t="shared" si="4"/>
        <v>-0.55477479230489846</v>
      </c>
      <c r="J47" s="52"/>
    </row>
    <row r="48" spans="1:10" x14ac:dyDescent="0.25">
      <c r="A48" t="s">
        <v>126</v>
      </c>
      <c r="B48" s="8" t="s">
        <v>298</v>
      </c>
      <c r="C48" s="15">
        <f>VLOOKUP($A48,RAW!$B$4:$M$283,11,FALSE)</f>
        <v>172106</v>
      </c>
      <c r="D48" s="15">
        <f>VLOOKUP($A48,RAW!$B$4:$M$283,12,FALSE)</f>
        <v>237823</v>
      </c>
      <c r="E48" s="1">
        <f t="shared" si="5"/>
        <v>65717</v>
      </c>
      <c r="F48" s="1">
        <f t="shared" si="6"/>
        <v>74920.536650296955</v>
      </c>
      <c r="G48" s="16">
        <f t="shared" si="7"/>
        <v>-9203.5366502969555</v>
      </c>
      <c r="H48" s="16">
        <f t="shared" si="8"/>
        <v>9203.5366502969555</v>
      </c>
      <c r="I48" s="3">
        <f t="shared" si="4"/>
        <v>-5.3475977887447013E-2</v>
      </c>
      <c r="J48" s="52"/>
    </row>
    <row r="49" spans="1:10" x14ac:dyDescent="0.25">
      <c r="A49" t="s">
        <v>195</v>
      </c>
      <c r="B49" s="8" t="s">
        <v>299</v>
      </c>
      <c r="C49" s="15">
        <f>VLOOKUP($A49,RAW!$B$4:$M$283,11,FALSE)</f>
        <v>162062</v>
      </c>
      <c r="D49" s="15">
        <f>VLOOKUP($A49,RAW!$B$4:$M$283,12,FALSE)</f>
        <v>204801</v>
      </c>
      <c r="E49" s="1">
        <f t="shared" si="5"/>
        <v>42739</v>
      </c>
      <c r="F49" s="1">
        <f t="shared" si="6"/>
        <v>70548.220344557572</v>
      </c>
      <c r="G49" s="16">
        <f t="shared" si="7"/>
        <v>-27809.220344557572</v>
      </c>
      <c r="H49" s="16">
        <f t="shared" si="8"/>
        <v>27809.220344557572</v>
      </c>
      <c r="I49" s="3">
        <f t="shared" si="4"/>
        <v>-0.17159618136612884</v>
      </c>
      <c r="J49" s="52"/>
    </row>
    <row r="50" spans="1:10" x14ac:dyDescent="0.25">
      <c r="A50" t="s">
        <v>80</v>
      </c>
      <c r="B50" s="8" t="s">
        <v>299</v>
      </c>
      <c r="C50" s="15">
        <f>VLOOKUP($A50,RAW!$B$4:$M$283,11,FALSE)</f>
        <v>139201</v>
      </c>
      <c r="D50" s="15">
        <f>VLOOKUP($A50,RAW!$B$4:$M$283,12,FALSE)</f>
        <v>270844</v>
      </c>
      <c r="E50" s="1">
        <f t="shared" si="5"/>
        <v>131643</v>
      </c>
      <c r="F50" s="1">
        <f t="shared" si="6"/>
        <v>60596.455801994045</v>
      </c>
      <c r="G50" s="16">
        <f t="shared" si="7"/>
        <v>71046.544198005955</v>
      </c>
      <c r="H50" s="16">
        <f t="shared" si="8"/>
        <v>71046.544198005955</v>
      </c>
      <c r="I50" s="3">
        <f t="shared" si="4"/>
        <v>0.51038817392120717</v>
      </c>
      <c r="J50" s="52"/>
    </row>
    <row r="51" spans="1:10" x14ac:dyDescent="0.25">
      <c r="A51" t="s">
        <v>81</v>
      </c>
      <c r="B51" s="8" t="s">
        <v>299</v>
      </c>
      <c r="C51" s="15">
        <f>VLOOKUP($A51,RAW!$B$4:$M$283,11,FALSE)</f>
        <v>28939</v>
      </c>
      <c r="D51" s="15">
        <f>VLOOKUP($A51,RAW!$B$4:$M$283,12,FALSE)</f>
        <v>22122</v>
      </c>
      <c r="E51" s="1">
        <f t="shared" si="5"/>
        <v>-6817</v>
      </c>
      <c r="F51" s="1">
        <f t="shared" si="6"/>
        <v>12597.616643945847</v>
      </c>
      <c r="G51" s="16">
        <f t="shared" si="7"/>
        <v>-19414.616643945847</v>
      </c>
      <c r="H51" s="16">
        <f t="shared" si="8"/>
        <v>19414.616643945847</v>
      </c>
      <c r="I51" s="3">
        <f t="shared" si="4"/>
        <v>-0.67088070230297681</v>
      </c>
      <c r="J51" s="52"/>
    </row>
    <row r="52" spans="1:10" x14ac:dyDescent="0.25">
      <c r="A52" t="s">
        <v>8</v>
      </c>
      <c r="B52" s="8" t="s">
        <v>298</v>
      </c>
      <c r="C52" s="15">
        <f>VLOOKUP($A52,RAW!$B$4:$M$283,11,FALSE)</f>
        <v>72235</v>
      </c>
      <c r="D52" s="15">
        <f>VLOOKUP($A52,RAW!$B$4:$M$283,12,FALSE)</f>
        <v>77280</v>
      </c>
      <c r="E52" s="1">
        <f t="shared" si="5"/>
        <v>5045</v>
      </c>
      <c r="F52" s="1">
        <f t="shared" si="6"/>
        <v>31445.068532963411</v>
      </c>
      <c r="G52" s="16">
        <f t="shared" si="7"/>
        <v>-26400.068532963411</v>
      </c>
      <c r="H52" s="16">
        <f t="shared" si="8"/>
        <v>26400.068532963411</v>
      </c>
      <c r="I52" s="3">
        <f t="shared" si="4"/>
        <v>-0.36547474953919029</v>
      </c>
      <c r="J52" s="52"/>
    </row>
    <row r="53" spans="1:10" x14ac:dyDescent="0.25">
      <c r="A53" t="s">
        <v>127</v>
      </c>
      <c r="B53" s="8" t="s">
        <v>298</v>
      </c>
      <c r="C53" s="15">
        <f>VLOOKUP($A53,RAW!$B$4:$M$283,11,FALSE)</f>
        <v>989183</v>
      </c>
      <c r="D53" s="15">
        <f>VLOOKUP($A53,RAW!$B$4:$M$283,12,FALSE)</f>
        <v>1104346</v>
      </c>
      <c r="E53" s="1">
        <f t="shared" si="5"/>
        <v>115163</v>
      </c>
      <c r="F53" s="1">
        <f t="shared" si="6"/>
        <v>430607.4233632221</v>
      </c>
      <c r="G53" s="16">
        <f t="shared" si="7"/>
        <v>-315444.4233632221</v>
      </c>
      <c r="H53" s="16">
        <f t="shared" si="8"/>
        <v>315444.4233632221</v>
      </c>
      <c r="I53" s="3">
        <f t="shared" si="4"/>
        <v>-0.31889389866508228</v>
      </c>
      <c r="J53" s="52"/>
    </row>
    <row r="54" spans="1:10" x14ac:dyDescent="0.25">
      <c r="A54" t="s">
        <v>100</v>
      </c>
      <c r="B54" s="8" t="s">
        <v>299</v>
      </c>
      <c r="C54" s="15">
        <f>VLOOKUP($A54,RAW!$B$4:$M$283,11,FALSE)</f>
        <v>247510</v>
      </c>
      <c r="D54" s="15">
        <f>VLOOKUP($A54,RAW!$B$4:$M$283,12,FALSE)</f>
        <v>842016</v>
      </c>
      <c r="E54" s="1">
        <f t="shared" si="5"/>
        <v>594506</v>
      </c>
      <c r="F54" s="1">
        <f t="shared" si="6"/>
        <v>107745.12234503737</v>
      </c>
      <c r="G54" s="16">
        <f t="shared" si="7"/>
        <v>486760.87765496265</v>
      </c>
      <c r="H54" s="16">
        <f t="shared" si="8"/>
        <v>486760.87765496265</v>
      </c>
      <c r="I54" s="3">
        <f t="shared" si="4"/>
        <v>1.9666311569430028</v>
      </c>
      <c r="J54" s="52"/>
    </row>
    <row r="55" spans="1:10" x14ac:dyDescent="0.25">
      <c r="A55" t="s">
        <v>128</v>
      </c>
      <c r="B55" s="8" t="s">
        <v>298</v>
      </c>
      <c r="C55" s="15">
        <f>VLOOKUP($A55,RAW!$B$4:$M$283,11,FALSE)</f>
        <v>37171</v>
      </c>
      <c r="D55" s="15">
        <f>VLOOKUP($A55,RAW!$B$4:$M$283,12,FALSE)</f>
        <v>55210</v>
      </c>
      <c r="E55" s="1">
        <f t="shared" si="5"/>
        <v>18039</v>
      </c>
      <c r="F55" s="1">
        <f t="shared" si="6"/>
        <v>16181.139924396524</v>
      </c>
      <c r="G55" s="16">
        <f t="shared" si="7"/>
        <v>1857.8600756034757</v>
      </c>
      <c r="H55" s="16">
        <f t="shared" si="8"/>
        <v>1857.8600756034757</v>
      </c>
      <c r="I55" s="3">
        <f t="shared" si="4"/>
        <v>4.9981439175794992E-2</v>
      </c>
      <c r="J55" s="52"/>
    </row>
    <row r="56" spans="1:10" x14ac:dyDescent="0.25">
      <c r="A56" t="s">
        <v>196</v>
      </c>
      <c r="B56" s="8" t="s">
        <v>298</v>
      </c>
      <c r="C56" s="15">
        <f>VLOOKUP($A56,RAW!$B$4:$M$283,11,FALSE)</f>
        <v>13782</v>
      </c>
      <c r="D56" s="15">
        <f>VLOOKUP($A56,RAW!$B$4:$M$283,12,FALSE)</f>
        <v>14738</v>
      </c>
      <c r="E56" s="1">
        <f t="shared" si="5"/>
        <v>956</v>
      </c>
      <c r="F56" s="1">
        <f t="shared" si="6"/>
        <v>5999.528407576684</v>
      </c>
      <c r="G56" s="16">
        <f t="shared" si="7"/>
        <v>-5043.528407576684</v>
      </c>
      <c r="H56" s="16">
        <f t="shared" si="8"/>
        <v>5043.528407576684</v>
      </c>
      <c r="I56" s="3">
        <f t="shared" si="4"/>
        <v>-0.36595039962100451</v>
      </c>
      <c r="J56" s="52"/>
    </row>
    <row r="57" spans="1:10" x14ac:dyDescent="0.25">
      <c r="A57" t="s">
        <v>235</v>
      </c>
      <c r="B57" s="8" t="s">
        <v>298</v>
      </c>
      <c r="C57" s="15">
        <f>VLOOKUP($A57,RAW!$B$4:$M$283,11,FALSE)</f>
        <v>128862</v>
      </c>
      <c r="D57" s="15">
        <f>VLOOKUP($A57,RAW!$B$4:$M$283,12,FALSE)</f>
        <v>280712</v>
      </c>
      <c r="E57" s="1">
        <f t="shared" si="5"/>
        <v>151850</v>
      </c>
      <c r="F57" s="1">
        <f t="shared" si="6"/>
        <v>56095.721205713729</v>
      </c>
      <c r="G57" s="16">
        <f t="shared" si="7"/>
        <v>95754.278794286278</v>
      </c>
      <c r="H57" s="16">
        <f t="shared" si="8"/>
        <v>95754.278794286278</v>
      </c>
      <c r="I57" s="3">
        <f t="shared" si="4"/>
        <v>0.74307614963516222</v>
      </c>
      <c r="J57" s="52"/>
    </row>
    <row r="58" spans="1:10" x14ac:dyDescent="0.25">
      <c r="A58" t="s">
        <v>21</v>
      </c>
      <c r="B58" s="8" t="s">
        <v>298</v>
      </c>
      <c r="C58" s="15">
        <f>VLOOKUP($A58,RAW!$B$4:$M$283,11,FALSE)</f>
        <v>80122</v>
      </c>
      <c r="D58" s="15">
        <f>VLOOKUP($A58,RAW!$B$4:$M$283,12,FALSE)</f>
        <v>94440</v>
      </c>
      <c r="E58" s="1">
        <f t="shared" si="5"/>
        <v>14318</v>
      </c>
      <c r="F58" s="1">
        <f t="shared" si="6"/>
        <v>34878.407710917068</v>
      </c>
      <c r="G58" s="16">
        <f t="shared" si="7"/>
        <v>-20560.407710917068</v>
      </c>
      <c r="H58" s="16">
        <f t="shared" si="8"/>
        <v>20560.407710917068</v>
      </c>
      <c r="I58" s="3">
        <f t="shared" si="4"/>
        <v>-0.25661376040185052</v>
      </c>
      <c r="J58" s="52"/>
    </row>
    <row r="59" spans="1:10" x14ac:dyDescent="0.25">
      <c r="A59" t="s">
        <v>0</v>
      </c>
      <c r="B59" s="8" t="s">
        <v>298</v>
      </c>
      <c r="C59" s="15">
        <f>VLOOKUP($A59,RAW!$B$4:$M$283,11,FALSE)</f>
        <v>178213</v>
      </c>
      <c r="D59" s="15">
        <f>VLOOKUP($A59,RAW!$B$4:$M$283,12,FALSE)</f>
        <v>220177</v>
      </c>
      <c r="E59" s="1">
        <f t="shared" si="5"/>
        <v>41964</v>
      </c>
      <c r="F59" s="1">
        <f t="shared" si="6"/>
        <v>77579.012922613809</v>
      </c>
      <c r="G59" s="16">
        <f t="shared" si="7"/>
        <v>-35615.012922613809</v>
      </c>
      <c r="H59" s="16">
        <f t="shared" si="8"/>
        <v>35615.012922613809</v>
      </c>
      <c r="I59" s="3">
        <f t="shared" si="4"/>
        <v>-0.19984520165540004</v>
      </c>
      <c r="J59" s="52"/>
    </row>
    <row r="60" spans="1:10" x14ac:dyDescent="0.25">
      <c r="A60" t="s">
        <v>113</v>
      </c>
      <c r="B60" s="8" t="s">
        <v>298</v>
      </c>
      <c r="C60" s="15">
        <f>VLOOKUP($A60,RAW!$B$4:$M$283,11,FALSE)</f>
        <v>3154604</v>
      </c>
      <c r="D60" s="15">
        <f>VLOOKUP($A60,RAW!$B$4:$M$283,12,FALSE)</f>
        <v>5791810</v>
      </c>
      <c r="E60" s="1">
        <f t="shared" si="5"/>
        <v>2637206</v>
      </c>
      <c r="F60" s="1">
        <f t="shared" si="6"/>
        <v>1373250.3491985949</v>
      </c>
      <c r="G60" s="16">
        <f t="shared" si="7"/>
        <v>1263955.6508014051</v>
      </c>
      <c r="H60" s="16">
        <f t="shared" si="8"/>
        <v>1263955.6508014051</v>
      </c>
      <c r="I60" s="3">
        <f t="shared" si="4"/>
        <v>0.40067014775908644</v>
      </c>
      <c r="J60" s="52"/>
    </row>
    <row r="61" spans="1:10" x14ac:dyDescent="0.25">
      <c r="A61" t="s">
        <v>101</v>
      </c>
      <c r="B61" s="8" t="s">
        <v>298</v>
      </c>
      <c r="C61" s="15">
        <f>VLOOKUP($A61,RAW!$B$4:$M$283,11,FALSE)</f>
        <v>22289</v>
      </c>
      <c r="D61" s="15">
        <f>VLOOKUP($A61,RAW!$B$4:$M$283,12,FALSE)</f>
        <v>40438</v>
      </c>
      <c r="E61" s="1">
        <f t="shared" si="5"/>
        <v>18149</v>
      </c>
      <c r="F61" s="1">
        <f t="shared" si="6"/>
        <v>9702.763653785858</v>
      </c>
      <c r="G61" s="16">
        <f t="shared" si="7"/>
        <v>8446.236346214142</v>
      </c>
      <c r="H61" s="16">
        <f t="shared" si="8"/>
        <v>8446.236346214142</v>
      </c>
      <c r="I61" s="3">
        <f t="shared" si="4"/>
        <v>0.37894191512468672</v>
      </c>
      <c r="J61" s="52"/>
    </row>
    <row r="62" spans="1:10" x14ac:dyDescent="0.25">
      <c r="A62" t="s">
        <v>23</v>
      </c>
      <c r="B62" s="8" t="s">
        <v>298</v>
      </c>
      <c r="C62" s="15">
        <f>VLOOKUP($A62,RAW!$B$4:$M$283,11,FALSE)</f>
        <v>5728</v>
      </c>
      <c r="D62" s="15">
        <f>VLOOKUP($A62,RAW!$B$4:$M$283,12,FALSE)</f>
        <v>7878</v>
      </c>
      <c r="E62" s="1">
        <f t="shared" si="5"/>
        <v>2150</v>
      </c>
      <c r="F62" s="1">
        <f t="shared" si="6"/>
        <v>2493.4914176896855</v>
      </c>
      <c r="G62" s="16">
        <f t="shared" si="7"/>
        <v>-343.49141768968548</v>
      </c>
      <c r="H62" s="16">
        <f t="shared" si="8"/>
        <v>343.49141768968548</v>
      </c>
      <c r="I62" s="3">
        <f t="shared" si="4"/>
        <v>-5.9967077110629451E-2</v>
      </c>
      <c r="J62" s="52"/>
    </row>
    <row r="63" spans="1:10" x14ac:dyDescent="0.25">
      <c r="A63" t="s">
        <v>129</v>
      </c>
      <c r="B63" s="8" t="s">
        <v>299</v>
      </c>
      <c r="C63" s="15">
        <f>VLOOKUP($A63,RAW!$B$4:$M$283,11,FALSE)</f>
        <v>186377</v>
      </c>
      <c r="D63" s="15">
        <f>VLOOKUP($A63,RAW!$B$4:$M$283,12,FALSE)</f>
        <v>206384</v>
      </c>
      <c r="E63" s="1">
        <f t="shared" si="5"/>
        <v>20007</v>
      </c>
      <c r="F63" s="1">
        <f t="shared" si="6"/>
        <v>81132.934698804209</v>
      </c>
      <c r="G63" s="16">
        <f t="shared" si="7"/>
        <v>-61125.934698804209</v>
      </c>
      <c r="H63" s="16">
        <f t="shared" si="8"/>
        <v>61125.934698804209</v>
      </c>
      <c r="I63" s="3">
        <f t="shared" si="4"/>
        <v>-0.32796930253627976</v>
      </c>
      <c r="J63" s="52"/>
    </row>
    <row r="64" spans="1:10" x14ac:dyDescent="0.25">
      <c r="A64" t="s">
        <v>197</v>
      </c>
      <c r="B64" s="8" t="s">
        <v>299</v>
      </c>
      <c r="C64" s="15">
        <f>VLOOKUP($A64,RAW!$B$4:$M$283,11,FALSE)</f>
        <v>12953</v>
      </c>
      <c r="D64" s="15">
        <f>VLOOKUP($A64,RAW!$B$4:$M$283,12,FALSE)</f>
        <v>6073</v>
      </c>
      <c r="E64" s="1">
        <f t="shared" si="5"/>
        <v>-6880</v>
      </c>
      <c r="F64" s="1">
        <f t="shared" si="6"/>
        <v>5638.6512453447094</v>
      </c>
      <c r="G64" s="16">
        <f t="shared" si="7"/>
        <v>-12518.65124534471</v>
      </c>
      <c r="H64" s="16">
        <f t="shared" si="8"/>
        <v>12518.65124534471</v>
      </c>
      <c r="I64" s="3">
        <f t="shared" si="4"/>
        <v>-0.96646732381260791</v>
      </c>
      <c r="J64" s="52"/>
    </row>
    <row r="65" spans="1:10" x14ac:dyDescent="0.25">
      <c r="A65" t="s">
        <v>82</v>
      </c>
      <c r="B65" s="8" t="s">
        <v>299</v>
      </c>
      <c r="C65" s="15">
        <f>VLOOKUP($A65,RAW!$B$4:$M$283,11,FALSE)</f>
        <v>56270</v>
      </c>
      <c r="D65" s="15">
        <f>VLOOKUP($A65,RAW!$B$4:$M$283,12,FALSE)</f>
        <v>63674</v>
      </c>
      <c r="E65" s="1">
        <f t="shared" si="5"/>
        <v>7404</v>
      </c>
      <c r="F65" s="1">
        <f t="shared" si="6"/>
        <v>24495.244775383835</v>
      </c>
      <c r="G65" s="16">
        <f t="shared" si="7"/>
        <v>-17091.244775383835</v>
      </c>
      <c r="H65" s="16">
        <f t="shared" si="8"/>
        <v>17091.244775383835</v>
      </c>
      <c r="I65" s="3">
        <f t="shared" si="4"/>
        <v>-0.30373635641343227</v>
      </c>
      <c r="J65" s="52"/>
    </row>
    <row r="66" spans="1:10" x14ac:dyDescent="0.25">
      <c r="A66" t="s">
        <v>236</v>
      </c>
      <c r="B66" s="8" t="s">
        <v>298</v>
      </c>
      <c r="C66" s="15">
        <f>VLOOKUP($A66,RAW!$B$4:$M$283,11,FALSE)</f>
        <v>489714</v>
      </c>
      <c r="D66" s="15">
        <f>VLOOKUP($A66,RAW!$B$4:$M$283,12,FALSE)</f>
        <v>860520</v>
      </c>
      <c r="E66" s="1">
        <f t="shared" si="5"/>
        <v>370806</v>
      </c>
      <c r="F66" s="1">
        <f t="shared" si="6"/>
        <v>213180.45672529444</v>
      </c>
      <c r="G66" s="16">
        <f t="shared" si="7"/>
        <v>157625.54327470556</v>
      </c>
      <c r="H66" s="16">
        <f t="shared" si="8"/>
        <v>157625.54327470556</v>
      </c>
      <c r="I66" s="3">
        <f t="shared" si="4"/>
        <v>0.32187265072002347</v>
      </c>
      <c r="J66" s="52"/>
    </row>
    <row r="67" spans="1:10" x14ac:dyDescent="0.25">
      <c r="A67" t="s">
        <v>237</v>
      </c>
      <c r="B67" s="8" t="s">
        <v>298</v>
      </c>
      <c r="C67" s="15">
        <f>VLOOKUP($A67,RAW!$B$4:$M$283,11,FALSE)</f>
        <v>101595</v>
      </c>
      <c r="D67" s="15">
        <f>VLOOKUP($A67,RAW!$B$4:$M$283,12,FALSE)</f>
        <v>266965</v>
      </c>
      <c r="E67" s="1">
        <f t="shared" ref="E67:E98" si="9">D67-C67</f>
        <v>165370</v>
      </c>
      <c r="F67" s="1">
        <f t="shared" ref="F67:F98" si="10">+C67*E$260</f>
        <v>44225.953313579535</v>
      </c>
      <c r="G67" s="16">
        <f t="shared" ref="G67:G98" si="11">+E67-F67</f>
        <v>121144.04668642046</v>
      </c>
      <c r="H67" s="16">
        <f t="shared" ref="H67:H98" si="12">ABS(G67)</f>
        <v>121144.04668642046</v>
      </c>
      <c r="I67" s="3">
        <f t="shared" si="4"/>
        <v>1.1924213463892954</v>
      </c>
      <c r="J67" s="52"/>
    </row>
    <row r="68" spans="1:10" x14ac:dyDescent="0.25">
      <c r="A68" t="s">
        <v>175</v>
      </c>
      <c r="B68" s="8" t="s">
        <v>298</v>
      </c>
      <c r="C68" s="15">
        <f>VLOOKUP($A68,RAW!$B$4:$M$283,11,FALSE)</f>
        <v>80061</v>
      </c>
      <c r="D68" s="15">
        <f>VLOOKUP($A68,RAW!$B$4:$M$283,12,FALSE)</f>
        <v>125534</v>
      </c>
      <c r="E68" s="1">
        <f t="shared" si="9"/>
        <v>45473</v>
      </c>
      <c r="F68" s="1">
        <f t="shared" si="10"/>
        <v>34851.853420330641</v>
      </c>
      <c r="G68" s="16">
        <f t="shared" si="11"/>
        <v>10621.146579669359</v>
      </c>
      <c r="H68" s="16">
        <f t="shared" si="12"/>
        <v>10621.146579669359</v>
      </c>
      <c r="I68" s="3">
        <f t="shared" ref="I68:I131" si="13">IFERROR(+G68/C68,"")</f>
        <v>0.13266317657372953</v>
      </c>
      <c r="J68" s="52"/>
    </row>
    <row r="69" spans="1:10" x14ac:dyDescent="0.25">
      <c r="A69" t="s">
        <v>130</v>
      </c>
      <c r="B69" s="8" t="s">
        <v>298</v>
      </c>
      <c r="C69" s="15">
        <f>VLOOKUP($A69,RAW!$B$4:$M$283,11,FALSE)</f>
        <v>111734</v>
      </c>
      <c r="D69" s="15">
        <f>VLOOKUP($A69,RAW!$B$4:$M$283,12,FALSE)</f>
        <v>145167</v>
      </c>
      <c r="E69" s="1">
        <f t="shared" si="9"/>
        <v>33433</v>
      </c>
      <c r="F69" s="1">
        <f t="shared" si="10"/>
        <v>48639.624662035494</v>
      </c>
      <c r="G69" s="16">
        <f t="shared" si="11"/>
        <v>-15206.624662035494</v>
      </c>
      <c r="H69" s="16">
        <f t="shared" si="12"/>
        <v>15206.624662035494</v>
      </c>
      <c r="I69" s="3">
        <f t="shared" si="13"/>
        <v>-0.13609666405960133</v>
      </c>
      <c r="J69" s="52"/>
    </row>
    <row r="70" spans="1:10" x14ac:dyDescent="0.25">
      <c r="A70" t="s">
        <v>83</v>
      </c>
      <c r="B70" s="8" t="s">
        <v>298</v>
      </c>
      <c r="C70" s="15">
        <f>VLOOKUP($A70,RAW!$B$4:$M$283,11,FALSE)</f>
        <v>36911</v>
      </c>
      <c r="D70" s="15">
        <f>VLOOKUP($A70,RAW!$B$4:$M$283,12,FALSE)</f>
        <v>58784</v>
      </c>
      <c r="E70" s="1">
        <f t="shared" si="9"/>
        <v>21873</v>
      </c>
      <c r="F70" s="1">
        <f t="shared" si="10"/>
        <v>16067.957702224856</v>
      </c>
      <c r="G70" s="16">
        <f t="shared" si="11"/>
        <v>5805.0422977751441</v>
      </c>
      <c r="H70" s="16">
        <f t="shared" si="12"/>
        <v>5805.0422977751441</v>
      </c>
      <c r="I70" s="3">
        <f t="shared" si="13"/>
        <v>0.15727133639769023</v>
      </c>
      <c r="J70" s="52"/>
    </row>
    <row r="71" spans="1:10" x14ac:dyDescent="0.25">
      <c r="A71" t="s">
        <v>25</v>
      </c>
      <c r="B71" s="8" t="s">
        <v>298</v>
      </c>
      <c r="C71" s="15">
        <f>VLOOKUP($A71,RAW!$B$4:$M$283,11,FALSE)</f>
        <v>15479</v>
      </c>
      <c r="D71" s="15">
        <f>VLOOKUP($A71,RAW!$B$4:$M$283,12,FALSE)</f>
        <v>34173</v>
      </c>
      <c r="E71" s="1">
        <f t="shared" si="9"/>
        <v>18694</v>
      </c>
      <c r="F71" s="1">
        <f t="shared" si="10"/>
        <v>6738.2600653663831</v>
      </c>
      <c r="G71" s="16">
        <f t="shared" si="11"/>
        <v>11955.739934633617</v>
      </c>
      <c r="H71" s="16">
        <f t="shared" si="12"/>
        <v>11955.739934633617</v>
      </c>
      <c r="I71" s="3">
        <f t="shared" si="13"/>
        <v>0.77238451674097919</v>
      </c>
      <c r="J71" s="52"/>
    </row>
    <row r="72" spans="1:10" x14ac:dyDescent="0.25">
      <c r="A72" t="s">
        <v>131</v>
      </c>
      <c r="B72" s="8" t="s">
        <v>298</v>
      </c>
      <c r="C72" s="15">
        <f>VLOOKUP($A72,RAW!$B$4:$M$283,11,FALSE)</f>
        <v>43115</v>
      </c>
      <c r="D72" s="15">
        <f>VLOOKUP($A72,RAW!$B$4:$M$283,12,FALSE)</f>
        <v>70330</v>
      </c>
      <c r="E72" s="1">
        <f t="shared" si="9"/>
        <v>27215</v>
      </c>
      <c r="F72" s="1">
        <f t="shared" si="10"/>
        <v>18768.659649736521</v>
      </c>
      <c r="G72" s="16">
        <f t="shared" si="11"/>
        <v>8446.3403502634792</v>
      </c>
      <c r="H72" s="16">
        <f t="shared" si="12"/>
        <v>8446.3403502634792</v>
      </c>
      <c r="I72" s="3">
        <f t="shared" si="13"/>
        <v>0.19590259423085885</v>
      </c>
      <c r="J72" s="52"/>
    </row>
    <row r="73" spans="1:10" x14ac:dyDescent="0.25">
      <c r="A73" t="s">
        <v>198</v>
      </c>
      <c r="B73" s="8" t="s">
        <v>298</v>
      </c>
      <c r="C73" s="15">
        <f>VLOOKUP($A73,RAW!$B$4:$M$283,11,FALSE)</f>
        <v>252731</v>
      </c>
      <c r="D73" s="15">
        <f>VLOOKUP($A73,RAW!$B$4:$M$283,12,FALSE)</f>
        <v>494999</v>
      </c>
      <c r="E73" s="1">
        <f t="shared" si="9"/>
        <v>242268</v>
      </c>
      <c r="F73" s="1">
        <f t="shared" si="10"/>
        <v>110017.90842949229</v>
      </c>
      <c r="G73" s="16">
        <f t="shared" si="11"/>
        <v>132250.09157050771</v>
      </c>
      <c r="H73" s="16">
        <f t="shared" si="12"/>
        <v>132250.09157050771</v>
      </c>
      <c r="I73" s="3">
        <f t="shared" si="13"/>
        <v>0.52328401173780703</v>
      </c>
      <c r="J73" s="52"/>
    </row>
    <row r="74" spans="1:10" x14ac:dyDescent="0.25">
      <c r="A74" t="s">
        <v>117</v>
      </c>
      <c r="B74" s="8" t="s">
        <v>298</v>
      </c>
      <c r="C74" s="15">
        <f>VLOOKUP($A74,RAW!$B$4:$M$283,11,FALSE)</f>
        <v>20020</v>
      </c>
      <c r="D74" s="15">
        <f>VLOOKUP($A74,RAW!$B$4:$M$283,12,FALSE)</f>
        <v>54778</v>
      </c>
      <c r="E74" s="1">
        <f t="shared" si="9"/>
        <v>34758</v>
      </c>
      <c r="F74" s="1">
        <f t="shared" si="10"/>
        <v>8715.0311072184886</v>
      </c>
      <c r="G74" s="16">
        <f t="shared" si="11"/>
        <v>26042.968892781511</v>
      </c>
      <c r="H74" s="16">
        <f t="shared" si="12"/>
        <v>26042.968892781511</v>
      </c>
      <c r="I74" s="3">
        <f t="shared" si="13"/>
        <v>1.3008475970420335</v>
      </c>
      <c r="J74" s="52"/>
    </row>
    <row r="75" spans="1:10" x14ac:dyDescent="0.25">
      <c r="A75" t="s">
        <v>1</v>
      </c>
      <c r="B75" s="8" t="s">
        <v>298</v>
      </c>
      <c r="C75" s="15">
        <f>VLOOKUP($A75,RAW!$B$4:$M$283,11,FALSE)</f>
        <v>73748</v>
      </c>
      <c r="D75" s="15">
        <f>VLOOKUP($A75,RAW!$B$4:$M$283,12,FALSE)</f>
        <v>87951</v>
      </c>
      <c r="E75" s="1">
        <f t="shared" si="9"/>
        <v>14203</v>
      </c>
      <c r="F75" s="1">
        <f t="shared" si="10"/>
        <v>32103.702002754701</v>
      </c>
      <c r="G75" s="16">
        <f t="shared" si="11"/>
        <v>-17900.702002754701</v>
      </c>
      <c r="H75" s="16">
        <f t="shared" si="12"/>
        <v>17900.702002754701</v>
      </c>
      <c r="I75" s="3">
        <f t="shared" si="13"/>
        <v>-0.24272796554150214</v>
      </c>
      <c r="J75" s="52"/>
    </row>
    <row r="76" spans="1:10" x14ac:dyDescent="0.25">
      <c r="A76" t="s">
        <v>26</v>
      </c>
      <c r="B76" s="8" t="s">
        <v>298</v>
      </c>
      <c r="C76" s="15">
        <f>VLOOKUP($A76,RAW!$B$4:$M$283,11,FALSE)</f>
        <v>45576</v>
      </c>
      <c r="D76" s="15">
        <f>VLOOKUP($A76,RAW!$B$4:$M$283,12,FALSE)</f>
        <v>83593</v>
      </c>
      <c r="E76" s="1">
        <f t="shared" si="9"/>
        <v>38017</v>
      </c>
      <c r="F76" s="1">
        <f t="shared" si="10"/>
        <v>19839.972914215276</v>
      </c>
      <c r="G76" s="16">
        <f t="shared" si="11"/>
        <v>18177.027085784724</v>
      </c>
      <c r="H76" s="16">
        <f t="shared" si="12"/>
        <v>18177.027085784724</v>
      </c>
      <c r="I76" s="3">
        <f t="shared" si="13"/>
        <v>0.39882892499966482</v>
      </c>
      <c r="J76" s="52"/>
    </row>
    <row r="77" spans="1:10" x14ac:dyDescent="0.25">
      <c r="A77" t="s">
        <v>27</v>
      </c>
      <c r="B77" s="8" t="s">
        <v>298</v>
      </c>
      <c r="C77" s="15">
        <f>VLOOKUP($A77,RAW!$B$4:$M$283,11,FALSE)</f>
        <v>24052</v>
      </c>
      <c r="D77" s="15">
        <f>VLOOKUP($A77,RAW!$B$4:$M$283,12,FALSE)</f>
        <v>42937</v>
      </c>
      <c r="E77" s="1">
        <f t="shared" si="9"/>
        <v>18885</v>
      </c>
      <c r="F77" s="1">
        <f t="shared" si="10"/>
        <v>10470.226183357596</v>
      </c>
      <c r="G77" s="16">
        <f t="shared" si="11"/>
        <v>8414.7738166424042</v>
      </c>
      <c r="H77" s="16">
        <f t="shared" si="12"/>
        <v>8414.7738166424042</v>
      </c>
      <c r="I77" s="3">
        <f t="shared" si="13"/>
        <v>0.34985755099960103</v>
      </c>
      <c r="J77" s="52"/>
    </row>
    <row r="78" spans="1:10" x14ac:dyDescent="0.25">
      <c r="A78" t="s">
        <v>102</v>
      </c>
      <c r="B78" s="8" t="s">
        <v>299</v>
      </c>
      <c r="C78" s="15">
        <f>VLOOKUP($A78,RAW!$B$4:$M$283,11,FALSE)</f>
        <v>35082</v>
      </c>
      <c r="D78" s="15">
        <f>VLOOKUP($A78,RAW!$B$4:$M$283,12,FALSE)</f>
        <v>65174</v>
      </c>
      <c r="E78" s="1">
        <f t="shared" si="9"/>
        <v>30092</v>
      </c>
      <c r="F78" s="1">
        <f t="shared" si="10"/>
        <v>15271.76430087108</v>
      </c>
      <c r="G78" s="16">
        <f t="shared" si="11"/>
        <v>14820.23569912892</v>
      </c>
      <c r="H78" s="16">
        <f t="shared" si="12"/>
        <v>14820.23569912892</v>
      </c>
      <c r="I78" s="3">
        <f t="shared" si="13"/>
        <v>0.42244557605407101</v>
      </c>
      <c r="J78" s="52"/>
    </row>
    <row r="79" spans="1:10" x14ac:dyDescent="0.25">
      <c r="A79" t="s">
        <v>28</v>
      </c>
      <c r="B79" s="8" t="s">
        <v>298</v>
      </c>
      <c r="C79" s="15">
        <f>VLOOKUP($A79,RAW!$B$4:$M$283,11,FALSE)</f>
        <v>120070</v>
      </c>
      <c r="D79" s="15">
        <f>VLOOKUP($A79,RAW!$B$4:$M$283,12,FALSE)</f>
        <v>247044</v>
      </c>
      <c r="E79" s="1">
        <f t="shared" si="9"/>
        <v>126974</v>
      </c>
      <c r="F79" s="1">
        <f t="shared" si="10"/>
        <v>52268.420831354837</v>
      </c>
      <c r="G79" s="16">
        <f t="shared" si="11"/>
        <v>74705.57916864517</v>
      </c>
      <c r="H79" s="16">
        <f t="shared" si="12"/>
        <v>74705.57916864517</v>
      </c>
      <c r="I79" s="3">
        <f t="shared" si="13"/>
        <v>0.62218355266632108</v>
      </c>
      <c r="J79" s="52"/>
    </row>
    <row r="80" spans="1:10" x14ac:dyDescent="0.25">
      <c r="A80" t="s">
        <v>199</v>
      </c>
      <c r="B80" s="8" t="s">
        <v>299</v>
      </c>
      <c r="C80" s="15">
        <f>VLOOKUP($A80,RAW!$B$4:$M$283,11,FALSE)</f>
        <v>149413</v>
      </c>
      <c r="D80" s="15">
        <f>VLOOKUP($A80,RAW!$B$4:$M$283,12,FALSE)</f>
        <v>191781</v>
      </c>
      <c r="E80" s="1">
        <f t="shared" si="9"/>
        <v>42368</v>
      </c>
      <c r="F80" s="1">
        <f t="shared" si="10"/>
        <v>65041.905235905891</v>
      </c>
      <c r="G80" s="16">
        <f t="shared" si="11"/>
        <v>-22673.905235905891</v>
      </c>
      <c r="H80" s="16">
        <f t="shared" si="12"/>
        <v>22673.905235905891</v>
      </c>
      <c r="I80" s="3">
        <f t="shared" si="13"/>
        <v>-0.15175322920967982</v>
      </c>
      <c r="J80" s="52"/>
    </row>
    <row r="81" spans="1:12" x14ac:dyDescent="0.25">
      <c r="A81" t="s">
        <v>200</v>
      </c>
      <c r="B81" s="8" t="s">
        <v>298</v>
      </c>
      <c r="C81" s="15">
        <f>VLOOKUP($A81,RAW!$B$4:$M$283,11,FALSE)</f>
        <v>30629</v>
      </c>
      <c r="D81" s="15">
        <f>VLOOKUP($A81,RAW!$B$4:$M$283,12,FALSE)</f>
        <v>22508</v>
      </c>
      <c r="E81" s="1">
        <f t="shared" si="9"/>
        <v>-8121</v>
      </c>
      <c r="F81" s="1">
        <f t="shared" si="10"/>
        <v>13333.301088061693</v>
      </c>
      <c r="G81" s="16">
        <f t="shared" si="11"/>
        <v>-21454.301088061693</v>
      </c>
      <c r="H81" s="16">
        <f t="shared" si="12"/>
        <v>21454.301088061693</v>
      </c>
      <c r="I81" s="3">
        <f t="shared" si="13"/>
        <v>-0.70045711868039096</v>
      </c>
      <c r="J81" s="52"/>
    </row>
    <row r="82" spans="1:12" x14ac:dyDescent="0.25">
      <c r="A82" t="s">
        <v>63</v>
      </c>
      <c r="B82" s="8" t="s">
        <v>298</v>
      </c>
      <c r="C82" s="15">
        <f>VLOOKUP($A82,RAW!$B$4:$M$283,11,FALSE)</f>
        <v>10026</v>
      </c>
      <c r="D82" s="15">
        <f>VLOOKUP($A82,RAW!$B$4:$M$283,12,FALSE)</f>
        <v>19326</v>
      </c>
      <c r="E82" s="1">
        <f t="shared" si="9"/>
        <v>9300</v>
      </c>
      <c r="F82" s="1">
        <f t="shared" si="10"/>
        <v>4364.4806134351929</v>
      </c>
      <c r="G82" s="16">
        <f t="shared" si="11"/>
        <v>4935.5193865648071</v>
      </c>
      <c r="H82" s="16">
        <f t="shared" si="12"/>
        <v>4935.5193865648071</v>
      </c>
      <c r="I82" s="3">
        <f t="shared" si="13"/>
        <v>0.49227203137490594</v>
      </c>
      <c r="J82" s="52"/>
    </row>
    <row r="83" spans="1:12" x14ac:dyDescent="0.25">
      <c r="A83" t="s">
        <v>29</v>
      </c>
      <c r="B83" s="8" t="s">
        <v>298</v>
      </c>
      <c r="C83" s="15">
        <f>VLOOKUP($A83,RAW!$B$4:$M$283,11,FALSE)</f>
        <v>92389</v>
      </c>
      <c r="D83" s="15">
        <f>VLOOKUP($A83,RAW!$B$4:$M$283,12,FALSE)</f>
        <v>163673</v>
      </c>
      <c r="E83" s="1">
        <f t="shared" si="9"/>
        <v>71284</v>
      </c>
      <c r="F83" s="1">
        <f t="shared" si="10"/>
        <v>40218.432016224222</v>
      </c>
      <c r="G83" s="16">
        <f t="shared" si="11"/>
        <v>31065.567983775778</v>
      </c>
      <c r="H83" s="16">
        <f t="shared" si="12"/>
        <v>31065.567983775778</v>
      </c>
      <c r="I83" s="3">
        <f t="shared" si="13"/>
        <v>0.3362474751731892</v>
      </c>
      <c r="J83" s="52"/>
    </row>
    <row r="84" spans="1:12" x14ac:dyDescent="0.25">
      <c r="A84" t="s">
        <v>2</v>
      </c>
      <c r="B84" s="8" t="s">
        <v>298</v>
      </c>
      <c r="C84" s="15">
        <f>VLOOKUP($A84,RAW!$B$4:$M$283,11,FALSE)</f>
        <v>330876</v>
      </c>
      <c r="D84" s="15">
        <f>VLOOKUP($A84,RAW!$B$4:$M$283,12,FALSE)</f>
        <v>389226</v>
      </c>
      <c r="E84" s="1">
        <f t="shared" si="9"/>
        <v>58350</v>
      </c>
      <c r="F84" s="1">
        <f t="shared" si="10"/>
        <v>144035.69593566557</v>
      </c>
      <c r="G84" s="16">
        <f t="shared" si="11"/>
        <v>-85685.695935665572</v>
      </c>
      <c r="H84" s="16">
        <f t="shared" si="12"/>
        <v>85685.695935665572</v>
      </c>
      <c r="I84" s="3">
        <f t="shared" si="13"/>
        <v>-0.25896618653412629</v>
      </c>
      <c r="J84" s="52"/>
    </row>
    <row r="85" spans="1:12" x14ac:dyDescent="0.25">
      <c r="A85" t="s">
        <v>132</v>
      </c>
      <c r="B85" s="8" t="s">
        <v>299</v>
      </c>
      <c r="C85" s="15">
        <f>VLOOKUP($A85,RAW!$B$4:$M$283,11,FALSE)</f>
        <v>20766</v>
      </c>
      <c r="D85" s="15">
        <f>VLOOKUP($A85,RAW!$B$4:$M$283,12,FALSE)</f>
        <v>10062</v>
      </c>
      <c r="E85" s="1">
        <f t="shared" si="9"/>
        <v>-10704</v>
      </c>
      <c r="F85" s="1">
        <f t="shared" si="10"/>
        <v>9039.7770216033532</v>
      </c>
      <c r="G85" s="16">
        <f t="shared" si="11"/>
        <v>-19743.777021603353</v>
      </c>
      <c r="H85" s="16">
        <f t="shared" si="12"/>
        <v>19743.777021603353</v>
      </c>
      <c r="I85" s="3">
        <f t="shared" si="13"/>
        <v>-0.95077419924893347</v>
      </c>
      <c r="J85" s="52"/>
    </row>
    <row r="86" spans="1:12" x14ac:dyDescent="0.25">
      <c r="A86" t="s">
        <v>238</v>
      </c>
      <c r="B86" s="8" t="s">
        <v>299</v>
      </c>
      <c r="C86" s="15">
        <f>VLOOKUP($A86,RAW!$B$4:$M$283,11,FALSE)</f>
        <v>98089</v>
      </c>
      <c r="D86" s="15">
        <f>VLOOKUP($A86,RAW!$B$4:$M$283,12,FALSE)</f>
        <v>114473</v>
      </c>
      <c r="E86" s="1">
        <f t="shared" si="9"/>
        <v>16384</v>
      </c>
      <c r="F86" s="1">
        <f t="shared" si="10"/>
        <v>42699.734579218493</v>
      </c>
      <c r="G86" s="16">
        <f t="shared" si="11"/>
        <v>-26315.734579218493</v>
      </c>
      <c r="H86" s="16">
        <f t="shared" si="12"/>
        <v>26315.734579218493</v>
      </c>
      <c r="I86" s="3">
        <f t="shared" si="13"/>
        <v>-0.26828425796183564</v>
      </c>
      <c r="J86" s="52"/>
    </row>
    <row r="87" spans="1:12" x14ac:dyDescent="0.25">
      <c r="A87" t="s">
        <v>38</v>
      </c>
      <c r="B87" s="8" t="s">
        <v>299</v>
      </c>
      <c r="C87" s="15">
        <f>VLOOKUP($A87,RAW!$B$4:$M$283,11,FALSE)</f>
        <v>79294</v>
      </c>
      <c r="D87" s="15">
        <f>VLOOKUP($A87,RAW!$B$4:$M$283,12,FALSE)</f>
        <v>154097</v>
      </c>
      <c r="E87" s="1">
        <f t="shared" si="9"/>
        <v>74803</v>
      </c>
      <c r="F87" s="1">
        <f t="shared" si="10"/>
        <v>34517.965864924219</v>
      </c>
      <c r="G87" s="16">
        <f t="shared" si="11"/>
        <v>40285.034135075781</v>
      </c>
      <c r="H87" s="16">
        <f t="shared" si="12"/>
        <v>40285.034135075781</v>
      </c>
      <c r="I87" s="3">
        <f t="shared" si="13"/>
        <v>0.50804643649047576</v>
      </c>
      <c r="J87" s="52"/>
    </row>
    <row r="88" spans="1:12" x14ac:dyDescent="0.25">
      <c r="A88" t="s">
        <v>30</v>
      </c>
      <c r="B88" s="8" t="s">
        <v>299</v>
      </c>
      <c r="C88" s="15">
        <f>VLOOKUP($A88,RAW!$B$4:$M$283,11,FALSE)</f>
        <v>18830</v>
      </c>
      <c r="D88" s="15">
        <f>VLOOKUP($A88,RAW!$B$4:$M$283,12,FALSE)</f>
        <v>55179</v>
      </c>
      <c r="E88" s="1">
        <f t="shared" si="9"/>
        <v>36349</v>
      </c>
      <c r="F88" s="1">
        <f t="shared" si="10"/>
        <v>8197.0047826635437</v>
      </c>
      <c r="G88" s="16">
        <f t="shared" si="11"/>
        <v>28151.995217336458</v>
      </c>
      <c r="H88" s="16">
        <f t="shared" si="12"/>
        <v>28151.995217336458</v>
      </c>
      <c r="I88" s="3">
        <f t="shared" si="13"/>
        <v>1.4950608187645491</v>
      </c>
      <c r="J88" s="52"/>
    </row>
    <row r="89" spans="1:12" x14ac:dyDescent="0.25">
      <c r="A89" t="s">
        <v>31</v>
      </c>
      <c r="B89" s="8" t="s">
        <v>298</v>
      </c>
      <c r="C89" s="15">
        <f>VLOOKUP($A89,RAW!$B$4:$M$283,11,FALSE)</f>
        <v>32398</v>
      </c>
      <c r="D89" s="15">
        <f>VLOOKUP($A89,RAW!$B$4:$M$283,12,FALSE)</f>
        <v>43520</v>
      </c>
      <c r="E89" s="1">
        <f t="shared" si="9"/>
        <v>11122</v>
      </c>
      <c r="F89" s="1">
        <f t="shared" si="10"/>
        <v>14103.375515068161</v>
      </c>
      <c r="G89" s="16">
        <f t="shared" si="11"/>
        <v>-2981.3755150681609</v>
      </c>
      <c r="H89" s="16">
        <f t="shared" si="12"/>
        <v>2981.3755150681609</v>
      </c>
      <c r="I89" s="3">
        <f t="shared" si="13"/>
        <v>-9.2023443270206826E-2</v>
      </c>
      <c r="J89" s="52"/>
    </row>
    <row r="90" spans="1:12" x14ac:dyDescent="0.25">
      <c r="A90" t="s">
        <v>32</v>
      </c>
      <c r="B90" s="8" t="s">
        <v>298</v>
      </c>
      <c r="C90" s="15">
        <f>VLOOKUP($A90,RAW!$B$4:$M$283,11,FALSE)</f>
        <v>133384</v>
      </c>
      <c r="D90" s="15">
        <f>VLOOKUP($A90,RAW!$B$4:$M$283,12,FALSE)</f>
        <v>173699</v>
      </c>
      <c r="E90" s="1">
        <f t="shared" si="9"/>
        <v>40315</v>
      </c>
      <c r="F90" s="1">
        <f t="shared" si="10"/>
        <v>58064.221239022518</v>
      </c>
      <c r="G90" s="16">
        <f t="shared" si="11"/>
        <v>-17749.221239022518</v>
      </c>
      <c r="H90" s="16">
        <f t="shared" si="12"/>
        <v>17749.221239022518</v>
      </c>
      <c r="I90" s="3">
        <f t="shared" si="13"/>
        <v>-0.13306859322724254</v>
      </c>
      <c r="J90" s="52"/>
    </row>
    <row r="91" spans="1:12" x14ac:dyDescent="0.25">
      <c r="A91" t="s">
        <v>33</v>
      </c>
      <c r="B91" s="8" t="s">
        <v>299</v>
      </c>
      <c r="C91" s="15">
        <f>VLOOKUP($A91,RAW!$B$4:$M$283,11,FALSE)</f>
        <v>112552</v>
      </c>
      <c r="D91" s="15">
        <f>VLOOKUP($A91,RAW!$B$4:$M$283,12,FALSE)</f>
        <v>186085</v>
      </c>
      <c r="E91" s="1">
        <f t="shared" si="9"/>
        <v>73533</v>
      </c>
      <c r="F91" s="1">
        <f t="shared" si="10"/>
        <v>48995.71334563713</v>
      </c>
      <c r="G91" s="16">
        <f t="shared" si="11"/>
        <v>24537.28665436287</v>
      </c>
      <c r="H91" s="16">
        <f t="shared" si="12"/>
        <v>24537.28665436287</v>
      </c>
      <c r="I91" s="3">
        <f t="shared" si="13"/>
        <v>0.21800844635690941</v>
      </c>
      <c r="J91" s="52"/>
    </row>
    <row r="92" spans="1:12" x14ac:dyDescent="0.25">
      <c r="A92" t="s">
        <v>34</v>
      </c>
      <c r="B92" s="8" t="s">
        <v>299</v>
      </c>
      <c r="C92" s="15">
        <f>VLOOKUP($A92,RAW!$B$4:$M$283,11,FALSE)</f>
        <v>48132</v>
      </c>
      <c r="D92" s="15">
        <f>VLOOKUP($A92,RAW!$B$4:$M$283,12,FALSE)</f>
        <v>106111</v>
      </c>
      <c r="E92" s="1">
        <f t="shared" si="9"/>
        <v>57979</v>
      </c>
      <c r="F92" s="1">
        <f t="shared" si="10"/>
        <v>20952.641221410602</v>
      </c>
      <c r="G92" s="16">
        <f t="shared" si="11"/>
        <v>37026.358778589398</v>
      </c>
      <c r="H92" s="16">
        <f t="shared" si="12"/>
        <v>37026.358778589398</v>
      </c>
      <c r="I92" s="3">
        <f t="shared" si="13"/>
        <v>0.7692669903305368</v>
      </c>
      <c r="J92" s="52"/>
    </row>
    <row r="93" spans="1:12" x14ac:dyDescent="0.25">
      <c r="A93" t="s">
        <v>35</v>
      </c>
      <c r="B93" s="8" t="s">
        <v>298</v>
      </c>
      <c r="C93" s="15">
        <f>VLOOKUP($A93,RAW!$B$4:$M$283,11,FALSE)</f>
        <v>119429</v>
      </c>
      <c r="D93" s="15">
        <f>VLOOKUP($A93,RAW!$B$4:$M$283,12,FALSE)</f>
        <v>167819</v>
      </c>
      <c r="E93" s="1">
        <f t="shared" si="9"/>
        <v>48390</v>
      </c>
      <c r="F93" s="1">
        <f t="shared" si="10"/>
        <v>51989.383122077765</v>
      </c>
      <c r="G93" s="16">
        <f t="shared" si="11"/>
        <v>-3599.3831220777647</v>
      </c>
      <c r="H93" s="16">
        <f t="shared" si="12"/>
        <v>3599.3831220777647</v>
      </c>
      <c r="I93" s="3">
        <f t="shared" si="13"/>
        <v>-3.0138267272419302E-2</v>
      </c>
      <c r="J93" s="52"/>
    </row>
    <row r="94" spans="1:12" x14ac:dyDescent="0.25">
      <c r="A94" t="s">
        <v>36</v>
      </c>
      <c r="B94" s="8" t="s">
        <v>298</v>
      </c>
      <c r="C94" s="15">
        <f>VLOOKUP($A94,RAW!$B$4:$M$283,11,FALSE)</f>
        <v>12544</v>
      </c>
      <c r="D94" s="15">
        <f>VLOOKUP($A94,RAW!$B$4:$M$283,12,FALSE)</f>
        <v>19220</v>
      </c>
      <c r="E94" s="1">
        <f t="shared" si="9"/>
        <v>6676</v>
      </c>
      <c r="F94" s="1">
        <f t="shared" si="10"/>
        <v>5460.6069035438923</v>
      </c>
      <c r="G94" s="16">
        <f t="shared" si="11"/>
        <v>1215.3930964561077</v>
      </c>
      <c r="H94" s="16">
        <f t="shared" si="12"/>
        <v>1215.3930964561077</v>
      </c>
      <c r="I94" s="3">
        <f t="shared" si="13"/>
        <v>9.6890393531258584E-2</v>
      </c>
      <c r="J94" s="52"/>
    </row>
    <row r="95" spans="1:12" x14ac:dyDescent="0.25">
      <c r="A95" t="s">
        <v>37</v>
      </c>
      <c r="B95" s="8" t="s">
        <v>298</v>
      </c>
      <c r="C95" s="15">
        <f>VLOOKUP($A95,RAW!$B$4:$M$283,11,FALSE)</f>
        <v>11179</v>
      </c>
      <c r="D95" s="15">
        <f>VLOOKUP($A95,RAW!$B$4:$M$283,12,FALSE)</f>
        <v>12962</v>
      </c>
      <c r="E95" s="1">
        <f t="shared" si="9"/>
        <v>1783</v>
      </c>
      <c r="F95" s="1">
        <f t="shared" si="10"/>
        <v>4866.4002371426313</v>
      </c>
      <c r="G95" s="16">
        <f t="shared" si="11"/>
        <v>-3083.4002371426313</v>
      </c>
      <c r="H95" s="16">
        <f t="shared" si="12"/>
        <v>3083.4002371426313</v>
      </c>
      <c r="I95" s="3">
        <f t="shared" si="13"/>
        <v>-0.27582075652049659</v>
      </c>
      <c r="J95" s="52"/>
      <c r="K95" s="16"/>
      <c r="L95" s="16"/>
    </row>
    <row r="96" spans="1:12" x14ac:dyDescent="0.25">
      <c r="A96" t="s">
        <v>133</v>
      </c>
      <c r="B96" s="8" t="s">
        <v>298</v>
      </c>
      <c r="C96" s="15">
        <f>VLOOKUP($A96,RAW!$B$4:$M$283,11,FALSE)</f>
        <v>11291</v>
      </c>
      <c r="D96" s="15">
        <f>VLOOKUP($A96,RAW!$B$4:$M$283,12,FALSE)</f>
        <v>15334</v>
      </c>
      <c r="E96" s="1">
        <f t="shared" si="9"/>
        <v>4043</v>
      </c>
      <c r="F96" s="1">
        <f t="shared" si="10"/>
        <v>4915.1556559242736</v>
      </c>
      <c r="G96" s="16">
        <f t="shared" si="11"/>
        <v>-872.15565592427356</v>
      </c>
      <c r="H96" s="16">
        <f t="shared" si="12"/>
        <v>872.15565592427356</v>
      </c>
      <c r="I96" s="3">
        <f t="shared" si="13"/>
        <v>-7.7243437775597695E-2</v>
      </c>
      <c r="J96" s="52"/>
      <c r="K96" s="13"/>
      <c r="L96" s="13"/>
    </row>
    <row r="97" spans="1:10" x14ac:dyDescent="0.25">
      <c r="A97" t="s">
        <v>39</v>
      </c>
      <c r="B97" s="8" t="s">
        <v>298</v>
      </c>
      <c r="C97" s="15">
        <f>VLOOKUP($A97,RAW!$B$4:$M$283,11,FALSE)</f>
        <v>18211</v>
      </c>
      <c r="D97" s="15">
        <f>VLOOKUP($A97,RAW!$B$4:$M$283,12,FALSE)</f>
        <v>15945</v>
      </c>
      <c r="E97" s="1">
        <f t="shared" si="9"/>
        <v>-2266</v>
      </c>
      <c r="F97" s="1">
        <f t="shared" si="10"/>
        <v>7927.5440306471473</v>
      </c>
      <c r="G97" s="16">
        <f t="shared" si="11"/>
        <v>-10193.544030647146</v>
      </c>
      <c r="H97" s="16">
        <f t="shared" si="12"/>
        <v>10193.544030647146</v>
      </c>
      <c r="I97" s="3">
        <f t="shared" si="13"/>
        <v>-0.55974652850733875</v>
      </c>
      <c r="J97" s="52"/>
    </row>
    <row r="98" spans="1:10" x14ac:dyDescent="0.25">
      <c r="A98" t="s">
        <v>134</v>
      </c>
      <c r="B98" s="8" t="s">
        <v>299</v>
      </c>
      <c r="C98" s="15">
        <f>VLOOKUP($A98,RAW!$B$4:$M$283,11,FALSE)</f>
        <v>115826</v>
      </c>
      <c r="D98" s="15">
        <f>VLOOKUP($A98,RAW!$B$4:$M$283,12,FALSE)</f>
        <v>235783</v>
      </c>
      <c r="E98" s="1">
        <f t="shared" si="9"/>
        <v>119957</v>
      </c>
      <c r="F98" s="1">
        <f t="shared" si="10"/>
        <v>50420.938712521907</v>
      </c>
      <c r="G98" s="16">
        <f t="shared" si="11"/>
        <v>69536.061287478093</v>
      </c>
      <c r="H98" s="16">
        <f t="shared" si="12"/>
        <v>69536.061287478093</v>
      </c>
      <c r="I98" s="3">
        <f t="shared" si="13"/>
        <v>0.60034932819468934</v>
      </c>
      <c r="J98" s="52"/>
    </row>
    <row r="99" spans="1:10" x14ac:dyDescent="0.25">
      <c r="A99" t="s">
        <v>103</v>
      </c>
      <c r="B99" s="8" t="s">
        <v>299</v>
      </c>
      <c r="C99" s="15">
        <f>VLOOKUP($A99,RAW!$B$4:$M$283,11,FALSE)</f>
        <v>20076</v>
      </c>
      <c r="D99" s="15">
        <f>VLOOKUP($A99,RAW!$B$4:$M$283,12,FALSE)</f>
        <v>8573</v>
      </c>
      <c r="E99" s="1">
        <f t="shared" ref="E99:E130" si="14">D99-C99</f>
        <v>-11503</v>
      </c>
      <c r="F99" s="1">
        <f t="shared" ref="F99:F130" si="15">+C99*E$260</f>
        <v>8739.4088166093097</v>
      </c>
      <c r="G99" s="16">
        <f t="shared" ref="G99:G130" si="16">+E99-F99</f>
        <v>-20242.40881660931</v>
      </c>
      <c r="H99" s="16">
        <f t="shared" ref="H99:H130" si="17">ABS(G99)</f>
        <v>20242.40881660931</v>
      </c>
      <c r="I99" s="3">
        <f t="shared" si="13"/>
        <v>-1.0082889428476445</v>
      </c>
      <c r="J99" s="52"/>
    </row>
    <row r="100" spans="1:10" x14ac:dyDescent="0.25">
      <c r="A100" t="s">
        <v>40</v>
      </c>
      <c r="B100" s="8" t="s">
        <v>298</v>
      </c>
      <c r="C100" s="15">
        <f>VLOOKUP($A100,RAW!$B$4:$M$283,11,FALSE)</f>
        <v>14624</v>
      </c>
      <c r="D100" s="15">
        <f>VLOOKUP($A100,RAW!$B$4:$M$283,12,FALSE)</f>
        <v>17844</v>
      </c>
      <c r="E100" s="1">
        <f t="shared" si="14"/>
        <v>3220</v>
      </c>
      <c r="F100" s="1">
        <f t="shared" si="15"/>
        <v>6366.0646809172413</v>
      </c>
      <c r="G100" s="16">
        <f t="shared" si="16"/>
        <v>-3146.0646809172413</v>
      </c>
      <c r="H100" s="16">
        <f t="shared" si="17"/>
        <v>3146.0646809172413</v>
      </c>
      <c r="I100" s="3">
        <f t="shared" si="13"/>
        <v>-0.21513024349817023</v>
      </c>
      <c r="J100" s="52"/>
    </row>
    <row r="101" spans="1:10" x14ac:dyDescent="0.25">
      <c r="A101" t="s">
        <v>254</v>
      </c>
      <c r="B101" s="8" t="s">
        <v>298</v>
      </c>
      <c r="C101" s="15">
        <f>VLOOKUP($A101,RAW!$B$4:$M$283,11,FALSE)</f>
        <v>18833</v>
      </c>
      <c r="D101" s="15">
        <f>VLOOKUP($A101,RAW!$B$4:$M$283,12,FALSE)</f>
        <v>30384</v>
      </c>
      <c r="E101" s="1">
        <f t="shared" si="14"/>
        <v>11551</v>
      </c>
      <c r="F101" s="1">
        <f t="shared" si="15"/>
        <v>8198.3107313809087</v>
      </c>
      <c r="G101" s="16">
        <f t="shared" si="16"/>
        <v>3352.6892686190913</v>
      </c>
      <c r="H101" s="16">
        <f t="shared" si="17"/>
        <v>3352.6892686190913</v>
      </c>
      <c r="I101" s="3">
        <f t="shared" si="13"/>
        <v>0.17802205005145708</v>
      </c>
      <c r="J101" s="52"/>
    </row>
    <row r="102" spans="1:10" x14ac:dyDescent="0.25">
      <c r="A102" t="s">
        <v>256</v>
      </c>
      <c r="C102" s="15">
        <f>VLOOKUP($A102,RAW!$B$4:$M$283,11,FALSE)</f>
        <v>0</v>
      </c>
      <c r="D102" s="15">
        <f>VLOOKUP($A102,RAW!$B$4:$M$283,12,FALSE)</f>
        <v>0</v>
      </c>
      <c r="E102" s="1">
        <f t="shared" si="14"/>
        <v>0</v>
      </c>
      <c r="F102" s="1">
        <f t="shared" si="15"/>
        <v>0</v>
      </c>
      <c r="G102" s="16">
        <f t="shared" si="16"/>
        <v>0</v>
      </c>
      <c r="H102" s="16">
        <f t="shared" si="17"/>
        <v>0</v>
      </c>
      <c r="I102" s="3" t="str">
        <f t="shared" si="13"/>
        <v/>
      </c>
      <c r="J102" s="52"/>
    </row>
    <row r="103" spans="1:10" x14ac:dyDescent="0.25">
      <c r="A103" t="s">
        <v>255</v>
      </c>
      <c r="B103" s="8" t="s">
        <v>299</v>
      </c>
      <c r="C103" s="15">
        <f>VLOOKUP($A103,RAW!$B$4:$M$283,11,FALSE)</f>
        <v>1649221</v>
      </c>
      <c r="D103" s="15">
        <f>VLOOKUP($A103,RAW!$B$4:$M$283,12,FALSE)</f>
        <v>2037049</v>
      </c>
      <c r="E103" s="1">
        <f t="shared" si="14"/>
        <v>387828</v>
      </c>
      <c r="F103" s="1">
        <f t="shared" si="15"/>
        <v>717932.68320069846</v>
      </c>
      <c r="G103" s="16">
        <f t="shared" si="16"/>
        <v>-330104.68320069846</v>
      </c>
      <c r="H103" s="16">
        <f t="shared" si="17"/>
        <v>330104.68320069846</v>
      </c>
      <c r="I103" s="3">
        <f t="shared" si="13"/>
        <v>-0.20015794317480706</v>
      </c>
      <c r="J103" s="52"/>
    </row>
    <row r="104" spans="1:10" x14ac:dyDescent="0.25">
      <c r="A104" t="s">
        <v>78</v>
      </c>
      <c r="B104" s="8" t="s">
        <v>298</v>
      </c>
      <c r="C104" s="15">
        <f>VLOOKUP($A104,RAW!$B$4:$M$283,11,FALSE)</f>
        <v>32945</v>
      </c>
      <c r="D104" s="15">
        <f>VLOOKUP($A104,RAW!$B$4:$M$283,12,FALSE)</f>
        <v>27098</v>
      </c>
      <c r="E104" s="1">
        <f t="shared" si="14"/>
        <v>-5847</v>
      </c>
      <c r="F104" s="1">
        <f t="shared" si="15"/>
        <v>14341.493497867787</v>
      </c>
      <c r="G104" s="16">
        <f t="shared" si="16"/>
        <v>-20188.493497867785</v>
      </c>
      <c r="H104" s="16">
        <f t="shared" si="17"/>
        <v>20188.493497867785</v>
      </c>
      <c r="I104" s="3">
        <f t="shared" si="13"/>
        <v>-0.61279385332729652</v>
      </c>
      <c r="J104" s="52"/>
    </row>
    <row r="105" spans="1:10" x14ac:dyDescent="0.25">
      <c r="A105" t="s">
        <v>257</v>
      </c>
      <c r="B105" s="8" t="s">
        <v>299</v>
      </c>
      <c r="C105" s="15">
        <f>VLOOKUP($A105,RAW!$B$4:$M$283,11,FALSE)</f>
        <v>8375</v>
      </c>
      <c r="D105" s="15">
        <f>VLOOKUP($A105,RAW!$B$4:$M$283,12,FALSE)</f>
        <v>6374</v>
      </c>
      <c r="E105" s="1">
        <f t="shared" si="14"/>
        <v>-2001</v>
      </c>
      <c r="F105" s="1">
        <f t="shared" si="15"/>
        <v>3645.7735026450969</v>
      </c>
      <c r="G105" s="16">
        <f t="shared" si="16"/>
        <v>-5646.7735026450973</v>
      </c>
      <c r="H105" s="16">
        <f t="shared" si="17"/>
        <v>5646.7735026450973</v>
      </c>
      <c r="I105" s="3">
        <f t="shared" si="13"/>
        <v>-0.674241612256131</v>
      </c>
      <c r="J105" s="52"/>
    </row>
    <row r="106" spans="1:10" x14ac:dyDescent="0.25">
      <c r="A106" t="s">
        <v>77</v>
      </c>
      <c r="B106" s="8" t="s">
        <v>299</v>
      </c>
      <c r="C106" s="15">
        <f>VLOOKUP($A106,RAW!$B$4:$M$283,11,FALSE)</f>
        <v>4382782</v>
      </c>
      <c r="D106" s="15">
        <f>VLOOKUP($A106,RAW!$B$4:$M$283,12,FALSE)</f>
        <v>2948021</v>
      </c>
      <c r="E106" s="1">
        <f t="shared" si="14"/>
        <v>-1434761</v>
      </c>
      <c r="F106" s="1">
        <f t="shared" si="15"/>
        <v>1907896.1771307322</v>
      </c>
      <c r="G106" s="16">
        <f t="shared" si="16"/>
        <v>-3342657.1771307322</v>
      </c>
      <c r="H106" s="16">
        <f t="shared" si="17"/>
        <v>3342657.1771307322</v>
      </c>
      <c r="I106" s="3">
        <f t="shared" si="13"/>
        <v>-0.76267931581601189</v>
      </c>
      <c r="J106" s="52"/>
    </row>
    <row r="107" spans="1:10" x14ac:dyDescent="0.25">
      <c r="A107" t="s">
        <v>201</v>
      </c>
      <c r="B107" s="8" t="s">
        <v>298</v>
      </c>
      <c r="C107" s="15">
        <f>VLOOKUP($A107,RAW!$B$4:$M$283,11,FALSE)</f>
        <v>165332</v>
      </c>
      <c r="D107" s="15">
        <f>VLOOKUP($A107,RAW!$B$4:$M$283,12,FALSE)</f>
        <v>179428</v>
      </c>
      <c r="E107" s="1">
        <f t="shared" si="14"/>
        <v>14096</v>
      </c>
      <c r="F107" s="1">
        <f t="shared" si="15"/>
        <v>71971.704446485877</v>
      </c>
      <c r="G107" s="16">
        <f t="shared" si="16"/>
        <v>-57875.704446485877</v>
      </c>
      <c r="H107" s="16">
        <f t="shared" si="17"/>
        <v>57875.704446485877</v>
      </c>
      <c r="I107" s="3">
        <f t="shared" si="13"/>
        <v>-0.35005748703509226</v>
      </c>
      <c r="J107" s="52"/>
    </row>
    <row r="108" spans="1:10" x14ac:dyDescent="0.25">
      <c r="A108" t="s">
        <v>239</v>
      </c>
      <c r="B108" s="8" t="s">
        <v>298</v>
      </c>
      <c r="C108" s="15">
        <f>VLOOKUP($A108,RAW!$B$4:$M$283,11,FALSE)</f>
        <v>114913</v>
      </c>
      <c r="D108" s="15">
        <f>VLOOKUP($A108,RAW!$B$4:$M$283,12,FALSE)</f>
        <v>143154</v>
      </c>
      <c r="E108" s="1">
        <f t="shared" si="14"/>
        <v>28241</v>
      </c>
      <c r="F108" s="1">
        <f t="shared" si="15"/>
        <v>50023.494986203703</v>
      </c>
      <c r="G108" s="16">
        <f t="shared" si="16"/>
        <v>-21782.494986203703</v>
      </c>
      <c r="H108" s="16">
        <f t="shared" si="17"/>
        <v>21782.494986203703</v>
      </c>
      <c r="I108" s="3">
        <f t="shared" si="13"/>
        <v>-0.18955640342001082</v>
      </c>
      <c r="J108" s="52"/>
    </row>
    <row r="109" spans="1:10" x14ac:dyDescent="0.25">
      <c r="A109" t="s">
        <v>259</v>
      </c>
      <c r="B109" s="8" t="s">
        <v>299</v>
      </c>
      <c r="C109" s="15">
        <f>VLOOKUP($A109,RAW!$B$4:$M$283,11,FALSE)</f>
        <v>83555</v>
      </c>
      <c r="D109" s="15">
        <f>VLOOKUP($A109,RAW!$B$4:$M$283,12,FALSE)</f>
        <v>56506</v>
      </c>
      <c r="E109" s="1">
        <f t="shared" si="14"/>
        <v>-27049</v>
      </c>
      <c r="F109" s="1">
        <f t="shared" si="15"/>
        <v>36372.848359822216</v>
      </c>
      <c r="G109" s="16">
        <f t="shared" si="16"/>
        <v>-63421.848359822216</v>
      </c>
      <c r="H109" s="16">
        <f t="shared" si="17"/>
        <v>63421.848359822216</v>
      </c>
      <c r="I109" s="3">
        <f t="shared" si="13"/>
        <v>-0.75904312560376064</v>
      </c>
      <c r="J109" s="52"/>
    </row>
    <row r="110" spans="1:10" x14ac:dyDescent="0.25">
      <c r="A110" t="s">
        <v>84</v>
      </c>
      <c r="B110" s="8" t="s">
        <v>298</v>
      </c>
      <c r="C110" s="15">
        <f>VLOOKUP($A110,RAW!$B$4:$M$283,11,FALSE)</f>
        <v>10528</v>
      </c>
      <c r="D110" s="15">
        <f>VLOOKUP($A110,RAW!$B$4:$M$283,12,FALSE)</f>
        <v>15139</v>
      </c>
      <c r="E110" s="1">
        <f t="shared" si="14"/>
        <v>4611</v>
      </c>
      <c r="F110" s="1">
        <f t="shared" si="15"/>
        <v>4583.0093654743378</v>
      </c>
      <c r="G110" s="16">
        <f t="shared" si="16"/>
        <v>27.990634525662244</v>
      </c>
      <c r="H110" s="16">
        <f t="shared" si="17"/>
        <v>27.990634525662244</v>
      </c>
      <c r="I110" s="3">
        <f t="shared" si="13"/>
        <v>2.6586848903554562E-3</v>
      </c>
      <c r="J110" s="52"/>
    </row>
    <row r="111" spans="1:10" x14ac:dyDescent="0.25">
      <c r="A111" t="s">
        <v>135</v>
      </c>
      <c r="B111" s="8" t="s">
        <v>298</v>
      </c>
      <c r="C111" s="15">
        <f>VLOOKUP($A111,RAW!$B$4:$M$283,11,FALSE)</f>
        <v>865414</v>
      </c>
      <c r="D111" s="15">
        <f>VLOOKUP($A111,RAW!$B$4:$M$283,12,FALSE)</f>
        <v>1328959</v>
      </c>
      <c r="E111" s="1">
        <f t="shared" si="14"/>
        <v>463545</v>
      </c>
      <c r="F111" s="1">
        <f t="shared" si="15"/>
        <v>376728.76776335569</v>
      </c>
      <c r="G111" s="16">
        <f t="shared" si="16"/>
        <v>86816.232236644311</v>
      </c>
      <c r="H111" s="16">
        <f t="shared" si="17"/>
        <v>86816.232236644311</v>
      </c>
      <c r="I111" s="3">
        <f t="shared" si="13"/>
        <v>0.10031757313452788</v>
      </c>
      <c r="J111" s="52"/>
    </row>
    <row r="112" spans="1:10" x14ac:dyDescent="0.25">
      <c r="A112" t="s">
        <v>41</v>
      </c>
      <c r="B112" s="8" t="s">
        <v>298</v>
      </c>
      <c r="C112" s="15">
        <f>VLOOKUP($A112,RAW!$B$4:$M$283,11,FALSE)</f>
        <v>28235</v>
      </c>
      <c r="D112" s="15">
        <f>VLOOKUP($A112,RAW!$B$4:$M$283,12,FALSE)</f>
        <v>42753</v>
      </c>
      <c r="E112" s="1">
        <f t="shared" si="14"/>
        <v>14518</v>
      </c>
      <c r="F112" s="1">
        <f t="shared" si="15"/>
        <v>12291.154011604096</v>
      </c>
      <c r="G112" s="16">
        <f t="shared" si="16"/>
        <v>2226.845988395904</v>
      </c>
      <c r="H112" s="16">
        <f t="shared" si="17"/>
        <v>2226.845988395904</v>
      </c>
      <c r="I112" s="3">
        <f t="shared" si="13"/>
        <v>7.8868283633642788E-2</v>
      </c>
      <c r="J112" s="52"/>
    </row>
    <row r="113" spans="1:10" x14ac:dyDescent="0.25">
      <c r="A113" t="s">
        <v>136</v>
      </c>
      <c r="B113" s="8" t="s">
        <v>298</v>
      </c>
      <c r="C113" s="15">
        <f>VLOOKUP($A113,RAW!$B$4:$M$283,11,FALSE)</f>
        <v>18438</v>
      </c>
      <c r="D113" s="15">
        <f>VLOOKUP($A113,RAW!$B$4:$M$283,12,FALSE)</f>
        <v>12555</v>
      </c>
      <c r="E113" s="1">
        <f t="shared" si="14"/>
        <v>-5883</v>
      </c>
      <c r="F113" s="1">
        <f t="shared" si="15"/>
        <v>8026.3608169277968</v>
      </c>
      <c r="G113" s="16">
        <f t="shared" si="16"/>
        <v>-13909.360816927798</v>
      </c>
      <c r="H113" s="16">
        <f t="shared" si="17"/>
        <v>13909.360816927798</v>
      </c>
      <c r="I113" s="3">
        <f t="shared" si="13"/>
        <v>-0.75438555249635519</v>
      </c>
      <c r="J113" s="52"/>
    </row>
    <row r="114" spans="1:10" x14ac:dyDescent="0.25">
      <c r="A114" t="s">
        <v>202</v>
      </c>
      <c r="B114" s="8" t="s">
        <v>298</v>
      </c>
      <c r="C114" s="15">
        <f>VLOOKUP($A114,RAW!$B$4:$M$283,11,FALSE)</f>
        <v>52612</v>
      </c>
      <c r="D114" s="15">
        <f>VLOOKUP($A114,RAW!$B$4:$M$283,12,FALSE)</f>
        <v>63463</v>
      </c>
      <c r="E114" s="1">
        <f t="shared" si="14"/>
        <v>10851</v>
      </c>
      <c r="F114" s="1">
        <f t="shared" si="15"/>
        <v>22902.85797267628</v>
      </c>
      <c r="G114" s="16">
        <f t="shared" si="16"/>
        <v>-12051.85797267628</v>
      </c>
      <c r="H114" s="16">
        <f t="shared" si="17"/>
        <v>12051.85797267628</v>
      </c>
      <c r="I114" s="3">
        <f t="shared" si="13"/>
        <v>-0.22907051571269443</v>
      </c>
      <c r="J114" s="52"/>
    </row>
    <row r="115" spans="1:10" x14ac:dyDescent="0.25">
      <c r="A115" t="s">
        <v>42</v>
      </c>
      <c r="B115" s="8" t="s">
        <v>298</v>
      </c>
      <c r="C115" s="15">
        <f>VLOOKUP($A115,RAW!$B$4:$M$283,11,FALSE)</f>
        <v>39819</v>
      </c>
      <c r="D115" s="15">
        <f>VLOOKUP($A115,RAW!$B$4:$M$283,12,FALSE)</f>
        <v>39141</v>
      </c>
      <c r="E115" s="1">
        <f t="shared" si="14"/>
        <v>-678</v>
      </c>
      <c r="F115" s="1">
        <f t="shared" si="15"/>
        <v>17333.85732559106</v>
      </c>
      <c r="G115" s="16">
        <f t="shared" si="16"/>
        <v>-18011.85732559106</v>
      </c>
      <c r="H115" s="16">
        <f t="shared" si="17"/>
        <v>18011.85732559106</v>
      </c>
      <c r="I115" s="3">
        <f t="shared" si="13"/>
        <v>-0.45234328651123984</v>
      </c>
      <c r="J115" s="52"/>
    </row>
    <row r="116" spans="1:10" x14ac:dyDescent="0.25">
      <c r="A116" t="s">
        <v>203</v>
      </c>
      <c r="B116" s="8" t="s">
        <v>298</v>
      </c>
      <c r="C116" s="15">
        <f>VLOOKUP($A116,RAW!$B$4:$M$283,11,FALSE)</f>
        <v>59620</v>
      </c>
      <c r="D116" s="15">
        <f>VLOOKUP($A116,RAW!$B$4:$M$283,12,FALSE)</f>
        <v>63559</v>
      </c>
      <c r="E116" s="1">
        <f t="shared" si="14"/>
        <v>3939</v>
      </c>
      <c r="F116" s="1">
        <f t="shared" si="15"/>
        <v>25953.55417644187</v>
      </c>
      <c r="G116" s="16">
        <f t="shared" si="16"/>
        <v>-22014.55417644187</v>
      </c>
      <c r="H116" s="16">
        <f t="shared" si="17"/>
        <v>22014.55417644187</v>
      </c>
      <c r="I116" s="3">
        <f t="shared" si="13"/>
        <v>-0.36924780571019572</v>
      </c>
      <c r="J116" s="52"/>
    </row>
    <row r="117" spans="1:10" x14ac:dyDescent="0.25">
      <c r="A117" t="s">
        <v>137</v>
      </c>
      <c r="B117" s="8" t="s">
        <v>298</v>
      </c>
      <c r="C117" s="15">
        <f>VLOOKUP($A117,RAW!$B$4:$M$283,11,FALSE)</f>
        <v>15792</v>
      </c>
      <c r="D117" s="15">
        <f>VLOOKUP($A117,RAW!$B$4:$M$283,12,FALSE)</f>
        <v>5380</v>
      </c>
      <c r="E117" s="1">
        <f t="shared" si="14"/>
        <v>-10412</v>
      </c>
      <c r="F117" s="1">
        <f t="shared" si="15"/>
        <v>6874.5140482115066</v>
      </c>
      <c r="G117" s="16">
        <f t="shared" si="16"/>
        <v>-17286.514048211506</v>
      </c>
      <c r="H117" s="16">
        <f t="shared" si="17"/>
        <v>17286.514048211506</v>
      </c>
      <c r="I117" s="3">
        <f t="shared" si="13"/>
        <v>-1.0946374144004247</v>
      </c>
      <c r="J117" s="52"/>
    </row>
    <row r="118" spans="1:10" x14ac:dyDescent="0.25">
      <c r="A118" t="s">
        <v>260</v>
      </c>
      <c r="B118" s="8" t="s">
        <v>298</v>
      </c>
      <c r="C118" s="15">
        <f>VLOOKUP($A118,RAW!$B$4:$M$283,11,FALSE)</f>
        <v>99714</v>
      </c>
      <c r="D118" s="15">
        <f>VLOOKUP($A118,RAW!$B$4:$M$283,12,FALSE)</f>
        <v>115957</v>
      </c>
      <c r="E118" s="1">
        <f t="shared" si="14"/>
        <v>16243</v>
      </c>
      <c r="F118" s="1">
        <f t="shared" si="15"/>
        <v>43407.123467791425</v>
      </c>
      <c r="G118" s="16">
        <f t="shared" si="16"/>
        <v>-27164.123467791425</v>
      </c>
      <c r="H118" s="16">
        <f t="shared" si="17"/>
        <v>27164.123467791425</v>
      </c>
      <c r="I118" s="3">
        <f t="shared" si="13"/>
        <v>-0.27242035689864436</v>
      </c>
      <c r="J118" s="52"/>
    </row>
    <row r="119" spans="1:10" x14ac:dyDescent="0.25">
      <c r="A119" t="s">
        <v>261</v>
      </c>
      <c r="B119" s="8" t="s">
        <v>298</v>
      </c>
      <c r="C119" s="15">
        <f>VLOOKUP($A119,RAW!$B$4:$M$283,11,FALSE)</f>
        <v>162319</v>
      </c>
      <c r="D119" s="15">
        <f>VLOOKUP($A119,RAW!$B$4:$M$283,12,FALSE)</f>
        <v>294275</v>
      </c>
      <c r="E119" s="1">
        <f t="shared" si="14"/>
        <v>131956</v>
      </c>
      <c r="F119" s="1">
        <f t="shared" si="15"/>
        <v>70660.096618011885</v>
      </c>
      <c r="G119" s="16">
        <f t="shared" si="16"/>
        <v>61295.903381988115</v>
      </c>
      <c r="H119" s="16">
        <f t="shared" si="17"/>
        <v>61295.903381988115</v>
      </c>
      <c r="I119" s="3">
        <f t="shared" si="13"/>
        <v>0.3776261767383246</v>
      </c>
      <c r="J119" s="52"/>
    </row>
    <row r="120" spans="1:10" x14ac:dyDescent="0.25">
      <c r="A120" t="s">
        <v>50</v>
      </c>
      <c r="B120" s="8" t="s">
        <v>299</v>
      </c>
      <c r="C120" s="15">
        <f>VLOOKUP($A120,RAW!$B$4:$M$283,11,FALSE)</f>
        <v>11094</v>
      </c>
      <c r="D120" s="15">
        <f>VLOOKUP($A120,RAW!$B$4:$M$283,12,FALSE)</f>
        <v>21612</v>
      </c>
      <c r="E120" s="1">
        <f t="shared" si="14"/>
        <v>10518</v>
      </c>
      <c r="F120" s="1">
        <f t="shared" si="15"/>
        <v>4829.398356817278</v>
      </c>
      <c r="G120" s="16">
        <f t="shared" si="16"/>
        <v>5688.601643182722</v>
      </c>
      <c r="H120" s="16">
        <f t="shared" si="17"/>
        <v>5688.601643182722</v>
      </c>
      <c r="I120" s="3">
        <f t="shared" si="13"/>
        <v>0.51276380414482803</v>
      </c>
      <c r="J120" s="52"/>
    </row>
    <row r="121" spans="1:10" x14ac:dyDescent="0.25">
      <c r="A121" t="s">
        <v>138</v>
      </c>
      <c r="B121" s="8" t="s">
        <v>298</v>
      </c>
      <c r="C121" s="15">
        <f>VLOOKUP($A121,RAW!$B$4:$M$283,11,FALSE)</f>
        <v>15232</v>
      </c>
      <c r="D121" s="15">
        <f>VLOOKUP($A121,RAW!$B$4:$M$283,12,FALSE)</f>
        <v>18737</v>
      </c>
      <c r="E121" s="1">
        <f t="shared" si="14"/>
        <v>3505</v>
      </c>
      <c r="F121" s="1">
        <f t="shared" si="15"/>
        <v>6630.7369543032974</v>
      </c>
      <c r="G121" s="16">
        <f t="shared" si="16"/>
        <v>-3125.7369543032974</v>
      </c>
      <c r="H121" s="16">
        <f t="shared" si="17"/>
        <v>3125.7369543032974</v>
      </c>
      <c r="I121" s="3">
        <f t="shared" si="13"/>
        <v>-0.20520857105457571</v>
      </c>
      <c r="J121" s="52"/>
    </row>
    <row r="122" spans="1:10" x14ac:dyDescent="0.25">
      <c r="A122" t="s">
        <v>240</v>
      </c>
      <c r="B122" s="8" t="s">
        <v>298</v>
      </c>
      <c r="C122" s="15">
        <f>VLOOKUP($A122,RAW!$B$4:$M$283,11,FALSE)</f>
        <v>269816</v>
      </c>
      <c r="D122" s="15">
        <f>VLOOKUP($A122,RAW!$B$4:$M$283,12,FALSE)</f>
        <v>369037</v>
      </c>
      <c r="E122" s="1">
        <f t="shared" si="14"/>
        <v>99221</v>
      </c>
      <c r="F122" s="1">
        <f t="shared" si="15"/>
        <v>117455.2863748883</v>
      </c>
      <c r="G122" s="16">
        <f t="shared" si="16"/>
        <v>-18234.286374888296</v>
      </c>
      <c r="H122" s="16">
        <f t="shared" si="17"/>
        <v>18234.286374888296</v>
      </c>
      <c r="I122" s="3">
        <f t="shared" si="13"/>
        <v>-6.758044880543887E-2</v>
      </c>
      <c r="J122" s="52"/>
    </row>
    <row r="123" spans="1:10" x14ac:dyDescent="0.25">
      <c r="A123" t="s">
        <v>139</v>
      </c>
      <c r="B123" s="8" t="s">
        <v>298</v>
      </c>
      <c r="C123" s="15">
        <f>VLOOKUP($A123,RAW!$B$4:$M$283,11,FALSE)</f>
        <v>17817</v>
      </c>
      <c r="D123" s="15">
        <f>VLOOKUP($A123,RAW!$B$4:$M$283,12,FALSE)</f>
        <v>22317</v>
      </c>
      <c r="E123" s="1">
        <f t="shared" si="14"/>
        <v>4500</v>
      </c>
      <c r="F123" s="1">
        <f t="shared" si="15"/>
        <v>7756.0294324331571</v>
      </c>
      <c r="G123" s="16">
        <f t="shared" si="16"/>
        <v>-3256.0294324331571</v>
      </c>
      <c r="H123" s="16">
        <f t="shared" si="17"/>
        <v>3256.0294324331571</v>
      </c>
      <c r="I123" s="3">
        <f t="shared" si="13"/>
        <v>-0.18274846676955475</v>
      </c>
      <c r="J123" s="52"/>
    </row>
    <row r="124" spans="1:10" x14ac:dyDescent="0.25">
      <c r="A124" t="s">
        <v>204</v>
      </c>
      <c r="B124" s="8" t="s">
        <v>298</v>
      </c>
      <c r="C124" s="15">
        <f>VLOOKUP($A124,RAW!$B$4:$M$283,11,FALSE)</f>
        <v>12491</v>
      </c>
      <c r="D124" s="15">
        <f>VLOOKUP($A124,RAW!$B$4:$M$283,12,FALSE)</f>
        <v>10460</v>
      </c>
      <c r="E124" s="1">
        <f t="shared" si="14"/>
        <v>-2031</v>
      </c>
      <c r="F124" s="1">
        <f t="shared" si="15"/>
        <v>5437.5351428704362</v>
      </c>
      <c r="G124" s="16">
        <f t="shared" si="16"/>
        <v>-7468.5351428704362</v>
      </c>
      <c r="H124" s="16">
        <f t="shared" si="17"/>
        <v>7468.5351428704362</v>
      </c>
      <c r="I124" s="3">
        <f t="shared" si="13"/>
        <v>-0.59791330901212358</v>
      </c>
      <c r="J124" s="52"/>
    </row>
    <row r="125" spans="1:10" x14ac:dyDescent="0.25">
      <c r="A125" t="s">
        <v>241</v>
      </c>
      <c r="B125" s="8" t="s">
        <v>298</v>
      </c>
      <c r="C125" s="15">
        <f>VLOOKUP($A125,RAW!$B$4:$M$283,11,FALSE)</f>
        <v>115136</v>
      </c>
      <c r="D125" s="15">
        <f>VLOOKUP($A125,RAW!$B$4:$M$283,12,FALSE)</f>
        <v>225252</v>
      </c>
      <c r="E125" s="1">
        <f t="shared" si="14"/>
        <v>110116</v>
      </c>
      <c r="F125" s="1">
        <f t="shared" si="15"/>
        <v>50120.570507527867</v>
      </c>
      <c r="G125" s="16">
        <f t="shared" si="16"/>
        <v>59995.429492472133</v>
      </c>
      <c r="H125" s="16">
        <f t="shared" si="17"/>
        <v>59995.429492472133</v>
      </c>
      <c r="I125" s="3">
        <f t="shared" si="13"/>
        <v>0.52108314942739142</v>
      </c>
      <c r="J125" s="52"/>
    </row>
    <row r="126" spans="1:10" x14ac:dyDescent="0.25">
      <c r="A126" t="s">
        <v>225</v>
      </c>
      <c r="B126" s="8" t="s">
        <v>299</v>
      </c>
      <c r="C126" s="15">
        <f>VLOOKUP($A126,RAW!$B$4:$M$283,11,FALSE)</f>
        <v>151036</v>
      </c>
      <c r="D126" s="15">
        <f>VLOOKUP($A126,RAW!$B$4:$M$283,12,FALSE)</f>
        <v>217339</v>
      </c>
      <c r="E126" s="1">
        <f t="shared" si="14"/>
        <v>66303</v>
      </c>
      <c r="F126" s="1">
        <f t="shared" si="15"/>
        <v>65748.423492000584</v>
      </c>
      <c r="G126" s="16">
        <f t="shared" si="16"/>
        <v>554.57650799941621</v>
      </c>
      <c r="H126" s="16">
        <f t="shared" si="17"/>
        <v>554.57650799941621</v>
      </c>
      <c r="I126" s="3">
        <f t="shared" si="13"/>
        <v>3.671816705947034E-3</v>
      </c>
      <c r="J126" s="52"/>
    </row>
    <row r="127" spans="1:10" x14ac:dyDescent="0.25">
      <c r="A127" t="s">
        <v>118</v>
      </c>
      <c r="B127" s="8" t="s">
        <v>298</v>
      </c>
      <c r="C127" s="15">
        <f>VLOOKUP($A127,RAW!$B$4:$M$283,11,FALSE)</f>
        <v>24975</v>
      </c>
      <c r="D127" s="15">
        <f>VLOOKUP($A127,RAW!$B$4:$M$283,12,FALSE)</f>
        <v>76701</v>
      </c>
      <c r="E127" s="1">
        <f t="shared" si="14"/>
        <v>51726</v>
      </c>
      <c r="F127" s="1">
        <f t="shared" si="15"/>
        <v>10872.023072067021</v>
      </c>
      <c r="G127" s="16">
        <f t="shared" si="16"/>
        <v>40853.976927932978</v>
      </c>
      <c r="H127" s="16">
        <f t="shared" si="17"/>
        <v>40853.976927932978</v>
      </c>
      <c r="I127" s="3">
        <f t="shared" si="13"/>
        <v>1.6357948719893085</v>
      </c>
      <c r="J127" s="52"/>
    </row>
    <row r="128" spans="1:10" x14ac:dyDescent="0.25">
      <c r="A128" t="s">
        <v>141</v>
      </c>
      <c r="B128" s="8" t="s">
        <v>298</v>
      </c>
      <c r="C128" s="15">
        <f>VLOOKUP($A128,RAW!$B$4:$M$283,11,FALSE)</f>
        <v>104162</v>
      </c>
      <c r="D128" s="15">
        <f>VLOOKUP($A128,RAW!$B$4:$M$283,12,FALSE)</f>
        <v>126097</v>
      </c>
      <c r="E128" s="1">
        <f t="shared" si="14"/>
        <v>21935</v>
      </c>
      <c r="F128" s="1">
        <f t="shared" si="15"/>
        <v>45343.410099405206</v>
      </c>
      <c r="G128" s="16">
        <f t="shared" si="16"/>
        <v>-23408.410099405206</v>
      </c>
      <c r="H128" s="16">
        <f t="shared" si="17"/>
        <v>23408.410099405206</v>
      </c>
      <c r="I128" s="3">
        <f t="shared" si="13"/>
        <v>-0.22473080489434924</v>
      </c>
      <c r="J128" s="52"/>
    </row>
    <row r="129" spans="1:10" x14ac:dyDescent="0.25">
      <c r="A129" t="s">
        <v>85</v>
      </c>
      <c r="B129" s="8" t="s">
        <v>298</v>
      </c>
      <c r="C129" s="15">
        <f>VLOOKUP($A129,RAW!$B$4:$M$283,11,FALSE)</f>
        <v>58431</v>
      </c>
      <c r="D129" s="15">
        <f>VLOOKUP($A129,RAW!$B$4:$M$283,12,FALSE)</f>
        <v>88131</v>
      </c>
      <c r="E129" s="1">
        <f t="shared" si="14"/>
        <v>29700</v>
      </c>
      <c r="F129" s="1">
        <f t="shared" si="15"/>
        <v>25435.963168126047</v>
      </c>
      <c r="G129" s="16">
        <f t="shared" si="16"/>
        <v>4264.0368318739529</v>
      </c>
      <c r="H129" s="16">
        <f t="shared" si="17"/>
        <v>4264.0368318739529</v>
      </c>
      <c r="I129" s="3">
        <f t="shared" si="13"/>
        <v>7.297559226906869E-2</v>
      </c>
      <c r="J129" s="52"/>
    </row>
    <row r="130" spans="1:10" x14ac:dyDescent="0.25">
      <c r="A130" t="s">
        <v>140</v>
      </c>
      <c r="B130" s="8" t="s">
        <v>298</v>
      </c>
      <c r="C130" s="15">
        <f>VLOOKUP($A130,RAW!$B$4:$M$283,11,FALSE)</f>
        <v>20764</v>
      </c>
      <c r="D130" s="15">
        <f>VLOOKUP($A130,RAW!$B$4:$M$283,12,FALSE)</f>
        <v>22717</v>
      </c>
      <c r="E130" s="1">
        <f t="shared" si="14"/>
        <v>1953</v>
      </c>
      <c r="F130" s="1">
        <f t="shared" si="15"/>
        <v>9038.9063891251099</v>
      </c>
      <c r="G130" s="16">
        <f t="shared" si="16"/>
        <v>-7085.9063891251099</v>
      </c>
      <c r="H130" s="16">
        <f t="shared" si="17"/>
        <v>7085.9063891251099</v>
      </c>
      <c r="I130" s="3">
        <f t="shared" si="13"/>
        <v>-0.34125921735335724</v>
      </c>
      <c r="J130" s="52"/>
    </row>
    <row r="131" spans="1:10" x14ac:dyDescent="0.25">
      <c r="A131" t="s">
        <v>119</v>
      </c>
      <c r="B131" s="8" t="s">
        <v>298</v>
      </c>
      <c r="C131" s="15">
        <f>VLOOKUP($A131,RAW!$B$4:$M$283,11,FALSE)</f>
        <v>316202</v>
      </c>
      <c r="D131" s="15">
        <f>VLOOKUP($A131,RAW!$B$4:$M$283,12,FALSE)</f>
        <v>480803</v>
      </c>
      <c r="E131" s="1">
        <f t="shared" ref="E131:E162" si="18">D131-C131</f>
        <v>164601</v>
      </c>
      <c r="F131" s="1">
        <f t="shared" ref="F131:F162" si="19">+C131*E$260</f>
        <v>137647.86544279224</v>
      </c>
      <c r="G131" s="16">
        <f t="shared" ref="G131:G162" si="20">+E131-F131</f>
        <v>26953.134557207755</v>
      </c>
      <c r="H131" s="16">
        <f t="shared" ref="H131:H162" si="21">ABS(G131)</f>
        <v>26953.134557207755</v>
      </c>
      <c r="I131" s="3">
        <f t="shared" si="13"/>
        <v>8.5240240596858197E-2</v>
      </c>
      <c r="J131" s="52"/>
    </row>
    <row r="132" spans="1:10" x14ac:dyDescent="0.25">
      <c r="A132" t="s">
        <v>242</v>
      </c>
      <c r="B132" s="8" t="s">
        <v>298</v>
      </c>
      <c r="C132" s="15">
        <f>VLOOKUP($A132,RAW!$B$4:$M$283,11,FALSE)</f>
        <v>491290</v>
      </c>
      <c r="D132" s="15">
        <f>VLOOKUP($A132,RAW!$B$4:$M$283,12,FALSE)</f>
        <v>816359</v>
      </c>
      <c r="E132" s="1">
        <f t="shared" si="18"/>
        <v>325069</v>
      </c>
      <c r="F132" s="1">
        <f t="shared" si="19"/>
        <v>213866.51511815042</v>
      </c>
      <c r="G132" s="16">
        <f t="shared" si="20"/>
        <v>111202.48488184958</v>
      </c>
      <c r="H132" s="16">
        <f t="shared" si="21"/>
        <v>111202.48488184958</v>
      </c>
      <c r="I132" s="3">
        <f t="shared" ref="I132:I194" si="22">IFERROR(+G132/C132,"")</f>
        <v>0.2263479510713623</v>
      </c>
      <c r="J132" s="52"/>
    </row>
    <row r="133" spans="1:10" x14ac:dyDescent="0.25">
      <c r="A133" t="s">
        <v>142</v>
      </c>
      <c r="B133" s="8" t="s">
        <v>298</v>
      </c>
      <c r="C133" s="15">
        <f>VLOOKUP($A133,RAW!$B$4:$M$283,11,FALSE)</f>
        <v>51930</v>
      </c>
      <c r="D133" s="15">
        <f>VLOOKUP($A133,RAW!$B$4:$M$283,12,FALSE)</f>
        <v>44320</v>
      </c>
      <c r="E133" s="1">
        <f t="shared" si="18"/>
        <v>-7610</v>
      </c>
      <c r="F133" s="1">
        <f t="shared" si="19"/>
        <v>22605.97229759521</v>
      </c>
      <c r="G133" s="16">
        <f t="shared" si="20"/>
        <v>-30215.97229759521</v>
      </c>
      <c r="H133" s="16">
        <f t="shared" si="21"/>
        <v>30215.97229759521</v>
      </c>
      <c r="I133" s="3">
        <f t="shared" si="22"/>
        <v>-0.58185966296158698</v>
      </c>
      <c r="J133" s="52"/>
    </row>
    <row r="134" spans="1:10" x14ac:dyDescent="0.25">
      <c r="A134" t="s">
        <v>143</v>
      </c>
      <c r="B134" s="8" t="s">
        <v>299</v>
      </c>
      <c r="C134" s="15">
        <f>VLOOKUP($A134,RAW!$B$4:$M$283,11,FALSE)</f>
        <v>25351</v>
      </c>
      <c r="D134" s="15">
        <f>VLOOKUP($A134,RAW!$B$4:$M$283,12,FALSE)</f>
        <v>41140</v>
      </c>
      <c r="E134" s="1">
        <f t="shared" si="18"/>
        <v>15789</v>
      </c>
      <c r="F134" s="1">
        <f t="shared" si="19"/>
        <v>11035.701977976818</v>
      </c>
      <c r="G134" s="16">
        <f t="shared" si="20"/>
        <v>4753.2980220231821</v>
      </c>
      <c r="H134" s="16">
        <f t="shared" si="21"/>
        <v>4753.2980220231821</v>
      </c>
      <c r="I134" s="3">
        <f t="shared" si="22"/>
        <v>0.18749942889918275</v>
      </c>
      <c r="J134" s="52"/>
    </row>
    <row r="135" spans="1:10" x14ac:dyDescent="0.25">
      <c r="A135" t="s">
        <v>265</v>
      </c>
      <c r="B135" s="8" t="s">
        <v>298</v>
      </c>
      <c r="C135" s="15">
        <f>VLOOKUP($A135,RAW!$B$4:$M$283,11,FALSE)</f>
        <v>3320483</v>
      </c>
      <c r="D135" s="15">
        <f>VLOOKUP($A135,RAW!$B$4:$M$283,12,FALSE)</f>
        <v>3773403</v>
      </c>
      <c r="E135" s="1">
        <f t="shared" si="18"/>
        <v>452920</v>
      </c>
      <c r="F135" s="1">
        <f t="shared" si="19"/>
        <v>1445460.1716278805</v>
      </c>
      <c r="G135" s="16">
        <f t="shared" si="20"/>
        <v>-992540.17162788054</v>
      </c>
      <c r="H135" s="16">
        <f t="shared" si="21"/>
        <v>992540.17162788054</v>
      </c>
      <c r="I135" s="3">
        <f t="shared" si="22"/>
        <v>-0.2989143963778404</v>
      </c>
      <c r="J135" s="52"/>
    </row>
    <row r="136" spans="1:10" x14ac:dyDescent="0.25">
      <c r="A136" t="s">
        <v>226</v>
      </c>
      <c r="B136" s="8" t="s">
        <v>299</v>
      </c>
      <c r="C136" s="15">
        <f>VLOOKUP($A136,RAW!$B$4:$M$283,11,FALSE)</f>
        <v>74664</v>
      </c>
      <c r="D136" s="15">
        <f>VLOOKUP($A136,RAW!$B$4:$M$283,12,FALSE)</f>
        <v>61661</v>
      </c>
      <c r="E136" s="1">
        <f t="shared" si="18"/>
        <v>-13003</v>
      </c>
      <c r="F136" s="1">
        <f t="shared" si="19"/>
        <v>32502.451677790272</v>
      </c>
      <c r="G136" s="16">
        <f t="shared" si="20"/>
        <v>-45505.451677790275</v>
      </c>
      <c r="H136" s="16">
        <f t="shared" si="21"/>
        <v>45505.451677790275</v>
      </c>
      <c r="I136" s="3">
        <f t="shared" si="22"/>
        <v>-0.60946978031970256</v>
      </c>
      <c r="J136" s="52"/>
    </row>
    <row r="137" spans="1:10" x14ac:dyDescent="0.25">
      <c r="A137" t="s">
        <v>205</v>
      </c>
      <c r="B137" s="8" t="s">
        <v>298</v>
      </c>
      <c r="C137" s="15">
        <f>VLOOKUP($A137,RAW!$B$4:$M$283,11,FALSE)</f>
        <v>455073</v>
      </c>
      <c r="D137" s="15">
        <f>VLOOKUP($A137,RAW!$B$4:$M$283,12,FALSE)</f>
        <v>637078</v>
      </c>
      <c r="E137" s="1">
        <f t="shared" si="18"/>
        <v>182005</v>
      </c>
      <c r="F137" s="1">
        <f t="shared" si="19"/>
        <v>198100.6668858761</v>
      </c>
      <c r="G137" s="16">
        <f t="shared" si="20"/>
        <v>-16095.666885876097</v>
      </c>
      <c r="H137" s="16">
        <f t="shared" si="21"/>
        <v>16095.666885876097</v>
      </c>
      <c r="I137" s="3">
        <f t="shared" si="22"/>
        <v>-3.5369417403089388E-2</v>
      </c>
      <c r="J137" s="52"/>
    </row>
    <row r="138" spans="1:10" x14ac:dyDescent="0.25">
      <c r="A138" t="s">
        <v>43</v>
      </c>
      <c r="B138" s="8" t="s">
        <v>298</v>
      </c>
      <c r="C138" s="15">
        <f>VLOOKUP($A138,RAW!$B$4:$M$283,11,FALSE)</f>
        <v>181560</v>
      </c>
      <c r="D138" s="15">
        <f>VLOOKUP($A138,RAW!$B$4:$M$283,12,FALSE)</f>
        <v>220741</v>
      </c>
      <c r="E138" s="1">
        <f t="shared" si="18"/>
        <v>39181</v>
      </c>
      <c r="F138" s="1">
        <f t="shared" si="19"/>
        <v>79036.016374954488</v>
      </c>
      <c r="G138" s="16">
        <f t="shared" si="20"/>
        <v>-39855.016374954488</v>
      </c>
      <c r="H138" s="16">
        <f t="shared" si="21"/>
        <v>39855.016374954488</v>
      </c>
      <c r="I138" s="3">
        <f t="shared" si="22"/>
        <v>-0.21951430036877334</v>
      </c>
      <c r="J138" s="52"/>
    </row>
    <row r="139" spans="1:10" x14ac:dyDescent="0.25">
      <c r="A139" t="s">
        <v>44</v>
      </c>
      <c r="B139" s="8" t="s">
        <v>298</v>
      </c>
      <c r="C139" s="15">
        <f>VLOOKUP($A139,RAW!$B$4:$M$283,11,FALSE)</f>
        <v>62394</v>
      </c>
      <c r="D139" s="15">
        <f>VLOOKUP($A139,RAW!$B$4:$M$283,12,FALSE)</f>
        <v>115946</v>
      </c>
      <c r="E139" s="1">
        <f t="shared" si="18"/>
        <v>53552</v>
      </c>
      <c r="F139" s="1">
        <f t="shared" si="19"/>
        <v>27161.121423765751</v>
      </c>
      <c r="G139" s="16">
        <f t="shared" si="20"/>
        <v>26390.878576234249</v>
      </c>
      <c r="H139" s="16">
        <f t="shared" si="21"/>
        <v>26390.878576234249</v>
      </c>
      <c r="I139" s="3">
        <f t="shared" si="22"/>
        <v>0.42297141674254335</v>
      </c>
      <c r="J139" s="52"/>
    </row>
    <row r="140" spans="1:10" x14ac:dyDescent="0.25">
      <c r="A140" t="s">
        <v>144</v>
      </c>
      <c r="B140" s="8" t="s">
        <v>298</v>
      </c>
      <c r="C140" s="15">
        <f>VLOOKUP($A140,RAW!$B$4:$M$283,11,FALSE)</f>
        <v>221527</v>
      </c>
      <c r="D140" s="15">
        <f>VLOOKUP($A140,RAW!$B$4:$M$283,12,FALSE)</f>
        <v>290550</v>
      </c>
      <c r="E140" s="1">
        <f t="shared" si="18"/>
        <v>69023</v>
      </c>
      <c r="F140" s="1">
        <f t="shared" si="19"/>
        <v>96434.300503935563</v>
      </c>
      <c r="G140" s="16">
        <f t="shared" si="20"/>
        <v>-27411.300503935563</v>
      </c>
      <c r="H140" s="16">
        <f t="shared" si="21"/>
        <v>27411.300503935563</v>
      </c>
      <c r="I140" s="3">
        <f t="shared" si="22"/>
        <v>-0.12373796649589243</v>
      </c>
      <c r="J140" s="52"/>
    </row>
    <row r="141" spans="1:10" x14ac:dyDescent="0.25">
      <c r="A141" t="s">
        <v>145</v>
      </c>
      <c r="B141" s="8" t="s">
        <v>299</v>
      </c>
      <c r="C141" s="15">
        <f>VLOOKUP($A141,RAW!$B$4:$M$283,11,FALSE)</f>
        <v>79747</v>
      </c>
      <c r="D141" s="15">
        <f>VLOOKUP($A141,RAW!$B$4:$M$283,12,FALSE)</f>
        <v>79304</v>
      </c>
      <c r="E141" s="1">
        <f t="shared" si="18"/>
        <v>-443</v>
      </c>
      <c r="F141" s="1">
        <f t="shared" si="19"/>
        <v>34715.164121246395</v>
      </c>
      <c r="G141" s="16">
        <f t="shared" si="20"/>
        <v>-35158.164121246395</v>
      </c>
      <c r="H141" s="16">
        <f t="shared" si="21"/>
        <v>35158.164121246395</v>
      </c>
      <c r="I141" s="3">
        <f t="shared" si="22"/>
        <v>-0.44087130702404348</v>
      </c>
      <c r="J141" s="52"/>
    </row>
    <row r="142" spans="1:10" x14ac:dyDescent="0.25">
      <c r="A142" t="s">
        <v>146</v>
      </c>
      <c r="B142" s="8" t="s">
        <v>299</v>
      </c>
      <c r="C142" s="15">
        <f>VLOOKUP($A142,RAW!$B$4:$M$283,11,FALSE)</f>
        <v>60957</v>
      </c>
      <c r="D142" s="15">
        <f>VLOOKUP($A142,RAW!$B$4:$M$283,12,FALSE)</f>
        <v>40441</v>
      </c>
      <c r="E142" s="1">
        <f t="shared" si="18"/>
        <v>-20516</v>
      </c>
      <c r="F142" s="1">
        <f t="shared" si="19"/>
        <v>26535.571988147723</v>
      </c>
      <c r="G142" s="16">
        <f t="shared" si="20"/>
        <v>-47051.571988147727</v>
      </c>
      <c r="H142" s="16">
        <f t="shared" si="21"/>
        <v>47051.571988147727</v>
      </c>
      <c r="I142" s="3">
        <f t="shared" si="22"/>
        <v>-0.77188135879632735</v>
      </c>
      <c r="J142" s="52"/>
    </row>
    <row r="143" spans="1:10" x14ac:dyDescent="0.25">
      <c r="A143" t="s">
        <v>262</v>
      </c>
      <c r="B143" s="8" t="s">
        <v>299</v>
      </c>
      <c r="C143" s="15">
        <f>VLOOKUP($A143,RAW!$B$4:$M$283,11,FALSE)</f>
        <v>73562</v>
      </c>
      <c r="D143" s="15">
        <f>VLOOKUP($A143,RAW!$B$4:$M$283,12,FALSE)</f>
        <v>64968</v>
      </c>
      <c r="E143" s="1">
        <f t="shared" si="18"/>
        <v>-8594</v>
      </c>
      <c r="F143" s="1">
        <f t="shared" si="19"/>
        <v>32022.733182278043</v>
      </c>
      <c r="G143" s="16">
        <f t="shared" si="20"/>
        <v>-40616.73318227804</v>
      </c>
      <c r="H143" s="16">
        <f t="shared" si="21"/>
        <v>40616.73318227804</v>
      </c>
      <c r="I143" s="3">
        <f t="shared" si="22"/>
        <v>-0.55214286156273673</v>
      </c>
      <c r="J143" s="52"/>
    </row>
    <row r="144" spans="1:10" x14ac:dyDescent="0.25">
      <c r="A144" t="s">
        <v>147</v>
      </c>
      <c r="B144" s="8" t="s">
        <v>298</v>
      </c>
      <c r="C144" s="15">
        <f>VLOOKUP($A144,RAW!$B$4:$M$283,11,FALSE)</f>
        <v>34077</v>
      </c>
      <c r="D144" s="15">
        <f>VLOOKUP($A144,RAW!$B$4:$M$283,12,FALSE)</f>
        <v>30485</v>
      </c>
      <c r="E144" s="1">
        <f t="shared" si="18"/>
        <v>-3592</v>
      </c>
      <c r="F144" s="1">
        <f t="shared" si="19"/>
        <v>14834.271480553667</v>
      </c>
      <c r="G144" s="16">
        <f t="shared" si="20"/>
        <v>-18426.271480553667</v>
      </c>
      <c r="H144" s="16">
        <f t="shared" si="21"/>
        <v>18426.271480553667</v>
      </c>
      <c r="I144" s="3">
        <f t="shared" si="22"/>
        <v>-0.54072457905782978</v>
      </c>
      <c r="J144" s="52"/>
    </row>
    <row r="145" spans="1:10" x14ac:dyDescent="0.25">
      <c r="A145" t="s">
        <v>263</v>
      </c>
      <c r="B145" s="8" t="s">
        <v>299</v>
      </c>
      <c r="C145" s="15">
        <f>VLOOKUP($A145,RAW!$B$4:$M$283,11,FALSE)</f>
        <v>206100</v>
      </c>
      <c r="D145" s="15">
        <f>VLOOKUP($A145,RAW!$B$4:$M$283,12,FALSE)</f>
        <v>164980</v>
      </c>
      <c r="E145" s="1">
        <f t="shared" si="18"/>
        <v>-41120</v>
      </c>
      <c r="F145" s="1">
        <f t="shared" si="19"/>
        <v>89718.676883003514</v>
      </c>
      <c r="G145" s="16">
        <f t="shared" si="20"/>
        <v>-130838.67688300351</v>
      </c>
      <c r="H145" s="16">
        <f t="shared" si="21"/>
        <v>130838.67688300351</v>
      </c>
      <c r="I145" s="3">
        <f t="shared" si="22"/>
        <v>-0.63483103776323879</v>
      </c>
      <c r="J145" s="52"/>
    </row>
    <row r="146" spans="1:10" x14ac:dyDescent="0.25">
      <c r="A146" t="s">
        <v>7</v>
      </c>
      <c r="B146" s="8" t="s">
        <v>299</v>
      </c>
      <c r="C146" s="15">
        <f>VLOOKUP($A146,RAW!$B$4:$M$283,11,FALSE)</f>
        <v>534652</v>
      </c>
      <c r="D146" s="15">
        <f>VLOOKUP($A146,RAW!$B$4:$M$283,12,FALSE)</f>
        <v>583804</v>
      </c>
      <c r="E146" s="1">
        <f t="shared" si="18"/>
        <v>49152</v>
      </c>
      <c r="F146" s="1">
        <f t="shared" si="19"/>
        <v>232742.69787895001</v>
      </c>
      <c r="G146" s="16">
        <f t="shared" si="20"/>
        <v>-183590.69787895001</v>
      </c>
      <c r="H146" s="16">
        <f t="shared" si="21"/>
        <v>183590.69787895001</v>
      </c>
      <c r="I146" s="3">
        <f t="shared" si="22"/>
        <v>-0.34338354271367172</v>
      </c>
      <c r="J146" s="52"/>
    </row>
    <row r="147" spans="1:10" x14ac:dyDescent="0.25">
      <c r="A147" t="s">
        <v>104</v>
      </c>
      <c r="B147" s="8" t="s">
        <v>298</v>
      </c>
      <c r="C147" s="15">
        <f>VLOOKUP($A147,RAW!$B$4:$M$283,11,FALSE)</f>
        <v>172531</v>
      </c>
      <c r="D147" s="15">
        <f>VLOOKUP($A147,RAW!$B$4:$M$283,12,FALSE)</f>
        <v>237767</v>
      </c>
      <c r="E147" s="1">
        <f t="shared" si="18"/>
        <v>65236</v>
      </c>
      <c r="F147" s="1">
        <f t="shared" si="19"/>
        <v>75105.546051923724</v>
      </c>
      <c r="G147" s="16">
        <f t="shared" si="20"/>
        <v>-9869.546051923724</v>
      </c>
      <c r="H147" s="16">
        <f t="shared" si="21"/>
        <v>9869.546051923724</v>
      </c>
      <c r="I147" s="3">
        <f t="shared" si="22"/>
        <v>-5.7204479495996219E-2</v>
      </c>
      <c r="J147" s="52"/>
    </row>
    <row r="148" spans="1:10" x14ac:dyDescent="0.25">
      <c r="A148" t="s">
        <v>86</v>
      </c>
      <c r="B148" s="8" t="s">
        <v>298</v>
      </c>
      <c r="C148" s="15">
        <f>VLOOKUP($A148,RAW!$B$4:$M$283,11,FALSE)</f>
        <v>77338</v>
      </c>
      <c r="D148" s="15">
        <f>VLOOKUP($A148,RAW!$B$4:$M$283,12,FALSE)</f>
        <v>64249</v>
      </c>
      <c r="E148" s="1">
        <f t="shared" si="18"/>
        <v>-13089</v>
      </c>
      <c r="F148" s="1">
        <f t="shared" si="19"/>
        <v>33666.487301201974</v>
      </c>
      <c r="G148" s="16">
        <f t="shared" si="20"/>
        <v>-46755.487301201974</v>
      </c>
      <c r="H148" s="16">
        <f t="shared" si="21"/>
        <v>46755.487301201974</v>
      </c>
      <c r="I148" s="3">
        <f t="shared" si="22"/>
        <v>-0.60456033646075635</v>
      </c>
      <c r="J148" s="52"/>
    </row>
    <row r="149" spans="1:10" x14ac:dyDescent="0.25">
      <c r="A149" t="s">
        <v>92</v>
      </c>
      <c r="B149" s="8" t="s">
        <v>298</v>
      </c>
      <c r="C149" s="15">
        <f>VLOOKUP($A149,RAW!$B$4:$M$283,11,FALSE)</f>
        <v>4497266</v>
      </c>
      <c r="D149" s="15">
        <f>VLOOKUP($A149,RAW!$B$4:$M$283,12,FALSE)</f>
        <v>5117240</v>
      </c>
      <c r="E149" s="1">
        <f t="shared" si="18"/>
        <v>619974</v>
      </c>
      <c r="F149" s="1">
        <f t="shared" si="19"/>
        <v>1957732.9214503528</v>
      </c>
      <c r="G149" s="16">
        <f t="shared" si="20"/>
        <v>-1337758.9214503528</v>
      </c>
      <c r="H149" s="16">
        <f t="shared" si="21"/>
        <v>1337758.9214503528</v>
      </c>
      <c r="I149" s="3">
        <f t="shared" si="22"/>
        <v>-0.29746048409196896</v>
      </c>
      <c r="J149" s="52"/>
    </row>
    <row r="150" spans="1:10" x14ac:dyDescent="0.25">
      <c r="A150" t="s">
        <v>243</v>
      </c>
      <c r="B150" s="8" t="s">
        <v>298</v>
      </c>
      <c r="C150" s="15">
        <f>VLOOKUP($A150,RAW!$B$4:$M$283,11,FALSE)</f>
        <v>7727</v>
      </c>
      <c r="D150" s="15">
        <f>VLOOKUP($A150,RAW!$B$4:$M$283,12,FALSE)</f>
        <v>9063</v>
      </c>
      <c r="E150" s="1">
        <f t="shared" si="18"/>
        <v>1336</v>
      </c>
      <c r="F150" s="1">
        <f t="shared" si="19"/>
        <v>3363.6885796941688</v>
      </c>
      <c r="G150" s="16">
        <f t="shared" si="20"/>
        <v>-2027.6885796941688</v>
      </c>
      <c r="H150" s="16">
        <f t="shared" si="21"/>
        <v>2027.6885796941688</v>
      </c>
      <c r="I150" s="3">
        <f t="shared" si="22"/>
        <v>-0.26241601911403761</v>
      </c>
      <c r="J150" s="52"/>
    </row>
    <row r="151" spans="1:10" x14ac:dyDescent="0.25">
      <c r="A151" t="s">
        <v>51</v>
      </c>
      <c r="B151" s="8" t="s">
        <v>298</v>
      </c>
      <c r="C151" s="15">
        <f>VLOOKUP($A151,RAW!$B$4:$M$283,11,FALSE)</f>
        <v>2310</v>
      </c>
      <c r="D151" s="15">
        <f>VLOOKUP($A151,RAW!$B$4:$M$283,12,FALSE)</f>
        <v>9070</v>
      </c>
      <c r="E151" s="1">
        <f t="shared" si="18"/>
        <v>6760</v>
      </c>
      <c r="F151" s="1">
        <f t="shared" si="19"/>
        <v>1005.5805123713641</v>
      </c>
      <c r="G151" s="16">
        <f t="shared" si="20"/>
        <v>5754.4194876286356</v>
      </c>
      <c r="H151" s="16">
        <f t="shared" si="21"/>
        <v>5754.4194876286356</v>
      </c>
      <c r="I151" s="3">
        <f t="shared" si="22"/>
        <v>2.4910906872851237</v>
      </c>
      <c r="J151" s="52"/>
    </row>
    <row r="152" spans="1:10" x14ac:dyDescent="0.25">
      <c r="A152" t="s">
        <v>206</v>
      </c>
      <c r="B152" s="8" t="s">
        <v>299</v>
      </c>
      <c r="C152" s="15">
        <f>VLOOKUP($A152,RAW!$B$4:$M$283,11,FALSE)</f>
        <v>178909</v>
      </c>
      <c r="D152" s="15">
        <f>VLOOKUP($A152,RAW!$B$4:$M$283,12,FALSE)</f>
        <v>209852</v>
      </c>
      <c r="E152" s="1">
        <f t="shared" si="18"/>
        <v>30943</v>
      </c>
      <c r="F152" s="1">
        <f t="shared" si="19"/>
        <v>77881.993025042582</v>
      </c>
      <c r="G152" s="16">
        <f t="shared" si="20"/>
        <v>-46938.993025042582</v>
      </c>
      <c r="H152" s="16">
        <f t="shared" si="21"/>
        <v>46938.993025042582</v>
      </c>
      <c r="I152" s="3">
        <f t="shared" si="22"/>
        <v>-0.26236239107614812</v>
      </c>
      <c r="J152" s="52"/>
    </row>
    <row r="153" spans="1:10" x14ac:dyDescent="0.25">
      <c r="A153" t="s">
        <v>153</v>
      </c>
      <c r="B153" s="8" t="s">
        <v>298</v>
      </c>
      <c r="C153" s="15">
        <f>VLOOKUP($A153,RAW!$B$4:$M$283,11,FALSE)</f>
        <v>879519</v>
      </c>
      <c r="D153" s="15">
        <f>VLOOKUP($A153,RAW!$B$4:$M$283,12,FALSE)</f>
        <v>1446733</v>
      </c>
      <c r="E153" s="1">
        <f t="shared" si="18"/>
        <v>567214</v>
      </c>
      <c r="F153" s="1">
        <f t="shared" si="19"/>
        <v>382868.9033161687</v>
      </c>
      <c r="G153" s="16">
        <f t="shared" si="20"/>
        <v>184345.0966838313</v>
      </c>
      <c r="H153" s="16">
        <f t="shared" si="21"/>
        <v>184345.0966838313</v>
      </c>
      <c r="I153" s="3">
        <f t="shared" si="22"/>
        <v>0.20959762857178901</v>
      </c>
      <c r="J153" s="52"/>
    </row>
    <row r="154" spans="1:10" x14ac:dyDescent="0.25">
      <c r="A154" t="s">
        <v>148</v>
      </c>
      <c r="B154" s="8" t="s">
        <v>299</v>
      </c>
      <c r="C154" s="15">
        <f>VLOOKUP($A154,RAW!$B$4:$M$283,11,FALSE)</f>
        <v>75755</v>
      </c>
      <c r="D154" s="15">
        <f>VLOOKUP($A154,RAW!$B$4:$M$283,12,FALSE)</f>
        <v>125130</v>
      </c>
      <c r="E154" s="1">
        <f t="shared" si="18"/>
        <v>49375</v>
      </c>
      <c r="F154" s="1">
        <f t="shared" si="19"/>
        <v>32977.381694672156</v>
      </c>
      <c r="G154" s="16">
        <f t="shared" si="20"/>
        <v>16397.618305327844</v>
      </c>
      <c r="H154" s="16">
        <f t="shared" si="21"/>
        <v>16397.618305327844</v>
      </c>
      <c r="I154" s="3">
        <f t="shared" si="22"/>
        <v>0.21645592113164602</v>
      </c>
      <c r="J154" s="52"/>
    </row>
    <row r="155" spans="1:10" x14ac:dyDescent="0.25">
      <c r="A155" t="s">
        <v>149</v>
      </c>
      <c r="B155" s="8" t="s">
        <v>298</v>
      </c>
      <c r="C155" s="15">
        <f>VLOOKUP($A155,RAW!$B$4:$M$283,11,FALSE)</f>
        <v>709039</v>
      </c>
      <c r="D155" s="15">
        <f>VLOOKUP($A155,RAW!$B$4:$M$283,12,FALSE)</f>
        <v>731484</v>
      </c>
      <c r="E155" s="1">
        <f t="shared" si="18"/>
        <v>22445</v>
      </c>
      <c r="F155" s="1">
        <f t="shared" si="19"/>
        <v>308656.19087068381</v>
      </c>
      <c r="G155" s="16">
        <f t="shared" si="20"/>
        <v>-286211.19087068381</v>
      </c>
      <c r="H155" s="16">
        <f t="shared" si="21"/>
        <v>286211.19087068381</v>
      </c>
      <c r="I155" s="3">
        <f t="shared" si="22"/>
        <v>-0.40366071664701636</v>
      </c>
      <c r="J155" s="52"/>
    </row>
    <row r="156" spans="1:10" x14ac:dyDescent="0.25">
      <c r="A156" t="s">
        <v>150</v>
      </c>
      <c r="B156" s="8" t="s">
        <v>299</v>
      </c>
      <c r="C156" s="15">
        <f>VLOOKUP($A156,RAW!$B$4:$M$283,11,FALSE)</f>
        <v>18949</v>
      </c>
      <c r="D156" s="15">
        <f>VLOOKUP($A156,RAW!$B$4:$M$283,12,FALSE)</f>
        <v>30673</v>
      </c>
      <c r="E156" s="1">
        <f t="shared" si="18"/>
        <v>11724</v>
      </c>
      <c r="F156" s="1">
        <f t="shared" si="19"/>
        <v>8248.8074151190376</v>
      </c>
      <c r="G156" s="16">
        <f t="shared" si="20"/>
        <v>3475.1925848809624</v>
      </c>
      <c r="H156" s="16">
        <f t="shared" si="21"/>
        <v>3475.1925848809624</v>
      </c>
      <c r="I156" s="3">
        <f t="shared" si="22"/>
        <v>0.18339714944751503</v>
      </c>
      <c r="J156" s="52"/>
    </row>
    <row r="157" spans="1:10" x14ac:dyDescent="0.25">
      <c r="A157" t="s">
        <v>151</v>
      </c>
      <c r="B157" s="8" t="s">
        <v>298</v>
      </c>
      <c r="C157" s="15">
        <f>VLOOKUP($A157,RAW!$B$4:$M$283,11,FALSE)</f>
        <v>81554</v>
      </c>
      <c r="D157" s="15">
        <f>VLOOKUP($A157,RAW!$B$4:$M$283,12,FALSE)</f>
        <v>117556</v>
      </c>
      <c r="E157" s="1">
        <f t="shared" si="18"/>
        <v>36002</v>
      </c>
      <c r="F157" s="1">
        <f t="shared" si="19"/>
        <v>35501.78056533949</v>
      </c>
      <c r="G157" s="16">
        <f t="shared" si="20"/>
        <v>500.21943466051016</v>
      </c>
      <c r="H157" s="16">
        <f t="shared" si="21"/>
        <v>500.21943466051016</v>
      </c>
      <c r="I157" s="3">
        <f t="shared" si="22"/>
        <v>6.1335977960677605E-3</v>
      </c>
      <c r="J157" s="52"/>
    </row>
    <row r="158" spans="1:10" x14ac:dyDescent="0.25">
      <c r="A158" t="s">
        <v>152</v>
      </c>
      <c r="B158" s="8" t="s">
        <v>298</v>
      </c>
      <c r="C158" s="15">
        <f>VLOOKUP($A158,RAW!$B$4:$M$283,11,FALSE)</f>
        <v>53508</v>
      </c>
      <c r="D158" s="15">
        <f>VLOOKUP($A158,RAW!$B$4:$M$283,12,FALSE)</f>
        <v>51888</v>
      </c>
      <c r="E158" s="1">
        <f t="shared" si="18"/>
        <v>-1620</v>
      </c>
      <c r="F158" s="1">
        <f t="shared" si="19"/>
        <v>23292.901322929414</v>
      </c>
      <c r="G158" s="16">
        <f t="shared" si="20"/>
        <v>-24912.901322929414</v>
      </c>
      <c r="H158" s="16">
        <f t="shared" si="21"/>
        <v>24912.901322929414</v>
      </c>
      <c r="I158" s="3">
        <f t="shared" si="22"/>
        <v>-0.46559208572417982</v>
      </c>
      <c r="J158" s="52"/>
    </row>
    <row r="159" spans="1:10" x14ac:dyDescent="0.25">
      <c r="A159" t="s">
        <v>176</v>
      </c>
      <c r="B159" s="8" t="s">
        <v>298</v>
      </c>
      <c r="C159" s="15">
        <f>VLOOKUP($A159,RAW!$B$4:$M$283,11,FALSE)</f>
        <v>1022498</v>
      </c>
      <c r="D159" s="15">
        <f>VLOOKUP($A159,RAW!$B$4:$M$283,12,FALSE)</f>
        <v>1800220</v>
      </c>
      <c r="E159" s="1">
        <f t="shared" si="18"/>
        <v>777722</v>
      </c>
      <c r="F159" s="1">
        <f t="shared" si="19"/>
        <v>445109.98386956495</v>
      </c>
      <c r="G159" s="16">
        <f t="shared" si="20"/>
        <v>332612.01613043505</v>
      </c>
      <c r="H159" s="16">
        <f t="shared" si="21"/>
        <v>332612.01613043505</v>
      </c>
      <c r="I159" s="3">
        <f t="shared" si="22"/>
        <v>0.32529356158196404</v>
      </c>
      <c r="J159" s="52"/>
    </row>
    <row r="160" spans="1:10" x14ac:dyDescent="0.25">
      <c r="A160" t="s">
        <v>105</v>
      </c>
      <c r="B160" s="8" t="s">
        <v>298</v>
      </c>
      <c r="C160" s="15">
        <f>VLOOKUP($A160,RAW!$B$4:$M$283,11,FALSE)</f>
        <v>68942</v>
      </c>
      <c r="D160" s="15">
        <f>VLOOKUP($A160,RAW!$B$4:$M$283,12,FALSE)</f>
        <v>95610</v>
      </c>
      <c r="E160" s="1">
        <f t="shared" si="18"/>
        <v>26668</v>
      </c>
      <c r="F160" s="1">
        <f t="shared" si="19"/>
        <v>30011.572157535316</v>
      </c>
      <c r="G160" s="16">
        <f t="shared" si="20"/>
        <v>-3343.5721575353164</v>
      </c>
      <c r="H160" s="16">
        <f t="shared" si="21"/>
        <v>3343.5721575353164</v>
      </c>
      <c r="I160" s="3">
        <f t="shared" si="22"/>
        <v>-4.8498334216229823E-2</v>
      </c>
      <c r="J160" s="52"/>
    </row>
    <row r="161" spans="1:10" x14ac:dyDescent="0.25">
      <c r="A161" t="s">
        <v>244</v>
      </c>
      <c r="B161" s="8" t="s">
        <v>299</v>
      </c>
      <c r="C161" s="15">
        <f>VLOOKUP($A161,RAW!$B$4:$M$283,11,FALSE)</f>
        <v>1206</v>
      </c>
      <c r="D161" s="15">
        <f>VLOOKUP($A161,RAW!$B$4:$M$283,12,FALSE)</f>
        <v>1994</v>
      </c>
      <c r="E161" s="1">
        <f t="shared" si="18"/>
        <v>788</v>
      </c>
      <c r="F161" s="1">
        <f t="shared" si="19"/>
        <v>524.99138438089392</v>
      </c>
      <c r="G161" s="16">
        <f t="shared" si="20"/>
        <v>263.00861561910608</v>
      </c>
      <c r="H161" s="16">
        <f t="shared" si="21"/>
        <v>263.00861561910608</v>
      </c>
      <c r="I161" s="3">
        <f t="shared" si="22"/>
        <v>0.21808342920323887</v>
      </c>
      <c r="J161" s="52"/>
    </row>
    <row r="162" spans="1:10" x14ac:dyDescent="0.25">
      <c r="A162" t="s">
        <v>154</v>
      </c>
      <c r="B162" s="8" t="s">
        <v>299</v>
      </c>
      <c r="C162" s="15">
        <f>VLOOKUP($A162,RAW!$B$4:$M$283,11,FALSE)</f>
        <v>12442</v>
      </c>
      <c r="D162" s="15">
        <f>VLOOKUP($A162,RAW!$B$4:$M$283,12,FALSE)</f>
        <v>10846</v>
      </c>
      <c r="E162" s="1">
        <f t="shared" si="18"/>
        <v>-1596</v>
      </c>
      <c r="F162" s="1">
        <f t="shared" si="19"/>
        <v>5416.2046471534686</v>
      </c>
      <c r="G162" s="16">
        <f t="shared" si="20"/>
        <v>-7012.2046471534686</v>
      </c>
      <c r="H162" s="16">
        <f t="shared" si="21"/>
        <v>7012.2046471534686</v>
      </c>
      <c r="I162" s="3">
        <f t="shared" si="22"/>
        <v>-0.56359143603548212</v>
      </c>
      <c r="J162" s="52"/>
    </row>
    <row r="163" spans="1:10" x14ac:dyDescent="0.25">
      <c r="A163" t="s">
        <v>10</v>
      </c>
      <c r="B163" s="8" t="s">
        <v>299</v>
      </c>
      <c r="C163" s="15">
        <f>VLOOKUP($A163,RAW!$B$4:$M$283,11,FALSE)</f>
        <v>18133</v>
      </c>
      <c r="D163" s="15">
        <f>VLOOKUP($A163,RAW!$B$4:$M$283,12,FALSE)</f>
        <v>6369</v>
      </c>
      <c r="E163" s="1">
        <f t="shared" ref="E163:E175" si="23">D163-C163</f>
        <v>-11764</v>
      </c>
      <c r="F163" s="1">
        <f t="shared" ref="F163:F175" si="24">+C163*E$260</f>
        <v>7893.5893639956466</v>
      </c>
      <c r="G163" s="16">
        <f t="shared" ref="G163:G175" si="25">+E163-F163</f>
        <v>-19657.589363995648</v>
      </c>
      <c r="H163" s="16">
        <f t="shared" ref="H163:H175" si="26">ABS(G163)</f>
        <v>19657.589363995648</v>
      </c>
      <c r="I163" s="3">
        <f t="shared" si="22"/>
        <v>-1.0840781648924971</v>
      </c>
      <c r="J163" s="52"/>
    </row>
    <row r="164" spans="1:10" x14ac:dyDescent="0.25">
      <c r="A164" t="s">
        <v>155</v>
      </c>
      <c r="B164" s="8" t="s">
        <v>298</v>
      </c>
      <c r="C164" s="15">
        <f>VLOOKUP($A164,RAW!$B$4:$M$283,11,FALSE)</f>
        <v>60841</v>
      </c>
      <c r="D164" s="15">
        <f>VLOOKUP($A164,RAW!$B$4:$M$283,12,FALSE)</f>
        <v>73022</v>
      </c>
      <c r="E164" s="1">
        <f t="shared" si="23"/>
        <v>12181</v>
      </c>
      <c r="F164" s="1">
        <f t="shared" si="24"/>
        <v>26485.075304409595</v>
      </c>
      <c r="G164" s="16">
        <f t="shared" si="25"/>
        <v>-14304.075304409595</v>
      </c>
      <c r="H164" s="16">
        <f t="shared" si="26"/>
        <v>14304.075304409595</v>
      </c>
      <c r="I164" s="3">
        <f t="shared" si="22"/>
        <v>-0.23510585467710252</v>
      </c>
      <c r="J164" s="52"/>
    </row>
    <row r="165" spans="1:10" x14ac:dyDescent="0.25">
      <c r="A165" t="s">
        <v>207</v>
      </c>
      <c r="B165" s="8" t="s">
        <v>299</v>
      </c>
      <c r="C165" s="15">
        <f>VLOOKUP($A165,RAW!$B$4:$M$283,11,FALSE)</f>
        <v>600575</v>
      </c>
      <c r="D165" s="15">
        <f>VLOOKUP($A165,RAW!$B$4:$M$283,12,FALSE)</f>
        <v>419097</v>
      </c>
      <c r="E165" s="1">
        <f t="shared" si="23"/>
        <v>-181478</v>
      </c>
      <c r="F165" s="1">
        <f t="shared" si="24"/>
        <v>261440.0503105766</v>
      </c>
      <c r="G165" s="16">
        <f t="shared" si="25"/>
        <v>-442918.05031057657</v>
      </c>
      <c r="H165" s="16">
        <f t="shared" si="26"/>
        <v>442918.05031057657</v>
      </c>
      <c r="I165" s="3">
        <f t="shared" si="22"/>
        <v>-0.73748998927790299</v>
      </c>
      <c r="J165" s="52"/>
    </row>
    <row r="166" spans="1:10" x14ac:dyDescent="0.25">
      <c r="A166" t="s">
        <v>53</v>
      </c>
      <c r="B166" s="8" t="s">
        <v>298</v>
      </c>
      <c r="C166" s="15">
        <f>VLOOKUP($A166,RAW!$B$4:$M$283,11,FALSE)</f>
        <v>2098</v>
      </c>
      <c r="D166" s="15">
        <f>VLOOKUP($A166,RAW!$B$4:$M$283,12,FALSE)</f>
        <v>3388</v>
      </c>
      <c r="E166" s="1">
        <f t="shared" si="23"/>
        <v>1290</v>
      </c>
      <c r="F166" s="1">
        <f t="shared" si="24"/>
        <v>913.29346967754191</v>
      </c>
      <c r="G166" s="16">
        <f t="shared" si="25"/>
        <v>376.70653032245809</v>
      </c>
      <c r="H166" s="16">
        <f t="shared" si="26"/>
        <v>376.70653032245809</v>
      </c>
      <c r="I166" s="3">
        <f t="shared" si="22"/>
        <v>0.17955506688391712</v>
      </c>
      <c r="J166" s="52"/>
    </row>
    <row r="167" spans="1:10" x14ac:dyDescent="0.25">
      <c r="A167" t="s">
        <v>66</v>
      </c>
      <c r="B167" s="8" t="s">
        <v>298</v>
      </c>
      <c r="C167" s="15">
        <f>VLOOKUP($A167,RAW!$B$4:$M$283,11,FALSE)</f>
        <v>4005</v>
      </c>
      <c r="D167" s="15">
        <f>VLOOKUP($A167,RAW!$B$4:$M$283,12,FALSE)</f>
        <v>3685</v>
      </c>
      <c r="E167" s="1">
        <f t="shared" si="23"/>
        <v>-320</v>
      </c>
      <c r="F167" s="1">
        <f t="shared" si="24"/>
        <v>1743.4415376828194</v>
      </c>
      <c r="G167" s="16">
        <f t="shared" si="25"/>
        <v>-2063.4415376828192</v>
      </c>
      <c r="H167" s="16">
        <f t="shared" si="26"/>
        <v>2063.4415376828192</v>
      </c>
      <c r="I167" s="3">
        <f t="shared" si="22"/>
        <v>-0.51521636396574766</v>
      </c>
      <c r="J167" s="52"/>
    </row>
    <row r="168" spans="1:10" x14ac:dyDescent="0.25">
      <c r="A168" t="s">
        <v>156</v>
      </c>
      <c r="B168" s="8" t="s">
        <v>299</v>
      </c>
      <c r="C168" s="15">
        <f>VLOOKUP($A168,RAW!$B$4:$M$283,11,FALSE)</f>
        <v>62588</v>
      </c>
      <c r="D168" s="15">
        <f>VLOOKUP($A168,RAW!$B$4:$M$283,12,FALSE)</f>
        <v>64955</v>
      </c>
      <c r="E168" s="1">
        <f t="shared" si="23"/>
        <v>2367</v>
      </c>
      <c r="F168" s="1">
        <f t="shared" si="24"/>
        <v>27245.572774155382</v>
      </c>
      <c r="G168" s="16">
        <f t="shared" si="25"/>
        <v>-24878.572774155382</v>
      </c>
      <c r="H168" s="16">
        <f t="shared" si="26"/>
        <v>24878.572774155382</v>
      </c>
      <c r="I168" s="3">
        <f t="shared" si="22"/>
        <v>-0.39749748792348982</v>
      </c>
      <c r="J168" s="52"/>
    </row>
    <row r="169" spans="1:10" x14ac:dyDescent="0.25">
      <c r="A169" t="s">
        <v>157</v>
      </c>
      <c r="B169" s="8" t="s">
        <v>299</v>
      </c>
      <c r="C169" s="15">
        <f>VLOOKUP($A169,RAW!$B$4:$M$283,11,FALSE)</f>
        <v>26238</v>
      </c>
      <c r="D169" s="15">
        <f>VLOOKUP($A169,RAW!$B$4:$M$283,12,FALSE)</f>
        <v>20424</v>
      </c>
      <c r="E169" s="1">
        <f t="shared" si="23"/>
        <v>-5814</v>
      </c>
      <c r="F169" s="1">
        <f t="shared" si="24"/>
        <v>11421.827482077857</v>
      </c>
      <c r="G169" s="16">
        <f t="shared" si="25"/>
        <v>-17235.827482077857</v>
      </c>
      <c r="H169" s="16">
        <f t="shared" si="26"/>
        <v>17235.827482077857</v>
      </c>
      <c r="I169" s="3">
        <f t="shared" si="22"/>
        <v>-0.65690325032692498</v>
      </c>
      <c r="J169" s="52"/>
    </row>
    <row r="170" spans="1:10" x14ac:dyDescent="0.25">
      <c r="A170" t="s">
        <v>208</v>
      </c>
      <c r="B170" s="8" t="s">
        <v>298</v>
      </c>
      <c r="C170" s="15">
        <f>VLOOKUP($A170,RAW!$B$4:$M$283,11,FALSE)</f>
        <v>25188</v>
      </c>
      <c r="D170" s="15">
        <f>VLOOKUP($A170,RAW!$B$4:$M$283,12,FALSE)</f>
        <v>17441</v>
      </c>
      <c r="E170" s="1">
        <f t="shared" si="23"/>
        <v>-7747</v>
      </c>
      <c r="F170" s="1">
        <f t="shared" si="24"/>
        <v>10964.745430999965</v>
      </c>
      <c r="G170" s="16">
        <f t="shared" si="25"/>
        <v>-18711.745430999967</v>
      </c>
      <c r="H170" s="16">
        <f t="shared" si="26"/>
        <v>18711.745430999967</v>
      </c>
      <c r="I170" s="3">
        <f t="shared" si="22"/>
        <v>-0.74288333456407685</v>
      </c>
      <c r="J170" s="52"/>
    </row>
    <row r="171" spans="1:10" x14ac:dyDescent="0.25">
      <c r="A171" t="s">
        <v>209</v>
      </c>
      <c r="B171" s="8" t="s">
        <v>299</v>
      </c>
      <c r="C171" s="15">
        <f>VLOOKUP($A171,RAW!$B$4:$M$283,11,FALSE)</f>
        <v>25999</v>
      </c>
      <c r="D171" s="15">
        <f>VLOOKUP($A171,RAW!$B$4:$M$283,12,FALSE)</f>
        <v>9767</v>
      </c>
      <c r="E171" s="1">
        <f t="shared" si="23"/>
        <v>-16232</v>
      </c>
      <c r="F171" s="1">
        <f t="shared" si="24"/>
        <v>11317.786900927746</v>
      </c>
      <c r="G171" s="16">
        <f t="shared" si="25"/>
        <v>-27549.786900927746</v>
      </c>
      <c r="H171" s="16">
        <f t="shared" si="26"/>
        <v>27549.786900927746</v>
      </c>
      <c r="I171" s="3">
        <f t="shared" si="22"/>
        <v>-1.0596479441873821</v>
      </c>
      <c r="J171" s="52"/>
    </row>
    <row r="172" spans="1:10" x14ac:dyDescent="0.25">
      <c r="A172" t="s">
        <v>45</v>
      </c>
      <c r="B172" s="8" t="s">
        <v>298</v>
      </c>
      <c r="C172" s="15">
        <f>VLOOKUP($A172,RAW!$B$4:$M$283,11,FALSE)</f>
        <v>175848</v>
      </c>
      <c r="D172" s="15">
        <f>VLOOKUP($A172,RAW!$B$4:$M$283,12,FALSE)</f>
        <v>233193</v>
      </c>
      <c r="E172" s="1">
        <f t="shared" si="23"/>
        <v>57345</v>
      </c>
      <c r="F172" s="1">
        <f t="shared" si="24"/>
        <v>76549.490017090749</v>
      </c>
      <c r="G172" s="16">
        <f t="shared" si="25"/>
        <v>-19204.490017090749</v>
      </c>
      <c r="H172" s="16">
        <f t="shared" si="26"/>
        <v>19204.490017090749</v>
      </c>
      <c r="I172" s="3">
        <f t="shared" si="22"/>
        <v>-0.10921073891708037</v>
      </c>
      <c r="J172" s="52"/>
    </row>
    <row r="173" spans="1:10" x14ac:dyDescent="0.25">
      <c r="A173" t="s">
        <v>120</v>
      </c>
      <c r="B173" s="8" t="s">
        <v>298</v>
      </c>
      <c r="C173" s="15">
        <f>VLOOKUP($A173,RAW!$B$4:$M$283,11,FALSE)</f>
        <v>103336</v>
      </c>
      <c r="D173" s="15">
        <f>VLOOKUP($A173,RAW!$B$4:$M$283,12,FALSE)</f>
        <v>276535</v>
      </c>
      <c r="E173" s="1">
        <f t="shared" si="23"/>
        <v>173199</v>
      </c>
      <c r="F173" s="1">
        <f t="shared" si="24"/>
        <v>44983.838885890596</v>
      </c>
      <c r="G173" s="16">
        <f t="shared" si="25"/>
        <v>128215.1611141094</v>
      </c>
      <c r="H173" s="16">
        <f t="shared" si="26"/>
        <v>128215.1611141094</v>
      </c>
      <c r="I173" s="3">
        <f t="shared" si="22"/>
        <v>1.2407598621401004</v>
      </c>
      <c r="J173" s="52"/>
    </row>
    <row r="174" spans="1:10" x14ac:dyDescent="0.25">
      <c r="A174" t="s">
        <v>46</v>
      </c>
      <c r="B174" s="8" t="s">
        <v>298</v>
      </c>
      <c r="C174" s="15">
        <f>VLOOKUP($A174,RAW!$B$4:$M$283,11,FALSE)</f>
        <v>415439</v>
      </c>
      <c r="D174" s="15">
        <f>VLOOKUP($A174,RAW!$B$4:$M$283,12,FALSE)</f>
        <v>905987</v>
      </c>
      <c r="E174" s="1">
        <f t="shared" si="23"/>
        <v>490548</v>
      </c>
      <c r="F174" s="1">
        <f t="shared" si="24"/>
        <v>180847.34306452255</v>
      </c>
      <c r="G174" s="16">
        <f t="shared" si="25"/>
        <v>309700.65693547745</v>
      </c>
      <c r="H174" s="16">
        <f t="shared" si="26"/>
        <v>309700.65693547745</v>
      </c>
      <c r="I174" s="3">
        <f t="shared" si="22"/>
        <v>0.74547805318103855</v>
      </c>
      <c r="J174" s="52"/>
    </row>
    <row r="175" spans="1:10" x14ac:dyDescent="0.25">
      <c r="A175" t="s">
        <v>47</v>
      </c>
      <c r="B175" s="8" t="s">
        <v>298</v>
      </c>
      <c r="C175" s="15">
        <f>VLOOKUP($A175,RAW!$B$4:$M$283,11,FALSE)</f>
        <v>69753</v>
      </c>
      <c r="D175" s="15">
        <f>VLOOKUP($A175,RAW!$B$4:$M$283,12,FALSE)</f>
        <v>65874</v>
      </c>
      <c r="E175" s="1">
        <f t="shared" si="23"/>
        <v>-3879</v>
      </c>
      <c r="F175" s="1">
        <f t="shared" si="24"/>
        <v>30364.613627463099</v>
      </c>
      <c r="G175" s="16">
        <f t="shared" si="25"/>
        <v>-34243.613627463099</v>
      </c>
      <c r="H175" s="16">
        <f t="shared" si="26"/>
        <v>34243.613627463099</v>
      </c>
      <c r="I175" s="3">
        <f t="shared" si="22"/>
        <v>-0.49092675049765744</v>
      </c>
      <c r="J175" s="52"/>
    </row>
    <row r="176" spans="1:10" x14ac:dyDescent="0.25">
      <c r="A176" t="s">
        <v>106</v>
      </c>
      <c r="B176" s="8" t="s">
        <v>299</v>
      </c>
      <c r="C176" s="15">
        <f>VLOOKUP($A176,RAW!$B$4:$M$283,11,FALSE)</f>
        <v>157421</v>
      </c>
      <c r="D176" s="15">
        <f>VLOOKUP($A176,RAW!$B$4:$M$283,12,FALSE)</f>
        <v>490145</v>
      </c>
      <c r="E176" s="1">
        <f t="shared" ref="E176:E207" si="27">D176-C176</f>
        <v>332724</v>
      </c>
      <c r="F176" s="1">
        <f t="shared" ref="F176:F207" si="28">+C176*E$260</f>
        <v>68527.917678793296</v>
      </c>
      <c r="G176" s="16">
        <f t="shared" ref="G176:G207" si="29">+E176-F176</f>
        <v>264196.08232120669</v>
      </c>
      <c r="H176" s="16">
        <f t="shared" ref="H176:H207" si="30">ABS(G176)</f>
        <v>264196.08232120669</v>
      </c>
      <c r="I176" s="3">
        <f t="shared" si="22"/>
        <v>1.6782772458643174</v>
      </c>
      <c r="J176" s="52"/>
    </row>
    <row r="177" spans="1:10" x14ac:dyDescent="0.25">
      <c r="A177" t="s">
        <v>87</v>
      </c>
      <c r="B177" s="8" t="s">
        <v>299</v>
      </c>
      <c r="C177" s="15">
        <f>VLOOKUP($A177,RAW!$B$4:$M$283,11,FALSE)</f>
        <v>51423</v>
      </c>
      <c r="D177" s="15">
        <f>VLOOKUP($A177,RAW!$B$4:$M$283,12,FALSE)</f>
        <v>45317</v>
      </c>
      <c r="E177" s="1">
        <f t="shared" si="27"/>
        <v>-6106</v>
      </c>
      <c r="F177" s="1">
        <f t="shared" si="28"/>
        <v>22385.266964360457</v>
      </c>
      <c r="G177" s="16">
        <f t="shared" si="29"/>
        <v>-28491.266964360457</v>
      </c>
      <c r="H177" s="16">
        <f t="shared" si="30"/>
        <v>28491.266964360457</v>
      </c>
      <c r="I177" s="3">
        <f t="shared" si="22"/>
        <v>-0.55405688046905965</v>
      </c>
      <c r="J177" s="52"/>
    </row>
    <row r="178" spans="1:10" x14ac:dyDescent="0.25">
      <c r="A178" t="s">
        <v>88</v>
      </c>
      <c r="B178" s="8" t="s">
        <v>298</v>
      </c>
      <c r="C178" s="15">
        <f>VLOOKUP($A178,RAW!$B$4:$M$283,11,FALSE)</f>
        <v>132021</v>
      </c>
      <c r="D178" s="15">
        <f>VLOOKUP($A178,RAW!$B$4:$M$283,12,FALSE)</f>
        <v>232909</v>
      </c>
      <c r="E178" s="1">
        <f t="shared" si="27"/>
        <v>100888</v>
      </c>
      <c r="F178" s="1">
        <f t="shared" si="28"/>
        <v>57470.885205099505</v>
      </c>
      <c r="G178" s="16">
        <f t="shared" si="29"/>
        <v>43417.114794900495</v>
      </c>
      <c r="H178" s="16">
        <f t="shared" si="30"/>
        <v>43417.114794900495</v>
      </c>
      <c r="I178" s="3">
        <f t="shared" si="22"/>
        <v>0.32886521685868531</v>
      </c>
      <c r="J178" s="52"/>
    </row>
    <row r="179" spans="1:10" x14ac:dyDescent="0.25">
      <c r="A179" t="s">
        <v>89</v>
      </c>
      <c r="B179" s="8" t="s">
        <v>298</v>
      </c>
      <c r="C179" s="15">
        <f>VLOOKUP($A179,RAW!$B$4:$M$283,11,FALSE)</f>
        <v>25721</v>
      </c>
      <c r="D179" s="15">
        <f>VLOOKUP($A179,RAW!$B$4:$M$283,12,FALSE)</f>
        <v>37257</v>
      </c>
      <c r="E179" s="1">
        <f t="shared" si="27"/>
        <v>11536</v>
      </c>
      <c r="F179" s="1">
        <f t="shared" si="28"/>
        <v>11196.768986451885</v>
      </c>
      <c r="G179" s="16">
        <f t="shared" si="29"/>
        <v>339.23101354811479</v>
      </c>
      <c r="H179" s="16">
        <f t="shared" si="30"/>
        <v>339.23101354811479</v>
      </c>
      <c r="I179" s="3">
        <f t="shared" si="22"/>
        <v>1.3188873432141627E-2</v>
      </c>
      <c r="J179" s="52"/>
    </row>
    <row r="180" spans="1:10" x14ac:dyDescent="0.25">
      <c r="A180" t="s">
        <v>210</v>
      </c>
      <c r="B180" s="8" t="s">
        <v>298</v>
      </c>
      <c r="C180" s="15">
        <f>VLOOKUP($A180,RAW!$B$4:$M$283,11,FALSE)</f>
        <v>63863</v>
      </c>
      <c r="D180" s="15">
        <f>VLOOKUP($A180,RAW!$B$4:$M$283,12,FALSE)</f>
        <v>61375</v>
      </c>
      <c r="E180" s="1">
        <f t="shared" si="27"/>
        <v>-2488</v>
      </c>
      <c r="F180" s="1">
        <f t="shared" si="28"/>
        <v>27800.60097903568</v>
      </c>
      <c r="G180" s="16">
        <f t="shared" si="29"/>
        <v>-30288.60097903568</v>
      </c>
      <c r="H180" s="16">
        <f t="shared" si="30"/>
        <v>30288.60097903568</v>
      </c>
      <c r="I180" s="3">
        <f t="shared" si="22"/>
        <v>-0.4742746344367737</v>
      </c>
      <c r="J180" s="52"/>
    </row>
    <row r="181" spans="1:10" x14ac:dyDescent="0.25">
      <c r="A181" t="s">
        <v>223</v>
      </c>
      <c r="B181" s="8" t="s">
        <v>298</v>
      </c>
      <c r="C181" s="15">
        <f>VLOOKUP($A181,RAW!$B$4:$M$283,11,FALSE)</f>
        <v>6701359</v>
      </c>
      <c r="D181" s="15">
        <f>VLOOKUP($A181,RAW!$B$4:$M$283,12,FALSE)</f>
        <v>10029943</v>
      </c>
      <c r="E181" s="1">
        <f t="shared" si="27"/>
        <v>3328584</v>
      </c>
      <c r="F181" s="1">
        <f t="shared" si="28"/>
        <v>2917210.3968850439</v>
      </c>
      <c r="G181" s="16">
        <f t="shared" si="29"/>
        <v>411373.60311495606</v>
      </c>
      <c r="H181" s="16">
        <f t="shared" si="30"/>
        <v>411373.60311495606</v>
      </c>
      <c r="I181" s="3">
        <f t="shared" si="22"/>
        <v>6.1386593840884525E-2</v>
      </c>
      <c r="J181" s="52"/>
    </row>
    <row r="182" spans="1:10" x14ac:dyDescent="0.25">
      <c r="A182" t="s">
        <v>158</v>
      </c>
      <c r="B182" s="8" t="s">
        <v>298</v>
      </c>
      <c r="C182" s="15">
        <f>VLOOKUP($A182,RAW!$B$4:$M$283,11,FALSE)</f>
        <v>21716</v>
      </c>
      <c r="D182" s="15">
        <f>VLOOKUP($A182,RAW!$B$4:$M$283,12,FALSE)</f>
        <v>22513</v>
      </c>
      <c r="E182" s="1">
        <f t="shared" si="27"/>
        <v>797</v>
      </c>
      <c r="F182" s="1">
        <f t="shared" si="28"/>
        <v>9453.3274487690651</v>
      </c>
      <c r="G182" s="16">
        <f t="shared" si="29"/>
        <v>-8656.3274487690651</v>
      </c>
      <c r="H182" s="16">
        <f t="shared" si="30"/>
        <v>8656.3274487690651</v>
      </c>
      <c r="I182" s="3">
        <f t="shared" si="22"/>
        <v>-0.3986151892046908</v>
      </c>
      <c r="J182" s="52"/>
    </row>
    <row r="183" spans="1:10" x14ac:dyDescent="0.25">
      <c r="A183" t="s">
        <v>54</v>
      </c>
      <c r="B183" s="8" t="s">
        <v>298</v>
      </c>
      <c r="C183" s="15">
        <f>VLOOKUP($A183,RAW!$B$4:$M$283,11,FALSE)</f>
        <v>17694</v>
      </c>
      <c r="D183" s="15">
        <f>VLOOKUP($A183,RAW!$B$4:$M$283,12,FALSE)</f>
        <v>18634</v>
      </c>
      <c r="E183" s="1">
        <f t="shared" si="27"/>
        <v>940</v>
      </c>
      <c r="F183" s="1">
        <f t="shared" si="28"/>
        <v>7702.4855350211756</v>
      </c>
      <c r="G183" s="16">
        <f t="shared" si="29"/>
        <v>-6762.4855350211756</v>
      </c>
      <c r="H183" s="16">
        <f t="shared" si="30"/>
        <v>6762.4855350211756</v>
      </c>
      <c r="I183" s="3">
        <f t="shared" si="22"/>
        <v>-0.38219088589472</v>
      </c>
      <c r="J183" s="52"/>
    </row>
    <row r="184" spans="1:10" x14ac:dyDescent="0.25">
      <c r="A184" t="s">
        <v>55</v>
      </c>
      <c r="B184" s="8" t="s">
        <v>298</v>
      </c>
      <c r="C184" s="15">
        <f>VLOOKUP($A184,RAW!$B$4:$M$283,11,FALSE)</f>
        <v>7404</v>
      </c>
      <c r="D184" s="15">
        <f>VLOOKUP($A184,RAW!$B$4:$M$283,12,FALSE)</f>
        <v>4283</v>
      </c>
      <c r="E184" s="1">
        <f t="shared" si="27"/>
        <v>-3121</v>
      </c>
      <c r="F184" s="1">
        <f t="shared" si="28"/>
        <v>3223.0814344578266</v>
      </c>
      <c r="G184" s="16">
        <f t="shared" si="29"/>
        <v>-6344.0814344578266</v>
      </c>
      <c r="H184" s="16">
        <f t="shared" si="30"/>
        <v>6344.0814344578266</v>
      </c>
      <c r="I184" s="3">
        <f t="shared" si="22"/>
        <v>-0.85684514241731857</v>
      </c>
      <c r="J184" s="52"/>
    </row>
    <row r="185" spans="1:10" x14ac:dyDescent="0.25">
      <c r="A185" t="s">
        <v>159</v>
      </c>
      <c r="B185" s="8" t="s">
        <v>298</v>
      </c>
      <c r="C185" s="15">
        <f>VLOOKUP($A185,RAW!$B$4:$M$283,11,FALSE)</f>
        <v>452938</v>
      </c>
      <c r="D185" s="15">
        <f>VLOOKUP($A185,RAW!$B$4:$M$283,12,FALSE)</f>
        <v>504647</v>
      </c>
      <c r="E185" s="1">
        <f t="shared" si="27"/>
        <v>51709</v>
      </c>
      <c r="F185" s="1">
        <f t="shared" si="28"/>
        <v>197171.26671535103</v>
      </c>
      <c r="G185" s="16">
        <f t="shared" si="29"/>
        <v>-145462.26671535103</v>
      </c>
      <c r="H185" s="16">
        <f t="shared" si="30"/>
        <v>145462.26671535103</v>
      </c>
      <c r="I185" s="3">
        <f t="shared" si="22"/>
        <v>-0.32115271122173683</v>
      </c>
      <c r="J185" s="52"/>
    </row>
    <row r="186" spans="1:10" x14ac:dyDescent="0.25">
      <c r="A186" t="s">
        <v>211</v>
      </c>
      <c r="B186" s="8" t="s">
        <v>298</v>
      </c>
      <c r="C186" s="15">
        <f>VLOOKUP($A186,RAW!$B$4:$M$283,11,FALSE)</f>
        <v>155085</v>
      </c>
      <c r="D186" s="15">
        <f>VLOOKUP($A186,RAW!$B$4:$M$283,12,FALSE)</f>
        <v>179995</v>
      </c>
      <c r="E186" s="1">
        <f t="shared" si="27"/>
        <v>24910</v>
      </c>
      <c r="F186" s="1">
        <f t="shared" si="28"/>
        <v>67511.018944204756</v>
      </c>
      <c r="G186" s="16">
        <f t="shared" si="29"/>
        <v>-42601.018944204756</v>
      </c>
      <c r="H186" s="16">
        <f t="shared" si="30"/>
        <v>42601.018944204756</v>
      </c>
      <c r="I186" s="3">
        <f t="shared" si="22"/>
        <v>-0.27469464451239484</v>
      </c>
      <c r="J186" s="52"/>
    </row>
    <row r="187" spans="1:10" x14ac:dyDescent="0.25">
      <c r="A187" t="s">
        <v>160</v>
      </c>
      <c r="B187" s="8" t="s">
        <v>298</v>
      </c>
      <c r="C187" s="15">
        <f>VLOOKUP($A187,RAW!$B$4:$M$283,11,FALSE)</f>
        <v>25894</v>
      </c>
      <c r="D187" s="15">
        <f>VLOOKUP($A187,RAW!$B$4:$M$283,12,FALSE)</f>
        <v>15331</v>
      </c>
      <c r="E187" s="1">
        <f t="shared" si="27"/>
        <v>-10563</v>
      </c>
      <c r="F187" s="1">
        <f t="shared" si="28"/>
        <v>11272.078695819957</v>
      </c>
      <c r="G187" s="16">
        <f t="shared" si="29"/>
        <v>-21835.078695819957</v>
      </c>
      <c r="H187" s="16">
        <f t="shared" si="30"/>
        <v>21835.078695819957</v>
      </c>
      <c r="I187" s="3">
        <f t="shared" si="22"/>
        <v>-0.84324857865991953</v>
      </c>
      <c r="J187" s="52"/>
    </row>
    <row r="188" spans="1:10" x14ac:dyDescent="0.25">
      <c r="A188" t="s">
        <v>161</v>
      </c>
      <c r="B188" s="8" t="s">
        <v>299</v>
      </c>
      <c r="C188" s="15">
        <f>VLOOKUP($A188,RAW!$B$4:$M$283,11,FALSE)</f>
        <v>55233</v>
      </c>
      <c r="D188" s="15">
        <f>VLOOKUP($A188,RAW!$B$4:$M$283,12,FALSE)</f>
        <v>48707</v>
      </c>
      <c r="E188" s="1">
        <f t="shared" si="27"/>
        <v>-6526</v>
      </c>
      <c r="F188" s="1">
        <f t="shared" si="28"/>
        <v>24043.821835414525</v>
      </c>
      <c r="G188" s="16">
        <f t="shared" si="29"/>
        <v>-30569.821835414525</v>
      </c>
      <c r="H188" s="16">
        <f t="shared" si="30"/>
        <v>30569.821835414525</v>
      </c>
      <c r="I188" s="3">
        <f t="shared" si="22"/>
        <v>-0.55347024125820654</v>
      </c>
      <c r="J188" s="52"/>
    </row>
    <row r="189" spans="1:10" x14ac:dyDescent="0.25">
      <c r="A189" t="s">
        <v>56</v>
      </c>
      <c r="B189" s="8" t="s">
        <v>298</v>
      </c>
      <c r="C189" s="15">
        <f>VLOOKUP($A189,RAW!$B$4:$M$283,11,FALSE)</f>
        <v>55195</v>
      </c>
      <c r="D189" s="15">
        <f>VLOOKUP($A189,RAW!$B$4:$M$283,12,FALSE)</f>
        <v>121854</v>
      </c>
      <c r="E189" s="1">
        <f t="shared" si="27"/>
        <v>66659</v>
      </c>
      <c r="F189" s="1">
        <f t="shared" si="28"/>
        <v>24027.279818327894</v>
      </c>
      <c r="G189" s="16">
        <f t="shared" si="29"/>
        <v>42631.720181672106</v>
      </c>
      <c r="H189" s="16">
        <f t="shared" si="30"/>
        <v>42631.720181672106</v>
      </c>
      <c r="I189" s="3">
        <f t="shared" si="22"/>
        <v>0.77238373370182278</v>
      </c>
      <c r="J189" s="52"/>
    </row>
    <row r="190" spans="1:10" x14ac:dyDescent="0.25">
      <c r="A190" t="s">
        <v>57</v>
      </c>
      <c r="B190" s="8" t="s">
        <v>298</v>
      </c>
      <c r="C190" s="15">
        <f>VLOOKUP($A190,RAW!$B$4:$M$283,11,FALSE)</f>
        <v>99695</v>
      </c>
      <c r="D190" s="15">
        <f>VLOOKUP($A190,RAW!$B$4:$M$283,12,FALSE)</f>
        <v>107596</v>
      </c>
      <c r="E190" s="1">
        <f t="shared" si="27"/>
        <v>7901</v>
      </c>
      <c r="F190" s="1">
        <f t="shared" si="28"/>
        <v>43398.852459248112</v>
      </c>
      <c r="G190" s="16">
        <f t="shared" si="29"/>
        <v>-35497.852459248112</v>
      </c>
      <c r="H190" s="16">
        <f t="shared" si="30"/>
        <v>35497.852459248112</v>
      </c>
      <c r="I190" s="3">
        <f t="shared" si="22"/>
        <v>-0.35606452138269834</v>
      </c>
      <c r="J190" s="52"/>
    </row>
    <row r="191" spans="1:10" x14ac:dyDescent="0.25">
      <c r="A191" t="s">
        <v>162</v>
      </c>
      <c r="B191" s="8" t="s">
        <v>298</v>
      </c>
      <c r="C191" s="15">
        <f>VLOOKUP($A191,RAW!$B$4:$M$283,11,FALSE)</f>
        <v>31386</v>
      </c>
      <c r="D191" s="15">
        <f>VLOOKUP($A191,RAW!$B$4:$M$283,12,FALSE)</f>
        <v>30583</v>
      </c>
      <c r="E191" s="1">
        <f t="shared" si="27"/>
        <v>-803</v>
      </c>
      <c r="F191" s="1">
        <f t="shared" si="28"/>
        <v>13662.835481076898</v>
      </c>
      <c r="G191" s="16">
        <f t="shared" si="29"/>
        <v>-14465.835481076898</v>
      </c>
      <c r="H191" s="16">
        <f t="shared" si="30"/>
        <v>14465.835481076898</v>
      </c>
      <c r="I191" s="3">
        <f t="shared" si="22"/>
        <v>-0.46090089470072321</v>
      </c>
      <c r="J191" s="52"/>
    </row>
    <row r="192" spans="1:10" x14ac:dyDescent="0.25">
      <c r="A192" t="s">
        <v>11</v>
      </c>
      <c r="B192" s="8" t="s">
        <v>298</v>
      </c>
      <c r="C192" s="15">
        <f>VLOOKUP($A192,RAW!$B$4:$M$283,11,FALSE)</f>
        <v>56598</v>
      </c>
      <c r="D192" s="15">
        <f>VLOOKUP($A192,RAW!$B$4:$M$283,12,FALSE)</f>
        <v>60382</v>
      </c>
      <c r="E192" s="1">
        <f t="shared" si="27"/>
        <v>3784</v>
      </c>
      <c r="F192" s="1">
        <f t="shared" si="28"/>
        <v>24638.028501815785</v>
      </c>
      <c r="G192" s="16">
        <f t="shared" si="29"/>
        <v>-20854.028501815785</v>
      </c>
      <c r="H192" s="16">
        <f t="shared" si="30"/>
        <v>20854.028501815785</v>
      </c>
      <c r="I192" s="3">
        <f t="shared" si="22"/>
        <v>-0.36845875299155068</v>
      </c>
      <c r="J192" s="52"/>
    </row>
    <row r="193" spans="1:10" x14ac:dyDescent="0.25">
      <c r="A193" t="s">
        <v>212</v>
      </c>
      <c r="B193" s="8" t="s">
        <v>298</v>
      </c>
      <c r="C193" s="15">
        <f>VLOOKUP($A193,RAW!$B$4:$M$283,11,FALSE)</f>
        <v>34475</v>
      </c>
      <c r="D193" s="15">
        <f>VLOOKUP($A193,RAW!$B$4:$M$283,12,FALSE)</f>
        <v>58481</v>
      </c>
      <c r="E193" s="1">
        <f t="shared" si="27"/>
        <v>24006</v>
      </c>
      <c r="F193" s="1">
        <f t="shared" si="28"/>
        <v>15007.527343724145</v>
      </c>
      <c r="G193" s="16">
        <f t="shared" si="29"/>
        <v>8998.4726562758551</v>
      </c>
      <c r="H193" s="16">
        <f t="shared" si="30"/>
        <v>8998.4726562758551</v>
      </c>
      <c r="I193" s="3">
        <f t="shared" si="22"/>
        <v>0.26101443527993778</v>
      </c>
      <c r="J193" s="52"/>
    </row>
    <row r="194" spans="1:10" x14ac:dyDescent="0.25">
      <c r="A194" t="s">
        <v>58</v>
      </c>
      <c r="B194" s="8" t="s">
        <v>298</v>
      </c>
      <c r="C194" s="15">
        <f>VLOOKUP($A194,RAW!$B$4:$M$283,11,FALSE)</f>
        <v>199750</v>
      </c>
      <c r="D194" s="15">
        <f>VLOOKUP($A194,RAW!$B$4:$M$283,12,FALSE)</f>
        <v>238764</v>
      </c>
      <c r="E194" s="1">
        <f t="shared" si="27"/>
        <v>39014</v>
      </c>
      <c r="F194" s="1">
        <f t="shared" si="28"/>
        <v>86954.41876458007</v>
      </c>
      <c r="G194" s="16">
        <f t="shared" si="29"/>
        <v>-47940.41876458007</v>
      </c>
      <c r="H194" s="16">
        <f t="shared" si="30"/>
        <v>47940.41876458007</v>
      </c>
      <c r="I194" s="3">
        <f t="shared" si="22"/>
        <v>-0.24000209644345466</v>
      </c>
      <c r="J194" s="52"/>
    </row>
    <row r="195" spans="1:10" x14ac:dyDescent="0.25">
      <c r="A195" t="s">
        <v>52</v>
      </c>
      <c r="B195" s="8" t="s">
        <v>299</v>
      </c>
      <c r="C195" s="15">
        <f>VLOOKUP($A195,RAW!$B$4:$M$283,11,FALSE)</f>
        <v>7645</v>
      </c>
      <c r="D195" s="15">
        <f>VLOOKUP($A195,RAW!$B$4:$M$283,12,FALSE)</f>
        <v>14053</v>
      </c>
      <c r="E195" s="1">
        <f t="shared" si="27"/>
        <v>6408</v>
      </c>
      <c r="F195" s="1">
        <f t="shared" si="28"/>
        <v>3327.9926480861809</v>
      </c>
      <c r="G195" s="16">
        <f t="shared" si="29"/>
        <v>3080.0073519138191</v>
      </c>
      <c r="H195" s="16">
        <f t="shared" si="30"/>
        <v>3080.0073519138191</v>
      </c>
      <c r="I195" s="3">
        <f t="shared" ref="I195:I256" si="31">IFERROR(+G195/C195,"")</f>
        <v>0.40287865950475071</v>
      </c>
      <c r="J195" s="52"/>
    </row>
    <row r="196" spans="1:10" x14ac:dyDescent="0.25">
      <c r="A196" t="s">
        <v>163</v>
      </c>
      <c r="B196" s="8" t="s">
        <v>298</v>
      </c>
      <c r="C196" s="15">
        <f>VLOOKUP($A196,RAW!$B$4:$M$283,11,FALSE)</f>
        <v>14258</v>
      </c>
      <c r="D196" s="15">
        <f>VLOOKUP($A196,RAW!$B$4:$M$283,12,FALSE)</f>
        <v>5478</v>
      </c>
      <c r="E196" s="1">
        <f t="shared" si="27"/>
        <v>-8780</v>
      </c>
      <c r="F196" s="1">
        <f t="shared" si="28"/>
        <v>6206.7389373986616</v>
      </c>
      <c r="G196" s="16">
        <f t="shared" si="29"/>
        <v>-14986.738937398663</v>
      </c>
      <c r="H196" s="16">
        <f t="shared" si="30"/>
        <v>14986.738937398663</v>
      </c>
      <c r="I196" s="3">
        <f t="shared" si="31"/>
        <v>-1.0511108807265159</v>
      </c>
      <c r="J196" s="52"/>
    </row>
    <row r="197" spans="1:10" x14ac:dyDescent="0.25">
      <c r="A197" t="s">
        <v>4</v>
      </c>
      <c r="B197" s="8" t="s">
        <v>298</v>
      </c>
      <c r="C197" s="15">
        <f>VLOOKUP($A197,RAW!$B$4:$M$283,11,FALSE)</f>
        <v>70250</v>
      </c>
      <c r="D197" s="15">
        <f>VLOOKUP($A197,RAW!$B$4:$M$283,12,FALSE)</f>
        <v>63864</v>
      </c>
      <c r="E197" s="1">
        <f t="shared" si="27"/>
        <v>-6386</v>
      </c>
      <c r="F197" s="1">
        <f t="shared" si="28"/>
        <v>30580.965798306635</v>
      </c>
      <c r="G197" s="16">
        <f t="shared" si="29"/>
        <v>-36966.965798306635</v>
      </c>
      <c r="H197" s="16">
        <f t="shared" si="30"/>
        <v>36966.965798306635</v>
      </c>
      <c r="I197" s="3">
        <f t="shared" si="31"/>
        <v>-0.52622015371254993</v>
      </c>
      <c r="J197" s="52"/>
    </row>
    <row r="198" spans="1:10" x14ac:dyDescent="0.25">
      <c r="A198" t="s">
        <v>164</v>
      </c>
      <c r="B198" s="8" t="s">
        <v>298</v>
      </c>
      <c r="C198" s="15">
        <f>VLOOKUP($A198,RAW!$B$4:$M$283,11,FALSE)</f>
        <v>297650</v>
      </c>
      <c r="D198" s="15">
        <f>VLOOKUP($A198,RAW!$B$4:$M$283,12,FALSE)</f>
        <v>373192</v>
      </c>
      <c r="E198" s="1">
        <f t="shared" si="27"/>
        <v>75542</v>
      </c>
      <c r="F198" s="1">
        <f t="shared" si="28"/>
        <v>129571.87857460455</v>
      </c>
      <c r="G198" s="16">
        <f t="shared" si="29"/>
        <v>-54029.878574604547</v>
      </c>
      <c r="H198" s="16">
        <f t="shared" si="30"/>
        <v>54029.878574604547</v>
      </c>
      <c r="I198" s="3">
        <f t="shared" si="31"/>
        <v>-0.18152151377323886</v>
      </c>
      <c r="J198" s="52"/>
    </row>
    <row r="199" spans="1:10" x14ac:dyDescent="0.25">
      <c r="A199" t="s">
        <v>245</v>
      </c>
      <c r="B199" s="8" t="s">
        <v>298</v>
      </c>
      <c r="C199" s="15">
        <f>VLOOKUP($A199,RAW!$B$4:$M$283,11,FALSE)</f>
        <v>208735</v>
      </c>
      <c r="D199" s="15">
        <f>VLOOKUP($A199,RAW!$B$4:$M$283,12,FALSE)</f>
        <v>285994</v>
      </c>
      <c r="E199" s="1">
        <f t="shared" si="27"/>
        <v>77259</v>
      </c>
      <c r="F199" s="1">
        <f t="shared" si="28"/>
        <v>90865.735173089473</v>
      </c>
      <c r="G199" s="16">
        <f t="shared" si="29"/>
        <v>-13606.735173089473</v>
      </c>
      <c r="H199" s="16">
        <f t="shared" si="30"/>
        <v>13606.735173089473</v>
      </c>
      <c r="I199" s="3">
        <f t="shared" si="31"/>
        <v>-6.5186648971612207E-2</v>
      </c>
      <c r="J199" s="52"/>
    </row>
    <row r="200" spans="1:10" x14ac:dyDescent="0.25">
      <c r="A200" t="s">
        <v>246</v>
      </c>
      <c r="B200" s="8" t="s">
        <v>298</v>
      </c>
      <c r="C200" s="15">
        <f>VLOOKUP($A200,RAW!$B$4:$M$283,11,FALSE)</f>
        <v>181653</v>
      </c>
      <c r="D200" s="15">
        <f>VLOOKUP($A200,RAW!$B$4:$M$283,12,FALSE)</f>
        <v>185868</v>
      </c>
      <c r="E200" s="1">
        <f t="shared" si="27"/>
        <v>4215</v>
      </c>
      <c r="F200" s="1">
        <f t="shared" si="28"/>
        <v>79076.500785192809</v>
      </c>
      <c r="G200" s="16">
        <f t="shared" si="29"/>
        <v>-74861.500785192809</v>
      </c>
      <c r="H200" s="16">
        <f t="shared" si="30"/>
        <v>74861.500785192809</v>
      </c>
      <c r="I200" s="3">
        <f t="shared" si="31"/>
        <v>-0.41211265866896118</v>
      </c>
      <c r="J200" s="52"/>
    </row>
    <row r="201" spans="1:10" x14ac:dyDescent="0.25">
      <c r="A201" t="s">
        <v>90</v>
      </c>
      <c r="B201" s="8" t="s">
        <v>298</v>
      </c>
      <c r="C201" s="15">
        <f>VLOOKUP($A201,RAW!$B$4:$M$283,11,FALSE)</f>
        <v>37110</v>
      </c>
      <c r="D201" s="15">
        <f>VLOOKUP($A201,RAW!$B$4:$M$283,12,FALSE)</f>
        <v>49319</v>
      </c>
      <c r="E201" s="1">
        <f t="shared" si="27"/>
        <v>12209</v>
      </c>
      <c r="F201" s="1">
        <f t="shared" si="28"/>
        <v>16154.585633810095</v>
      </c>
      <c r="G201" s="16">
        <f t="shared" si="29"/>
        <v>-3945.5856338100948</v>
      </c>
      <c r="H201" s="16">
        <f t="shared" si="30"/>
        <v>3945.5856338100948</v>
      </c>
      <c r="I201" s="3">
        <f t="shared" si="31"/>
        <v>-0.10632135903557248</v>
      </c>
      <c r="J201" s="52"/>
    </row>
    <row r="202" spans="1:10" x14ac:dyDescent="0.25">
      <c r="A202" t="s">
        <v>213</v>
      </c>
      <c r="B202" s="8" t="s">
        <v>298</v>
      </c>
      <c r="C202" s="15">
        <f>VLOOKUP($A202,RAW!$B$4:$M$283,11,FALSE)</f>
        <v>23895</v>
      </c>
      <c r="D202" s="15">
        <f>VLOOKUP($A202,RAW!$B$4:$M$283,12,FALSE)</f>
        <v>30882</v>
      </c>
      <c r="E202" s="1">
        <f t="shared" si="27"/>
        <v>6987</v>
      </c>
      <c r="F202" s="1">
        <f t="shared" si="28"/>
        <v>10401.881533815473</v>
      </c>
      <c r="G202" s="16">
        <f t="shared" si="29"/>
        <v>-3414.8815338154727</v>
      </c>
      <c r="H202" s="16">
        <f t="shared" si="30"/>
        <v>3414.8815338154727</v>
      </c>
      <c r="I202" s="3">
        <f t="shared" si="31"/>
        <v>-0.14291197044634746</v>
      </c>
      <c r="J202" s="52"/>
    </row>
    <row r="203" spans="1:10" x14ac:dyDescent="0.25">
      <c r="A203" t="s">
        <v>247</v>
      </c>
      <c r="B203" s="8" t="s">
        <v>298</v>
      </c>
      <c r="C203" s="15">
        <f>VLOOKUP($A203,RAW!$B$4:$M$283,11,FALSE)</f>
        <v>154440</v>
      </c>
      <c r="D203" s="15">
        <f>VLOOKUP($A203,RAW!$B$4:$M$283,12,FALSE)</f>
        <v>344538</v>
      </c>
      <c r="E203" s="1">
        <f t="shared" si="27"/>
        <v>190098</v>
      </c>
      <c r="F203" s="1">
        <f t="shared" si="28"/>
        <v>67230.239969971197</v>
      </c>
      <c r="G203" s="16">
        <f t="shared" si="29"/>
        <v>122867.7600300288</v>
      </c>
      <c r="H203" s="16">
        <f t="shared" si="30"/>
        <v>122867.7600300288</v>
      </c>
      <c r="I203" s="3">
        <f t="shared" si="31"/>
        <v>0.79556954176397832</v>
      </c>
      <c r="J203" s="52"/>
    </row>
    <row r="204" spans="1:10" x14ac:dyDescent="0.25">
      <c r="A204" t="s">
        <v>165</v>
      </c>
      <c r="B204" s="8" t="s">
        <v>298</v>
      </c>
      <c r="C204" s="15">
        <f>VLOOKUP($A204,RAW!$B$4:$M$283,11,FALSE)</f>
        <v>59319</v>
      </c>
      <c r="D204" s="15">
        <f>VLOOKUP($A204,RAW!$B$4:$M$283,12,FALSE)</f>
        <v>84579</v>
      </c>
      <c r="E204" s="1">
        <f t="shared" si="27"/>
        <v>25260</v>
      </c>
      <c r="F204" s="1">
        <f t="shared" si="28"/>
        <v>25822.523988466208</v>
      </c>
      <c r="G204" s="16">
        <f t="shared" si="29"/>
        <v>-562.52398846620781</v>
      </c>
      <c r="H204" s="16">
        <f t="shared" si="30"/>
        <v>562.52398846620781</v>
      </c>
      <c r="I204" s="3">
        <f t="shared" si="31"/>
        <v>-9.4830322235069341E-3</v>
      </c>
      <c r="J204" s="52"/>
    </row>
    <row r="205" spans="1:10" x14ac:dyDescent="0.25">
      <c r="A205" t="s">
        <v>227</v>
      </c>
      <c r="B205" s="8" t="s">
        <v>298</v>
      </c>
      <c r="C205" s="15">
        <f>VLOOKUP($A205,RAW!$B$4:$M$283,11,FALSE)</f>
        <v>1310033</v>
      </c>
      <c r="D205" s="15">
        <f>VLOOKUP($A205,RAW!$B$4:$M$283,12,FALSE)</f>
        <v>2370721</v>
      </c>
      <c r="E205" s="1">
        <f t="shared" si="27"/>
        <v>1060688</v>
      </c>
      <c r="F205" s="1">
        <f t="shared" si="28"/>
        <v>570278.6386854524</v>
      </c>
      <c r="G205" s="16">
        <f t="shared" si="29"/>
        <v>490409.3613145476</v>
      </c>
      <c r="H205" s="16">
        <f t="shared" si="30"/>
        <v>490409.3613145476</v>
      </c>
      <c r="I205" s="3">
        <f t="shared" si="31"/>
        <v>0.37434886091766206</v>
      </c>
      <c r="J205" s="52"/>
    </row>
    <row r="206" spans="1:10" x14ac:dyDescent="0.25">
      <c r="A206" t="s">
        <v>75</v>
      </c>
      <c r="B206" s="8" t="s">
        <v>299</v>
      </c>
      <c r="C206" s="15">
        <f>VLOOKUP($A206,RAW!$B$4:$M$283,11,FALSE)</f>
        <v>118584</v>
      </c>
      <c r="D206" s="15">
        <f>VLOOKUP($A206,RAW!$B$4:$M$283,12,FALSE)</f>
        <v>358028</v>
      </c>
      <c r="E206" s="1">
        <f t="shared" si="27"/>
        <v>239444</v>
      </c>
      <c r="F206" s="1">
        <f t="shared" si="28"/>
        <v>51621.540900019842</v>
      </c>
      <c r="G206" s="16">
        <f t="shared" si="29"/>
        <v>187822.45909998016</v>
      </c>
      <c r="H206" s="16">
        <f t="shared" si="30"/>
        <v>187822.45909998016</v>
      </c>
      <c r="I206" s="3">
        <f t="shared" si="31"/>
        <v>1.5838769066651501</v>
      </c>
      <c r="J206" s="52"/>
    </row>
    <row r="207" spans="1:10" x14ac:dyDescent="0.25">
      <c r="A207" t="s">
        <v>24</v>
      </c>
      <c r="B207" s="8" t="s">
        <v>298</v>
      </c>
      <c r="C207" s="15">
        <f>VLOOKUP($A207,RAW!$B$4:$M$283,11,FALSE)</f>
        <v>118035</v>
      </c>
      <c r="D207" s="15">
        <f>VLOOKUP($A207,RAW!$B$4:$M$283,12,FALSE)</f>
        <v>185655</v>
      </c>
      <c r="E207" s="1">
        <f t="shared" si="27"/>
        <v>67620</v>
      </c>
      <c r="F207" s="1">
        <f t="shared" si="28"/>
        <v>51382.552284741971</v>
      </c>
      <c r="G207" s="16">
        <f t="shared" si="29"/>
        <v>16237.447715258029</v>
      </c>
      <c r="H207" s="16">
        <f t="shared" si="30"/>
        <v>16237.447715258029</v>
      </c>
      <c r="I207" s="3">
        <f t="shared" si="31"/>
        <v>0.13756468602751751</v>
      </c>
      <c r="J207" s="52"/>
    </row>
    <row r="208" spans="1:10" x14ac:dyDescent="0.25">
      <c r="A208" t="s">
        <v>64</v>
      </c>
      <c r="B208" s="8" t="s">
        <v>298</v>
      </c>
      <c r="C208" s="15">
        <f>VLOOKUP($A208,RAW!$B$4:$M$283,11,FALSE)</f>
        <v>4293</v>
      </c>
      <c r="D208" s="15">
        <f>VLOOKUP($A208,RAW!$B$4:$M$283,12,FALSE)</f>
        <v>15443</v>
      </c>
      <c r="E208" s="1">
        <f t="shared" ref="E208:E239" si="32">D208-C208</f>
        <v>11150</v>
      </c>
      <c r="F208" s="1">
        <f t="shared" ref="F208:F239" si="33">+C208*E$260</f>
        <v>1868.8126145498986</v>
      </c>
      <c r="G208" s="16">
        <f t="shared" ref="G208:G239" si="34">+E208-F208</f>
        <v>9281.1873854501009</v>
      </c>
      <c r="H208" s="16">
        <f t="shared" ref="H208:H239" si="35">ABS(G208)</f>
        <v>9281.1873854501009</v>
      </c>
      <c r="I208" s="3">
        <f t="shared" si="31"/>
        <v>2.1619351002679013</v>
      </c>
      <c r="J208" s="52"/>
    </row>
    <row r="209" spans="1:10" x14ac:dyDescent="0.25">
      <c r="A209" t="s">
        <v>91</v>
      </c>
      <c r="B209" s="8" t="s">
        <v>298</v>
      </c>
      <c r="C209" s="15">
        <f>VLOOKUP($A209,RAW!$B$4:$M$283,11,FALSE)</f>
        <v>71458</v>
      </c>
      <c r="D209" s="15">
        <f>VLOOKUP($A209,RAW!$B$4:$M$283,12,FALSE)</f>
        <v>114055</v>
      </c>
      <c r="E209" s="1">
        <f t="shared" si="32"/>
        <v>42597</v>
      </c>
      <c r="F209" s="1">
        <f t="shared" si="33"/>
        <v>31106.827815165772</v>
      </c>
      <c r="G209" s="16">
        <f t="shared" si="34"/>
        <v>11490.172184834228</v>
      </c>
      <c r="H209" s="16">
        <f t="shared" si="35"/>
        <v>11490.172184834228</v>
      </c>
      <c r="I209" s="3">
        <f t="shared" si="31"/>
        <v>0.16079616256870088</v>
      </c>
      <c r="J209" s="52"/>
    </row>
    <row r="210" spans="1:10" x14ac:dyDescent="0.25">
      <c r="A210" t="s">
        <v>59</v>
      </c>
      <c r="B210" s="8" t="s">
        <v>299</v>
      </c>
      <c r="C210" s="15">
        <f>VLOOKUP($A210,RAW!$B$4:$M$283,11,FALSE)</f>
        <v>19460</v>
      </c>
      <c r="D210" s="15">
        <f>VLOOKUP($A210,RAW!$B$4:$M$283,12,FALSE)</f>
        <v>32667</v>
      </c>
      <c r="E210" s="1">
        <f t="shared" si="32"/>
        <v>13207</v>
      </c>
      <c r="F210" s="1">
        <f t="shared" si="33"/>
        <v>8471.2540133102793</v>
      </c>
      <c r="G210" s="16">
        <f t="shared" si="34"/>
        <v>4735.7459866897207</v>
      </c>
      <c r="H210" s="16">
        <f t="shared" si="35"/>
        <v>4735.7459866897207</v>
      </c>
      <c r="I210" s="3">
        <f t="shared" si="31"/>
        <v>0.24335796437254475</v>
      </c>
      <c r="J210" s="52"/>
    </row>
    <row r="211" spans="1:10" x14ac:dyDescent="0.25">
      <c r="A211" t="s">
        <v>121</v>
      </c>
      <c r="B211" s="8" t="s">
        <v>298</v>
      </c>
      <c r="C211" s="15">
        <f>VLOOKUP($A211,RAW!$B$4:$M$283,11,FALSE)</f>
        <v>160834</v>
      </c>
      <c r="D211" s="15">
        <f>VLOOKUP($A211,RAW!$B$4:$M$283,12,FALSE)</f>
        <v>238072</v>
      </c>
      <c r="E211" s="1">
        <f t="shared" si="32"/>
        <v>77238</v>
      </c>
      <c r="F211" s="1">
        <f t="shared" si="33"/>
        <v>70013.652002916002</v>
      </c>
      <c r="G211" s="16">
        <f t="shared" si="34"/>
        <v>7224.3479970839981</v>
      </c>
      <c r="H211" s="16">
        <f t="shared" si="35"/>
        <v>7224.3479970839981</v>
      </c>
      <c r="I211" s="3">
        <f t="shared" si="31"/>
        <v>4.4918039699839575E-2</v>
      </c>
      <c r="J211" s="52"/>
    </row>
    <row r="212" spans="1:10" x14ac:dyDescent="0.25">
      <c r="A212" t="s">
        <v>60</v>
      </c>
      <c r="B212" s="8" t="s">
        <v>298</v>
      </c>
      <c r="C212" s="15">
        <f>VLOOKUP($A212,RAW!$B$4:$M$283,11,FALSE)</f>
        <v>16452</v>
      </c>
      <c r="D212" s="15">
        <f>VLOOKUP($A212,RAW!$B$4:$M$283,12,FALSE)</f>
        <v>113293</v>
      </c>
      <c r="E212" s="1">
        <f t="shared" si="32"/>
        <v>96841</v>
      </c>
      <c r="F212" s="1">
        <f t="shared" si="33"/>
        <v>7161.8227660318962</v>
      </c>
      <c r="G212" s="16">
        <f t="shared" si="34"/>
        <v>89679.177233968105</v>
      </c>
      <c r="H212" s="16">
        <f t="shared" si="35"/>
        <v>89679.177233968105</v>
      </c>
      <c r="I212" s="3">
        <f t="shared" si="31"/>
        <v>5.4509589857748662</v>
      </c>
      <c r="J212" s="52"/>
    </row>
    <row r="213" spans="1:10" x14ac:dyDescent="0.25">
      <c r="A213" t="s">
        <v>61</v>
      </c>
      <c r="B213" s="8" t="s">
        <v>298</v>
      </c>
      <c r="C213" s="15">
        <f>VLOOKUP($A213,RAW!$B$4:$M$283,11,FALSE)</f>
        <v>45410</v>
      </c>
      <c r="D213" s="15">
        <f>VLOOKUP($A213,RAW!$B$4:$M$283,12,FALSE)</f>
        <v>68931</v>
      </c>
      <c r="E213" s="1">
        <f t="shared" si="32"/>
        <v>23521</v>
      </c>
      <c r="F213" s="1">
        <f t="shared" si="33"/>
        <v>19767.710418521056</v>
      </c>
      <c r="G213" s="16">
        <f t="shared" si="34"/>
        <v>3753.2895814789445</v>
      </c>
      <c r="H213" s="16">
        <f t="shared" si="35"/>
        <v>3753.2895814789445</v>
      </c>
      <c r="I213" s="3">
        <f t="shared" si="31"/>
        <v>8.265337109621107E-2</v>
      </c>
      <c r="J213" s="52"/>
    </row>
    <row r="214" spans="1:10" x14ac:dyDescent="0.25">
      <c r="A214" t="s">
        <v>166</v>
      </c>
      <c r="B214" s="8" t="s">
        <v>298</v>
      </c>
      <c r="C214" s="15">
        <f>VLOOKUP($A214,RAW!$B$4:$M$283,11,FALSE)</f>
        <v>34684</v>
      </c>
      <c r="D214" s="15">
        <f>VLOOKUP($A214,RAW!$B$4:$M$283,12,FALSE)</f>
        <v>34475</v>
      </c>
      <c r="E214" s="1">
        <f t="shared" si="32"/>
        <v>-209</v>
      </c>
      <c r="F214" s="1">
        <f t="shared" si="33"/>
        <v>15098.508437700602</v>
      </c>
      <c r="G214" s="16">
        <f t="shared" si="34"/>
        <v>-15307.508437700602</v>
      </c>
      <c r="H214" s="16">
        <f t="shared" si="35"/>
        <v>15307.508437700602</v>
      </c>
      <c r="I214" s="3">
        <f t="shared" si="31"/>
        <v>-0.44134207235903017</v>
      </c>
      <c r="J214" s="52"/>
    </row>
    <row r="215" spans="1:10" x14ac:dyDescent="0.25">
      <c r="A215" t="s">
        <v>167</v>
      </c>
      <c r="B215" s="8" t="s">
        <v>298</v>
      </c>
      <c r="C215" s="15">
        <f>VLOOKUP($A215,RAW!$B$4:$M$283,11,FALSE)</f>
        <v>56680</v>
      </c>
      <c r="D215" s="15">
        <f>VLOOKUP($A215,RAW!$B$4:$M$283,12,FALSE)</f>
        <v>64147</v>
      </c>
      <c r="E215" s="1">
        <f t="shared" si="32"/>
        <v>7467</v>
      </c>
      <c r="F215" s="1">
        <f t="shared" si="33"/>
        <v>24673.724433423773</v>
      </c>
      <c r="G215" s="16">
        <f t="shared" si="34"/>
        <v>-17206.724433423773</v>
      </c>
      <c r="H215" s="16">
        <f t="shared" si="35"/>
        <v>17206.724433423773</v>
      </c>
      <c r="I215" s="3">
        <f t="shared" si="31"/>
        <v>-0.30357664843725779</v>
      </c>
      <c r="J215" s="52"/>
    </row>
    <row r="216" spans="1:10" x14ac:dyDescent="0.25">
      <c r="A216" t="s">
        <v>214</v>
      </c>
      <c r="B216" s="8" t="s">
        <v>299</v>
      </c>
      <c r="C216" s="15">
        <f>VLOOKUP($A216,RAW!$B$4:$M$283,11,FALSE)</f>
        <v>59708</v>
      </c>
      <c r="D216" s="15">
        <f>VLOOKUP($A216,RAW!$B$4:$M$283,12,FALSE)</f>
        <v>49599</v>
      </c>
      <c r="E216" s="1">
        <f t="shared" si="32"/>
        <v>-10109</v>
      </c>
      <c r="F216" s="1">
        <f t="shared" si="33"/>
        <v>25991.862005484592</v>
      </c>
      <c r="G216" s="16">
        <f t="shared" si="34"/>
        <v>-36100.862005484596</v>
      </c>
      <c r="H216" s="16">
        <f t="shared" si="35"/>
        <v>36100.862005484596</v>
      </c>
      <c r="I216" s="3">
        <f t="shared" si="31"/>
        <v>-0.60462353462659268</v>
      </c>
      <c r="J216" s="52"/>
    </row>
    <row r="217" spans="1:10" x14ac:dyDescent="0.25">
      <c r="A217" t="s">
        <v>123</v>
      </c>
      <c r="B217" s="8" t="s">
        <v>298</v>
      </c>
      <c r="C217" s="15">
        <f>VLOOKUP($A217,RAW!$B$4:$M$283,11,FALSE)</f>
        <v>3552853</v>
      </c>
      <c r="D217" s="15">
        <f>VLOOKUP($A217,RAW!$B$4:$M$283,12,FALSE)</f>
        <v>5762665</v>
      </c>
      <c r="E217" s="1">
        <f t="shared" si="32"/>
        <v>2209812</v>
      </c>
      <c r="F217" s="1">
        <f t="shared" si="33"/>
        <v>1546614.6061126138</v>
      </c>
      <c r="G217" s="16">
        <f t="shared" si="34"/>
        <v>663197.39388738619</v>
      </c>
      <c r="H217" s="16">
        <f t="shared" si="35"/>
        <v>663197.39388738619</v>
      </c>
      <c r="I217" s="3">
        <f t="shared" si="31"/>
        <v>0.18666615080539109</v>
      </c>
      <c r="J217" s="52"/>
    </row>
    <row r="218" spans="1:10" x14ac:dyDescent="0.25">
      <c r="A218" t="s">
        <v>215</v>
      </c>
      <c r="B218" s="8" t="s">
        <v>299</v>
      </c>
      <c r="C218" s="15">
        <f>VLOOKUP($A218,RAW!$B$4:$M$283,11,FALSE)</f>
        <v>101610</v>
      </c>
      <c r="D218" s="15">
        <f>VLOOKUP($A218,RAW!$B$4:$M$283,12,FALSE)</f>
        <v>112252</v>
      </c>
      <c r="E218" s="1">
        <f t="shared" si="32"/>
        <v>10642</v>
      </c>
      <c r="F218" s="1">
        <f t="shared" si="33"/>
        <v>44232.483057166362</v>
      </c>
      <c r="G218" s="16">
        <f t="shared" si="34"/>
        <v>-33590.483057166362</v>
      </c>
      <c r="H218" s="16">
        <f t="shared" si="35"/>
        <v>33590.483057166362</v>
      </c>
      <c r="I218" s="3">
        <f t="shared" si="31"/>
        <v>-0.33058245307712197</v>
      </c>
      <c r="J218" s="52"/>
    </row>
    <row r="219" spans="1:10" x14ac:dyDescent="0.25">
      <c r="A219" t="s">
        <v>252</v>
      </c>
      <c r="B219" s="8" t="s">
        <v>298</v>
      </c>
      <c r="C219" s="15">
        <f>VLOOKUP($A219,RAW!$B$4:$M$283,11,FALSE)</f>
        <v>599763</v>
      </c>
      <c r="D219" s="15">
        <f>VLOOKUP($A219,RAW!$B$4:$M$283,12,FALSE)</f>
        <v>1120347</v>
      </c>
      <c r="E219" s="1">
        <f t="shared" si="32"/>
        <v>520584</v>
      </c>
      <c r="F219" s="1">
        <f t="shared" si="33"/>
        <v>261086.5735244097</v>
      </c>
      <c r="G219" s="16">
        <f t="shared" si="34"/>
        <v>259497.4264755903</v>
      </c>
      <c r="H219" s="16">
        <f t="shared" si="35"/>
        <v>259497.4264755903</v>
      </c>
      <c r="I219" s="3">
        <f t="shared" si="31"/>
        <v>0.43266661410522206</v>
      </c>
      <c r="J219" s="52"/>
    </row>
    <row r="220" spans="1:10" x14ac:dyDescent="0.25">
      <c r="A220" t="s">
        <v>248</v>
      </c>
      <c r="B220" s="8" t="s">
        <v>298</v>
      </c>
      <c r="C220" s="15">
        <f>VLOOKUP($A220,RAW!$B$4:$M$283,11,FALSE)</f>
        <v>20115</v>
      </c>
      <c r="D220" s="15">
        <f>VLOOKUP($A220,RAW!$B$4:$M$283,12,FALSE)</f>
        <v>29975</v>
      </c>
      <c r="E220" s="1">
        <f t="shared" si="32"/>
        <v>9860</v>
      </c>
      <c r="F220" s="1">
        <f t="shared" si="33"/>
        <v>8756.3861499350605</v>
      </c>
      <c r="G220" s="16">
        <f t="shared" si="34"/>
        <v>1103.6138500649395</v>
      </c>
      <c r="H220" s="16">
        <f t="shared" si="35"/>
        <v>1103.6138500649395</v>
      </c>
      <c r="I220" s="3">
        <f t="shared" si="31"/>
        <v>5.4865217502606985E-2</v>
      </c>
      <c r="J220" s="52"/>
    </row>
    <row r="221" spans="1:10" x14ac:dyDescent="0.25">
      <c r="A221" t="s">
        <v>107</v>
      </c>
      <c r="B221" s="8" t="s">
        <v>298</v>
      </c>
      <c r="C221" s="15">
        <f>VLOOKUP($A221,RAW!$B$4:$M$283,11,FALSE)</f>
        <v>309189</v>
      </c>
      <c r="D221" s="15">
        <f>VLOOKUP($A221,RAW!$B$4:$M$283,12,FALSE)</f>
        <v>336148</v>
      </c>
      <c r="E221" s="1">
        <f t="shared" si="32"/>
        <v>26959</v>
      </c>
      <c r="F221" s="1">
        <f t="shared" si="33"/>
        <v>134594.99265783103</v>
      </c>
      <c r="G221" s="16">
        <f t="shared" si="34"/>
        <v>-107635.99265783103</v>
      </c>
      <c r="H221" s="16">
        <f t="shared" si="35"/>
        <v>107635.99265783103</v>
      </c>
      <c r="I221" s="3">
        <f t="shared" si="31"/>
        <v>-0.34812361583960305</v>
      </c>
      <c r="J221" s="52"/>
    </row>
    <row r="222" spans="1:10" x14ac:dyDescent="0.25">
      <c r="A222" t="s">
        <v>168</v>
      </c>
      <c r="B222" s="8" t="s">
        <v>299</v>
      </c>
      <c r="C222" s="15">
        <f>VLOOKUP($A222,RAW!$B$4:$M$283,11,FALSE)</f>
        <v>58075</v>
      </c>
      <c r="D222" s="15">
        <f>VLOOKUP($A222,RAW!$B$4:$M$283,12,FALSE)</f>
        <v>42125</v>
      </c>
      <c r="E222" s="1">
        <f t="shared" si="32"/>
        <v>-15950</v>
      </c>
      <c r="F222" s="1">
        <f t="shared" si="33"/>
        <v>25280.990586998687</v>
      </c>
      <c r="G222" s="16">
        <f t="shared" si="34"/>
        <v>-41230.990586998683</v>
      </c>
      <c r="H222" s="16">
        <f t="shared" si="35"/>
        <v>41230.990586998683</v>
      </c>
      <c r="I222" s="3">
        <f t="shared" si="31"/>
        <v>-0.70996109491172932</v>
      </c>
      <c r="J222" s="52"/>
    </row>
    <row r="223" spans="1:10" x14ac:dyDescent="0.25">
      <c r="A223" t="s">
        <v>62</v>
      </c>
      <c r="B223" s="8" t="s">
        <v>298</v>
      </c>
      <c r="C223" s="15">
        <f>VLOOKUP($A223,RAW!$B$4:$M$283,11,FALSE)</f>
        <v>87329</v>
      </c>
      <c r="D223" s="15">
        <f>VLOOKUP($A223,RAW!$B$4:$M$283,12,FALSE)</f>
        <v>132744</v>
      </c>
      <c r="E223" s="1">
        <f t="shared" si="32"/>
        <v>45415</v>
      </c>
      <c r="F223" s="1">
        <f t="shared" si="33"/>
        <v>38015.731846267903</v>
      </c>
      <c r="G223" s="16">
        <f t="shared" si="34"/>
        <v>7399.2681537320968</v>
      </c>
      <c r="H223" s="16">
        <f t="shared" si="35"/>
        <v>7399.2681537320968</v>
      </c>
      <c r="I223" s="3">
        <f t="shared" si="31"/>
        <v>8.472864860163401E-2</v>
      </c>
      <c r="J223" s="52"/>
    </row>
    <row r="224" spans="1:10" x14ac:dyDescent="0.25">
      <c r="A224" t="s">
        <v>216</v>
      </c>
      <c r="B224" s="8" t="s">
        <v>299</v>
      </c>
      <c r="C224" s="15">
        <f>VLOOKUP($A224,RAW!$B$4:$M$283,11,FALSE)</f>
        <v>83991</v>
      </c>
      <c r="D224" s="15">
        <f>VLOOKUP($A224,RAW!$B$4:$M$283,12,FALSE)</f>
        <v>83580</v>
      </c>
      <c r="E224" s="1">
        <f t="shared" si="32"/>
        <v>-411</v>
      </c>
      <c r="F224" s="1">
        <f t="shared" si="33"/>
        <v>36562.646240079324</v>
      </c>
      <c r="G224" s="16">
        <f t="shared" si="34"/>
        <v>-36973.646240079324</v>
      </c>
      <c r="H224" s="16">
        <f t="shared" si="35"/>
        <v>36973.646240079324</v>
      </c>
      <c r="I224" s="3">
        <f t="shared" si="31"/>
        <v>-0.44020962055552765</v>
      </c>
      <c r="J224" s="52"/>
    </row>
    <row r="225" spans="1:10" x14ac:dyDescent="0.25">
      <c r="A225" t="s">
        <v>67</v>
      </c>
      <c r="B225" s="8" t="s">
        <v>298</v>
      </c>
      <c r="C225" s="15">
        <f>VLOOKUP($A225,RAW!$B$4:$M$283,11,FALSE)</f>
        <v>45672</v>
      </c>
      <c r="D225" s="15">
        <f>VLOOKUP($A225,RAW!$B$4:$M$283,12,FALSE)</f>
        <v>98925</v>
      </c>
      <c r="E225" s="1">
        <f t="shared" si="32"/>
        <v>53253</v>
      </c>
      <c r="F225" s="1">
        <f t="shared" si="33"/>
        <v>19881.763273170971</v>
      </c>
      <c r="G225" s="16">
        <f t="shared" si="34"/>
        <v>33371.236726829025</v>
      </c>
      <c r="H225" s="16">
        <f t="shared" si="35"/>
        <v>33371.236726829025</v>
      </c>
      <c r="I225" s="3">
        <f t="shared" si="31"/>
        <v>0.73067167469848104</v>
      </c>
      <c r="J225" s="52"/>
    </row>
    <row r="226" spans="1:10" x14ac:dyDescent="0.25">
      <c r="A226" t="s">
        <v>169</v>
      </c>
      <c r="B226" s="8" t="s">
        <v>298</v>
      </c>
      <c r="C226" s="15">
        <f>VLOOKUP($A226,RAW!$B$4:$M$283,11,FALSE)</f>
        <v>232512</v>
      </c>
      <c r="D226" s="15">
        <f>VLOOKUP($A226,RAW!$B$4:$M$283,12,FALSE)</f>
        <v>317288</v>
      </c>
      <c r="E226" s="1">
        <f t="shared" si="32"/>
        <v>84776</v>
      </c>
      <c r="F226" s="1">
        <f t="shared" si="33"/>
        <v>101216.24939068856</v>
      </c>
      <c r="G226" s="16">
        <f t="shared" si="34"/>
        <v>-16440.249390688565</v>
      </c>
      <c r="H226" s="16">
        <f t="shared" si="35"/>
        <v>16440.249390688565</v>
      </c>
      <c r="I226" s="3">
        <f t="shared" si="31"/>
        <v>-7.0707100668733508E-2</v>
      </c>
      <c r="J226" s="52"/>
    </row>
    <row r="227" spans="1:10" x14ac:dyDescent="0.25">
      <c r="A227" t="s">
        <v>217</v>
      </c>
      <c r="B227" s="8" t="s">
        <v>298</v>
      </c>
      <c r="C227" s="15">
        <f>VLOOKUP($A227,RAW!$B$4:$M$283,11,FALSE)</f>
        <v>142027</v>
      </c>
      <c r="D227" s="15">
        <f>VLOOKUP($A227,RAW!$B$4:$M$283,12,FALSE)</f>
        <v>113579</v>
      </c>
      <c r="E227" s="1">
        <f t="shared" si="32"/>
        <v>-28448</v>
      </c>
      <c r="F227" s="1">
        <f t="shared" si="33"/>
        <v>61826.65949375226</v>
      </c>
      <c r="G227" s="16">
        <f t="shared" si="34"/>
        <v>-90274.65949375226</v>
      </c>
      <c r="H227" s="16">
        <f t="shared" si="35"/>
        <v>90274.65949375226</v>
      </c>
      <c r="I227" s="3">
        <f t="shared" si="31"/>
        <v>-0.63561618209039306</v>
      </c>
      <c r="J227" s="52"/>
    </row>
    <row r="228" spans="1:10" x14ac:dyDescent="0.25">
      <c r="A228" t="s">
        <v>65</v>
      </c>
      <c r="B228" s="8" t="s">
        <v>298</v>
      </c>
      <c r="C228" s="15">
        <f>VLOOKUP($A228,RAW!$B$4:$M$283,11,FALSE)</f>
        <v>24377</v>
      </c>
      <c r="D228" s="15">
        <f>VLOOKUP($A228,RAW!$B$4:$M$283,12,FALSE)</f>
        <v>25894</v>
      </c>
      <c r="E228" s="1">
        <f t="shared" si="32"/>
        <v>1517</v>
      </c>
      <c r="F228" s="1">
        <f t="shared" si="33"/>
        <v>10611.703961072182</v>
      </c>
      <c r="G228" s="16">
        <f t="shared" si="34"/>
        <v>-9094.7039610721822</v>
      </c>
      <c r="H228" s="16">
        <f t="shared" si="35"/>
        <v>9094.7039610721822</v>
      </c>
      <c r="I228" s="3">
        <f t="shared" si="31"/>
        <v>-0.373085447802116</v>
      </c>
      <c r="J228" s="52"/>
    </row>
    <row r="229" spans="1:10" x14ac:dyDescent="0.25">
      <c r="A229" t="s">
        <v>108</v>
      </c>
      <c r="B229" s="8" t="s">
        <v>298</v>
      </c>
      <c r="C229" s="15">
        <f>VLOOKUP($A229,RAW!$B$4:$M$283,11,FALSE)</f>
        <v>1680694</v>
      </c>
      <c r="D229" s="15">
        <f>VLOOKUP($A229,RAW!$B$4:$M$283,12,FALSE)</f>
        <v>3952601</v>
      </c>
      <c r="E229" s="1">
        <f t="shared" si="32"/>
        <v>2271907</v>
      </c>
      <c r="F229" s="1">
        <f t="shared" si="33"/>
        <v>731633.39119457896</v>
      </c>
      <c r="G229" s="16">
        <f t="shared" si="34"/>
        <v>1540273.608805421</v>
      </c>
      <c r="H229" s="16">
        <f t="shared" si="35"/>
        <v>1540273.608805421</v>
      </c>
      <c r="I229" s="3">
        <f t="shared" si="31"/>
        <v>0.916450947528474</v>
      </c>
      <c r="J229" s="52"/>
    </row>
    <row r="230" spans="1:10" x14ac:dyDescent="0.25">
      <c r="A230" t="s">
        <v>122</v>
      </c>
      <c r="B230" s="8" t="s">
        <v>298</v>
      </c>
      <c r="C230" s="15">
        <f>VLOOKUP($A230,RAW!$B$4:$M$283,11,FALSE)</f>
        <v>14519</v>
      </c>
      <c r="D230" s="15">
        <f>VLOOKUP($A230,RAW!$B$4:$M$283,12,FALSE)</f>
        <v>35745</v>
      </c>
      <c r="E230" s="1">
        <f t="shared" si="32"/>
        <v>21226</v>
      </c>
      <c r="F230" s="1">
        <f t="shared" si="33"/>
        <v>6320.3564758094526</v>
      </c>
      <c r="G230" s="16">
        <f t="shared" si="34"/>
        <v>14905.643524190547</v>
      </c>
      <c r="H230" s="16">
        <f t="shared" si="35"/>
        <v>14905.643524190547</v>
      </c>
      <c r="I230" s="3">
        <f t="shared" si="31"/>
        <v>1.0266301759205556</v>
      </c>
      <c r="J230" s="52"/>
    </row>
    <row r="231" spans="1:10" x14ac:dyDescent="0.25">
      <c r="A231" t="s">
        <v>170</v>
      </c>
      <c r="B231" s="8" t="s">
        <v>298</v>
      </c>
      <c r="C231" s="15">
        <f>VLOOKUP($A231,RAW!$B$4:$M$283,11,FALSE)</f>
        <v>12068</v>
      </c>
      <c r="D231" s="15">
        <f>VLOOKUP($A231,RAW!$B$4:$M$283,12,FALSE)</f>
        <v>6775</v>
      </c>
      <c r="E231" s="1">
        <f t="shared" si="32"/>
        <v>-5293</v>
      </c>
      <c r="F231" s="1">
        <f t="shared" si="33"/>
        <v>5253.3963737219137</v>
      </c>
      <c r="G231" s="16">
        <f t="shared" si="34"/>
        <v>-10546.396373721913</v>
      </c>
      <c r="H231" s="16">
        <f t="shared" si="35"/>
        <v>10546.396373721913</v>
      </c>
      <c r="I231" s="3">
        <f t="shared" si="31"/>
        <v>-0.8739141841002579</v>
      </c>
      <c r="J231" s="52"/>
    </row>
    <row r="232" spans="1:10" x14ac:dyDescent="0.25">
      <c r="A232" t="s">
        <v>171</v>
      </c>
      <c r="B232" s="8" t="s">
        <v>298</v>
      </c>
      <c r="C232" s="15">
        <f>VLOOKUP($A232,RAW!$B$4:$M$283,11,FALSE)</f>
        <v>56070</v>
      </c>
      <c r="D232" s="15">
        <f>VLOOKUP($A232,RAW!$B$4:$M$283,12,FALSE)</f>
        <v>71610</v>
      </c>
      <c r="E232" s="1">
        <f t="shared" si="32"/>
        <v>15540</v>
      </c>
      <c r="F232" s="1">
        <f t="shared" si="33"/>
        <v>24408.181527559474</v>
      </c>
      <c r="G232" s="16">
        <f t="shared" si="34"/>
        <v>-8868.1815275594745</v>
      </c>
      <c r="H232" s="16">
        <f t="shared" si="35"/>
        <v>8868.1815275594745</v>
      </c>
      <c r="I232" s="3">
        <f t="shared" si="31"/>
        <v>-0.15816268106936821</v>
      </c>
      <c r="J232" s="52"/>
    </row>
    <row r="233" spans="1:10" x14ac:dyDescent="0.25">
      <c r="A233" t="s">
        <v>68</v>
      </c>
      <c r="B233" s="8" t="s">
        <v>298</v>
      </c>
      <c r="C233" s="15">
        <f>VLOOKUP($A233,RAW!$B$4:$M$283,11,FALSE)</f>
        <v>27806</v>
      </c>
      <c r="D233" s="15">
        <f>VLOOKUP($A233,RAW!$B$4:$M$283,12,FALSE)</f>
        <v>56785</v>
      </c>
      <c r="E233" s="1">
        <f t="shared" si="32"/>
        <v>28979</v>
      </c>
      <c r="F233" s="1">
        <f t="shared" si="33"/>
        <v>12104.403345020844</v>
      </c>
      <c r="G233" s="16">
        <f t="shared" si="34"/>
        <v>16874.596654979156</v>
      </c>
      <c r="H233" s="16">
        <f t="shared" si="35"/>
        <v>16874.596654979156</v>
      </c>
      <c r="I233" s="3">
        <f t="shared" si="31"/>
        <v>0.60686890077606115</v>
      </c>
      <c r="J233" s="52"/>
    </row>
    <row r="234" spans="1:10" x14ac:dyDescent="0.25">
      <c r="A234" t="s">
        <v>218</v>
      </c>
      <c r="B234" s="8" t="s">
        <v>299</v>
      </c>
      <c r="C234" s="15">
        <f>VLOOKUP($A234,RAW!$B$4:$M$283,11,FALSE)</f>
        <v>67941</v>
      </c>
      <c r="D234" s="15">
        <f>VLOOKUP($A234,RAW!$B$4:$M$283,12,FALSE)</f>
        <v>65510</v>
      </c>
      <c r="E234" s="1">
        <f t="shared" si="32"/>
        <v>-2431</v>
      </c>
      <c r="F234" s="1">
        <f t="shared" si="33"/>
        <v>29575.82060217439</v>
      </c>
      <c r="G234" s="16">
        <f t="shared" si="34"/>
        <v>-32006.82060217439</v>
      </c>
      <c r="H234" s="16">
        <f t="shared" si="35"/>
        <v>32006.82060217439</v>
      </c>
      <c r="I234" s="3">
        <f t="shared" si="31"/>
        <v>-0.471097284440535</v>
      </c>
      <c r="J234" s="52"/>
    </row>
    <row r="235" spans="1:10" x14ac:dyDescent="0.25">
      <c r="A235" t="s">
        <v>172</v>
      </c>
      <c r="B235" s="8" t="s">
        <v>299</v>
      </c>
      <c r="C235" s="15">
        <f>VLOOKUP($A235,RAW!$B$4:$M$283,11,FALSE)</f>
        <v>109078</v>
      </c>
      <c r="D235" s="15">
        <f>VLOOKUP($A235,RAW!$B$4:$M$283,12,FALSE)</f>
        <v>55491</v>
      </c>
      <c r="E235" s="1">
        <f t="shared" si="32"/>
        <v>-53587</v>
      </c>
      <c r="F235" s="1">
        <f t="shared" si="33"/>
        <v>47483.424730927989</v>
      </c>
      <c r="G235" s="16">
        <f t="shared" si="34"/>
        <v>-101070.42473092799</v>
      </c>
      <c r="H235" s="16">
        <f t="shared" si="35"/>
        <v>101070.42473092799</v>
      </c>
      <c r="I235" s="3">
        <f t="shared" si="31"/>
        <v>-0.92658853967736843</v>
      </c>
      <c r="J235" s="52"/>
    </row>
    <row r="236" spans="1:10" x14ac:dyDescent="0.25">
      <c r="A236" t="s">
        <v>219</v>
      </c>
      <c r="B236" s="8" t="s">
        <v>299</v>
      </c>
      <c r="C236" s="15">
        <f>VLOOKUP($A236,RAW!$B$4:$M$283,11,FALSE)</f>
        <v>214959</v>
      </c>
      <c r="D236" s="15">
        <f>VLOOKUP($A236,RAW!$B$4:$M$283,12,FALSE)</f>
        <v>190053</v>
      </c>
      <c r="E236" s="1">
        <f t="shared" si="32"/>
        <v>-24906</v>
      </c>
      <c r="F236" s="1">
        <f t="shared" si="33"/>
        <v>93575.143445383568</v>
      </c>
      <c r="G236" s="16">
        <f t="shared" si="34"/>
        <v>-118481.14344538357</v>
      </c>
      <c r="H236" s="16">
        <f t="shared" si="35"/>
        <v>118481.14344538357</v>
      </c>
      <c r="I236" s="3">
        <f t="shared" si="31"/>
        <v>-0.55118019457377254</v>
      </c>
      <c r="J236" s="52"/>
    </row>
    <row r="237" spans="1:10" x14ac:dyDescent="0.25">
      <c r="A237" t="s">
        <v>69</v>
      </c>
      <c r="B237" s="8" t="s">
        <v>298</v>
      </c>
      <c r="C237" s="15">
        <f>VLOOKUP($A237,RAW!$B$4:$M$283,11,FALSE)</f>
        <v>1172517</v>
      </c>
      <c r="D237" s="15">
        <f>VLOOKUP($A237,RAW!$B$4:$M$283,12,FALSE)</f>
        <v>2191110</v>
      </c>
      <c r="E237" s="1">
        <f t="shared" si="32"/>
        <v>1018593</v>
      </c>
      <c r="F237" s="1">
        <f t="shared" si="33"/>
        <v>510415.69074637862</v>
      </c>
      <c r="G237" s="16">
        <f t="shared" si="34"/>
        <v>508177.30925362138</v>
      </c>
      <c r="H237" s="16">
        <f t="shared" si="35"/>
        <v>508177.30925362138</v>
      </c>
      <c r="I237" s="3">
        <f t="shared" si="31"/>
        <v>0.43340719942962141</v>
      </c>
      <c r="J237" s="52"/>
    </row>
    <row r="238" spans="1:10" x14ac:dyDescent="0.25">
      <c r="A238" t="s">
        <v>264</v>
      </c>
      <c r="B238" s="8" t="s">
        <v>298</v>
      </c>
      <c r="C238" s="15">
        <f>VLOOKUP($A238,RAW!$B$4:$M$283,11,FALSE)</f>
        <v>25800</v>
      </c>
      <c r="D238" s="15">
        <f>VLOOKUP($A238,RAW!$B$4:$M$283,12,FALSE)</f>
        <v>25592</v>
      </c>
      <c r="E238" s="1">
        <f t="shared" si="32"/>
        <v>-208</v>
      </c>
      <c r="F238" s="1">
        <f t="shared" si="33"/>
        <v>11231.158969342507</v>
      </c>
      <c r="G238" s="16">
        <f t="shared" si="34"/>
        <v>-11439.158969342507</v>
      </c>
      <c r="H238" s="16">
        <f t="shared" si="35"/>
        <v>11439.158969342507</v>
      </c>
      <c r="I238" s="3">
        <f t="shared" si="31"/>
        <v>-0.44337825462567854</v>
      </c>
      <c r="J238" s="52"/>
    </row>
    <row r="239" spans="1:10" x14ac:dyDescent="0.25">
      <c r="A239" t="s">
        <v>72</v>
      </c>
      <c r="B239" s="8" t="s">
        <v>299</v>
      </c>
      <c r="C239" s="15">
        <f>VLOOKUP($A239,RAW!$B$4:$M$283,11,FALSE)</f>
        <v>31932</v>
      </c>
      <c r="D239" s="15">
        <f>VLOOKUP($A239,RAW!$B$4:$M$283,12,FALSE)</f>
        <v>186969</v>
      </c>
      <c r="E239" s="1">
        <f t="shared" si="32"/>
        <v>155037</v>
      </c>
      <c r="F239" s="1">
        <f t="shared" si="33"/>
        <v>13900.518147637402</v>
      </c>
      <c r="G239" s="16">
        <f t="shared" si="34"/>
        <v>141136.4818523626</v>
      </c>
      <c r="H239" s="16">
        <f t="shared" si="35"/>
        <v>141136.4818523626</v>
      </c>
      <c r="I239" s="3">
        <f t="shared" si="31"/>
        <v>4.4199073610285167</v>
      </c>
      <c r="J239" s="52"/>
    </row>
    <row r="240" spans="1:10" x14ac:dyDescent="0.25">
      <c r="A240" t="s">
        <v>70</v>
      </c>
      <c r="B240" s="8" t="s">
        <v>299</v>
      </c>
      <c r="C240" s="15">
        <f>VLOOKUP($A240,RAW!$B$4:$M$283,11,FALSE)</f>
        <v>83905</v>
      </c>
      <c r="D240" s="15">
        <f>VLOOKUP($A240,RAW!$B$4:$M$283,12,FALSE)</f>
        <v>197162</v>
      </c>
      <c r="E240" s="1">
        <f t="shared" ref="E240:E256" si="36">D240-C240</f>
        <v>113257</v>
      </c>
      <c r="F240" s="1">
        <f t="shared" ref="F240:F256" si="37">+C240*E$260</f>
        <v>36525.209043514849</v>
      </c>
      <c r="G240" s="16">
        <f t="shared" ref="G240:G256" si="38">+E240-F240</f>
        <v>76731.790956485143</v>
      </c>
      <c r="H240" s="16">
        <f t="shared" ref="H240:H256" si="39">ABS(G240)</f>
        <v>76731.790956485143</v>
      </c>
      <c r="I240" s="3">
        <f t="shared" si="31"/>
        <v>0.91450796682539948</v>
      </c>
      <c r="J240" s="52"/>
    </row>
    <row r="241" spans="1:20" x14ac:dyDescent="0.25">
      <c r="A241" t="s">
        <v>71</v>
      </c>
      <c r="B241" s="8" t="s">
        <v>299</v>
      </c>
      <c r="C241" s="15">
        <f>VLOOKUP($A241,RAW!$B$4:$M$283,11,FALSE)</f>
        <v>85742</v>
      </c>
      <c r="D241" s="15">
        <f>VLOOKUP($A241,RAW!$B$4:$M$283,12,FALSE)</f>
        <v>217861</v>
      </c>
      <c r="E241" s="1">
        <f t="shared" si="36"/>
        <v>132119</v>
      </c>
      <c r="F241" s="1">
        <f t="shared" si="37"/>
        <v>37324.884974781598</v>
      </c>
      <c r="G241" s="16">
        <f t="shared" si="38"/>
        <v>94794.115025218402</v>
      </c>
      <c r="H241" s="16">
        <f t="shared" si="39"/>
        <v>94794.115025218402</v>
      </c>
      <c r="I241" s="3">
        <f t="shared" si="31"/>
        <v>1.1055738730752538</v>
      </c>
      <c r="J241" s="52"/>
    </row>
    <row r="242" spans="1:20" x14ac:dyDescent="0.25">
      <c r="A242" t="s">
        <v>109</v>
      </c>
      <c r="B242" s="8" t="s">
        <v>299</v>
      </c>
      <c r="C242" s="15">
        <f>VLOOKUP($A242,RAW!$B$4:$M$283,11,FALSE)</f>
        <v>9044</v>
      </c>
      <c r="D242" s="15">
        <f>VLOOKUP($A242,RAW!$B$4:$M$283,12,FALSE)</f>
        <v>6274</v>
      </c>
      <c r="E242" s="1">
        <f t="shared" si="36"/>
        <v>-2770</v>
      </c>
      <c r="F242" s="1">
        <f t="shared" si="37"/>
        <v>3937.0000666175829</v>
      </c>
      <c r="G242" s="16">
        <f t="shared" si="38"/>
        <v>-6707.0000666175829</v>
      </c>
      <c r="H242" s="16">
        <f t="shared" si="39"/>
        <v>6707.0000666175829</v>
      </c>
      <c r="I242" s="3">
        <f t="shared" si="31"/>
        <v>-0.74159664602140452</v>
      </c>
      <c r="J242" s="52"/>
    </row>
    <row r="243" spans="1:20" x14ac:dyDescent="0.25">
      <c r="A243" t="s">
        <v>110</v>
      </c>
      <c r="B243" s="8" t="s">
        <v>299</v>
      </c>
      <c r="C243" s="15">
        <f>VLOOKUP($A243,RAW!$B$4:$M$283,11,FALSE)</f>
        <v>36443</v>
      </c>
      <c r="D243" s="15">
        <f>VLOOKUP($A243,RAW!$B$4:$M$283,12,FALSE)</f>
        <v>27580</v>
      </c>
      <c r="E243" s="1">
        <f t="shared" si="36"/>
        <v>-8863</v>
      </c>
      <c r="F243" s="1">
        <f t="shared" si="37"/>
        <v>15864.229702315854</v>
      </c>
      <c r="G243" s="16">
        <f t="shared" si="38"/>
        <v>-24727.229702315854</v>
      </c>
      <c r="H243" s="16">
        <f t="shared" si="39"/>
        <v>24727.229702315854</v>
      </c>
      <c r="I243" s="3">
        <f t="shared" si="31"/>
        <v>-0.67851795138478865</v>
      </c>
      <c r="J243" s="52"/>
    </row>
    <row r="244" spans="1:20" x14ac:dyDescent="0.25">
      <c r="A244" t="s">
        <v>111</v>
      </c>
      <c r="B244" s="8" t="s">
        <v>299</v>
      </c>
      <c r="C244" s="15">
        <f>VLOOKUP($A244,RAW!$B$4:$M$283,11,FALSE)</f>
        <v>393692</v>
      </c>
      <c r="D244" s="15">
        <f>VLOOKUP($A244,RAW!$B$4:$M$283,12,FALSE)</f>
        <v>669767</v>
      </c>
      <c r="E244" s="1">
        <f t="shared" si="36"/>
        <v>276075</v>
      </c>
      <c r="F244" s="1">
        <f t="shared" si="37"/>
        <v>171380.52081234072</v>
      </c>
      <c r="G244" s="16">
        <f t="shared" si="38"/>
        <v>104694.47918765928</v>
      </c>
      <c r="H244" s="16">
        <f t="shared" si="39"/>
        <v>104694.47918765928</v>
      </c>
      <c r="I244" s="3">
        <f t="shared" si="31"/>
        <v>0.26592991269230587</v>
      </c>
      <c r="J244" s="52"/>
    </row>
    <row r="245" spans="1:20" x14ac:dyDescent="0.25">
      <c r="A245" t="s">
        <v>73</v>
      </c>
      <c r="B245" s="8" t="s">
        <v>298</v>
      </c>
      <c r="C245" s="15">
        <f>VLOOKUP($A245,RAW!$B$4:$M$283,11,FALSE)</f>
        <v>25605</v>
      </c>
      <c r="D245" s="15">
        <f>VLOOKUP($A245,RAW!$B$4:$M$283,12,FALSE)</f>
        <v>47115</v>
      </c>
      <c r="E245" s="1">
        <f t="shared" si="36"/>
        <v>21510</v>
      </c>
      <c r="F245" s="1">
        <f t="shared" si="37"/>
        <v>11146.272302713756</v>
      </c>
      <c r="G245" s="16">
        <f t="shared" si="38"/>
        <v>10363.727697286244</v>
      </c>
      <c r="H245" s="16">
        <f t="shared" si="39"/>
        <v>10363.727697286244</v>
      </c>
      <c r="I245" s="3">
        <f t="shared" si="31"/>
        <v>0.4047540596479689</v>
      </c>
      <c r="J245" s="52"/>
    </row>
    <row r="246" spans="1:20" x14ac:dyDescent="0.25">
      <c r="A246" t="s">
        <v>112</v>
      </c>
      <c r="B246" s="8" t="s">
        <v>298</v>
      </c>
      <c r="C246" s="15">
        <f>VLOOKUP($A246,RAW!$B$4:$M$283,11,FALSE)</f>
        <v>60924</v>
      </c>
      <c r="D246" s="15">
        <f>VLOOKUP($A246,RAW!$B$4:$M$283,12,FALSE)</f>
        <v>93141</v>
      </c>
      <c r="E246" s="1">
        <f t="shared" si="36"/>
        <v>32217</v>
      </c>
      <c r="F246" s="1">
        <f t="shared" si="37"/>
        <v>26521.206552256703</v>
      </c>
      <c r="G246" s="16">
        <f t="shared" si="38"/>
        <v>5695.7934477432973</v>
      </c>
      <c r="H246" s="16">
        <f t="shared" si="39"/>
        <v>5695.7934477432973</v>
      </c>
      <c r="I246" s="3">
        <f t="shared" si="31"/>
        <v>9.3490142599686452E-2</v>
      </c>
      <c r="J246" s="52"/>
    </row>
    <row r="247" spans="1:20" x14ac:dyDescent="0.25">
      <c r="A247" t="s">
        <v>173</v>
      </c>
      <c r="B247" s="8" t="s">
        <v>298</v>
      </c>
      <c r="C247" s="15">
        <f>VLOOKUP($A247,RAW!$B$4:$M$283,11,FALSE)</f>
        <v>137547</v>
      </c>
      <c r="D247" s="15">
        <f>VLOOKUP($A247,RAW!$B$4:$M$283,12,FALSE)</f>
        <v>162454</v>
      </c>
      <c r="E247" s="1">
        <f t="shared" si="36"/>
        <v>24907</v>
      </c>
      <c r="F247" s="1">
        <f t="shared" si="37"/>
        <v>59876.442742486586</v>
      </c>
      <c r="G247" s="16">
        <f t="shared" si="38"/>
        <v>-34969.442742486586</v>
      </c>
      <c r="H247" s="16">
        <f t="shared" si="39"/>
        <v>34969.442742486586</v>
      </c>
      <c r="I247" s="3">
        <f t="shared" si="31"/>
        <v>-0.25423631734960839</v>
      </c>
      <c r="J247" s="52"/>
    </row>
    <row r="248" spans="1:20" x14ac:dyDescent="0.25">
      <c r="A248" t="s">
        <v>174</v>
      </c>
      <c r="B248" s="8" t="s">
        <v>298</v>
      </c>
      <c r="C248" s="15">
        <f>VLOOKUP($A248,RAW!$B$4:$M$283,11,FALSE)</f>
        <v>163760</v>
      </c>
      <c r="D248" s="15">
        <f>VLOOKUP($A248,RAW!$B$4:$M$283,12,FALSE)</f>
        <v>208005</v>
      </c>
      <c r="E248" s="1">
        <f t="shared" si="36"/>
        <v>44245</v>
      </c>
      <c r="F248" s="1">
        <f t="shared" si="37"/>
        <v>71287.387318586392</v>
      </c>
      <c r="G248" s="16">
        <f t="shared" si="38"/>
        <v>-27042.387318586392</v>
      </c>
      <c r="H248" s="16">
        <f t="shared" si="39"/>
        <v>27042.387318586392</v>
      </c>
      <c r="I248" s="3">
        <f t="shared" si="31"/>
        <v>-0.16513426550187099</v>
      </c>
      <c r="J248" s="52"/>
    </row>
    <row r="249" spans="1:20" x14ac:dyDescent="0.25">
      <c r="A249" t="s">
        <v>220</v>
      </c>
      <c r="B249" s="8" t="s">
        <v>298</v>
      </c>
      <c r="C249" s="15">
        <f>VLOOKUP($A249,RAW!$B$4:$M$283,11,FALSE)</f>
        <v>1426082</v>
      </c>
      <c r="D249" s="15">
        <f>VLOOKUP($A249,RAW!$B$4:$M$283,12,FALSE)</f>
        <v>1799248</v>
      </c>
      <c r="E249" s="1">
        <f t="shared" si="36"/>
        <v>373166</v>
      </c>
      <c r="F249" s="1">
        <f t="shared" si="37"/>
        <v>620796.6529192985</v>
      </c>
      <c r="G249" s="16">
        <f t="shared" si="38"/>
        <v>-247630.6529192985</v>
      </c>
      <c r="H249" s="16">
        <f t="shared" si="39"/>
        <v>247630.6529192985</v>
      </c>
      <c r="I249" s="3">
        <f t="shared" si="31"/>
        <v>-0.17364404916358142</v>
      </c>
      <c r="J249" s="52"/>
    </row>
    <row r="250" spans="1:20" x14ac:dyDescent="0.25">
      <c r="A250" t="s">
        <v>12</v>
      </c>
      <c r="B250" s="8" t="s">
        <v>298</v>
      </c>
      <c r="C250" s="15">
        <f>VLOOKUP($A250,RAW!$B$4:$M$283,11,FALSE)</f>
        <v>67497</v>
      </c>
      <c r="D250" s="15">
        <f>VLOOKUP($A250,RAW!$B$4:$M$283,12,FALSE)</f>
        <v>67322</v>
      </c>
      <c r="E250" s="1">
        <f t="shared" si="36"/>
        <v>-175</v>
      </c>
      <c r="F250" s="1">
        <f t="shared" si="37"/>
        <v>29382.540192004311</v>
      </c>
      <c r="G250" s="16">
        <f t="shared" si="38"/>
        <v>-29557.540192004311</v>
      </c>
      <c r="H250" s="16">
        <f t="shared" si="39"/>
        <v>29557.540192004311</v>
      </c>
      <c r="I250" s="3">
        <f t="shared" si="31"/>
        <v>-0.43790894694585408</v>
      </c>
      <c r="J250" s="52"/>
      <c r="N250" s="7"/>
      <c r="O250" s="7"/>
      <c r="P250" s="7"/>
      <c r="Q250" s="7"/>
      <c r="R250" s="7"/>
      <c r="S250" s="7"/>
      <c r="T250" s="7"/>
    </row>
    <row r="251" spans="1:20" x14ac:dyDescent="0.25">
      <c r="A251" t="s">
        <v>249</v>
      </c>
      <c r="B251" s="8" t="s">
        <v>298</v>
      </c>
      <c r="C251" s="15">
        <f>VLOOKUP($A251,RAW!$B$4:$M$283,11,FALSE)</f>
        <v>26834</v>
      </c>
      <c r="D251" s="15">
        <f>VLOOKUP($A251,RAW!$B$4:$M$283,12,FALSE)</f>
        <v>25498</v>
      </c>
      <c r="E251" s="1">
        <f t="shared" si="36"/>
        <v>-1336</v>
      </c>
      <c r="F251" s="1">
        <f t="shared" si="37"/>
        <v>11681.275960594452</v>
      </c>
      <c r="G251" s="16">
        <f t="shared" si="38"/>
        <v>-13017.275960594452</v>
      </c>
      <c r="H251" s="16">
        <f t="shared" si="39"/>
        <v>13017.275960594452</v>
      </c>
      <c r="I251" s="3">
        <f t="shared" si="31"/>
        <v>-0.48510382203899727</v>
      </c>
      <c r="J251" s="52"/>
      <c r="N251" s="7"/>
      <c r="O251" s="7"/>
      <c r="P251" s="7"/>
      <c r="Q251" s="7"/>
      <c r="R251" s="7"/>
      <c r="S251" s="7"/>
      <c r="T251" s="7"/>
    </row>
    <row r="252" spans="1:20" x14ac:dyDescent="0.25">
      <c r="A252" t="s">
        <v>74</v>
      </c>
      <c r="B252" s="8" t="s">
        <v>298</v>
      </c>
      <c r="C252" s="15">
        <f>VLOOKUP($A252,RAW!$B$4:$M$283,11,FALSE)</f>
        <v>17944</v>
      </c>
      <c r="D252" s="15">
        <f>VLOOKUP($A252,RAW!$B$4:$M$283,12,FALSE)</f>
        <v>18313</v>
      </c>
      <c r="E252" s="1">
        <f t="shared" si="36"/>
        <v>369</v>
      </c>
      <c r="F252" s="1">
        <f t="shared" si="37"/>
        <v>7811.3145948016263</v>
      </c>
      <c r="G252" s="16">
        <f t="shared" si="38"/>
        <v>-7442.3145948016263</v>
      </c>
      <c r="H252" s="16">
        <f t="shared" si="39"/>
        <v>7442.3145948016263</v>
      </c>
      <c r="I252" s="3">
        <f t="shared" si="31"/>
        <v>-0.41475226230503937</v>
      </c>
      <c r="J252" s="52"/>
      <c r="N252" s="7"/>
      <c r="O252" s="7"/>
      <c r="P252" s="7"/>
      <c r="Q252" s="7"/>
      <c r="R252" s="7"/>
      <c r="S252" s="7"/>
      <c r="T252" s="7"/>
    </row>
    <row r="253" spans="1:20" x14ac:dyDescent="0.25">
      <c r="A253" t="s">
        <v>250</v>
      </c>
      <c r="B253" s="8" t="s">
        <v>298</v>
      </c>
      <c r="C253" s="15">
        <f>VLOOKUP($A253,RAW!$B$4:$M$283,11,FALSE)</f>
        <v>747779</v>
      </c>
      <c r="D253" s="15">
        <f>VLOOKUP($A253,RAW!$B$4:$M$283,12,FALSE)</f>
        <v>1813021</v>
      </c>
      <c r="E253" s="1">
        <f t="shared" si="36"/>
        <v>1065242</v>
      </c>
      <c r="F253" s="1">
        <f t="shared" si="37"/>
        <v>325520.34197426244</v>
      </c>
      <c r="G253" s="16">
        <f t="shared" si="38"/>
        <v>739721.65802573762</v>
      </c>
      <c r="H253" s="16">
        <f t="shared" si="39"/>
        <v>739721.65802573762</v>
      </c>
      <c r="I253" s="3">
        <f t="shared" si="31"/>
        <v>0.98922496890891243</v>
      </c>
      <c r="J253" s="52"/>
      <c r="N253" s="7"/>
      <c r="O253" s="7"/>
      <c r="P253" s="7"/>
      <c r="Q253" s="7"/>
      <c r="R253" s="7"/>
      <c r="S253" s="7"/>
      <c r="T253" s="7"/>
    </row>
    <row r="254" spans="1:20" x14ac:dyDescent="0.25">
      <c r="A254" t="s">
        <v>251</v>
      </c>
      <c r="B254" s="8" t="s">
        <v>298</v>
      </c>
      <c r="C254" s="15">
        <f>VLOOKUP($A254,RAW!$B$4:$M$283,11,FALSE)</f>
        <v>12933</v>
      </c>
      <c r="D254" s="15">
        <f>VLOOKUP($A254,RAW!$B$4:$M$283,12,FALSE)</f>
        <v>35069</v>
      </c>
      <c r="E254" s="1">
        <f t="shared" si="36"/>
        <v>22136</v>
      </c>
      <c r="F254" s="1">
        <f t="shared" si="37"/>
        <v>5629.9449205622732</v>
      </c>
      <c r="G254" s="16">
        <f t="shared" si="38"/>
        <v>16506.055079437727</v>
      </c>
      <c r="H254" s="16">
        <f t="shared" si="39"/>
        <v>16506.055079437727</v>
      </c>
      <c r="I254" s="3">
        <f t="shared" si="31"/>
        <v>1.2762742657881176</v>
      </c>
      <c r="J254" s="52"/>
      <c r="N254" s="7"/>
      <c r="O254" s="7"/>
      <c r="P254" s="7"/>
      <c r="Q254" s="7"/>
      <c r="R254" s="7"/>
      <c r="S254" s="7"/>
      <c r="T254" s="7"/>
    </row>
    <row r="255" spans="1:20" x14ac:dyDescent="0.25">
      <c r="A255" t="s">
        <v>221</v>
      </c>
      <c r="B255" s="8" t="s">
        <v>299</v>
      </c>
      <c r="C255" s="15">
        <f>VLOOKUP($A255,RAW!$B$4:$M$283,11,FALSE)</f>
        <v>109040</v>
      </c>
      <c r="D255" s="15">
        <f>VLOOKUP($A255,RAW!$B$4:$M$283,12,FALSE)</f>
        <v>88254</v>
      </c>
      <c r="E255" s="1">
        <f t="shared" si="36"/>
        <v>-20786</v>
      </c>
      <c r="F255" s="1">
        <f t="shared" si="37"/>
        <v>47466.882713841354</v>
      </c>
      <c r="G255" s="16">
        <f t="shared" si="38"/>
        <v>-68252.882713841362</v>
      </c>
      <c r="H255" s="16">
        <f t="shared" si="39"/>
        <v>68252.882713841362</v>
      </c>
      <c r="I255" s="3">
        <f t="shared" si="31"/>
        <v>-0.62594353185841312</v>
      </c>
      <c r="J255" s="52"/>
      <c r="N255" s="7"/>
      <c r="O255" s="7"/>
      <c r="P255" s="7"/>
      <c r="Q255" s="7"/>
      <c r="R255" s="7"/>
      <c r="S255" s="7"/>
      <c r="T255" s="7"/>
    </row>
    <row r="256" spans="1:20" x14ac:dyDescent="0.25">
      <c r="A256" t="s">
        <v>222</v>
      </c>
      <c r="B256" s="8" t="s">
        <v>298</v>
      </c>
      <c r="C256" s="15">
        <f>VLOOKUP($A256,RAW!$B$4:$M$283,11,FALSE)</f>
        <v>294999</v>
      </c>
      <c r="D256" s="15">
        <f>VLOOKUP($A256,RAW!$B$4:$M$283,12,FALSE)</f>
        <v>428375</v>
      </c>
      <c r="E256" s="1">
        <f t="shared" si="36"/>
        <v>133376</v>
      </c>
      <c r="F256" s="1">
        <f t="shared" si="37"/>
        <v>128417.85522469266</v>
      </c>
      <c r="G256" s="16">
        <f t="shared" si="38"/>
        <v>4958.1447753073444</v>
      </c>
      <c r="H256" s="16">
        <f t="shared" si="39"/>
        <v>4958.1447753073444</v>
      </c>
      <c r="I256" s="3">
        <f t="shared" si="31"/>
        <v>1.680732739876184E-2</v>
      </c>
      <c r="J256" s="52"/>
      <c r="N256" s="7"/>
      <c r="O256" s="7"/>
      <c r="P256" s="7"/>
      <c r="Q256" s="7"/>
      <c r="R256" s="7"/>
      <c r="S256" s="7"/>
      <c r="T256" s="7"/>
    </row>
    <row r="257" spans="1:20" x14ac:dyDescent="0.25">
      <c r="A257" s="2"/>
      <c r="B257" s="39"/>
      <c r="C257" s="40"/>
      <c r="D257" s="40"/>
      <c r="E257" s="41"/>
      <c r="F257" s="41"/>
      <c r="G257" s="42"/>
      <c r="H257" s="42"/>
      <c r="I257" s="4"/>
      <c r="J257" s="52"/>
      <c r="K257" s="7"/>
      <c r="L257" s="7"/>
      <c r="M257" s="7"/>
      <c r="N257" s="7"/>
      <c r="O257" s="7"/>
      <c r="P257" s="7"/>
      <c r="Q257" s="7"/>
      <c r="R257" s="7"/>
      <c r="S257" s="7"/>
      <c r="T257" s="7"/>
    </row>
    <row r="258" spans="1:20" ht="30" x14ac:dyDescent="0.25">
      <c r="A258" s="7"/>
      <c r="B258" s="21"/>
      <c r="C258" s="49" t="s">
        <v>816</v>
      </c>
      <c r="D258" s="49" t="s">
        <v>817</v>
      </c>
      <c r="E258" s="50" t="s">
        <v>796</v>
      </c>
      <c r="F258" s="27"/>
      <c r="G258" s="51"/>
      <c r="H258" s="51" t="s">
        <v>801</v>
      </c>
      <c r="I258" s="7"/>
      <c r="K258" s="7"/>
      <c r="L258" s="7"/>
      <c r="M258" s="7"/>
      <c r="N258" s="7"/>
      <c r="O258" s="7"/>
      <c r="P258" s="7"/>
      <c r="Q258" s="7"/>
      <c r="R258" s="7"/>
      <c r="S258" s="7"/>
      <c r="T258" s="7"/>
    </row>
    <row r="259" spans="1:20" x14ac:dyDescent="0.25">
      <c r="C259" s="15">
        <f>SUM(C3:C256)</f>
        <v>60134274</v>
      </c>
      <c r="D259" s="15">
        <f>SUM(D3:D256)</f>
        <v>86311700</v>
      </c>
      <c r="E259" s="5">
        <f>+D259/C259</f>
        <v>1.4353162391218026</v>
      </c>
      <c r="F259" s="15"/>
      <c r="H259" s="15">
        <f>SUM(H3:H256)</f>
        <v>22212698.110352248</v>
      </c>
      <c r="I259" s="15"/>
      <c r="J259" s="74"/>
      <c r="K259" s="7"/>
      <c r="L259" s="7"/>
      <c r="M259" s="7"/>
      <c r="N259" s="7"/>
      <c r="O259" s="7"/>
      <c r="P259" s="7"/>
      <c r="Q259" s="7"/>
      <c r="R259" s="7"/>
      <c r="S259" s="7"/>
      <c r="T259" s="7"/>
    </row>
    <row r="260" spans="1:20" x14ac:dyDescent="0.25">
      <c r="E260" s="5">
        <f>+E259-1</f>
        <v>0.43531623912180262</v>
      </c>
      <c r="K260" s="7"/>
      <c r="L260" s="7"/>
      <c r="M260" s="7"/>
      <c r="N260" s="7"/>
      <c r="O260" s="7"/>
      <c r="P260" s="7"/>
      <c r="Q260" s="7"/>
      <c r="R260" s="7"/>
      <c r="S260" s="7"/>
      <c r="T260" s="7"/>
    </row>
    <row r="261" spans="1:20" x14ac:dyDescent="0.25">
      <c r="E261" s="11"/>
      <c r="K261" s="7"/>
      <c r="L261" s="7"/>
      <c r="M261" s="7"/>
      <c r="N261" s="7"/>
      <c r="O261" s="7"/>
      <c r="P261" s="7"/>
      <c r="Q261" s="7"/>
      <c r="R261" s="7"/>
      <c r="S261" s="7"/>
      <c r="T261" s="7"/>
    </row>
    <row r="262" spans="1:20" x14ac:dyDescent="0.25">
      <c r="C262" t="s">
        <v>310</v>
      </c>
      <c r="F262" s="17"/>
      <c r="G262" s="43" t="s">
        <v>797</v>
      </c>
    </row>
    <row r="263" spans="1:20" x14ac:dyDescent="0.25">
      <c r="C263" s="46">
        <f>+H259/C259</f>
        <v>0.36938498850675822</v>
      </c>
      <c r="G263" s="8" t="s">
        <v>798</v>
      </c>
      <c r="H263" s="1">
        <f>ABS(SUMIFS(E3:E256,I3:I256,"&lt;"&amp;-1*E260))</f>
        <v>2216948</v>
      </c>
    </row>
    <row r="264" spans="1:20" x14ac:dyDescent="0.25">
      <c r="G264" s="8" t="s">
        <v>799</v>
      </c>
      <c r="H264" s="1">
        <f>SUMIF(G3:G256,"&gt;0")</f>
        <v>11106349.055176128</v>
      </c>
    </row>
    <row r="265" spans="1:20" x14ac:dyDescent="0.25">
      <c r="G265" s="8" t="s">
        <v>802</v>
      </c>
      <c r="H265" s="1">
        <f>+H264+H263</f>
        <v>13323297.055176128</v>
      </c>
    </row>
    <row r="266" spans="1:20" x14ac:dyDescent="0.25">
      <c r="G266" s="8" t="s">
        <v>803</v>
      </c>
      <c r="H266" s="45">
        <f>H265/C259</f>
        <v>0.22155912375654735</v>
      </c>
    </row>
    <row r="270" spans="1:20" x14ac:dyDescent="0.25">
      <c r="C270" s="15"/>
    </row>
    <row r="271" spans="1:20" x14ac:dyDescent="0.25">
      <c r="C271" s="28"/>
    </row>
  </sheetData>
  <sortState ref="A3:I256">
    <sortCondition ref="A3:A256"/>
  </sortState>
  <mergeCells count="1">
    <mergeCell ref="K2:M2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1"/>
  <sheetViews>
    <sheetView workbookViewId="0"/>
  </sheetViews>
  <sheetFormatPr defaultRowHeight="15" x14ac:dyDescent="0.25"/>
  <cols>
    <col min="1" max="1" width="56.28515625" bestFit="1" customWidth="1"/>
    <col min="2" max="2" width="11.85546875" style="8" customWidth="1"/>
    <col min="3" max="3" width="12" style="8" customWidth="1"/>
    <col min="4" max="4" width="12.5703125" style="8" customWidth="1"/>
    <col min="5" max="5" width="11.42578125" customWidth="1"/>
    <col min="6" max="6" width="13.42578125" style="3" customWidth="1"/>
    <col min="7" max="9" width="11.85546875" customWidth="1"/>
    <col min="10" max="10" width="4" style="53" customWidth="1"/>
    <col min="11" max="11" width="14.140625" customWidth="1"/>
    <col min="12" max="12" width="44.5703125" customWidth="1"/>
    <col min="13" max="14" width="14" customWidth="1"/>
    <col min="15" max="15" width="9.5703125" customWidth="1"/>
  </cols>
  <sheetData>
    <row r="1" spans="1:17" x14ac:dyDescent="0.25">
      <c r="A1" t="s">
        <v>815</v>
      </c>
      <c r="B1" s="18" t="s">
        <v>846</v>
      </c>
      <c r="E1" s="8"/>
      <c r="J1" s="44"/>
    </row>
    <row r="2" spans="1:17" ht="60" x14ac:dyDescent="0.25">
      <c r="A2" t="s">
        <v>787</v>
      </c>
      <c r="B2" s="34" t="s">
        <v>788</v>
      </c>
      <c r="C2" s="35">
        <v>1960</v>
      </c>
      <c r="D2" s="35">
        <v>1970</v>
      </c>
      <c r="E2" s="34" t="s">
        <v>789</v>
      </c>
      <c r="F2" s="36" t="s">
        <v>790</v>
      </c>
      <c r="G2" s="34" t="s">
        <v>792</v>
      </c>
      <c r="H2" s="33" t="s">
        <v>791</v>
      </c>
      <c r="I2" s="34" t="s">
        <v>793</v>
      </c>
      <c r="J2" s="71"/>
      <c r="K2" s="95" t="str">
        <f>"Summary Statistics "&amp;A1</f>
        <v>Summary Statistics Decade: 1960 to 1970</v>
      </c>
      <c r="L2" s="96"/>
      <c r="M2" s="97"/>
    </row>
    <row r="3" spans="1:17" x14ac:dyDescent="0.25">
      <c r="A3" t="s">
        <v>14</v>
      </c>
      <c r="B3" s="8" t="s">
        <v>298</v>
      </c>
      <c r="C3" s="15">
        <f>VLOOKUP($A3,RAW!$B$4:$S$283,12,FALSE)</f>
        <v>537968</v>
      </c>
      <c r="D3" s="15">
        <f>VLOOKUP($A3,RAW!$B$4:$S$283,13,FALSE)</f>
        <v>811700</v>
      </c>
      <c r="E3" s="1">
        <f t="shared" ref="E3:E23" si="0">D3-C3</f>
        <v>273732</v>
      </c>
      <c r="F3" s="1">
        <f t="shared" ref="F3:F23" si="1">+C3*E$260</f>
        <v>141105.09227098949</v>
      </c>
      <c r="G3" s="16">
        <f t="shared" ref="G3:G23" si="2">+E3-F3</f>
        <v>132626.90772901051</v>
      </c>
      <c r="H3" s="16">
        <f t="shared" ref="H3:H23" si="3">ABS(G3)</f>
        <v>132626.90772901051</v>
      </c>
      <c r="I3" s="3">
        <f>IFERROR(+G3/C3,"")</f>
        <v>0.24653307953077228</v>
      </c>
      <c r="J3" s="52"/>
      <c r="K3" s="9" t="str">
        <f>"Total Jobs in "&amp;C2</f>
        <v>Total Jobs in 1960</v>
      </c>
      <c r="L3" s="9"/>
      <c r="M3" s="12">
        <f>+C259</f>
        <v>86306520</v>
      </c>
      <c r="O3" s="13"/>
    </row>
    <row r="4" spans="1:17" x14ac:dyDescent="0.25">
      <c r="A4" t="s">
        <v>15</v>
      </c>
      <c r="B4" s="8" t="s">
        <v>298</v>
      </c>
      <c r="C4" s="15">
        <f>VLOOKUP($A4,RAW!$B$4:$S$283,12,FALSE)</f>
        <v>18536</v>
      </c>
      <c r="D4" s="15">
        <f>VLOOKUP($A4,RAW!$B$4:$S$283,13,FALSE)</f>
        <v>25000</v>
      </c>
      <c r="E4" s="1">
        <f t="shared" si="0"/>
        <v>6464</v>
      </c>
      <c r="F4" s="1">
        <f t="shared" si="1"/>
        <v>4861.85793641083</v>
      </c>
      <c r="G4" s="16">
        <f t="shared" si="2"/>
        <v>1602.14206358917</v>
      </c>
      <c r="H4" s="16">
        <f t="shared" si="3"/>
        <v>1602.14206358917</v>
      </c>
      <c r="I4" s="3">
        <f t="shared" ref="I4:I67" si="4">IFERROR(+G4/C4,"")</f>
        <v>8.6434077664499898E-2</v>
      </c>
      <c r="J4" s="52"/>
      <c r="K4" s="9" t="str">
        <f>"Total Jobs in "&amp;D2</f>
        <v>Total Jobs in 1970</v>
      </c>
      <c r="L4" s="9"/>
      <c r="M4" s="12">
        <f>+D259</f>
        <v>108944092.25</v>
      </c>
    </row>
    <row r="5" spans="1:17" x14ac:dyDescent="0.25">
      <c r="A5" t="s">
        <v>115</v>
      </c>
      <c r="B5" s="8" t="s">
        <v>298</v>
      </c>
      <c r="C5" s="15">
        <f>VLOOKUP($A5,RAW!$B$4:$S$283,12,FALSE)</f>
        <v>40913</v>
      </c>
      <c r="D5" s="15">
        <f>VLOOKUP($A5,RAW!$B$4:$S$283,13,FALSE)</f>
        <v>75100</v>
      </c>
      <c r="E5" s="1">
        <f t="shared" si="0"/>
        <v>34187</v>
      </c>
      <c r="F5" s="1">
        <f t="shared" si="1"/>
        <v>10731.182226606403</v>
      </c>
      <c r="G5" s="16">
        <f t="shared" si="2"/>
        <v>23455.817773393595</v>
      </c>
      <c r="H5" s="16">
        <f t="shared" si="3"/>
        <v>23455.817773393595</v>
      </c>
      <c r="I5" s="3">
        <f t="shared" si="4"/>
        <v>0.57330965153847424</v>
      </c>
      <c r="J5" s="52"/>
      <c r="K5" s="9" t="s">
        <v>319</v>
      </c>
      <c r="L5" s="9"/>
      <c r="M5" s="12">
        <f>M4-M3</f>
        <v>22637572.25</v>
      </c>
    </row>
    <row r="6" spans="1:17" x14ac:dyDescent="0.25">
      <c r="A6" t="s">
        <v>94</v>
      </c>
      <c r="B6" s="8" t="s">
        <v>298</v>
      </c>
      <c r="C6" s="15">
        <f>VLOOKUP($A6,RAW!$B$4:$S$283,12,FALSE)</f>
        <v>193252</v>
      </c>
      <c r="D6" s="15">
        <f>VLOOKUP($A6,RAW!$B$4:$S$283,13,FALSE)</f>
        <v>22900</v>
      </c>
      <c r="E6" s="1">
        <f t="shared" si="0"/>
        <v>-170352</v>
      </c>
      <c r="F6" s="1">
        <f t="shared" si="1"/>
        <v>50688.593543767034</v>
      </c>
      <c r="G6" s="16">
        <f t="shared" si="2"/>
        <v>-221040.59354376703</v>
      </c>
      <c r="H6" s="16">
        <f t="shared" si="3"/>
        <v>221040.59354376703</v>
      </c>
      <c r="I6" s="3">
        <f t="shared" si="4"/>
        <v>-1.143794597436337</v>
      </c>
      <c r="J6" s="52"/>
      <c r="K6" s="9" t="s">
        <v>311</v>
      </c>
      <c r="L6" s="9"/>
      <c r="M6" s="37">
        <f>(M5/M3)</f>
        <v>0.26229272423450745</v>
      </c>
    </row>
    <row r="7" spans="1:17" x14ac:dyDescent="0.25">
      <c r="A7" t="s">
        <v>48</v>
      </c>
      <c r="B7" s="8" t="s">
        <v>299</v>
      </c>
      <c r="C7" s="15">
        <f>VLOOKUP($A7,RAW!$B$4:$S$283,12,FALSE)</f>
        <v>9554</v>
      </c>
      <c r="D7" s="15">
        <f>VLOOKUP($A7,RAW!$B$4:$S$283,13,FALSE)</f>
        <v>16300</v>
      </c>
      <c r="E7" s="1">
        <f t="shared" si="0"/>
        <v>6746</v>
      </c>
      <c r="F7" s="1">
        <f t="shared" si="1"/>
        <v>2505.9446873364841</v>
      </c>
      <c r="G7" s="16">
        <f t="shared" si="2"/>
        <v>4240.0553126635159</v>
      </c>
      <c r="H7" s="16">
        <f t="shared" si="3"/>
        <v>4240.0553126635159</v>
      </c>
      <c r="I7" s="3">
        <f t="shared" si="4"/>
        <v>0.44379896511026962</v>
      </c>
      <c r="J7" s="52"/>
      <c r="K7" s="9" t="s">
        <v>302</v>
      </c>
      <c r="L7" s="9"/>
      <c r="M7" s="12">
        <f>+M15+M17</f>
        <v>25874288.254277777</v>
      </c>
    </row>
    <row r="8" spans="1:17" x14ac:dyDescent="0.25">
      <c r="A8" t="s">
        <v>16</v>
      </c>
      <c r="B8" s="8" t="s">
        <v>299</v>
      </c>
      <c r="C8" s="15">
        <f>VLOOKUP($A8,RAW!$B$4:$S$283,12,FALSE)</f>
        <v>31268</v>
      </c>
      <c r="D8" s="15">
        <f>VLOOKUP($A8,RAW!$B$4:$S$283,13,FALSE)</f>
        <v>50200</v>
      </c>
      <c r="E8" s="1">
        <f t="shared" si="0"/>
        <v>18932</v>
      </c>
      <c r="F8" s="1">
        <f t="shared" si="1"/>
        <v>8201.3689013645781</v>
      </c>
      <c r="G8" s="16">
        <f t="shared" si="2"/>
        <v>10730.631098635422</v>
      </c>
      <c r="H8" s="16">
        <f t="shared" si="3"/>
        <v>10730.631098635422</v>
      </c>
      <c r="I8" s="3">
        <f t="shared" si="4"/>
        <v>0.34318252202364791</v>
      </c>
      <c r="J8" s="52"/>
      <c r="K8" s="9" t="s">
        <v>303</v>
      </c>
      <c r="L8" s="9"/>
      <c r="M8" s="12">
        <f>+M16+M18</f>
        <v>-7112584.9020423591</v>
      </c>
    </row>
    <row r="9" spans="1:17" x14ac:dyDescent="0.25">
      <c r="A9" t="s">
        <v>178</v>
      </c>
      <c r="B9" s="8" t="s">
        <v>298</v>
      </c>
      <c r="C9" s="15">
        <f>VLOOKUP($A9,RAW!$B$4:$S$283,12,FALSE)</f>
        <v>2093</v>
      </c>
      <c r="D9" s="15">
        <f>VLOOKUP($A9,RAW!$B$4:$S$283,13,FALSE)</f>
        <v>4000</v>
      </c>
      <c r="E9" s="1">
        <f t="shared" si="0"/>
        <v>1907</v>
      </c>
      <c r="F9" s="1">
        <f t="shared" si="1"/>
        <v>548.97867182282414</v>
      </c>
      <c r="G9" s="16">
        <f t="shared" si="2"/>
        <v>1358.0213281771757</v>
      </c>
      <c r="H9" s="16">
        <f t="shared" si="3"/>
        <v>1358.0213281771757</v>
      </c>
      <c r="I9" s="3">
        <f t="shared" si="4"/>
        <v>0.64883962168044707</v>
      </c>
      <c r="J9" s="52"/>
      <c r="K9" s="9" t="s">
        <v>300</v>
      </c>
      <c r="L9" s="9"/>
      <c r="M9" s="12">
        <f>+M7-M8</f>
        <v>32986873.156320136</v>
      </c>
    </row>
    <row r="10" spans="1:17" x14ac:dyDescent="0.25">
      <c r="A10" t="s">
        <v>179</v>
      </c>
      <c r="B10" s="8" t="s">
        <v>298</v>
      </c>
      <c r="C10" s="15">
        <f>VLOOKUP($A10,RAW!$B$4:$S$283,12,FALSE)</f>
        <v>2992</v>
      </c>
      <c r="D10" s="15">
        <f>VLOOKUP($A10,RAW!$B$4:$S$283,13,FALSE)</f>
        <v>4900</v>
      </c>
      <c r="E10" s="1">
        <f t="shared" si="0"/>
        <v>1908</v>
      </c>
      <c r="F10" s="1">
        <f t="shared" si="1"/>
        <v>784.77983090964631</v>
      </c>
      <c r="G10" s="16">
        <f t="shared" si="2"/>
        <v>1123.2201690903537</v>
      </c>
      <c r="H10" s="16">
        <f t="shared" si="3"/>
        <v>1123.2201690903537</v>
      </c>
      <c r="I10" s="3">
        <f t="shared" si="4"/>
        <v>0.37540781052485084</v>
      </c>
      <c r="J10" s="52"/>
      <c r="K10" s="9" t="s">
        <v>312</v>
      </c>
      <c r="L10" s="9"/>
      <c r="M10" s="12">
        <f>+H259</f>
        <v>25676189.648741603</v>
      </c>
    </row>
    <row r="11" spans="1:17" x14ac:dyDescent="0.25">
      <c r="A11" t="s">
        <v>180</v>
      </c>
      <c r="B11" s="8" t="s">
        <v>298</v>
      </c>
      <c r="C11" s="15">
        <f>VLOOKUP($A11,RAW!$B$4:$S$283,12,FALSE)</f>
        <v>7657</v>
      </c>
      <c r="D11" s="15">
        <f>VLOOKUP($A11,RAW!$B$4:$S$283,13,FALSE)</f>
        <v>10900</v>
      </c>
      <c r="E11" s="1">
        <f t="shared" si="0"/>
        <v>3243</v>
      </c>
      <c r="F11" s="1">
        <f t="shared" si="1"/>
        <v>2008.3753894636236</v>
      </c>
      <c r="G11" s="16">
        <f t="shared" si="2"/>
        <v>1234.6246105363764</v>
      </c>
      <c r="H11" s="16">
        <f t="shared" si="3"/>
        <v>1234.6246105363764</v>
      </c>
      <c r="I11" s="3">
        <f t="shared" si="4"/>
        <v>0.16124129692260369</v>
      </c>
      <c r="J11" s="52"/>
      <c r="K11" s="9" t="s">
        <v>310</v>
      </c>
      <c r="L11" s="9"/>
      <c r="M11" s="77">
        <f>+C263</f>
        <v>0.29749999940608896</v>
      </c>
    </row>
    <row r="12" spans="1:17" x14ac:dyDescent="0.25">
      <c r="A12" t="s">
        <v>181</v>
      </c>
      <c r="B12" s="8" t="s">
        <v>298</v>
      </c>
      <c r="C12" s="15">
        <f>VLOOKUP($A12,RAW!$B$4:$S$283,12,FALSE)</f>
        <v>9269</v>
      </c>
      <c r="D12" s="15">
        <f>VLOOKUP($A12,RAW!$B$4:$S$283,13,FALSE)</f>
        <v>22700</v>
      </c>
      <c r="E12" s="1">
        <f t="shared" si="0"/>
        <v>13431</v>
      </c>
      <c r="F12" s="1">
        <f t="shared" si="1"/>
        <v>2431.1912609296496</v>
      </c>
      <c r="G12" s="16">
        <f t="shared" si="2"/>
        <v>10999.808739070351</v>
      </c>
      <c r="H12" s="16">
        <f t="shared" si="3"/>
        <v>10999.808739070351</v>
      </c>
      <c r="I12" s="3">
        <f t="shared" si="4"/>
        <v>1.1867309029097368</v>
      </c>
      <c r="J12" s="52"/>
      <c r="K12" s="9" t="s">
        <v>800</v>
      </c>
      <c r="L12" s="9"/>
      <c r="M12" s="77">
        <f>+H266</f>
        <v>0.19648777200576265</v>
      </c>
      <c r="N12" s="7"/>
      <c r="O12" s="7"/>
      <c r="P12" s="7"/>
      <c r="Q12" s="7"/>
    </row>
    <row r="13" spans="1:17" x14ac:dyDescent="0.25">
      <c r="A13" t="s">
        <v>182</v>
      </c>
      <c r="B13" s="8" t="s">
        <v>298</v>
      </c>
      <c r="C13" s="15">
        <f>VLOOKUP($A13,RAW!$B$4:$S$283,12,FALSE)</f>
        <v>14543</v>
      </c>
      <c r="D13" s="15">
        <f>VLOOKUP($A13,RAW!$B$4:$S$283,13,FALSE)</f>
        <v>19800</v>
      </c>
      <c r="E13" s="1">
        <f t="shared" si="0"/>
        <v>5257</v>
      </c>
      <c r="F13" s="1">
        <f t="shared" si="1"/>
        <v>3814.5230885424417</v>
      </c>
      <c r="G13" s="16">
        <f t="shared" si="2"/>
        <v>1442.4769114575583</v>
      </c>
      <c r="H13" s="16">
        <f t="shared" si="3"/>
        <v>1442.4769114575583</v>
      </c>
      <c r="I13" s="3">
        <f t="shared" si="4"/>
        <v>9.9187025473255752E-2</v>
      </c>
      <c r="J13" s="52"/>
      <c r="K13" s="9"/>
      <c r="L13" s="9"/>
      <c r="M13" s="12"/>
      <c r="N13" s="7"/>
      <c r="O13" s="7"/>
      <c r="P13" s="7"/>
      <c r="Q13" s="7"/>
    </row>
    <row r="14" spans="1:17" x14ac:dyDescent="0.25">
      <c r="A14" t="s">
        <v>183</v>
      </c>
      <c r="B14" s="8" t="s">
        <v>298</v>
      </c>
      <c r="C14" s="15">
        <f>VLOOKUP($A14,RAW!$B$4:$S$283,12,FALSE)</f>
        <v>4984</v>
      </c>
      <c r="D14" s="15">
        <f>VLOOKUP($A14,RAW!$B$4:$S$283,13,FALSE)</f>
        <v>7900</v>
      </c>
      <c r="E14" s="1">
        <f t="shared" si="0"/>
        <v>2916</v>
      </c>
      <c r="F14" s="1">
        <f t="shared" si="1"/>
        <v>1307.2669375847852</v>
      </c>
      <c r="G14" s="16">
        <f t="shared" si="2"/>
        <v>1608.7330624152148</v>
      </c>
      <c r="H14" s="16">
        <f t="shared" si="3"/>
        <v>1608.7330624152148</v>
      </c>
      <c r="I14" s="3">
        <f t="shared" si="4"/>
        <v>0.3227795069051394</v>
      </c>
      <c r="J14" s="52"/>
      <c r="K14" s="9" t="s">
        <v>304</v>
      </c>
      <c r="L14" s="9"/>
      <c r="M14" s="9"/>
      <c r="N14" s="75"/>
      <c r="O14" s="7"/>
      <c r="P14" s="7"/>
      <c r="Q14" s="7"/>
    </row>
    <row r="15" spans="1:17" x14ac:dyDescent="0.25">
      <c r="A15" t="s">
        <v>184</v>
      </c>
      <c r="B15" s="8" t="s">
        <v>298</v>
      </c>
      <c r="C15" s="15">
        <f>VLOOKUP($A15,RAW!$B$4:$S$283,12,FALSE)</f>
        <v>9765</v>
      </c>
      <c r="D15" s="15">
        <f>VLOOKUP($A15,RAW!$B$4:$S$283,13,FALSE)</f>
        <v>17100</v>
      </c>
      <c r="E15" s="1">
        <f t="shared" si="0"/>
        <v>7335</v>
      </c>
      <c r="F15" s="1">
        <f t="shared" si="1"/>
        <v>2561.288452149965</v>
      </c>
      <c r="G15" s="16">
        <f t="shared" si="2"/>
        <v>4773.7115478500345</v>
      </c>
      <c r="H15" s="16">
        <f t="shared" si="3"/>
        <v>4773.7115478500345</v>
      </c>
      <c r="I15" s="3">
        <f t="shared" si="4"/>
        <v>0.48885934949821142</v>
      </c>
      <c r="J15" s="52"/>
      <c r="K15" s="9" t="s">
        <v>299</v>
      </c>
      <c r="L15" s="9" t="s">
        <v>305</v>
      </c>
      <c r="M15" s="10">
        <f>SUMIFS(G:G,B:B,K15,G:G,"&gt;0")</f>
        <v>3567717.0042777765</v>
      </c>
      <c r="N15" s="75"/>
      <c r="O15" s="75"/>
      <c r="P15" s="7"/>
      <c r="Q15" s="7"/>
    </row>
    <row r="16" spans="1:17" x14ac:dyDescent="0.25">
      <c r="A16" t="s">
        <v>185</v>
      </c>
      <c r="B16" s="8" t="s">
        <v>298</v>
      </c>
      <c r="C16" s="15">
        <f>VLOOKUP($A16,RAW!$B$4:$S$283,12,FALSE)</f>
        <v>3581</v>
      </c>
      <c r="D16" s="15">
        <f>VLOOKUP($A16,RAW!$B$4:$S$283,13,FALSE)</f>
        <v>3000</v>
      </c>
      <c r="E16" s="1">
        <f t="shared" si="0"/>
        <v>-581</v>
      </c>
      <c r="F16" s="1">
        <f t="shared" si="1"/>
        <v>939.27024548377119</v>
      </c>
      <c r="G16" s="16">
        <f t="shared" si="2"/>
        <v>-1520.2702454837713</v>
      </c>
      <c r="H16" s="16">
        <f t="shared" si="3"/>
        <v>1520.2702454837713</v>
      </c>
      <c r="I16" s="3">
        <f t="shared" si="4"/>
        <v>-0.42453790714430922</v>
      </c>
      <c r="J16" s="52"/>
      <c r="K16" s="9"/>
      <c r="L16" s="9" t="s">
        <v>306</v>
      </c>
      <c r="M16" s="10">
        <f>SUMIFS(G:G,B:B,K15,G:G,"&lt;0")</f>
        <v>-5848368.9020423591</v>
      </c>
      <c r="N16" s="7"/>
      <c r="O16" s="76"/>
      <c r="P16" s="7"/>
      <c r="Q16" s="7"/>
    </row>
    <row r="17" spans="1:17" x14ac:dyDescent="0.25">
      <c r="A17" t="s">
        <v>186</v>
      </c>
      <c r="B17" s="8" t="s">
        <v>298</v>
      </c>
      <c r="C17" s="15">
        <f>VLOOKUP($A17,RAW!$B$4:$S$283,12,FALSE)</f>
        <v>4982</v>
      </c>
      <c r="D17" s="15">
        <f>VLOOKUP($A17,RAW!$B$4:$S$283,13,FALSE)</f>
        <v>6500</v>
      </c>
      <c r="E17" s="1">
        <f t="shared" si="0"/>
        <v>1518</v>
      </c>
      <c r="F17" s="1">
        <f t="shared" si="1"/>
        <v>1306.7423521363162</v>
      </c>
      <c r="G17" s="16">
        <f t="shared" si="2"/>
        <v>211.25764786368381</v>
      </c>
      <c r="H17" s="16">
        <f t="shared" si="3"/>
        <v>211.25764786368381</v>
      </c>
      <c r="I17" s="3">
        <f t="shared" si="4"/>
        <v>4.2404184637431515E-2</v>
      </c>
      <c r="J17" s="52"/>
      <c r="K17" s="9" t="s">
        <v>298</v>
      </c>
      <c r="L17" s="9" t="s">
        <v>307</v>
      </c>
      <c r="M17" s="10">
        <f>SUMIFS(E:E,B:B,K17,E:E,"&gt;0")</f>
        <v>22306571.25</v>
      </c>
      <c r="N17" s="7"/>
      <c r="O17" s="27"/>
      <c r="P17" s="7"/>
      <c r="Q17" s="7"/>
    </row>
    <row r="18" spans="1:17" x14ac:dyDescent="0.25">
      <c r="A18" t="s">
        <v>188</v>
      </c>
      <c r="B18" s="8" t="s">
        <v>298</v>
      </c>
      <c r="C18" s="15">
        <f>VLOOKUP($A18,RAW!$B$4:$S$283,12,FALSE)</f>
        <v>10552</v>
      </c>
      <c r="D18" s="15">
        <f>VLOOKUP($A18,RAW!$B$4:$S$283,13,FALSE)</f>
        <v>15500</v>
      </c>
      <c r="E18" s="1">
        <f t="shared" si="0"/>
        <v>4948</v>
      </c>
      <c r="F18" s="1">
        <f t="shared" si="1"/>
        <v>2767.7128261225225</v>
      </c>
      <c r="G18" s="16">
        <f t="shared" si="2"/>
        <v>2180.2871738774775</v>
      </c>
      <c r="H18" s="16">
        <f t="shared" si="3"/>
        <v>2180.2871738774775</v>
      </c>
      <c r="I18" s="3">
        <f t="shared" si="4"/>
        <v>0.20662312110286934</v>
      </c>
      <c r="J18" s="52"/>
      <c r="K18" s="9"/>
      <c r="L18" s="9" t="s">
        <v>308</v>
      </c>
      <c r="M18" s="10">
        <f>SUMIFS(E:E,B:B,K17,E:E,"&lt;0")</f>
        <v>-1264216</v>
      </c>
      <c r="N18" s="7"/>
      <c r="O18" s="7"/>
      <c r="P18" s="7"/>
      <c r="Q18" s="7"/>
    </row>
    <row r="19" spans="1:17" x14ac:dyDescent="0.25">
      <c r="A19" t="s">
        <v>187</v>
      </c>
      <c r="B19" s="8" t="s">
        <v>298</v>
      </c>
      <c r="C19" s="15">
        <f>VLOOKUP($A19,RAW!$B$4:$S$283,12,FALSE)</f>
        <v>12561</v>
      </c>
      <c r="D19" s="15">
        <f>VLOOKUP($A19,RAW!$B$4:$S$283,13,FALSE)</f>
        <v>11500</v>
      </c>
      <c r="E19" s="1">
        <f t="shared" si="0"/>
        <v>-1061</v>
      </c>
      <c r="F19" s="1">
        <f t="shared" si="1"/>
        <v>3294.658909109648</v>
      </c>
      <c r="G19" s="16">
        <f t="shared" si="2"/>
        <v>-4355.6589091096484</v>
      </c>
      <c r="H19" s="16">
        <f t="shared" si="3"/>
        <v>4355.6589091096484</v>
      </c>
      <c r="I19" s="3">
        <f t="shared" si="4"/>
        <v>-0.34676052138441593</v>
      </c>
      <c r="J19" s="52"/>
      <c r="K19" s="9"/>
      <c r="L19" s="9"/>
      <c r="M19" s="9"/>
      <c r="N19" s="7"/>
      <c r="O19" s="7"/>
      <c r="P19" s="7"/>
      <c r="Q19" s="7"/>
    </row>
    <row r="20" spans="1:17" x14ac:dyDescent="0.25">
      <c r="A20" t="s">
        <v>189</v>
      </c>
      <c r="B20" s="8" t="s">
        <v>298</v>
      </c>
      <c r="C20" s="15">
        <f>VLOOKUP($A20,RAW!$B$4:$S$283,12,FALSE)</f>
        <v>13050</v>
      </c>
      <c r="D20" s="15">
        <f>VLOOKUP($A20,RAW!$B$4:$S$283,13,FALSE)</f>
        <v>4000</v>
      </c>
      <c r="E20" s="1">
        <f t="shared" si="0"/>
        <v>-9050</v>
      </c>
      <c r="F20" s="1">
        <f t="shared" si="1"/>
        <v>3422.920051260322</v>
      </c>
      <c r="G20" s="16">
        <f t="shared" si="2"/>
        <v>-12472.920051260322</v>
      </c>
      <c r="H20" s="16">
        <f t="shared" si="3"/>
        <v>12472.920051260322</v>
      </c>
      <c r="I20" s="3">
        <f t="shared" si="4"/>
        <v>-0.95577931427282159</v>
      </c>
      <c r="J20" s="52"/>
      <c r="K20" s="9" t="s">
        <v>833</v>
      </c>
      <c r="L20" s="9"/>
      <c r="M20" s="72">
        <f>+M15/M10</f>
        <v>0.13895040709253489</v>
      </c>
      <c r="N20" s="7"/>
      <c r="O20" s="76"/>
      <c r="P20" s="7"/>
      <c r="Q20" s="7"/>
    </row>
    <row r="21" spans="1:17" x14ac:dyDescent="0.25">
      <c r="A21" t="s">
        <v>17</v>
      </c>
      <c r="B21" s="8" t="s">
        <v>298</v>
      </c>
      <c r="C21" s="15">
        <f>VLOOKUP($A21,RAW!$B$4:$S$283,12,FALSE)</f>
        <v>31293</v>
      </c>
      <c r="D21" s="15">
        <f>VLOOKUP($A21,RAW!$B$4:$S$283,13,FALSE)</f>
        <v>63900</v>
      </c>
      <c r="E21" s="1">
        <f t="shared" si="0"/>
        <v>32607</v>
      </c>
      <c r="F21" s="1">
        <f t="shared" si="1"/>
        <v>8207.9262194704406</v>
      </c>
      <c r="G21" s="16">
        <f t="shared" si="2"/>
        <v>24399.073780529558</v>
      </c>
      <c r="H21" s="16">
        <f t="shared" si="3"/>
        <v>24399.073780529558</v>
      </c>
      <c r="I21" s="3">
        <f t="shared" si="4"/>
        <v>0.77969749722077009</v>
      </c>
      <c r="J21" s="52"/>
      <c r="K21" s="9" t="s">
        <v>834</v>
      </c>
      <c r="L21" s="9"/>
      <c r="M21" s="32">
        <f>ABS(+M16/M10)</f>
        <v>0.22777401873291542</v>
      </c>
      <c r="N21" s="7"/>
      <c r="O21" s="27"/>
      <c r="P21" s="7"/>
      <c r="Q21" s="7"/>
    </row>
    <row r="22" spans="1:17" x14ac:dyDescent="0.25">
      <c r="A22" t="s">
        <v>18</v>
      </c>
      <c r="B22" s="8" t="s">
        <v>298</v>
      </c>
      <c r="C22" s="15">
        <f>VLOOKUP($A22,RAW!$B$4:$S$283,12,FALSE)</f>
        <v>129722</v>
      </c>
      <c r="D22" s="15">
        <f>VLOOKUP($A22,RAW!$B$4:$S$283,13,FALSE)</f>
        <v>132800</v>
      </c>
      <c r="E22" s="1">
        <f t="shared" si="0"/>
        <v>3078</v>
      </c>
      <c r="F22" s="1">
        <f t="shared" si="1"/>
        <v>34025.136773148777</v>
      </c>
      <c r="G22" s="16">
        <f t="shared" si="2"/>
        <v>-30947.136773148777</v>
      </c>
      <c r="H22" s="16">
        <f t="shared" si="3"/>
        <v>30947.136773148777</v>
      </c>
      <c r="I22" s="3">
        <f t="shared" si="4"/>
        <v>-0.23856506046120765</v>
      </c>
      <c r="J22" s="52"/>
      <c r="K22" s="9" t="s">
        <v>835</v>
      </c>
      <c r="L22" s="9"/>
      <c r="M22" s="73">
        <f>+M21+M20</f>
        <v>0.36672442582545028</v>
      </c>
      <c r="N22" s="7"/>
      <c r="O22" s="7"/>
      <c r="P22" s="7"/>
      <c r="Q22" s="7"/>
    </row>
    <row r="23" spans="1:17" x14ac:dyDescent="0.25">
      <c r="A23" t="s">
        <v>190</v>
      </c>
      <c r="B23" s="8" t="s">
        <v>298</v>
      </c>
      <c r="C23" s="15">
        <f>VLOOKUP($A23,RAW!$B$4:$S$283,12,FALSE)</f>
        <v>25306</v>
      </c>
      <c r="D23" s="15">
        <f>VLOOKUP($A23,RAW!$B$4:$S$283,13,FALSE)</f>
        <v>26800</v>
      </c>
      <c r="E23" s="1">
        <f t="shared" si="0"/>
        <v>1494</v>
      </c>
      <c r="F23" s="1">
        <f t="shared" si="1"/>
        <v>6637.5796794784455</v>
      </c>
      <c r="G23" s="16">
        <f t="shared" si="2"/>
        <v>-5143.5796794784455</v>
      </c>
      <c r="H23" s="16">
        <f t="shared" si="3"/>
        <v>5143.5796794784455</v>
      </c>
      <c r="I23" s="3">
        <f t="shared" si="4"/>
        <v>-0.20325534179556015</v>
      </c>
      <c r="J23" s="52"/>
      <c r="K23" s="9" t="s">
        <v>836</v>
      </c>
      <c r="L23" s="9"/>
      <c r="M23" s="78">
        <f>+M20/M21</f>
        <v>0.6100362449830864</v>
      </c>
      <c r="N23" s="7"/>
      <c r="O23" s="7"/>
      <c r="P23" s="7"/>
      <c r="Q23" s="7"/>
    </row>
    <row r="24" spans="1:17" x14ac:dyDescent="0.25">
      <c r="A24" t="s">
        <v>19</v>
      </c>
      <c r="B24" s="8" t="s">
        <v>298</v>
      </c>
      <c r="C24" s="26" t="s">
        <v>309</v>
      </c>
      <c r="D24" s="15">
        <f>VLOOKUP($A24,RAW!$B$4:$S$283,13,FALSE)</f>
        <v>0</v>
      </c>
      <c r="E24" s="1" t="s">
        <v>309</v>
      </c>
      <c r="F24" s="1" t="s">
        <v>309</v>
      </c>
      <c r="G24" s="16" t="s">
        <v>309</v>
      </c>
      <c r="H24" s="16" t="s">
        <v>309</v>
      </c>
      <c r="I24" s="3" t="str">
        <f t="shared" si="4"/>
        <v/>
      </c>
      <c r="J24" s="52"/>
    </row>
    <row r="25" spans="1:17" x14ac:dyDescent="0.25">
      <c r="A25" t="s">
        <v>95</v>
      </c>
      <c r="B25" s="8" t="s">
        <v>298</v>
      </c>
      <c r="C25" s="15">
        <f>VLOOKUP($A25,RAW!$B$4:$S$283,12,FALSE)</f>
        <v>46833</v>
      </c>
      <c r="D25" s="15">
        <f>VLOOKUP($A25,RAW!$B$4:$S$283,13,FALSE)</f>
        <v>175900</v>
      </c>
      <c r="E25" s="1">
        <f t="shared" ref="E25:E88" si="5">D25-C25</f>
        <v>129067</v>
      </c>
      <c r="F25" s="1">
        <f t="shared" ref="F25:F56" si="6">+C25*E$260</f>
        <v>12283.955154074687</v>
      </c>
      <c r="G25" s="16">
        <f t="shared" ref="G25:G88" si="7">+E25-F25</f>
        <v>116783.04484592531</v>
      </c>
      <c r="H25" s="16">
        <f t="shared" ref="H25:H88" si="8">ABS(G25)</f>
        <v>116783.04484592531</v>
      </c>
      <c r="I25" s="3">
        <f t="shared" si="4"/>
        <v>2.4936058942609978</v>
      </c>
      <c r="J25" s="52"/>
    </row>
    <row r="26" spans="1:17" x14ac:dyDescent="0.25">
      <c r="A26" t="s">
        <v>191</v>
      </c>
      <c r="B26" s="8" t="s">
        <v>298</v>
      </c>
      <c r="C26" s="15">
        <f>VLOOKUP($A26,RAW!$B$4:$S$283,12,FALSE)</f>
        <v>445815</v>
      </c>
      <c r="D26" s="15">
        <f>VLOOKUP($A26,RAW!$B$4:$S$283,13,FALSE)</f>
        <v>638700</v>
      </c>
      <c r="E26" s="1">
        <f t="shared" si="5"/>
        <v>192885</v>
      </c>
      <c r="F26" s="1">
        <f t="shared" si="6"/>
        <v>116934.03085460694</v>
      </c>
      <c r="G26" s="16">
        <f t="shared" si="7"/>
        <v>75950.969145393057</v>
      </c>
      <c r="H26" s="16">
        <f t="shared" si="8"/>
        <v>75950.969145393057</v>
      </c>
      <c r="I26" s="3">
        <f t="shared" si="4"/>
        <v>0.17036431960654769</v>
      </c>
      <c r="J26" s="52"/>
    </row>
    <row r="27" spans="1:17" x14ac:dyDescent="0.25">
      <c r="A27" t="s">
        <v>229</v>
      </c>
      <c r="B27" s="8" t="s">
        <v>298</v>
      </c>
      <c r="C27" s="15">
        <f>VLOOKUP($A27,RAW!$B$4:$S$283,12,FALSE)</f>
        <v>603143</v>
      </c>
      <c r="D27" s="15">
        <f>VLOOKUP($A27,RAW!$B$4:$S$283,13,FALSE)</f>
        <v>1106500</v>
      </c>
      <c r="E27" s="1">
        <f t="shared" si="5"/>
        <v>503357</v>
      </c>
      <c r="F27" s="1">
        <f t="shared" si="6"/>
        <v>158200.02057297353</v>
      </c>
      <c r="G27" s="16">
        <f t="shared" si="7"/>
        <v>345156.97942702647</v>
      </c>
      <c r="H27" s="16">
        <f t="shared" si="8"/>
        <v>345156.97942702647</v>
      </c>
      <c r="I27" s="3">
        <f t="shared" si="4"/>
        <v>0.57226392319404595</v>
      </c>
      <c r="J27" s="52"/>
    </row>
    <row r="28" spans="1:17" x14ac:dyDescent="0.25">
      <c r="A28" t="s">
        <v>96</v>
      </c>
      <c r="B28" s="8" t="s">
        <v>298</v>
      </c>
      <c r="C28" s="15">
        <f>VLOOKUP($A28,RAW!$B$4:$S$283,12,FALSE)</f>
        <v>130580</v>
      </c>
      <c r="D28" s="15">
        <f>VLOOKUP($A28,RAW!$B$4:$S$283,13,FALSE)</f>
        <v>318700</v>
      </c>
      <c r="E28" s="1">
        <f t="shared" si="5"/>
        <v>188120</v>
      </c>
      <c r="F28" s="1">
        <f t="shared" si="6"/>
        <v>34250.183930541985</v>
      </c>
      <c r="G28" s="16">
        <f t="shared" si="7"/>
        <v>153869.81606945803</v>
      </c>
      <c r="H28" s="16">
        <f t="shared" si="8"/>
        <v>153869.81606945803</v>
      </c>
      <c r="I28" s="3">
        <f t="shared" si="4"/>
        <v>1.1783566860886663</v>
      </c>
      <c r="J28" s="52"/>
    </row>
    <row r="29" spans="1:17" x14ac:dyDescent="0.25">
      <c r="A29" t="s">
        <v>230</v>
      </c>
      <c r="B29" s="8" t="s">
        <v>298</v>
      </c>
      <c r="C29" s="15">
        <f>VLOOKUP($A29,RAW!$B$4:$S$283,12,FALSE)</f>
        <v>124760</v>
      </c>
      <c r="D29" s="15">
        <f>VLOOKUP($A29,RAW!$B$4:$S$283,13,FALSE)</f>
        <v>387400</v>
      </c>
      <c r="E29" s="1">
        <f t="shared" si="5"/>
        <v>262640</v>
      </c>
      <c r="F29" s="1">
        <f t="shared" si="6"/>
        <v>32723.64027549715</v>
      </c>
      <c r="G29" s="16">
        <f t="shared" si="7"/>
        <v>229916.35972450284</v>
      </c>
      <c r="H29" s="16">
        <f t="shared" si="8"/>
        <v>229916.35972450284</v>
      </c>
      <c r="I29" s="3">
        <f t="shared" si="4"/>
        <v>1.8428691866343607</v>
      </c>
      <c r="J29" s="52"/>
    </row>
    <row r="30" spans="1:17" x14ac:dyDescent="0.25">
      <c r="A30" t="s">
        <v>231</v>
      </c>
      <c r="B30" s="8" t="s">
        <v>298</v>
      </c>
      <c r="C30" s="15">
        <f>VLOOKUP($A30,RAW!$B$4:$S$283,12,FALSE)</f>
        <v>110287</v>
      </c>
      <c r="D30" s="15">
        <f>VLOOKUP($A30,RAW!$B$4:$S$283,13,FALSE)</f>
        <v>215000</v>
      </c>
      <c r="E30" s="1">
        <f t="shared" si="5"/>
        <v>104713</v>
      </c>
      <c r="F30" s="1">
        <f t="shared" si="6"/>
        <v>28927.477677651124</v>
      </c>
      <c r="G30" s="16">
        <f t="shared" si="7"/>
        <v>75785.522322348872</v>
      </c>
      <c r="H30" s="16">
        <f t="shared" si="8"/>
        <v>75785.522322348872</v>
      </c>
      <c r="I30" s="3">
        <f t="shared" si="4"/>
        <v>0.68716641419522584</v>
      </c>
      <c r="J30" s="52"/>
    </row>
    <row r="31" spans="1:17" x14ac:dyDescent="0.25">
      <c r="A31" t="s">
        <v>116</v>
      </c>
      <c r="B31" s="8" t="s">
        <v>298</v>
      </c>
      <c r="C31" s="15">
        <f>VLOOKUP($A31,RAW!$B$4:$S$283,12,FALSE)</f>
        <v>4485</v>
      </c>
      <c r="D31" s="15">
        <f>VLOOKUP($A31,RAW!$B$4:$S$283,13,FALSE)</f>
        <v>7100</v>
      </c>
      <c r="E31" s="1">
        <f t="shared" si="5"/>
        <v>2615</v>
      </c>
      <c r="F31" s="1">
        <f t="shared" si="6"/>
        <v>1176.382868191766</v>
      </c>
      <c r="G31" s="16">
        <f t="shared" si="7"/>
        <v>1438.617131808234</v>
      </c>
      <c r="H31" s="16">
        <f t="shared" si="8"/>
        <v>1438.617131808234</v>
      </c>
      <c r="I31" s="3">
        <f t="shared" si="4"/>
        <v>0.32076190229837992</v>
      </c>
      <c r="J31" s="52"/>
    </row>
    <row r="32" spans="1:17" x14ac:dyDescent="0.25">
      <c r="A32" t="s">
        <v>20</v>
      </c>
      <c r="B32" s="8" t="s">
        <v>298</v>
      </c>
      <c r="C32" s="15">
        <f>VLOOKUP($A32,RAW!$B$4:$S$283,12,FALSE)</f>
        <v>32280</v>
      </c>
      <c r="D32" s="15">
        <f>VLOOKUP($A32,RAW!$B$4:$S$283,13,FALSE)</f>
        <v>31800</v>
      </c>
      <c r="E32" s="1">
        <f t="shared" si="5"/>
        <v>-480</v>
      </c>
      <c r="F32" s="1">
        <f t="shared" si="6"/>
        <v>8466.8091382899001</v>
      </c>
      <c r="G32" s="16">
        <f t="shared" si="7"/>
        <v>-8946.8091382899001</v>
      </c>
      <c r="H32" s="16">
        <f t="shared" si="8"/>
        <v>8946.8091382899001</v>
      </c>
      <c r="I32" s="3">
        <f t="shared" si="4"/>
        <v>-0.27716261271034387</v>
      </c>
      <c r="J32" s="52"/>
    </row>
    <row r="33" spans="1:10" x14ac:dyDescent="0.25">
      <c r="A33" t="s">
        <v>97</v>
      </c>
      <c r="B33" s="8" t="s">
        <v>299</v>
      </c>
      <c r="C33" s="15">
        <f>VLOOKUP($A33,RAW!$B$4:$S$283,12,FALSE)</f>
        <v>7373</v>
      </c>
      <c r="D33" s="15">
        <f>VLOOKUP($A33,RAW!$B$4:$S$283,13,FALSE)</f>
        <v>0</v>
      </c>
      <c r="E33" s="1">
        <f t="shared" si="5"/>
        <v>-7373</v>
      </c>
      <c r="F33" s="1">
        <f t="shared" si="6"/>
        <v>1933.8842557810235</v>
      </c>
      <c r="G33" s="16">
        <f t="shared" si="7"/>
        <v>-9306.884255781024</v>
      </c>
      <c r="H33" s="16">
        <f t="shared" si="8"/>
        <v>9306.884255781024</v>
      </c>
      <c r="I33" s="3">
        <f t="shared" si="4"/>
        <v>-1.2622927242345074</v>
      </c>
      <c r="J33" s="52"/>
    </row>
    <row r="34" spans="1:10" x14ac:dyDescent="0.25">
      <c r="A34" t="s">
        <v>5</v>
      </c>
      <c r="B34" s="8" t="s">
        <v>298</v>
      </c>
      <c r="C34" s="15">
        <f>VLOOKUP($A34,RAW!$B$4:$S$283,12,FALSE)</f>
        <v>137694</v>
      </c>
      <c r="D34" s="15">
        <f>VLOOKUP($A34,RAW!$B$4:$S$283,13,FALSE)</f>
        <v>147300</v>
      </c>
      <c r="E34" s="1">
        <f t="shared" si="5"/>
        <v>9606</v>
      </c>
      <c r="F34" s="1">
        <f t="shared" si="6"/>
        <v>36116.134370746266</v>
      </c>
      <c r="G34" s="16">
        <f t="shared" si="7"/>
        <v>-26510.134370746266</v>
      </c>
      <c r="H34" s="16">
        <f t="shared" si="8"/>
        <v>26510.134370746266</v>
      </c>
      <c r="I34" s="3">
        <f t="shared" si="4"/>
        <v>-0.19252933585157136</v>
      </c>
      <c r="J34" s="52"/>
    </row>
    <row r="35" spans="1:10" x14ac:dyDescent="0.25">
      <c r="A35" t="s">
        <v>98</v>
      </c>
      <c r="B35" s="8" t="s">
        <v>299</v>
      </c>
      <c r="C35" s="15">
        <f>VLOOKUP($A35,RAW!$B$4:$S$283,12,FALSE)</f>
        <v>192168</v>
      </c>
      <c r="D35" s="15">
        <f>VLOOKUP($A35,RAW!$B$4:$S$283,13,FALSE)</f>
        <v>362300</v>
      </c>
      <c r="E35" s="1">
        <f t="shared" si="5"/>
        <v>170132</v>
      </c>
      <c r="F35" s="1">
        <f t="shared" si="6"/>
        <v>50404.268230696827</v>
      </c>
      <c r="G35" s="16">
        <f t="shared" si="7"/>
        <v>119727.73176930318</v>
      </c>
      <c r="H35" s="16">
        <f t="shared" si="8"/>
        <v>119727.73176930318</v>
      </c>
      <c r="I35" s="3">
        <f t="shared" si="4"/>
        <v>0.62303677911672695</v>
      </c>
      <c r="J35" s="52"/>
    </row>
    <row r="36" spans="1:10" x14ac:dyDescent="0.25">
      <c r="A36" t="s">
        <v>232</v>
      </c>
      <c r="B36" s="8" t="s">
        <v>298</v>
      </c>
      <c r="C36" s="15">
        <f>VLOOKUP($A36,RAW!$B$4:$S$283,12,FALSE)</f>
        <v>615398</v>
      </c>
      <c r="D36" s="15">
        <f>VLOOKUP($A36,RAW!$B$4:$S$283,13,FALSE)</f>
        <v>893100</v>
      </c>
      <c r="E36" s="1">
        <f t="shared" si="5"/>
        <v>277702</v>
      </c>
      <c r="F36" s="1">
        <f t="shared" si="6"/>
        <v>161414.41790846741</v>
      </c>
      <c r="G36" s="16">
        <f t="shared" si="7"/>
        <v>116287.58209153259</v>
      </c>
      <c r="H36" s="16">
        <f t="shared" si="8"/>
        <v>116287.58209153259</v>
      </c>
      <c r="I36" s="3">
        <f t="shared" si="4"/>
        <v>0.18896321094890231</v>
      </c>
      <c r="J36" s="52"/>
    </row>
    <row r="37" spans="1:10" x14ac:dyDescent="0.25">
      <c r="A37" t="s">
        <v>3</v>
      </c>
      <c r="B37" s="8" t="s">
        <v>298</v>
      </c>
      <c r="C37" s="15">
        <f>VLOOKUP($A37,RAW!$B$4:$S$283,12,FALSE)</f>
        <v>224992</v>
      </c>
      <c r="D37" s="15">
        <f>VLOOKUP($A37,RAW!$B$4:$S$283,13,FALSE)</f>
        <v>254400</v>
      </c>
      <c r="E37" s="1">
        <f t="shared" si="5"/>
        <v>29408</v>
      </c>
      <c r="F37" s="1">
        <f t="shared" si="6"/>
        <v>59013.764610970298</v>
      </c>
      <c r="G37" s="16">
        <f t="shared" si="7"/>
        <v>-29605.764610970298</v>
      </c>
      <c r="H37" s="16">
        <f t="shared" si="8"/>
        <v>29605.764610970298</v>
      </c>
      <c r="I37" s="3">
        <f t="shared" si="4"/>
        <v>-0.13158585465692246</v>
      </c>
      <c r="J37" s="52"/>
    </row>
    <row r="38" spans="1:10" x14ac:dyDescent="0.25">
      <c r="A38" t="s">
        <v>49</v>
      </c>
      <c r="B38" s="8" t="s">
        <v>299</v>
      </c>
      <c r="C38" s="15">
        <f>VLOOKUP($A38,RAW!$B$4:$S$283,12,FALSE)</f>
        <v>15038</v>
      </c>
      <c r="D38" s="15">
        <f>VLOOKUP($A38,RAW!$B$4:$S$283,13,FALSE)</f>
        <v>33100</v>
      </c>
      <c r="E38" s="1">
        <f t="shared" si="5"/>
        <v>18062</v>
      </c>
      <c r="F38" s="1">
        <f t="shared" si="6"/>
        <v>3944.3579870385229</v>
      </c>
      <c r="G38" s="16">
        <f t="shared" si="7"/>
        <v>14117.642012961478</v>
      </c>
      <c r="H38" s="16">
        <f t="shared" si="8"/>
        <v>14117.642012961478</v>
      </c>
      <c r="I38" s="3">
        <f t="shared" si="4"/>
        <v>0.93879784632008767</v>
      </c>
      <c r="J38" s="52"/>
    </row>
    <row r="39" spans="1:10" x14ac:dyDescent="0.25">
      <c r="A39" t="s">
        <v>6</v>
      </c>
      <c r="B39" s="8" t="s">
        <v>299</v>
      </c>
      <c r="C39" s="15">
        <f>VLOOKUP($A39,RAW!$B$4:$S$283,12,FALSE)</f>
        <v>29379</v>
      </c>
      <c r="D39" s="15">
        <f>VLOOKUP($A39,RAW!$B$4:$S$283,13,FALSE)</f>
        <v>21600</v>
      </c>
      <c r="E39" s="1">
        <f t="shared" si="5"/>
        <v>-7779</v>
      </c>
      <c r="F39" s="1">
        <f t="shared" si="6"/>
        <v>7705.8979452855947</v>
      </c>
      <c r="G39" s="16">
        <f t="shared" si="7"/>
        <v>-15484.897945285595</v>
      </c>
      <c r="H39" s="16">
        <f t="shared" si="8"/>
        <v>15484.897945285595</v>
      </c>
      <c r="I39" s="3">
        <f t="shared" si="4"/>
        <v>-0.52707369023062711</v>
      </c>
      <c r="J39" s="52"/>
    </row>
    <row r="40" spans="1:10" x14ac:dyDescent="0.25">
      <c r="A40" t="s">
        <v>192</v>
      </c>
      <c r="B40" s="8" t="s">
        <v>298</v>
      </c>
      <c r="C40" s="15">
        <f>VLOOKUP($A40,RAW!$B$4:$S$283,12,FALSE)</f>
        <v>8968</v>
      </c>
      <c r="D40" s="15">
        <f>VLOOKUP($A40,RAW!$B$4:$S$283,13,FALSE)</f>
        <v>10700</v>
      </c>
      <c r="E40" s="1">
        <f t="shared" si="5"/>
        <v>1732</v>
      </c>
      <c r="F40" s="1">
        <f t="shared" si="6"/>
        <v>2352.2411509350627</v>
      </c>
      <c r="G40" s="16">
        <f t="shared" si="7"/>
        <v>-620.24115093506271</v>
      </c>
      <c r="H40" s="16">
        <f t="shared" si="8"/>
        <v>620.24115093506271</v>
      </c>
      <c r="I40" s="3">
        <f t="shared" si="4"/>
        <v>-6.9161591317469073E-2</v>
      </c>
      <c r="J40" s="52"/>
    </row>
    <row r="41" spans="1:10" x14ac:dyDescent="0.25">
      <c r="A41" t="s">
        <v>234</v>
      </c>
      <c r="B41" s="8" t="s">
        <v>298</v>
      </c>
      <c r="C41" s="15">
        <f>VLOOKUP($A41,RAW!$B$4:$S$283,12,FALSE)</f>
        <v>42632</v>
      </c>
      <c r="D41" s="15">
        <f>VLOOKUP($A41,RAW!$B$4:$S$283,13,FALSE)</f>
        <v>11200</v>
      </c>
      <c r="E41" s="1">
        <f t="shared" si="5"/>
        <v>-31432</v>
      </c>
      <c r="F41" s="1">
        <f t="shared" si="6"/>
        <v>11182.063419565522</v>
      </c>
      <c r="G41" s="16">
        <f t="shared" si="7"/>
        <v>-42614.063419565522</v>
      </c>
      <c r="H41" s="16">
        <f t="shared" si="8"/>
        <v>42614.063419565522</v>
      </c>
      <c r="I41" s="3">
        <f t="shared" si="4"/>
        <v>-0.99957926955257836</v>
      </c>
      <c r="J41" s="52"/>
    </row>
    <row r="42" spans="1:10" x14ac:dyDescent="0.25">
      <c r="A42" t="s">
        <v>193</v>
      </c>
      <c r="B42" s="8" t="s">
        <v>299</v>
      </c>
      <c r="C42" s="15">
        <f>VLOOKUP($A42,RAW!$B$4:$S$283,12,FALSE)</f>
        <v>8564</v>
      </c>
      <c r="D42" s="15">
        <f>VLOOKUP($A42,RAW!$B$4:$S$283,13,FALSE)</f>
        <v>6600</v>
      </c>
      <c r="E42" s="1">
        <f t="shared" si="5"/>
        <v>-1964</v>
      </c>
      <c r="F42" s="1">
        <f t="shared" si="6"/>
        <v>2246.2748903443216</v>
      </c>
      <c r="G42" s="16">
        <f t="shared" si="7"/>
        <v>-4210.2748903443216</v>
      </c>
      <c r="H42" s="16">
        <f t="shared" si="8"/>
        <v>4210.2748903443216</v>
      </c>
      <c r="I42" s="3">
        <f t="shared" si="4"/>
        <v>-0.49162481204394226</v>
      </c>
      <c r="J42" s="52"/>
    </row>
    <row r="43" spans="1:10" x14ac:dyDescent="0.25">
      <c r="A43" t="s">
        <v>125</v>
      </c>
      <c r="B43" s="8" t="s">
        <v>299</v>
      </c>
      <c r="C43" s="15">
        <f>VLOOKUP($A43,RAW!$B$4:$S$283,12,FALSE)</f>
        <v>31077</v>
      </c>
      <c r="D43" s="15">
        <f>VLOOKUP($A43,RAW!$B$4:$S$283,13,FALSE)</f>
        <v>35700</v>
      </c>
      <c r="E43" s="1">
        <f t="shared" si="5"/>
        <v>4623</v>
      </c>
      <c r="F43" s="1">
        <f t="shared" si="6"/>
        <v>8151.270991035788</v>
      </c>
      <c r="G43" s="16">
        <f t="shared" si="7"/>
        <v>-3528.270991035788</v>
      </c>
      <c r="H43" s="16">
        <f t="shared" si="8"/>
        <v>3528.270991035788</v>
      </c>
      <c r="I43" s="3">
        <f t="shared" si="4"/>
        <v>-0.11353319146107373</v>
      </c>
      <c r="J43" s="52"/>
    </row>
    <row r="44" spans="1:10" x14ac:dyDescent="0.25">
      <c r="A44" t="s">
        <v>9</v>
      </c>
      <c r="B44" s="8" t="s">
        <v>298</v>
      </c>
      <c r="C44" s="15">
        <f>VLOOKUP($A44,RAW!$B$4:$S$283,12,FALSE)</f>
        <v>39058</v>
      </c>
      <c r="D44" s="15">
        <f>VLOOKUP($A44,RAW!$B$4:$S$283,13,FALSE)</f>
        <v>49800</v>
      </c>
      <c r="E44" s="1">
        <f t="shared" si="5"/>
        <v>10742</v>
      </c>
      <c r="F44" s="1">
        <f t="shared" si="6"/>
        <v>10244.629223151393</v>
      </c>
      <c r="G44" s="16">
        <f t="shared" si="7"/>
        <v>497.37077684860742</v>
      </c>
      <c r="H44" s="16">
        <f t="shared" si="8"/>
        <v>497.37077684860742</v>
      </c>
      <c r="I44" s="3">
        <f t="shared" si="4"/>
        <v>1.2734158862425302E-2</v>
      </c>
      <c r="J44" s="52"/>
    </row>
    <row r="45" spans="1:10" x14ac:dyDescent="0.25">
      <c r="A45" t="s">
        <v>99</v>
      </c>
      <c r="B45" s="8" t="s">
        <v>298</v>
      </c>
      <c r="C45" s="15">
        <f>VLOOKUP($A45,RAW!$B$4:$S$283,12,FALSE)</f>
        <v>1432159</v>
      </c>
      <c r="D45" s="15">
        <f>VLOOKUP($A45,RAW!$B$4:$S$283,13,FALSE)</f>
        <v>2161200</v>
      </c>
      <c r="E45" s="1">
        <f t="shared" si="5"/>
        <v>729041</v>
      </c>
      <c r="F45" s="1">
        <f t="shared" si="6"/>
        <v>375644.88564696797</v>
      </c>
      <c r="G45" s="16">
        <f t="shared" si="7"/>
        <v>353396.11435303203</v>
      </c>
      <c r="H45" s="16">
        <f t="shared" si="8"/>
        <v>353396.11435303203</v>
      </c>
      <c r="I45" s="3">
        <f t="shared" si="4"/>
        <v>0.24675759769203839</v>
      </c>
      <c r="J45" s="52"/>
    </row>
    <row r="46" spans="1:10" x14ac:dyDescent="0.25">
      <c r="A46" t="s">
        <v>233</v>
      </c>
      <c r="B46" s="8" t="s">
        <v>299</v>
      </c>
      <c r="C46" s="15">
        <f>VLOOKUP($A46,RAW!$B$4:$S$283,12,FALSE)</f>
        <v>14154</v>
      </c>
      <c r="D46" s="15">
        <f>VLOOKUP($A46,RAW!$B$4:$S$283,13,FALSE)</f>
        <v>7000</v>
      </c>
      <c r="E46" s="1">
        <f t="shared" si="5"/>
        <v>-7154</v>
      </c>
      <c r="F46" s="1">
        <f t="shared" si="6"/>
        <v>3712.4912188152184</v>
      </c>
      <c r="G46" s="16">
        <f t="shared" si="7"/>
        <v>-10866.491218815219</v>
      </c>
      <c r="H46" s="16">
        <f t="shared" si="8"/>
        <v>10866.491218815219</v>
      </c>
      <c r="I46" s="3">
        <f t="shared" si="4"/>
        <v>-0.7677328824936569</v>
      </c>
      <c r="J46" s="52"/>
    </row>
    <row r="47" spans="1:10" x14ac:dyDescent="0.25">
      <c r="A47" t="s">
        <v>194</v>
      </c>
      <c r="B47" s="8" t="s">
        <v>299</v>
      </c>
      <c r="C47" s="15">
        <f>VLOOKUP($A47,RAW!$B$4:$S$283,12,FALSE)</f>
        <v>71426</v>
      </c>
      <c r="D47" s="15">
        <f>VLOOKUP($A47,RAW!$B$4:$S$283,13,FALSE)</f>
        <v>56600</v>
      </c>
      <c r="E47" s="1">
        <f t="shared" si="5"/>
        <v>-14826</v>
      </c>
      <c r="F47" s="1">
        <f t="shared" si="6"/>
        <v>18734.52012117393</v>
      </c>
      <c r="G47" s="16">
        <f t="shared" si="7"/>
        <v>-33560.520121173933</v>
      </c>
      <c r="H47" s="16">
        <f t="shared" si="8"/>
        <v>33560.520121173933</v>
      </c>
      <c r="I47" s="3">
        <f t="shared" si="4"/>
        <v>-0.46986419680752012</v>
      </c>
      <c r="J47" s="52"/>
    </row>
    <row r="48" spans="1:10" x14ac:dyDescent="0.25">
      <c r="A48" t="s">
        <v>126</v>
      </c>
      <c r="B48" s="8" t="s">
        <v>298</v>
      </c>
      <c r="C48" s="15">
        <f>VLOOKUP($A48,RAW!$B$4:$S$283,12,FALSE)</f>
        <v>237823</v>
      </c>
      <c r="D48" s="15">
        <f>VLOOKUP($A48,RAW!$B$4:$S$283,13,FALSE)</f>
        <v>245100</v>
      </c>
      <c r="E48" s="1">
        <f t="shared" si="5"/>
        <v>7277</v>
      </c>
      <c r="F48" s="1">
        <f t="shared" si="6"/>
        <v>62379.242555623263</v>
      </c>
      <c r="G48" s="16">
        <f t="shared" si="7"/>
        <v>-55102.242555623263</v>
      </c>
      <c r="H48" s="16">
        <f t="shared" si="8"/>
        <v>55102.242555623263</v>
      </c>
      <c r="I48" s="3">
        <f t="shared" si="4"/>
        <v>-0.23169433803973233</v>
      </c>
      <c r="J48" s="52"/>
    </row>
    <row r="49" spans="1:10" x14ac:dyDescent="0.25">
      <c r="A49" t="s">
        <v>195</v>
      </c>
      <c r="B49" s="8" t="s">
        <v>298</v>
      </c>
      <c r="C49" s="15">
        <f>VLOOKUP($A49,RAW!$B$4:$S$283,12,FALSE)</f>
        <v>204801</v>
      </c>
      <c r="D49" s="15">
        <f>VLOOKUP($A49,RAW!$B$4:$S$283,13,FALSE)</f>
        <v>278500</v>
      </c>
      <c r="E49" s="1">
        <f t="shared" si="5"/>
        <v>73699</v>
      </c>
      <c r="F49" s="1">
        <f t="shared" si="6"/>
        <v>53717.812215951359</v>
      </c>
      <c r="G49" s="16">
        <f t="shared" si="7"/>
        <v>19981.187784048641</v>
      </c>
      <c r="H49" s="16">
        <f t="shared" si="8"/>
        <v>19981.187784048641</v>
      </c>
      <c r="I49" s="3">
        <f t="shared" si="4"/>
        <v>9.7563917090486091E-2</v>
      </c>
      <c r="J49" s="52"/>
    </row>
    <row r="50" spans="1:10" x14ac:dyDescent="0.25">
      <c r="A50" t="s">
        <v>80</v>
      </c>
      <c r="B50" s="8" t="s">
        <v>299</v>
      </c>
      <c r="C50" s="15">
        <f>VLOOKUP($A50,RAW!$B$4:$S$283,12,FALSE)</f>
        <v>270844</v>
      </c>
      <c r="D50" s="15">
        <f>VLOOKUP($A50,RAW!$B$4:$S$283,13,FALSE)</f>
        <v>702500</v>
      </c>
      <c r="E50" s="1">
        <f t="shared" si="5"/>
        <v>431656</v>
      </c>
      <c r="F50" s="1">
        <f t="shared" si="6"/>
        <v>71040.410602570933</v>
      </c>
      <c r="G50" s="16">
        <f t="shared" si="7"/>
        <v>360615.58939742908</v>
      </c>
      <c r="H50" s="16">
        <f t="shared" si="8"/>
        <v>360615.58939742908</v>
      </c>
      <c r="I50" s="3">
        <f t="shared" si="4"/>
        <v>1.3314512760017909</v>
      </c>
      <c r="J50" s="52"/>
    </row>
    <row r="51" spans="1:10" x14ac:dyDescent="0.25">
      <c r="A51" t="s">
        <v>81</v>
      </c>
      <c r="B51" s="8" t="s">
        <v>299</v>
      </c>
      <c r="C51" s="15">
        <f>VLOOKUP($A51,RAW!$B$4:$S$283,12,FALSE)</f>
        <v>22122</v>
      </c>
      <c r="D51" s="15">
        <f>VLOOKUP($A51,RAW!$B$4:$S$283,13,FALSE)</f>
        <v>26800</v>
      </c>
      <c r="E51" s="1">
        <f t="shared" si="5"/>
        <v>4678</v>
      </c>
      <c r="F51" s="1">
        <f t="shared" si="6"/>
        <v>5802.4396455157739</v>
      </c>
      <c r="G51" s="16">
        <f t="shared" si="7"/>
        <v>-1124.4396455157739</v>
      </c>
      <c r="H51" s="16">
        <f t="shared" si="8"/>
        <v>1124.4396455157739</v>
      </c>
      <c r="I51" s="3">
        <f t="shared" si="4"/>
        <v>-5.0829022941676787E-2</v>
      </c>
      <c r="J51" s="52"/>
    </row>
    <row r="52" spans="1:10" x14ac:dyDescent="0.25">
      <c r="A52" t="s">
        <v>8</v>
      </c>
      <c r="B52" s="8" t="s">
        <v>298</v>
      </c>
      <c r="C52" s="15">
        <f>VLOOKUP($A52,RAW!$B$4:$S$283,12,FALSE)</f>
        <v>77280</v>
      </c>
      <c r="D52" s="15">
        <f>VLOOKUP($A52,RAW!$B$4:$S$283,13,FALSE)</f>
        <v>84700</v>
      </c>
      <c r="E52" s="1">
        <f t="shared" si="5"/>
        <v>7420</v>
      </c>
      <c r="F52" s="1">
        <f t="shared" si="6"/>
        <v>20269.981728842737</v>
      </c>
      <c r="G52" s="16">
        <f t="shared" si="7"/>
        <v>-12849.981728842737</v>
      </c>
      <c r="H52" s="16">
        <f t="shared" si="8"/>
        <v>12849.981728842737</v>
      </c>
      <c r="I52" s="3">
        <f t="shared" si="4"/>
        <v>-0.16627823148088428</v>
      </c>
      <c r="J52" s="52"/>
    </row>
    <row r="53" spans="1:10" x14ac:dyDescent="0.25">
      <c r="A53" t="s">
        <v>127</v>
      </c>
      <c r="B53" s="8" t="s">
        <v>298</v>
      </c>
      <c r="C53" s="15">
        <f>VLOOKUP($A53,RAW!$B$4:$S$283,12,FALSE)</f>
        <v>1104346</v>
      </c>
      <c r="D53" s="15">
        <f>VLOOKUP($A53,RAW!$B$4:$S$283,13,FALSE)</f>
        <v>1130100</v>
      </c>
      <c r="E53" s="1">
        <f t="shared" si="5"/>
        <v>25754</v>
      </c>
      <c r="F53" s="1">
        <f t="shared" si="6"/>
        <v>289661.92083748133</v>
      </c>
      <c r="G53" s="16">
        <f t="shared" si="7"/>
        <v>-263907.92083748133</v>
      </c>
      <c r="H53" s="16">
        <f t="shared" si="8"/>
        <v>263907.92083748133</v>
      </c>
      <c r="I53" s="3">
        <f t="shared" si="4"/>
        <v>-0.23897213449179996</v>
      </c>
      <c r="J53" s="52"/>
    </row>
    <row r="54" spans="1:10" x14ac:dyDescent="0.25">
      <c r="A54" t="s">
        <v>100</v>
      </c>
      <c r="B54" s="8" t="s">
        <v>299</v>
      </c>
      <c r="C54" s="15">
        <f>VLOOKUP($A54,RAW!$B$4:$S$283,12,FALSE)</f>
        <v>842016</v>
      </c>
      <c r="D54" s="15">
        <f>VLOOKUP($A54,RAW!$B$4:$S$283,13,FALSE)</f>
        <v>1433400</v>
      </c>
      <c r="E54" s="1">
        <f t="shared" si="5"/>
        <v>591384</v>
      </c>
      <c r="F54" s="1">
        <f t="shared" si="6"/>
        <v>220854.67048904303</v>
      </c>
      <c r="G54" s="16">
        <f t="shared" si="7"/>
        <v>370529.329510957</v>
      </c>
      <c r="H54" s="16">
        <f t="shared" si="8"/>
        <v>370529.329510957</v>
      </c>
      <c r="I54" s="3">
        <f t="shared" si="4"/>
        <v>0.44005022411801797</v>
      </c>
      <c r="J54" s="52"/>
    </row>
    <row r="55" spans="1:10" x14ac:dyDescent="0.25">
      <c r="A55" t="s">
        <v>128</v>
      </c>
      <c r="B55" s="8" t="s">
        <v>298</v>
      </c>
      <c r="C55" s="15">
        <f>VLOOKUP($A55,RAW!$B$4:$S$283,12,FALSE)</f>
        <v>55210</v>
      </c>
      <c r="D55" s="15">
        <f>VLOOKUP($A55,RAW!$B$4:$S$283,13,FALSE)</f>
        <v>83100</v>
      </c>
      <c r="E55" s="1">
        <f t="shared" si="5"/>
        <v>27890</v>
      </c>
      <c r="F55" s="1">
        <f t="shared" si="6"/>
        <v>14481.181304987156</v>
      </c>
      <c r="G55" s="16">
        <f t="shared" si="7"/>
        <v>13408.818695012844</v>
      </c>
      <c r="H55" s="16">
        <f t="shared" si="8"/>
        <v>13408.818695012844</v>
      </c>
      <c r="I55" s="3">
        <f t="shared" si="4"/>
        <v>0.24286938407920383</v>
      </c>
      <c r="J55" s="52"/>
    </row>
    <row r="56" spans="1:10" x14ac:dyDescent="0.25">
      <c r="A56" t="s">
        <v>196</v>
      </c>
      <c r="B56" s="8" t="s">
        <v>298</v>
      </c>
      <c r="C56" s="15">
        <f>VLOOKUP($A56,RAW!$B$4:$S$283,12,FALSE)</f>
        <v>14738</v>
      </c>
      <c r="D56" s="15">
        <f>VLOOKUP($A56,RAW!$B$4:$S$283,13,FALSE)</f>
        <v>15800</v>
      </c>
      <c r="E56" s="1">
        <f t="shared" si="5"/>
        <v>1062</v>
      </c>
      <c r="F56" s="1">
        <f t="shared" si="6"/>
        <v>3865.6701697681706</v>
      </c>
      <c r="G56" s="16">
        <f t="shared" si="7"/>
        <v>-2803.6701697681706</v>
      </c>
      <c r="H56" s="16">
        <f t="shared" si="8"/>
        <v>2803.6701697681706</v>
      </c>
      <c r="I56" s="3">
        <f t="shared" si="4"/>
        <v>-0.19023410026924756</v>
      </c>
      <c r="J56" s="52"/>
    </row>
    <row r="57" spans="1:10" x14ac:dyDescent="0.25">
      <c r="A57" t="s">
        <v>235</v>
      </c>
      <c r="B57" s="8" t="s">
        <v>298</v>
      </c>
      <c r="C57" s="15">
        <f>VLOOKUP($A57,RAW!$B$4:$S$283,12,FALSE)</f>
        <v>280712</v>
      </c>
      <c r="D57" s="15">
        <f>VLOOKUP($A57,RAW!$B$4:$S$283,13,FALSE)</f>
        <v>672800</v>
      </c>
      <c r="E57" s="1">
        <f t="shared" si="5"/>
        <v>392088</v>
      </c>
      <c r="F57" s="1">
        <f t="shared" ref="F57:F88" si="9">+C57*E$260</f>
        <v>73628.715205317058</v>
      </c>
      <c r="G57" s="16">
        <f t="shared" si="7"/>
        <v>318459.28479468293</v>
      </c>
      <c r="H57" s="16">
        <f t="shared" si="8"/>
        <v>318459.28479468293</v>
      </c>
      <c r="I57" s="3">
        <f t="shared" si="4"/>
        <v>1.1344697939335793</v>
      </c>
      <c r="J57" s="52"/>
    </row>
    <row r="58" spans="1:10" x14ac:dyDescent="0.25">
      <c r="A58" t="s">
        <v>21</v>
      </c>
      <c r="B58" s="8" t="s">
        <v>298</v>
      </c>
      <c r="C58" s="15">
        <f>VLOOKUP($A58,RAW!$B$4:$S$283,12,FALSE)</f>
        <v>94440</v>
      </c>
      <c r="D58" s="15">
        <f>VLOOKUP($A58,RAW!$B$4:$S$283,13,FALSE)</f>
        <v>125600</v>
      </c>
      <c r="E58" s="1">
        <f t="shared" si="5"/>
        <v>31160</v>
      </c>
      <c r="F58" s="1">
        <f t="shared" si="9"/>
        <v>24770.924876706882</v>
      </c>
      <c r="G58" s="16">
        <f t="shared" si="7"/>
        <v>6389.0751232931179</v>
      </c>
      <c r="H58" s="16">
        <f t="shared" si="8"/>
        <v>6389.0751232931179</v>
      </c>
      <c r="I58" s="3">
        <f t="shared" si="4"/>
        <v>6.7652214350837764E-2</v>
      </c>
      <c r="J58" s="52"/>
    </row>
    <row r="59" spans="1:10" x14ac:dyDescent="0.25">
      <c r="A59" t="s">
        <v>0</v>
      </c>
      <c r="B59" s="8" t="s">
        <v>298</v>
      </c>
      <c r="C59" s="15">
        <f>VLOOKUP($A59,RAW!$B$4:$S$283,12,FALSE)</f>
        <v>220177</v>
      </c>
      <c r="D59" s="15">
        <f>VLOOKUP($A59,RAW!$B$4:$S$283,13,FALSE)</f>
        <v>238600</v>
      </c>
      <c r="E59" s="1">
        <f t="shared" si="5"/>
        <v>18423</v>
      </c>
      <c r="F59" s="1">
        <f t="shared" si="9"/>
        <v>57750.825143781149</v>
      </c>
      <c r="G59" s="16">
        <f t="shared" si="7"/>
        <v>-39327.825143781149</v>
      </c>
      <c r="H59" s="16">
        <f t="shared" si="8"/>
        <v>39327.825143781149</v>
      </c>
      <c r="I59" s="3">
        <f t="shared" si="4"/>
        <v>-0.17861913435000545</v>
      </c>
      <c r="J59" s="52"/>
    </row>
    <row r="60" spans="1:10" x14ac:dyDescent="0.25">
      <c r="A60" t="s">
        <v>113</v>
      </c>
      <c r="B60" s="8" t="s">
        <v>298</v>
      </c>
      <c r="C60" s="15">
        <f>VLOOKUP($A60,RAW!$B$4:$S$283,12,FALSE)</f>
        <v>5791810</v>
      </c>
      <c r="D60" s="15">
        <f>VLOOKUP($A60,RAW!$B$4:$S$283,13,FALSE)</f>
        <v>7246500</v>
      </c>
      <c r="E60" s="1">
        <f t="shared" si="5"/>
        <v>1454690</v>
      </c>
      <c r="F60" s="1">
        <f t="shared" si="9"/>
        <v>1519149.6231486625</v>
      </c>
      <c r="G60" s="16">
        <f t="shared" si="7"/>
        <v>-64459.623148662504</v>
      </c>
      <c r="H60" s="16">
        <f t="shared" si="8"/>
        <v>64459.623148662504</v>
      </c>
      <c r="I60" s="3">
        <f t="shared" si="4"/>
        <v>-1.1129443671091163E-2</v>
      </c>
      <c r="J60" s="52"/>
    </row>
    <row r="61" spans="1:10" x14ac:dyDescent="0.25">
      <c r="A61" t="s">
        <v>101</v>
      </c>
      <c r="B61" s="8" t="s">
        <v>298</v>
      </c>
      <c r="C61" s="15">
        <f>VLOOKUP($A61,RAW!$B$4:$S$283,12,FALSE)</f>
        <v>40438</v>
      </c>
      <c r="D61" s="15">
        <f>VLOOKUP($A61,RAW!$B$4:$S$283,13,FALSE)</f>
        <v>64400</v>
      </c>
      <c r="E61" s="1">
        <f t="shared" si="5"/>
        <v>23962</v>
      </c>
      <c r="F61" s="1">
        <f t="shared" si="9"/>
        <v>10606.593182595012</v>
      </c>
      <c r="G61" s="16">
        <f t="shared" si="7"/>
        <v>13355.406817404988</v>
      </c>
      <c r="H61" s="16">
        <f t="shared" si="8"/>
        <v>13355.406817404988</v>
      </c>
      <c r="I61" s="3">
        <f t="shared" si="4"/>
        <v>0.33026872786500294</v>
      </c>
      <c r="J61" s="52"/>
    </row>
    <row r="62" spans="1:10" x14ac:dyDescent="0.25">
      <c r="A62" t="s">
        <v>23</v>
      </c>
      <c r="B62" s="8" t="s">
        <v>298</v>
      </c>
      <c r="C62" s="15">
        <f>VLOOKUP($A62,RAW!$B$4:$S$283,12,FALSE)</f>
        <v>7878</v>
      </c>
      <c r="D62" s="15">
        <f>VLOOKUP($A62,RAW!$B$4:$S$283,13,FALSE)</f>
        <v>46600</v>
      </c>
      <c r="E62" s="1">
        <f t="shared" si="5"/>
        <v>38722</v>
      </c>
      <c r="F62" s="1">
        <f t="shared" si="9"/>
        <v>2066.3420815194495</v>
      </c>
      <c r="G62" s="16">
        <f t="shared" si="7"/>
        <v>36655.657918480552</v>
      </c>
      <c r="H62" s="16">
        <f t="shared" si="8"/>
        <v>36655.657918480552</v>
      </c>
      <c r="I62" s="3">
        <f t="shared" si="4"/>
        <v>4.6529141810714076</v>
      </c>
      <c r="J62" s="52"/>
    </row>
    <row r="63" spans="1:10" x14ac:dyDescent="0.25">
      <c r="A63" t="s">
        <v>129</v>
      </c>
      <c r="B63" s="8" t="s">
        <v>299</v>
      </c>
      <c r="C63" s="15">
        <f>VLOOKUP($A63,RAW!$B$4:$S$283,12,FALSE)</f>
        <v>206384</v>
      </c>
      <c r="D63" s="15">
        <f>VLOOKUP($A63,RAW!$B$4:$S$283,13,FALSE)</f>
        <v>191400</v>
      </c>
      <c r="E63" s="1">
        <f t="shared" si="5"/>
        <v>-14984</v>
      </c>
      <c r="F63" s="1">
        <f t="shared" si="9"/>
        <v>54133.021598414583</v>
      </c>
      <c r="G63" s="16">
        <f t="shared" si="7"/>
        <v>-69117.021598414576</v>
      </c>
      <c r="H63" s="16">
        <f t="shared" si="8"/>
        <v>69117.021598414576</v>
      </c>
      <c r="I63" s="3">
        <f t="shared" si="4"/>
        <v>-0.33489525156220723</v>
      </c>
      <c r="J63" s="52"/>
    </row>
    <row r="64" spans="1:10" x14ac:dyDescent="0.25">
      <c r="A64" t="s">
        <v>197</v>
      </c>
      <c r="B64" s="8" t="s">
        <v>299</v>
      </c>
      <c r="C64" s="15">
        <f>VLOOKUP($A64,RAW!$B$4:$S$283,12,FALSE)</f>
        <v>6073</v>
      </c>
      <c r="D64" s="15">
        <f>VLOOKUP($A64,RAW!$B$4:$S$283,13,FALSE)</f>
        <v>13000</v>
      </c>
      <c r="E64" s="1">
        <f t="shared" si="5"/>
        <v>6927</v>
      </c>
      <c r="F64" s="1">
        <f t="shared" si="9"/>
        <v>1592.9037142761638</v>
      </c>
      <c r="G64" s="16">
        <f t="shared" si="7"/>
        <v>5334.0962857238364</v>
      </c>
      <c r="H64" s="16">
        <f t="shared" si="8"/>
        <v>5334.0962857238364</v>
      </c>
      <c r="I64" s="3">
        <f t="shared" si="4"/>
        <v>0.87832970290199841</v>
      </c>
      <c r="J64" s="52"/>
    </row>
    <row r="65" spans="1:10" x14ac:dyDescent="0.25">
      <c r="A65" t="s">
        <v>82</v>
      </c>
      <c r="B65" s="8" t="s">
        <v>299</v>
      </c>
      <c r="C65" s="15">
        <f>VLOOKUP($A65,RAW!$B$4:$S$283,12,FALSE)</f>
        <v>63674</v>
      </c>
      <c r="D65" s="15">
        <f>VLOOKUP($A65,RAW!$B$4:$S$283,13,FALSE)</f>
        <v>49300</v>
      </c>
      <c r="E65" s="1">
        <f t="shared" si="5"/>
        <v>-14374</v>
      </c>
      <c r="F65" s="1">
        <f t="shared" si="9"/>
        <v>16701.226922908027</v>
      </c>
      <c r="G65" s="16">
        <f t="shared" si="7"/>
        <v>-31075.226922908027</v>
      </c>
      <c r="H65" s="16">
        <f t="shared" si="8"/>
        <v>31075.226922908027</v>
      </c>
      <c r="I65" s="3">
        <f t="shared" si="4"/>
        <v>-0.48803635585809008</v>
      </c>
      <c r="J65" s="52"/>
    </row>
    <row r="66" spans="1:10" x14ac:dyDescent="0.25">
      <c r="A66" t="s">
        <v>236</v>
      </c>
      <c r="B66" s="8" t="s">
        <v>298</v>
      </c>
      <c r="C66" s="15">
        <f>VLOOKUP($A66,RAW!$B$4:$S$283,12,FALSE)</f>
        <v>860520</v>
      </c>
      <c r="D66" s="15">
        <f>VLOOKUP($A66,RAW!$B$4:$S$283,13,FALSE)</f>
        <v>1288800</v>
      </c>
      <c r="E66" s="1">
        <f t="shared" si="5"/>
        <v>428280</v>
      </c>
      <c r="F66" s="1">
        <f t="shared" si="9"/>
        <v>225708.13505827833</v>
      </c>
      <c r="G66" s="16">
        <f t="shared" si="7"/>
        <v>202571.86494172167</v>
      </c>
      <c r="H66" s="16">
        <f t="shared" si="8"/>
        <v>202571.86494172167</v>
      </c>
      <c r="I66" s="3">
        <f t="shared" si="4"/>
        <v>0.23540634144670858</v>
      </c>
      <c r="J66" s="52"/>
    </row>
    <row r="67" spans="1:10" x14ac:dyDescent="0.25">
      <c r="A67" t="s">
        <v>237</v>
      </c>
      <c r="B67" s="8" t="s">
        <v>298</v>
      </c>
      <c r="C67" s="15">
        <f>VLOOKUP($A67,RAW!$B$4:$S$283,12,FALSE)</f>
        <v>266965</v>
      </c>
      <c r="D67" s="15">
        <f>VLOOKUP($A67,RAW!$B$4:$S$283,13,FALSE)</f>
        <v>272200</v>
      </c>
      <c r="E67" s="1">
        <f t="shared" si="5"/>
        <v>5235</v>
      </c>
      <c r="F67" s="1">
        <f t="shared" si="9"/>
        <v>70022.977125265286</v>
      </c>
      <c r="G67" s="16">
        <f t="shared" si="7"/>
        <v>-64787.977125265286</v>
      </c>
      <c r="H67" s="16">
        <f t="shared" si="8"/>
        <v>64787.977125265286</v>
      </c>
      <c r="I67" s="3">
        <f t="shared" si="4"/>
        <v>-0.24268341215239933</v>
      </c>
      <c r="J67" s="52"/>
    </row>
    <row r="68" spans="1:10" x14ac:dyDescent="0.25">
      <c r="A68" t="s">
        <v>175</v>
      </c>
      <c r="B68" s="8" t="s">
        <v>299</v>
      </c>
      <c r="C68" s="15">
        <f>VLOOKUP($A68,RAW!$B$4:$S$283,12,FALSE)</f>
        <v>125534</v>
      </c>
      <c r="D68" s="15">
        <f>VLOOKUP($A68,RAW!$B$4:$S$283,13,FALSE)</f>
        <v>968600</v>
      </c>
      <c r="E68" s="1">
        <f t="shared" si="5"/>
        <v>843066</v>
      </c>
      <c r="F68" s="1">
        <f t="shared" si="9"/>
        <v>32926.654844054661</v>
      </c>
      <c r="G68" s="16">
        <f t="shared" si="7"/>
        <v>810139.34515594528</v>
      </c>
      <c r="H68" s="16">
        <f t="shared" si="8"/>
        <v>810139.34515594528</v>
      </c>
      <c r="I68" s="3">
        <f t="shared" ref="I68:I131" si="10">IFERROR(+G68/C68,"")</f>
        <v>6.4535452160844491</v>
      </c>
      <c r="J68" s="52"/>
    </row>
    <row r="69" spans="1:10" x14ac:dyDescent="0.25">
      <c r="A69" t="s">
        <v>130</v>
      </c>
      <c r="B69" s="8" t="s">
        <v>298</v>
      </c>
      <c r="C69" s="15">
        <f>VLOOKUP($A69,RAW!$B$4:$S$283,12,FALSE)</f>
        <v>145167</v>
      </c>
      <c r="D69" s="15">
        <f>VLOOKUP($A69,RAW!$B$4:$S$283,13,FALSE)</f>
        <v>177100</v>
      </c>
      <c r="E69" s="1">
        <f t="shared" si="5"/>
        <v>31933</v>
      </c>
      <c r="F69" s="1">
        <f t="shared" si="9"/>
        <v>38076.247898950744</v>
      </c>
      <c r="G69" s="16">
        <f t="shared" si="7"/>
        <v>-6143.2478989507435</v>
      </c>
      <c r="H69" s="16">
        <f t="shared" si="8"/>
        <v>6143.2478989507435</v>
      </c>
      <c r="I69" s="3">
        <f t="shared" si="10"/>
        <v>-4.2318487665590272E-2</v>
      </c>
      <c r="J69" s="52"/>
    </row>
    <row r="70" spans="1:10" x14ac:dyDescent="0.25">
      <c r="A70" t="s">
        <v>83</v>
      </c>
      <c r="B70" s="8" t="s">
        <v>298</v>
      </c>
      <c r="C70" s="15">
        <f>VLOOKUP($A70,RAW!$B$4:$S$283,12,FALSE)</f>
        <v>58784</v>
      </c>
      <c r="D70" s="15">
        <f>VLOOKUP($A70,RAW!$B$4:$S$283,13,FALSE)</f>
        <v>69000</v>
      </c>
      <c r="E70" s="1">
        <f t="shared" si="5"/>
        <v>10216</v>
      </c>
      <c r="F70" s="1">
        <f t="shared" si="9"/>
        <v>15418.615501401286</v>
      </c>
      <c r="G70" s="16">
        <f t="shared" si="7"/>
        <v>-5202.6155014012857</v>
      </c>
      <c r="H70" s="16">
        <f t="shared" si="8"/>
        <v>5202.6155014012857</v>
      </c>
      <c r="I70" s="3">
        <f t="shared" si="10"/>
        <v>-8.8503938170272273E-2</v>
      </c>
      <c r="J70" s="52"/>
    </row>
    <row r="71" spans="1:10" x14ac:dyDescent="0.25">
      <c r="A71" t="s">
        <v>25</v>
      </c>
      <c r="B71" s="8" t="s">
        <v>298</v>
      </c>
      <c r="C71" s="15">
        <f>VLOOKUP($A71,RAW!$B$4:$S$283,12,FALSE)</f>
        <v>34173</v>
      </c>
      <c r="D71" s="15">
        <f>VLOOKUP($A71,RAW!$B$4:$S$283,13,FALSE)</f>
        <v>12100</v>
      </c>
      <c r="E71" s="1">
        <f t="shared" si="5"/>
        <v>-22073</v>
      </c>
      <c r="F71" s="1">
        <f t="shared" si="9"/>
        <v>8963.3292652658238</v>
      </c>
      <c r="G71" s="16">
        <f t="shared" si="7"/>
        <v>-31036.329265265824</v>
      </c>
      <c r="H71" s="16">
        <f t="shared" si="8"/>
        <v>31036.329265265824</v>
      </c>
      <c r="I71" s="3">
        <f t="shared" si="10"/>
        <v>-0.90821201724360823</v>
      </c>
      <c r="J71" s="52"/>
    </row>
    <row r="72" spans="1:10" x14ac:dyDescent="0.25">
      <c r="A72" t="s">
        <v>131</v>
      </c>
      <c r="B72" s="8" t="s">
        <v>298</v>
      </c>
      <c r="C72" s="15">
        <f>VLOOKUP($A72,RAW!$B$4:$S$283,12,FALSE)</f>
        <v>70330</v>
      </c>
      <c r="D72" s="15">
        <f>VLOOKUP($A72,RAW!$B$4:$S$283,13,FALSE)</f>
        <v>96000</v>
      </c>
      <c r="E72" s="1">
        <f t="shared" si="5"/>
        <v>25670</v>
      </c>
      <c r="F72" s="1">
        <f t="shared" si="9"/>
        <v>18447.047295412907</v>
      </c>
      <c r="G72" s="16">
        <f t="shared" si="7"/>
        <v>7222.9527045870927</v>
      </c>
      <c r="H72" s="16">
        <f t="shared" si="8"/>
        <v>7222.9527045870927</v>
      </c>
      <c r="I72" s="3">
        <f t="shared" si="10"/>
        <v>0.10270087735798511</v>
      </c>
      <c r="J72" s="52"/>
    </row>
    <row r="73" spans="1:10" x14ac:dyDescent="0.25">
      <c r="A73" t="s">
        <v>198</v>
      </c>
      <c r="B73" s="8" t="s">
        <v>298</v>
      </c>
      <c r="C73" s="15">
        <f>VLOOKUP($A73,RAW!$B$4:$S$283,12,FALSE)</f>
        <v>494999</v>
      </c>
      <c r="D73" s="15">
        <f>VLOOKUP($A73,RAW!$B$4:$S$283,13,FALSE)</f>
        <v>752600</v>
      </c>
      <c r="E73" s="1">
        <f t="shared" si="5"/>
        <v>257601</v>
      </c>
      <c r="F73" s="1">
        <f t="shared" si="9"/>
        <v>129834.63620335695</v>
      </c>
      <c r="G73" s="16">
        <f t="shared" si="7"/>
        <v>127766.36379664305</v>
      </c>
      <c r="H73" s="16">
        <f t="shared" si="8"/>
        <v>127766.36379664305</v>
      </c>
      <c r="I73" s="3">
        <f t="shared" si="10"/>
        <v>0.25811438769905204</v>
      </c>
      <c r="J73" s="52"/>
    </row>
    <row r="74" spans="1:10" x14ac:dyDescent="0.25">
      <c r="A74" t="s">
        <v>117</v>
      </c>
      <c r="B74" s="8" t="s">
        <v>298</v>
      </c>
      <c r="C74" s="15">
        <f>VLOOKUP($A74,RAW!$B$4:$S$283,12,FALSE)</f>
        <v>54778</v>
      </c>
      <c r="D74" s="15">
        <f>VLOOKUP($A74,RAW!$B$4:$S$283,13,FALSE)</f>
        <v>84000</v>
      </c>
      <c r="E74" s="1">
        <f t="shared" si="5"/>
        <v>29222</v>
      </c>
      <c r="F74" s="1">
        <f t="shared" si="9"/>
        <v>14367.870848117849</v>
      </c>
      <c r="G74" s="16">
        <f t="shared" si="7"/>
        <v>14854.129151882151</v>
      </c>
      <c r="H74" s="16">
        <f t="shared" si="8"/>
        <v>14854.129151882151</v>
      </c>
      <c r="I74" s="3">
        <f t="shared" si="10"/>
        <v>0.27116961466066947</v>
      </c>
      <c r="J74" s="52"/>
    </row>
    <row r="75" spans="1:10" x14ac:dyDescent="0.25">
      <c r="A75" t="s">
        <v>1</v>
      </c>
      <c r="B75" s="8" t="s">
        <v>298</v>
      </c>
      <c r="C75" s="15">
        <f>VLOOKUP($A75,RAW!$B$4:$S$283,12,FALSE)</f>
        <v>87951</v>
      </c>
      <c r="D75" s="15">
        <f>VLOOKUP($A75,RAW!$B$4:$S$283,13,FALSE)</f>
        <v>104600</v>
      </c>
      <c r="E75" s="1">
        <f t="shared" si="5"/>
        <v>16649</v>
      </c>
      <c r="F75" s="1">
        <f t="shared" si="9"/>
        <v>23068.907389149164</v>
      </c>
      <c r="G75" s="16">
        <f t="shared" si="7"/>
        <v>-6419.9073891491644</v>
      </c>
      <c r="H75" s="16">
        <f t="shared" si="8"/>
        <v>6419.9073891491644</v>
      </c>
      <c r="I75" s="3">
        <f t="shared" si="10"/>
        <v>-7.2994137521451313E-2</v>
      </c>
      <c r="J75" s="52"/>
    </row>
    <row r="76" spans="1:10" x14ac:dyDescent="0.25">
      <c r="A76" t="s">
        <v>26</v>
      </c>
      <c r="B76" s="8" t="s">
        <v>298</v>
      </c>
      <c r="C76" s="15">
        <f>VLOOKUP($A76,RAW!$B$4:$S$283,12,FALSE)</f>
        <v>83593</v>
      </c>
      <c r="D76" s="15">
        <f>VLOOKUP($A76,RAW!$B$4:$S$283,13,FALSE)</f>
        <v>125800</v>
      </c>
      <c r="E76" s="1">
        <f t="shared" si="5"/>
        <v>42207</v>
      </c>
      <c r="F76" s="1">
        <f t="shared" si="9"/>
        <v>21925.835696935181</v>
      </c>
      <c r="G76" s="16">
        <f t="shared" si="7"/>
        <v>20281.164303064819</v>
      </c>
      <c r="H76" s="16">
        <f t="shared" si="8"/>
        <v>20281.164303064819</v>
      </c>
      <c r="I76" s="3">
        <f t="shared" si="10"/>
        <v>0.24261797402970128</v>
      </c>
      <c r="J76" s="52"/>
    </row>
    <row r="77" spans="1:10" x14ac:dyDescent="0.25">
      <c r="A77" t="s">
        <v>27</v>
      </c>
      <c r="B77" s="8" t="s">
        <v>298</v>
      </c>
      <c r="C77" s="15">
        <f>VLOOKUP($A77,RAW!$B$4:$S$283,12,FALSE)</f>
        <v>42937</v>
      </c>
      <c r="D77" s="15">
        <f>VLOOKUP($A77,RAW!$B$4:$S$283,13,FALSE)</f>
        <v>57200</v>
      </c>
      <c r="E77" s="1">
        <f t="shared" si="5"/>
        <v>14263</v>
      </c>
      <c r="F77" s="1">
        <f t="shared" si="9"/>
        <v>11262.062700457047</v>
      </c>
      <c r="G77" s="16">
        <f t="shared" si="7"/>
        <v>3000.937299542953</v>
      </c>
      <c r="H77" s="16">
        <f t="shared" si="8"/>
        <v>3000.937299542953</v>
      </c>
      <c r="I77" s="3">
        <f t="shared" si="10"/>
        <v>6.9891638902181169E-2</v>
      </c>
      <c r="J77" s="52"/>
    </row>
    <row r="78" spans="1:10" x14ac:dyDescent="0.25">
      <c r="A78" t="s">
        <v>102</v>
      </c>
      <c r="B78" s="8" t="s">
        <v>298</v>
      </c>
      <c r="C78" s="15">
        <f>VLOOKUP($A78,RAW!$B$4:$S$283,12,FALSE)</f>
        <v>65174</v>
      </c>
      <c r="D78" s="15">
        <f>VLOOKUP($A78,RAW!$B$4:$S$283,13,FALSE)</f>
        <v>67300</v>
      </c>
      <c r="E78" s="1">
        <f t="shared" si="5"/>
        <v>2126</v>
      </c>
      <c r="F78" s="1">
        <f t="shared" si="9"/>
        <v>17094.666009259789</v>
      </c>
      <c r="G78" s="16">
        <f t="shared" si="7"/>
        <v>-14968.666009259789</v>
      </c>
      <c r="H78" s="16">
        <f t="shared" si="8"/>
        <v>14968.666009259789</v>
      </c>
      <c r="I78" s="3">
        <f t="shared" si="10"/>
        <v>-0.22967235414827675</v>
      </c>
      <c r="J78" s="52"/>
    </row>
    <row r="79" spans="1:10" x14ac:dyDescent="0.25">
      <c r="A79" t="s">
        <v>28</v>
      </c>
      <c r="B79" s="8" t="s">
        <v>298</v>
      </c>
      <c r="C79" s="15">
        <f>VLOOKUP($A79,RAW!$B$4:$S$283,12,FALSE)</f>
        <v>247044</v>
      </c>
      <c r="D79" s="15">
        <f>VLOOKUP($A79,RAW!$B$4:$S$283,13,FALSE)</f>
        <v>330900</v>
      </c>
      <c r="E79" s="1">
        <f t="shared" si="5"/>
        <v>83856</v>
      </c>
      <c r="F79" s="1">
        <f t="shared" si="9"/>
        <v>64797.843765789657</v>
      </c>
      <c r="G79" s="16">
        <f t="shared" si="7"/>
        <v>19058.156234210343</v>
      </c>
      <c r="H79" s="16">
        <f t="shared" si="8"/>
        <v>19058.156234210343</v>
      </c>
      <c r="I79" s="3">
        <f t="shared" si="10"/>
        <v>7.7144784873181868E-2</v>
      </c>
      <c r="J79" s="52"/>
    </row>
    <row r="80" spans="1:10" x14ac:dyDescent="0.25">
      <c r="A80" t="s">
        <v>199</v>
      </c>
      <c r="B80" s="8" t="s">
        <v>299</v>
      </c>
      <c r="C80" s="15">
        <f>VLOOKUP($A80,RAW!$B$4:$S$283,12,FALSE)</f>
        <v>191781</v>
      </c>
      <c r="D80" s="15">
        <f>VLOOKUP($A80,RAW!$B$4:$S$283,13,FALSE)</f>
        <v>170600</v>
      </c>
      <c r="E80" s="1">
        <f t="shared" si="5"/>
        <v>-21181</v>
      </c>
      <c r="F80" s="1">
        <f t="shared" si="9"/>
        <v>50302.760946418071</v>
      </c>
      <c r="G80" s="16">
        <f t="shared" si="7"/>
        <v>-71483.760946418071</v>
      </c>
      <c r="H80" s="16">
        <f t="shared" si="8"/>
        <v>71483.760946418071</v>
      </c>
      <c r="I80" s="3">
        <f t="shared" si="10"/>
        <v>-0.37273640739394448</v>
      </c>
      <c r="J80" s="52"/>
    </row>
    <row r="81" spans="1:12" x14ac:dyDescent="0.25">
      <c r="A81" t="s">
        <v>200</v>
      </c>
      <c r="B81" s="8" t="s">
        <v>298</v>
      </c>
      <c r="C81" s="15">
        <f>VLOOKUP($A81,RAW!$B$4:$S$283,12,FALSE)</f>
        <v>22508</v>
      </c>
      <c r="D81" s="15">
        <f>VLOOKUP($A81,RAW!$B$4:$S$283,13,FALSE)</f>
        <v>29600</v>
      </c>
      <c r="E81" s="1">
        <f t="shared" si="5"/>
        <v>7092</v>
      </c>
      <c r="F81" s="1">
        <f t="shared" si="9"/>
        <v>5903.6846370702933</v>
      </c>
      <c r="G81" s="16">
        <f t="shared" si="7"/>
        <v>1188.3153629297067</v>
      </c>
      <c r="H81" s="16">
        <f t="shared" si="8"/>
        <v>1188.3153629297067</v>
      </c>
      <c r="I81" s="3">
        <f t="shared" si="10"/>
        <v>5.2795244487724664E-2</v>
      </c>
      <c r="J81" s="52"/>
    </row>
    <row r="82" spans="1:12" x14ac:dyDescent="0.25">
      <c r="A82" t="s">
        <v>63</v>
      </c>
      <c r="B82" s="8" t="s">
        <v>298</v>
      </c>
      <c r="C82" s="15">
        <f>VLOOKUP($A82,RAW!$B$4:$S$283,12,FALSE)</f>
        <v>19326</v>
      </c>
      <c r="D82" s="15">
        <f>VLOOKUP($A82,RAW!$B$4:$S$283,13,FALSE)</f>
        <v>71400</v>
      </c>
      <c r="E82" s="1">
        <f t="shared" si="5"/>
        <v>52074</v>
      </c>
      <c r="F82" s="1">
        <f t="shared" si="9"/>
        <v>5069.0691885560909</v>
      </c>
      <c r="G82" s="16">
        <f t="shared" si="7"/>
        <v>47004.930811443912</v>
      </c>
      <c r="H82" s="16">
        <f t="shared" si="8"/>
        <v>47004.930811443912</v>
      </c>
      <c r="I82" s="3">
        <f t="shared" si="10"/>
        <v>2.4322120879356262</v>
      </c>
      <c r="J82" s="52"/>
    </row>
    <row r="83" spans="1:12" x14ac:dyDescent="0.25">
      <c r="A83" t="s">
        <v>29</v>
      </c>
      <c r="B83" s="8" t="s">
        <v>298</v>
      </c>
      <c r="C83" s="15">
        <f>VLOOKUP($A83,RAW!$B$4:$S$283,12,FALSE)</f>
        <v>163673</v>
      </c>
      <c r="D83" s="15">
        <f>VLOOKUP($A83,RAW!$B$4:$S$283,13,FALSE)</f>
        <v>274200</v>
      </c>
      <c r="E83" s="1">
        <f t="shared" si="5"/>
        <v>110527</v>
      </c>
      <c r="F83" s="1">
        <f t="shared" si="9"/>
        <v>42930.237053634541</v>
      </c>
      <c r="G83" s="16">
        <f t="shared" si="7"/>
        <v>67596.762946365459</v>
      </c>
      <c r="H83" s="16">
        <f t="shared" si="8"/>
        <v>67596.762946365459</v>
      </c>
      <c r="I83" s="3">
        <f t="shared" si="10"/>
        <v>0.41299886326007013</v>
      </c>
      <c r="J83" s="52"/>
    </row>
    <row r="84" spans="1:12" x14ac:dyDescent="0.25">
      <c r="A84" t="s">
        <v>2</v>
      </c>
      <c r="B84" s="8" t="s">
        <v>298</v>
      </c>
      <c r="C84" s="15">
        <f>VLOOKUP($A84,RAW!$B$4:$S$283,12,FALSE)</f>
        <v>389226</v>
      </c>
      <c r="D84" s="15">
        <f>VLOOKUP($A84,RAW!$B$4:$S$283,13,FALSE)</f>
        <v>500300</v>
      </c>
      <c r="E84" s="1">
        <f t="shared" si="5"/>
        <v>111074</v>
      </c>
      <c r="F84" s="1">
        <f t="shared" si="9"/>
        <v>102091.14788290039</v>
      </c>
      <c r="G84" s="16">
        <f t="shared" si="7"/>
        <v>8982.85211709961</v>
      </c>
      <c r="H84" s="16">
        <f t="shared" si="8"/>
        <v>8982.85211709961</v>
      </c>
      <c r="I84" s="3">
        <f t="shared" si="10"/>
        <v>2.3078756601819021E-2</v>
      </c>
      <c r="J84" s="52"/>
    </row>
    <row r="85" spans="1:12" x14ac:dyDescent="0.25">
      <c r="A85" t="s">
        <v>132</v>
      </c>
      <c r="B85" s="8" t="s">
        <v>299</v>
      </c>
      <c r="C85" s="15">
        <f>VLOOKUP($A85,RAW!$B$4:$S$283,12,FALSE)</f>
        <v>10062</v>
      </c>
      <c r="D85" s="15">
        <f>VLOOKUP($A85,RAW!$B$4:$S$283,13,FALSE)</f>
        <v>8800</v>
      </c>
      <c r="E85" s="1">
        <f t="shared" si="5"/>
        <v>-1262</v>
      </c>
      <c r="F85" s="1">
        <f t="shared" si="9"/>
        <v>2639.1893912476139</v>
      </c>
      <c r="G85" s="16">
        <f t="shared" si="7"/>
        <v>-3901.1893912476139</v>
      </c>
      <c r="H85" s="16">
        <f t="shared" si="8"/>
        <v>3901.1893912476139</v>
      </c>
      <c r="I85" s="3">
        <f t="shared" si="10"/>
        <v>-0.38771510547084215</v>
      </c>
      <c r="J85" s="52"/>
    </row>
    <row r="86" spans="1:12" x14ac:dyDescent="0.25">
      <c r="A86" t="s">
        <v>238</v>
      </c>
      <c r="B86" s="8" t="s">
        <v>299</v>
      </c>
      <c r="C86" s="15">
        <f>VLOOKUP($A86,RAW!$B$4:$S$283,12,FALSE)</f>
        <v>114473</v>
      </c>
      <c r="D86" s="15">
        <f>VLOOKUP($A86,RAW!$B$4:$S$283,13,FALSE)</f>
        <v>56200</v>
      </c>
      <c r="E86" s="1">
        <f t="shared" si="5"/>
        <v>-58273</v>
      </c>
      <c r="F86" s="1">
        <f t="shared" si="9"/>
        <v>30025.435021296769</v>
      </c>
      <c r="G86" s="16">
        <f t="shared" si="7"/>
        <v>-88298.435021296769</v>
      </c>
      <c r="H86" s="16">
        <f t="shared" si="8"/>
        <v>88298.435021296769</v>
      </c>
      <c r="I86" s="3">
        <f t="shared" si="10"/>
        <v>-0.77134726111219909</v>
      </c>
      <c r="J86" s="52"/>
    </row>
    <row r="87" spans="1:12" x14ac:dyDescent="0.25">
      <c r="A87" t="s">
        <v>38</v>
      </c>
      <c r="B87" s="8" t="s">
        <v>299</v>
      </c>
      <c r="C87" s="15">
        <f>VLOOKUP($A87,RAW!$B$4:$S$283,12,FALSE)</f>
        <v>154097</v>
      </c>
      <c r="D87" s="15">
        <f>VLOOKUP($A87,RAW!$B$4:$S$283,13,FALSE)</f>
        <v>265300</v>
      </c>
      <c r="E87" s="1">
        <f t="shared" si="5"/>
        <v>111203</v>
      </c>
      <c r="F87" s="1">
        <f t="shared" si="9"/>
        <v>40418.521926364891</v>
      </c>
      <c r="G87" s="16">
        <f t="shared" si="7"/>
        <v>70784.478073635109</v>
      </c>
      <c r="H87" s="16">
        <f t="shared" si="8"/>
        <v>70784.478073635109</v>
      </c>
      <c r="I87" s="3">
        <f t="shared" si="10"/>
        <v>0.45935013708011907</v>
      </c>
      <c r="J87" s="52"/>
    </row>
    <row r="88" spans="1:12" x14ac:dyDescent="0.25">
      <c r="A88" t="s">
        <v>30</v>
      </c>
      <c r="B88" s="8" t="s">
        <v>298</v>
      </c>
      <c r="C88" s="15">
        <f>VLOOKUP($A88,RAW!$B$4:$S$283,12,FALSE)</f>
        <v>55179</v>
      </c>
      <c r="D88" s="15">
        <f>VLOOKUP($A88,RAW!$B$4:$S$283,13,FALSE)</f>
        <v>70300</v>
      </c>
      <c r="E88" s="1">
        <f t="shared" si="5"/>
        <v>15121</v>
      </c>
      <c r="F88" s="1">
        <f t="shared" si="9"/>
        <v>14473.050230535886</v>
      </c>
      <c r="G88" s="16">
        <f t="shared" si="7"/>
        <v>647.94976946411407</v>
      </c>
      <c r="H88" s="16">
        <f t="shared" si="8"/>
        <v>647.94976946411407</v>
      </c>
      <c r="I88" s="3">
        <f t="shared" si="10"/>
        <v>1.1742687788182353E-2</v>
      </c>
      <c r="J88" s="52"/>
    </row>
    <row r="89" spans="1:12" x14ac:dyDescent="0.25">
      <c r="A89" t="s">
        <v>31</v>
      </c>
      <c r="B89" s="8" t="s">
        <v>298</v>
      </c>
      <c r="C89" s="15">
        <f>VLOOKUP($A89,RAW!$B$4:$S$283,12,FALSE)</f>
        <v>43520</v>
      </c>
      <c r="D89" s="15">
        <f>VLOOKUP($A89,RAW!$B$4:$S$283,13,FALSE)</f>
        <v>52900</v>
      </c>
      <c r="E89" s="1">
        <f t="shared" ref="E89:E152" si="11">D89-C89</f>
        <v>9380</v>
      </c>
      <c r="F89" s="1">
        <f t="shared" ref="F89:F120" si="12">+C89*E$260</f>
        <v>11414.979358685763</v>
      </c>
      <c r="G89" s="16">
        <f t="shared" ref="G89:G152" si="13">+E89-F89</f>
        <v>-2034.9793586857631</v>
      </c>
      <c r="H89" s="16">
        <f t="shared" ref="H89:H152" si="14">ABS(G89)</f>
        <v>2034.9793586857631</v>
      </c>
      <c r="I89" s="3">
        <f t="shared" si="10"/>
        <v>-4.675963599921331E-2</v>
      </c>
      <c r="J89" s="52"/>
    </row>
    <row r="90" spans="1:12" x14ac:dyDescent="0.25">
      <c r="A90" t="s">
        <v>32</v>
      </c>
      <c r="B90" s="8" t="s">
        <v>298</v>
      </c>
      <c r="C90" s="15">
        <f>VLOOKUP($A90,RAW!$B$4:$S$283,12,FALSE)</f>
        <v>173699</v>
      </c>
      <c r="D90" s="15">
        <f>VLOOKUP($A90,RAW!$B$4:$S$283,13,FALSE)</f>
        <v>202400</v>
      </c>
      <c r="E90" s="1">
        <f t="shared" si="11"/>
        <v>28701</v>
      </c>
      <c r="F90" s="1">
        <f t="shared" si="12"/>
        <v>45559.983906809706</v>
      </c>
      <c r="G90" s="16">
        <f t="shared" si="13"/>
        <v>-16858.983906809706</v>
      </c>
      <c r="H90" s="16">
        <f t="shared" si="14"/>
        <v>16858.983906809706</v>
      </c>
      <c r="I90" s="3">
        <f t="shared" si="10"/>
        <v>-9.705861235130718E-2</v>
      </c>
      <c r="J90" s="52"/>
    </row>
    <row r="91" spans="1:12" x14ac:dyDescent="0.25">
      <c r="A91" t="s">
        <v>33</v>
      </c>
      <c r="B91" s="8" t="s">
        <v>299</v>
      </c>
      <c r="C91" s="15">
        <f>VLOOKUP($A91,RAW!$B$4:$S$283,12,FALSE)</f>
        <v>186085</v>
      </c>
      <c r="D91" s="15">
        <f>VLOOKUP($A91,RAW!$B$4:$S$283,13,FALSE)</f>
        <v>307000</v>
      </c>
      <c r="E91" s="1">
        <f t="shared" si="11"/>
        <v>120915</v>
      </c>
      <c r="F91" s="1">
        <f t="shared" si="12"/>
        <v>48808.741589178317</v>
      </c>
      <c r="G91" s="16">
        <f t="shared" si="13"/>
        <v>72106.258410821683</v>
      </c>
      <c r="H91" s="16">
        <f t="shared" si="14"/>
        <v>72106.258410821683</v>
      </c>
      <c r="I91" s="3">
        <f t="shared" si="10"/>
        <v>0.38749097676234884</v>
      </c>
      <c r="J91" s="52"/>
    </row>
    <row r="92" spans="1:12" x14ac:dyDescent="0.25">
      <c r="A92" t="s">
        <v>34</v>
      </c>
      <c r="B92" s="8" t="s">
        <v>299</v>
      </c>
      <c r="C92" s="15">
        <f>VLOOKUP($A92,RAW!$B$4:$S$283,12,FALSE)</f>
        <v>106111</v>
      </c>
      <c r="D92" s="15">
        <f>VLOOKUP($A92,RAW!$B$4:$S$283,13,FALSE)</f>
        <v>192900</v>
      </c>
      <c r="E92" s="1">
        <f t="shared" si="11"/>
        <v>86789</v>
      </c>
      <c r="F92" s="1">
        <f t="shared" si="12"/>
        <v>27832.14326124782</v>
      </c>
      <c r="G92" s="16">
        <f t="shared" si="13"/>
        <v>58956.856738752176</v>
      </c>
      <c r="H92" s="16">
        <f t="shared" si="14"/>
        <v>58956.856738752176</v>
      </c>
      <c r="I92" s="3">
        <f t="shared" si="10"/>
        <v>0.55561493849602939</v>
      </c>
      <c r="J92" s="52"/>
    </row>
    <row r="93" spans="1:12" x14ac:dyDescent="0.25">
      <c r="A93" t="s">
        <v>35</v>
      </c>
      <c r="B93" s="8" t="s">
        <v>298</v>
      </c>
      <c r="C93" s="15">
        <f>VLOOKUP($A93,RAW!$B$4:$S$283,12,FALSE)</f>
        <v>167819</v>
      </c>
      <c r="D93" s="15">
        <f>VLOOKUP($A93,RAW!$B$4:$S$283,13,FALSE)</f>
        <v>198300</v>
      </c>
      <c r="E93" s="1">
        <f t="shared" si="11"/>
        <v>30481</v>
      </c>
      <c r="F93" s="1">
        <f t="shared" si="12"/>
        <v>44017.702688310805</v>
      </c>
      <c r="G93" s="16">
        <f t="shared" si="13"/>
        <v>-13536.702688310805</v>
      </c>
      <c r="H93" s="16">
        <f t="shared" si="14"/>
        <v>13536.702688310805</v>
      </c>
      <c r="I93" s="3">
        <f t="shared" si="10"/>
        <v>-8.0662515497713638E-2</v>
      </c>
      <c r="J93" s="52"/>
    </row>
    <row r="94" spans="1:12" x14ac:dyDescent="0.25">
      <c r="A94" t="s">
        <v>36</v>
      </c>
      <c r="B94" s="8" t="s">
        <v>298</v>
      </c>
      <c r="C94" s="15">
        <f>VLOOKUP($A94,RAW!$B$4:$S$283,12,FALSE)</f>
        <v>19220</v>
      </c>
      <c r="D94" s="15">
        <f>VLOOKUP($A94,RAW!$B$4:$S$283,13,FALSE)</f>
        <v>18100</v>
      </c>
      <c r="E94" s="1">
        <f t="shared" si="11"/>
        <v>-1120</v>
      </c>
      <c r="F94" s="1">
        <f t="shared" si="12"/>
        <v>5041.2661597872329</v>
      </c>
      <c r="G94" s="16">
        <f t="shared" si="13"/>
        <v>-6161.2661597872329</v>
      </c>
      <c r="H94" s="16">
        <f t="shared" si="14"/>
        <v>6161.2661597872329</v>
      </c>
      <c r="I94" s="3">
        <f t="shared" si="10"/>
        <v>-0.32056535690880505</v>
      </c>
      <c r="J94" s="52"/>
    </row>
    <row r="95" spans="1:12" x14ac:dyDescent="0.25">
      <c r="A95" t="s">
        <v>37</v>
      </c>
      <c r="B95" s="8" t="s">
        <v>299</v>
      </c>
      <c r="C95" s="15">
        <f>VLOOKUP($A95,RAW!$B$4:$S$283,12,FALSE)</f>
        <v>12962</v>
      </c>
      <c r="D95" s="15">
        <f>VLOOKUP($A95,RAW!$B$4:$S$283,13,FALSE)</f>
        <v>17000</v>
      </c>
      <c r="E95" s="1">
        <f t="shared" si="11"/>
        <v>4038</v>
      </c>
      <c r="F95" s="1">
        <f t="shared" si="12"/>
        <v>3399.8382915276857</v>
      </c>
      <c r="G95" s="16">
        <f t="shared" si="13"/>
        <v>638.16170847231433</v>
      </c>
      <c r="H95" s="16">
        <f t="shared" si="14"/>
        <v>638.16170847231433</v>
      </c>
      <c r="I95" s="3">
        <f t="shared" si="10"/>
        <v>4.9233274839709483E-2</v>
      </c>
      <c r="J95" s="52"/>
      <c r="K95" s="16"/>
      <c r="L95" s="16"/>
    </row>
    <row r="96" spans="1:12" x14ac:dyDescent="0.25">
      <c r="A96" t="s">
        <v>133</v>
      </c>
      <c r="B96" s="8" t="s">
        <v>298</v>
      </c>
      <c r="C96" s="15">
        <f>VLOOKUP($A96,RAW!$B$4:$S$283,12,FALSE)</f>
        <v>15334</v>
      </c>
      <c r="D96" s="15">
        <f>VLOOKUP($A96,RAW!$B$4:$S$283,13,FALSE)</f>
        <v>9700</v>
      </c>
      <c r="E96" s="1">
        <f t="shared" si="11"/>
        <v>-5634</v>
      </c>
      <c r="F96" s="1">
        <f t="shared" si="12"/>
        <v>4021.9966334119372</v>
      </c>
      <c r="G96" s="16">
        <f t="shared" si="13"/>
        <v>-9655.9966334119381</v>
      </c>
      <c r="H96" s="16">
        <f t="shared" si="14"/>
        <v>9655.9966334119381</v>
      </c>
      <c r="I96" s="3">
        <f t="shared" si="10"/>
        <v>-0.62971153211242581</v>
      </c>
      <c r="J96" s="52"/>
      <c r="K96" s="13"/>
      <c r="L96" s="13"/>
    </row>
    <row r="97" spans="1:10" x14ac:dyDescent="0.25">
      <c r="A97" t="s">
        <v>39</v>
      </c>
      <c r="B97" s="8" t="s">
        <v>299</v>
      </c>
      <c r="C97" s="15">
        <f>VLOOKUP($A97,RAW!$B$4:$S$283,12,FALSE)</f>
        <v>15945</v>
      </c>
      <c r="D97" s="15">
        <f>VLOOKUP($A97,RAW!$B$4:$S$283,13,FALSE)</f>
        <v>82300</v>
      </c>
      <c r="E97" s="1">
        <f t="shared" si="11"/>
        <v>66355</v>
      </c>
      <c r="F97" s="1">
        <f t="shared" si="12"/>
        <v>4182.2574879192216</v>
      </c>
      <c r="G97" s="16">
        <f t="shared" si="13"/>
        <v>62172.742512080775</v>
      </c>
      <c r="H97" s="16">
        <f t="shared" si="14"/>
        <v>62172.742512080775</v>
      </c>
      <c r="I97" s="3">
        <f t="shared" si="10"/>
        <v>3.8991999066842755</v>
      </c>
      <c r="J97" s="52"/>
    </row>
    <row r="98" spans="1:10" x14ac:dyDescent="0.25">
      <c r="A98" t="s">
        <v>134</v>
      </c>
      <c r="B98" s="8" t="s">
        <v>298</v>
      </c>
      <c r="C98" s="15">
        <f>VLOOKUP($A98,RAW!$B$4:$S$283,12,FALSE)</f>
        <v>235783</v>
      </c>
      <c r="D98" s="15">
        <f>VLOOKUP($A98,RAW!$B$4:$S$283,13,FALSE)</f>
        <v>382900</v>
      </c>
      <c r="E98" s="1">
        <f t="shared" si="11"/>
        <v>147117</v>
      </c>
      <c r="F98" s="1">
        <f t="shared" si="12"/>
        <v>61844.165398184872</v>
      </c>
      <c r="G98" s="16">
        <f t="shared" si="13"/>
        <v>85272.834601815121</v>
      </c>
      <c r="H98" s="16">
        <f t="shared" si="14"/>
        <v>85272.834601815121</v>
      </c>
      <c r="I98" s="3">
        <f t="shared" si="10"/>
        <v>0.36165811191568148</v>
      </c>
      <c r="J98" s="52"/>
    </row>
    <row r="99" spans="1:10" x14ac:dyDescent="0.25">
      <c r="A99" t="s">
        <v>103</v>
      </c>
      <c r="B99" s="8" t="s">
        <v>299</v>
      </c>
      <c r="C99" s="15">
        <f>VLOOKUP($A99,RAW!$B$4:$S$283,12,FALSE)</f>
        <v>8573</v>
      </c>
      <c r="D99" s="15">
        <f>VLOOKUP($A99,RAW!$B$4:$S$283,13,FALSE)</f>
        <v>0</v>
      </c>
      <c r="E99" s="1">
        <f t="shared" si="11"/>
        <v>-8573</v>
      </c>
      <c r="F99" s="1">
        <f t="shared" si="12"/>
        <v>2248.6355248624322</v>
      </c>
      <c r="G99" s="16">
        <f t="shared" si="13"/>
        <v>-10821.635524862431</v>
      </c>
      <c r="H99" s="16">
        <f t="shared" si="14"/>
        <v>10821.635524862431</v>
      </c>
      <c r="I99" s="3">
        <f t="shared" si="10"/>
        <v>-1.2622927242345072</v>
      </c>
      <c r="J99" s="52"/>
    </row>
    <row r="100" spans="1:10" x14ac:dyDescent="0.25">
      <c r="A100" t="s">
        <v>40</v>
      </c>
      <c r="B100" s="8" t="s">
        <v>298</v>
      </c>
      <c r="C100" s="15">
        <f>VLOOKUP($A100,RAW!$B$4:$S$283,12,FALSE)</f>
        <v>17844</v>
      </c>
      <c r="D100" s="15">
        <f>VLOOKUP($A100,RAW!$B$4:$S$283,13,FALSE)</f>
        <v>16200</v>
      </c>
      <c r="E100" s="1">
        <f t="shared" si="11"/>
        <v>-1644</v>
      </c>
      <c r="F100" s="1">
        <f t="shared" si="12"/>
        <v>4680.3513712405511</v>
      </c>
      <c r="G100" s="16">
        <f t="shared" si="13"/>
        <v>-6324.3513712405511</v>
      </c>
      <c r="H100" s="16">
        <f t="shared" si="14"/>
        <v>6324.3513712405511</v>
      </c>
      <c r="I100" s="3">
        <f t="shared" si="10"/>
        <v>-0.35442453324593987</v>
      </c>
      <c r="J100" s="52"/>
    </row>
    <row r="101" spans="1:10" x14ac:dyDescent="0.25">
      <c r="A101" t="s">
        <v>254</v>
      </c>
      <c r="B101" s="8" t="s">
        <v>298</v>
      </c>
      <c r="C101" s="15">
        <f>VLOOKUP($A101,RAW!$B$4:$S$283,12,FALSE)</f>
        <v>30384</v>
      </c>
      <c r="D101" s="15">
        <f>VLOOKUP($A101,RAW!$B$4:$S$283,13,FALSE)</f>
        <v>44300</v>
      </c>
      <c r="E101" s="1">
        <f t="shared" si="11"/>
        <v>13916</v>
      </c>
      <c r="F101" s="1">
        <f t="shared" si="12"/>
        <v>7969.5021331412745</v>
      </c>
      <c r="G101" s="16">
        <f t="shared" si="13"/>
        <v>5946.4978668587255</v>
      </c>
      <c r="H101" s="16">
        <f t="shared" si="14"/>
        <v>5946.4978668587255</v>
      </c>
      <c r="I101" s="3">
        <f t="shared" si="10"/>
        <v>0.19571148850904177</v>
      </c>
      <c r="J101" s="52"/>
    </row>
    <row r="102" spans="1:10" x14ac:dyDescent="0.25">
      <c r="A102" t="s">
        <v>256</v>
      </c>
      <c r="B102" s="8" t="s">
        <v>309</v>
      </c>
      <c r="C102" s="15">
        <f>VLOOKUP($A102,RAW!$B$4:$S$283,12,FALSE)</f>
        <v>0</v>
      </c>
      <c r="D102" s="15">
        <f>VLOOKUP($A102,RAW!$B$4:$S$283,13,FALSE)</f>
        <v>0</v>
      </c>
      <c r="E102" s="1">
        <f t="shared" si="11"/>
        <v>0</v>
      </c>
      <c r="F102" s="1">
        <f t="shared" si="12"/>
        <v>0</v>
      </c>
      <c r="G102" s="16">
        <f t="shared" si="13"/>
        <v>0</v>
      </c>
      <c r="H102" s="16">
        <f t="shared" si="14"/>
        <v>0</v>
      </c>
      <c r="I102" s="3" t="str">
        <f t="shared" si="10"/>
        <v/>
      </c>
      <c r="J102" s="52"/>
    </row>
    <row r="103" spans="1:10" x14ac:dyDescent="0.25">
      <c r="A103" t="s">
        <v>255</v>
      </c>
      <c r="B103" s="8" t="s">
        <v>299</v>
      </c>
      <c r="C103" s="15">
        <f>VLOOKUP($A103,RAW!$B$4:$S$283,12,FALSE)</f>
        <v>2037049</v>
      </c>
      <c r="D103" s="15">
        <f>VLOOKUP($A103,RAW!$B$4:$S$283,13,FALSE)</f>
        <v>1707200</v>
      </c>
      <c r="E103" s="1">
        <f t="shared" si="11"/>
        <v>-329849</v>
      </c>
      <c r="F103" s="1">
        <f t="shared" si="12"/>
        <v>534303.1316091792</v>
      </c>
      <c r="G103" s="16">
        <f t="shared" si="13"/>
        <v>-864152.1316091792</v>
      </c>
      <c r="H103" s="16">
        <f t="shared" si="14"/>
        <v>864152.1316091792</v>
      </c>
      <c r="I103" s="3">
        <f t="shared" si="10"/>
        <v>-0.42421764602087586</v>
      </c>
      <c r="J103" s="52"/>
    </row>
    <row r="104" spans="1:10" x14ac:dyDescent="0.25">
      <c r="A104" t="s">
        <v>78</v>
      </c>
      <c r="B104" s="8" t="s">
        <v>299</v>
      </c>
      <c r="C104" s="15">
        <f>VLOOKUP($A104,RAW!$B$4:$S$283,12,FALSE)</f>
        <v>27098</v>
      </c>
      <c r="D104" s="15">
        <f>VLOOKUP($A104,RAW!$B$4:$S$283,13,FALSE)</f>
        <v>68900</v>
      </c>
      <c r="E104" s="1">
        <f t="shared" si="11"/>
        <v>41802</v>
      </c>
      <c r="F104" s="1">
        <f t="shared" si="12"/>
        <v>7107.6082413066824</v>
      </c>
      <c r="G104" s="16">
        <f t="shared" si="13"/>
        <v>34694.391758693317</v>
      </c>
      <c r="H104" s="16">
        <f t="shared" si="14"/>
        <v>34694.391758693317</v>
      </c>
      <c r="I104" s="3">
        <f t="shared" si="10"/>
        <v>1.2803303475789105</v>
      </c>
      <c r="J104" s="52"/>
    </row>
    <row r="105" spans="1:10" x14ac:dyDescent="0.25">
      <c r="A105" t="s">
        <v>257</v>
      </c>
      <c r="B105" s="8" t="s">
        <v>299</v>
      </c>
      <c r="C105" s="15">
        <f>VLOOKUP($A105,RAW!$B$4:$S$283,12,FALSE)</f>
        <v>6374</v>
      </c>
      <c r="D105" s="15">
        <f>VLOOKUP($A105,RAW!$B$4:$S$283,13,FALSE)</f>
        <v>6100</v>
      </c>
      <c r="E105" s="1">
        <f t="shared" si="11"/>
        <v>-274</v>
      </c>
      <c r="F105" s="1">
        <f t="shared" si="12"/>
        <v>1671.8538242707505</v>
      </c>
      <c r="G105" s="16">
        <f t="shared" si="13"/>
        <v>-1945.8538242707505</v>
      </c>
      <c r="H105" s="16">
        <f t="shared" si="14"/>
        <v>1945.8538242707505</v>
      </c>
      <c r="I105" s="3">
        <f t="shared" si="10"/>
        <v>-0.30527985947140734</v>
      </c>
      <c r="J105" s="52"/>
    </row>
    <row r="106" spans="1:10" x14ac:dyDescent="0.25">
      <c r="A106" t="s">
        <v>77</v>
      </c>
      <c r="B106" s="8" t="s">
        <v>299</v>
      </c>
      <c r="C106" s="15">
        <f>VLOOKUP($A106,RAW!$B$4:$S$283,12,FALSE)</f>
        <v>2948021</v>
      </c>
      <c r="D106" s="15">
        <f>VLOOKUP($A106,RAW!$B$4:$S$283,13,FALSE)</f>
        <v>1760600</v>
      </c>
      <c r="E106" s="1">
        <f t="shared" si="11"/>
        <v>-1187421</v>
      </c>
      <c r="F106" s="1">
        <f t="shared" si="12"/>
        <v>773244.45919053687</v>
      </c>
      <c r="G106" s="16">
        <f t="shared" si="13"/>
        <v>-1960665.4591905368</v>
      </c>
      <c r="H106" s="16">
        <f t="shared" si="14"/>
        <v>1960665.4591905368</v>
      </c>
      <c r="I106" s="3">
        <f t="shared" si="10"/>
        <v>-0.66507852528544975</v>
      </c>
      <c r="J106" s="52"/>
    </row>
    <row r="107" spans="1:10" x14ac:dyDescent="0.25">
      <c r="A107" t="s">
        <v>201</v>
      </c>
      <c r="B107" s="8" t="s">
        <v>298</v>
      </c>
      <c r="C107" s="15">
        <f>VLOOKUP($A107,RAW!$B$4:$S$283,12,FALSE)</f>
        <v>179428</v>
      </c>
      <c r="D107" s="15">
        <f>VLOOKUP($A107,RAW!$B$4:$S$283,13,FALSE)</f>
        <v>319900</v>
      </c>
      <c r="E107" s="1">
        <f t="shared" si="11"/>
        <v>140472</v>
      </c>
      <c r="F107" s="1">
        <f t="shared" si="12"/>
        <v>47062.658923949202</v>
      </c>
      <c r="G107" s="16">
        <f t="shared" si="13"/>
        <v>93409.341076050798</v>
      </c>
      <c r="H107" s="16">
        <f t="shared" si="14"/>
        <v>93409.341076050798</v>
      </c>
      <c r="I107" s="3">
        <f t="shared" si="10"/>
        <v>0.52059511935735114</v>
      </c>
      <c r="J107" s="52"/>
    </row>
    <row r="108" spans="1:10" x14ac:dyDescent="0.25">
      <c r="A108" t="s">
        <v>239</v>
      </c>
      <c r="B108" s="8" t="s">
        <v>298</v>
      </c>
      <c r="C108" s="15">
        <f>VLOOKUP($A108,RAW!$B$4:$S$283,12,FALSE)</f>
        <v>143154</v>
      </c>
      <c r="D108" s="15">
        <f>VLOOKUP($A108,RAW!$B$4:$S$283,13,FALSE)</f>
        <v>197600</v>
      </c>
      <c r="E108" s="1">
        <f t="shared" si="11"/>
        <v>54446</v>
      </c>
      <c r="F108" s="1">
        <f t="shared" si="12"/>
        <v>37548.252645066677</v>
      </c>
      <c r="G108" s="16">
        <f t="shared" si="13"/>
        <v>16897.747354933323</v>
      </c>
      <c r="H108" s="16">
        <f t="shared" si="14"/>
        <v>16897.747354933323</v>
      </c>
      <c r="I108" s="3">
        <f t="shared" si="10"/>
        <v>0.11803894655359488</v>
      </c>
      <c r="J108" s="52"/>
    </row>
    <row r="109" spans="1:10" x14ac:dyDescent="0.25">
      <c r="A109" t="s">
        <v>259</v>
      </c>
      <c r="B109" s="8" t="s">
        <v>299</v>
      </c>
      <c r="C109" s="15">
        <f>VLOOKUP($A109,RAW!$B$4:$S$283,12,FALSE)</f>
        <v>56506</v>
      </c>
      <c r="D109" s="15">
        <f>VLOOKUP($A109,RAW!$B$4:$S$283,13,FALSE)</f>
        <v>40700</v>
      </c>
      <c r="E109" s="1">
        <f t="shared" si="11"/>
        <v>-15806</v>
      </c>
      <c r="F109" s="1">
        <f t="shared" si="12"/>
        <v>14821.112675595077</v>
      </c>
      <c r="G109" s="16">
        <f t="shared" si="13"/>
        <v>-30627.112675595075</v>
      </c>
      <c r="H109" s="16">
        <f t="shared" si="14"/>
        <v>30627.112675595075</v>
      </c>
      <c r="I109" s="3">
        <f t="shared" si="10"/>
        <v>-0.54201523157886022</v>
      </c>
      <c r="J109" s="52"/>
    </row>
    <row r="110" spans="1:10" x14ac:dyDescent="0.25">
      <c r="A110" t="s">
        <v>84</v>
      </c>
      <c r="B110" s="8" t="s">
        <v>298</v>
      </c>
      <c r="C110" s="15">
        <f>VLOOKUP($A110,RAW!$B$4:$S$283,12,FALSE)</f>
        <v>15139</v>
      </c>
      <c r="D110" s="15">
        <f>VLOOKUP($A110,RAW!$B$4:$S$283,13,FALSE)</f>
        <v>0</v>
      </c>
      <c r="E110" s="1">
        <f t="shared" si="11"/>
        <v>-15139</v>
      </c>
      <c r="F110" s="1">
        <f t="shared" si="12"/>
        <v>3970.8495521862083</v>
      </c>
      <c r="G110" s="16">
        <f t="shared" si="13"/>
        <v>-19109.84955218621</v>
      </c>
      <c r="H110" s="16">
        <f t="shared" si="14"/>
        <v>19109.84955218621</v>
      </c>
      <c r="I110" s="3">
        <f t="shared" si="10"/>
        <v>-1.2622927242345074</v>
      </c>
      <c r="J110" s="52"/>
    </row>
    <row r="111" spans="1:10" x14ac:dyDescent="0.25">
      <c r="A111" t="s">
        <v>135</v>
      </c>
      <c r="B111" s="8" t="s">
        <v>298</v>
      </c>
      <c r="C111" s="15">
        <f>VLOOKUP($A111,RAW!$B$4:$S$283,12,FALSE)</f>
        <v>1328959</v>
      </c>
      <c r="D111" s="15">
        <f>VLOOKUP($A111,RAW!$B$4:$S$283,13,FALSE)</f>
        <v>1807900</v>
      </c>
      <c r="E111" s="1">
        <f t="shared" si="11"/>
        <v>478941</v>
      </c>
      <c r="F111" s="1">
        <f t="shared" si="12"/>
        <v>348576.27650596679</v>
      </c>
      <c r="G111" s="16">
        <f t="shared" si="13"/>
        <v>130364.72349403321</v>
      </c>
      <c r="H111" s="16">
        <f t="shared" si="14"/>
        <v>130364.72349403321</v>
      </c>
      <c r="I111" s="3">
        <f t="shared" si="10"/>
        <v>9.8095369002379459E-2</v>
      </c>
      <c r="J111" s="52"/>
    </row>
    <row r="112" spans="1:10" x14ac:dyDescent="0.25">
      <c r="A112" t="s">
        <v>41</v>
      </c>
      <c r="B112" s="8" t="s">
        <v>298</v>
      </c>
      <c r="C112" s="15">
        <f>VLOOKUP($A112,RAW!$B$4:$S$283,12,FALSE)</f>
        <v>42753</v>
      </c>
      <c r="D112" s="15">
        <f>VLOOKUP($A112,RAW!$B$4:$S$283,13,FALSE)</f>
        <v>51100</v>
      </c>
      <c r="E112" s="1">
        <f t="shared" si="11"/>
        <v>8347</v>
      </c>
      <c r="F112" s="1">
        <f t="shared" si="12"/>
        <v>11213.800839197896</v>
      </c>
      <c r="G112" s="16">
        <f t="shared" si="13"/>
        <v>-2866.8008391978965</v>
      </c>
      <c r="H112" s="16">
        <f t="shared" si="14"/>
        <v>2866.8008391978965</v>
      </c>
      <c r="I112" s="3">
        <f t="shared" si="10"/>
        <v>-6.7054963141718632E-2</v>
      </c>
      <c r="J112" s="52"/>
    </row>
    <row r="113" spans="1:10" x14ac:dyDescent="0.25">
      <c r="A113" t="s">
        <v>136</v>
      </c>
      <c r="B113" s="8" t="s">
        <v>298</v>
      </c>
      <c r="C113" s="15">
        <f>VLOOKUP($A113,RAW!$B$4:$S$283,12,FALSE)</f>
        <v>12555</v>
      </c>
      <c r="D113" s="15">
        <f>VLOOKUP($A113,RAW!$B$4:$S$283,13,FALSE)</f>
        <v>20000</v>
      </c>
      <c r="E113" s="1">
        <f t="shared" si="11"/>
        <v>7445</v>
      </c>
      <c r="F113" s="1">
        <f t="shared" si="12"/>
        <v>3293.0851527642408</v>
      </c>
      <c r="G113" s="16">
        <f t="shared" si="13"/>
        <v>4151.9148472357592</v>
      </c>
      <c r="H113" s="16">
        <f t="shared" si="14"/>
        <v>4151.9148472357592</v>
      </c>
      <c r="I113" s="3">
        <f t="shared" si="10"/>
        <v>0.33069811606816085</v>
      </c>
      <c r="J113" s="52"/>
    </row>
    <row r="114" spans="1:10" x14ac:dyDescent="0.25">
      <c r="A114" t="s">
        <v>202</v>
      </c>
      <c r="B114" s="8" t="s">
        <v>298</v>
      </c>
      <c r="C114" s="15">
        <f>VLOOKUP($A114,RAW!$B$4:$S$283,12,FALSE)</f>
        <v>63463</v>
      </c>
      <c r="D114" s="15">
        <f>VLOOKUP($A114,RAW!$B$4:$S$283,13,FALSE)</f>
        <v>73700</v>
      </c>
      <c r="E114" s="1">
        <f t="shared" si="11"/>
        <v>10237</v>
      </c>
      <c r="F114" s="1">
        <f t="shared" si="12"/>
        <v>16645.883158094544</v>
      </c>
      <c r="G114" s="16">
        <f t="shared" si="13"/>
        <v>-6408.8831580945443</v>
      </c>
      <c r="H114" s="16">
        <f t="shared" si="14"/>
        <v>6408.8831580945443</v>
      </c>
      <c r="I114" s="3">
        <f t="shared" si="10"/>
        <v>-0.1009861361438089</v>
      </c>
      <c r="J114" s="52"/>
    </row>
    <row r="115" spans="1:10" x14ac:dyDescent="0.25">
      <c r="A115" t="s">
        <v>42</v>
      </c>
      <c r="B115" s="8" t="s">
        <v>298</v>
      </c>
      <c r="C115" s="15">
        <f>VLOOKUP($A115,RAW!$B$4:$S$283,12,FALSE)</f>
        <v>39141</v>
      </c>
      <c r="D115" s="15">
        <f>VLOOKUP($A115,RAW!$B$4:$S$283,13,FALSE)</f>
        <v>44500</v>
      </c>
      <c r="E115" s="1">
        <f t="shared" si="11"/>
        <v>5359</v>
      </c>
      <c r="F115" s="1">
        <f t="shared" si="12"/>
        <v>10266.399519262855</v>
      </c>
      <c r="G115" s="16">
        <f t="shared" si="13"/>
        <v>-4907.3995192628554</v>
      </c>
      <c r="H115" s="16">
        <f t="shared" si="14"/>
        <v>4907.3995192628554</v>
      </c>
      <c r="I115" s="3">
        <f t="shared" si="10"/>
        <v>-0.1253774691311631</v>
      </c>
      <c r="J115" s="52"/>
    </row>
    <row r="116" spans="1:10" x14ac:dyDescent="0.25">
      <c r="A116" t="s">
        <v>203</v>
      </c>
      <c r="B116" s="8" t="s">
        <v>298</v>
      </c>
      <c r="C116" s="15">
        <f>VLOOKUP($A116,RAW!$B$4:$S$283,12,FALSE)</f>
        <v>63559</v>
      </c>
      <c r="D116" s="15">
        <f>VLOOKUP($A116,RAW!$B$4:$S$283,13,FALSE)</f>
        <v>82000</v>
      </c>
      <c r="E116" s="1">
        <f t="shared" si="11"/>
        <v>18441</v>
      </c>
      <c r="F116" s="1">
        <f t="shared" si="12"/>
        <v>16671.06325962106</v>
      </c>
      <c r="G116" s="16">
        <f t="shared" si="13"/>
        <v>1769.9367403789402</v>
      </c>
      <c r="H116" s="16">
        <f t="shared" si="14"/>
        <v>1769.9367403789402</v>
      </c>
      <c r="I116" s="3">
        <f t="shared" si="10"/>
        <v>2.7847145807500751E-2</v>
      </c>
      <c r="J116" s="52"/>
    </row>
    <row r="117" spans="1:10" x14ac:dyDescent="0.25">
      <c r="A117" t="s">
        <v>137</v>
      </c>
      <c r="B117" s="8" t="s">
        <v>298</v>
      </c>
      <c r="C117" s="15">
        <f>VLOOKUP($A117,RAW!$B$4:$S$283,12,FALSE)</f>
        <v>5380</v>
      </c>
      <c r="D117" s="15">
        <f>VLOOKUP($A117,RAW!$B$4:$S$283,13,FALSE)</f>
        <v>4900</v>
      </c>
      <c r="E117" s="1">
        <f t="shared" si="11"/>
        <v>-480</v>
      </c>
      <c r="F117" s="1">
        <f t="shared" si="12"/>
        <v>1411.13485638165</v>
      </c>
      <c r="G117" s="16">
        <f t="shared" si="13"/>
        <v>-1891.13485638165</v>
      </c>
      <c r="H117" s="16">
        <f t="shared" si="14"/>
        <v>1891.13485638165</v>
      </c>
      <c r="I117" s="3">
        <f t="shared" si="10"/>
        <v>-0.35151205508952604</v>
      </c>
      <c r="J117" s="52"/>
    </row>
    <row r="118" spans="1:10" x14ac:dyDescent="0.25">
      <c r="A118" t="s">
        <v>260</v>
      </c>
      <c r="B118" s="8" t="s">
        <v>298</v>
      </c>
      <c r="C118" s="15">
        <f>VLOOKUP($A118,RAW!$B$4:$S$283,12,FALSE)</f>
        <v>115957</v>
      </c>
      <c r="D118" s="15">
        <f>VLOOKUP($A118,RAW!$B$4:$S$283,13,FALSE)</f>
        <v>0</v>
      </c>
      <c r="E118" s="1">
        <f t="shared" si="11"/>
        <v>-115957</v>
      </c>
      <c r="F118" s="1">
        <f t="shared" si="12"/>
        <v>30414.677424060781</v>
      </c>
      <c r="G118" s="16">
        <f t="shared" si="13"/>
        <v>-146371.67742406079</v>
      </c>
      <c r="H118" s="16">
        <f t="shared" si="14"/>
        <v>146371.67742406079</v>
      </c>
      <c r="I118" s="3">
        <f t="shared" si="10"/>
        <v>-1.2622927242345074</v>
      </c>
      <c r="J118" s="52"/>
    </row>
    <row r="119" spans="1:10" x14ac:dyDescent="0.25">
      <c r="A119" t="s">
        <v>261</v>
      </c>
      <c r="B119" s="8" t="s">
        <v>298</v>
      </c>
      <c r="C119" s="15">
        <f>VLOOKUP($A119,RAW!$B$4:$S$283,12,FALSE)</f>
        <v>294275</v>
      </c>
      <c r="D119" s="15">
        <f>VLOOKUP($A119,RAW!$B$4:$S$283,13,FALSE)</f>
        <v>555800</v>
      </c>
      <c r="E119" s="1">
        <f t="shared" si="11"/>
        <v>261525</v>
      </c>
      <c r="F119" s="1">
        <f t="shared" si="12"/>
        <v>77186.191424109682</v>
      </c>
      <c r="G119" s="16">
        <f t="shared" si="13"/>
        <v>184338.80857589032</v>
      </c>
      <c r="H119" s="16">
        <f t="shared" si="14"/>
        <v>184338.80857589032</v>
      </c>
      <c r="I119" s="3">
        <f t="shared" si="10"/>
        <v>0.62641681616138079</v>
      </c>
      <c r="J119" s="52"/>
    </row>
    <row r="120" spans="1:10" x14ac:dyDescent="0.25">
      <c r="A120" t="s">
        <v>50</v>
      </c>
      <c r="B120" s="8" t="s">
        <v>298</v>
      </c>
      <c r="C120" s="15">
        <f>VLOOKUP($A120,RAW!$B$4:$S$283,12,FALSE)</f>
        <v>21612</v>
      </c>
      <c r="D120" s="15">
        <f>VLOOKUP($A120,RAW!$B$4:$S$283,13,FALSE)</f>
        <v>24600</v>
      </c>
      <c r="E120" s="1">
        <f t="shared" si="11"/>
        <v>2988</v>
      </c>
      <c r="F120" s="1">
        <f t="shared" si="12"/>
        <v>5668.6703561561753</v>
      </c>
      <c r="G120" s="16">
        <f t="shared" si="13"/>
        <v>-2680.6703561561753</v>
      </c>
      <c r="H120" s="16">
        <f t="shared" si="14"/>
        <v>2680.6703561561753</v>
      </c>
      <c r="I120" s="3">
        <f t="shared" si="10"/>
        <v>-0.12403620008125928</v>
      </c>
      <c r="J120" s="52"/>
    </row>
    <row r="121" spans="1:10" x14ac:dyDescent="0.25">
      <c r="A121" t="s">
        <v>138</v>
      </c>
      <c r="B121" s="8" t="s">
        <v>298</v>
      </c>
      <c r="C121" s="15">
        <f>VLOOKUP($A121,RAW!$B$4:$S$283,12,FALSE)</f>
        <v>18737</v>
      </c>
      <c r="D121" s="15">
        <f>VLOOKUP($A121,RAW!$B$4:$S$283,13,FALSE)</f>
        <v>30100</v>
      </c>
      <c r="E121" s="1">
        <f t="shared" si="11"/>
        <v>11363</v>
      </c>
      <c r="F121" s="1">
        <f t="shared" ref="F121:F152" si="15">+C121*E$260</f>
        <v>4914.5787739819662</v>
      </c>
      <c r="G121" s="16">
        <f t="shared" si="13"/>
        <v>6448.4212260180338</v>
      </c>
      <c r="H121" s="16">
        <f t="shared" si="14"/>
        <v>6448.4212260180338</v>
      </c>
      <c r="I121" s="3">
        <f t="shared" si="10"/>
        <v>0.34415441244692502</v>
      </c>
      <c r="J121" s="52"/>
    </row>
    <row r="122" spans="1:10" x14ac:dyDescent="0.25">
      <c r="A122" t="s">
        <v>240</v>
      </c>
      <c r="B122" s="8" t="s">
        <v>298</v>
      </c>
      <c r="C122" s="15">
        <f>VLOOKUP($A122,RAW!$B$4:$S$283,12,FALSE)</f>
        <v>369037</v>
      </c>
      <c r="D122" s="15">
        <f>VLOOKUP($A122,RAW!$B$4:$S$283,13,FALSE)</f>
        <v>423900</v>
      </c>
      <c r="E122" s="1">
        <f t="shared" si="11"/>
        <v>54863</v>
      </c>
      <c r="F122" s="1">
        <f t="shared" si="15"/>
        <v>96795.720073329925</v>
      </c>
      <c r="G122" s="16">
        <f t="shared" si="13"/>
        <v>-41932.720073329925</v>
      </c>
      <c r="H122" s="16">
        <f t="shared" si="14"/>
        <v>41932.720073329925</v>
      </c>
      <c r="I122" s="3">
        <f t="shared" si="10"/>
        <v>-0.11362741425203957</v>
      </c>
      <c r="J122" s="52"/>
    </row>
    <row r="123" spans="1:10" x14ac:dyDescent="0.25">
      <c r="A123" t="s">
        <v>139</v>
      </c>
      <c r="B123" s="8" t="s">
        <v>298</v>
      </c>
      <c r="C123" s="15">
        <f>VLOOKUP($A123,RAW!$B$4:$S$283,12,FALSE)</f>
        <v>22317</v>
      </c>
      <c r="D123" s="15">
        <f>VLOOKUP($A123,RAW!$B$4:$S$283,13,FALSE)</f>
        <v>24700</v>
      </c>
      <c r="E123" s="1">
        <f t="shared" si="11"/>
        <v>2383</v>
      </c>
      <c r="F123" s="1">
        <f t="shared" si="15"/>
        <v>5853.5867267415024</v>
      </c>
      <c r="G123" s="16">
        <f t="shared" si="13"/>
        <v>-3470.5867267415024</v>
      </c>
      <c r="H123" s="16">
        <f t="shared" si="14"/>
        <v>3470.5867267415024</v>
      </c>
      <c r="I123" s="3">
        <f t="shared" si="10"/>
        <v>-0.15551313916482962</v>
      </c>
      <c r="J123" s="52"/>
    </row>
    <row r="124" spans="1:10" x14ac:dyDescent="0.25">
      <c r="A124" t="s">
        <v>204</v>
      </c>
      <c r="B124" s="8" t="s">
        <v>298</v>
      </c>
      <c r="C124" s="15">
        <f>VLOOKUP($A124,RAW!$B$4:$S$283,12,FALSE)</f>
        <v>10460</v>
      </c>
      <c r="D124" s="15">
        <f>VLOOKUP($A124,RAW!$B$4:$S$283,13,FALSE)</f>
        <v>7600</v>
      </c>
      <c r="E124" s="1">
        <f t="shared" si="11"/>
        <v>-2860</v>
      </c>
      <c r="F124" s="1">
        <f t="shared" si="15"/>
        <v>2743.5818954929478</v>
      </c>
      <c r="G124" s="16">
        <f t="shared" si="13"/>
        <v>-5603.5818954929473</v>
      </c>
      <c r="H124" s="16">
        <f t="shared" si="14"/>
        <v>5603.5818954929473</v>
      </c>
      <c r="I124" s="3">
        <f t="shared" si="10"/>
        <v>-0.53571528637599874</v>
      </c>
      <c r="J124" s="52"/>
    </row>
    <row r="125" spans="1:10" x14ac:dyDescent="0.25">
      <c r="A125" t="s">
        <v>241</v>
      </c>
      <c r="B125" s="8" t="s">
        <v>298</v>
      </c>
      <c r="C125" s="15">
        <f>VLOOKUP($A125,RAW!$B$4:$S$283,12,FALSE)</f>
        <v>225252</v>
      </c>
      <c r="D125" s="15">
        <f>VLOOKUP($A125,RAW!$B$4:$S$283,13,FALSE)</f>
        <v>191700</v>
      </c>
      <c r="E125" s="1">
        <f t="shared" si="11"/>
        <v>-33552</v>
      </c>
      <c r="F125" s="1">
        <f t="shared" si="15"/>
        <v>59081.960719271272</v>
      </c>
      <c r="G125" s="16">
        <f t="shared" si="13"/>
        <v>-92633.960719271272</v>
      </c>
      <c r="H125" s="16">
        <f t="shared" si="14"/>
        <v>92633.960719271272</v>
      </c>
      <c r="I125" s="3">
        <f t="shared" si="10"/>
        <v>-0.41124589668136696</v>
      </c>
      <c r="J125" s="52"/>
    </row>
    <row r="126" spans="1:10" x14ac:dyDescent="0.25">
      <c r="A126" t="s">
        <v>225</v>
      </c>
      <c r="B126" s="8" t="s">
        <v>299</v>
      </c>
      <c r="C126" s="15">
        <f>VLOOKUP($A126,RAW!$B$4:$S$283,12,FALSE)</f>
        <v>217339</v>
      </c>
      <c r="D126" s="15">
        <f>VLOOKUP($A126,RAW!$B$4:$S$283,13,FALSE)</f>
        <v>167600</v>
      </c>
      <c r="E126" s="1">
        <f t="shared" si="11"/>
        <v>-49739</v>
      </c>
      <c r="F126" s="1">
        <f t="shared" si="15"/>
        <v>57006.438392403616</v>
      </c>
      <c r="G126" s="16">
        <f t="shared" si="13"/>
        <v>-106745.43839240362</v>
      </c>
      <c r="H126" s="16">
        <f t="shared" si="14"/>
        <v>106745.43839240362</v>
      </c>
      <c r="I126" s="3">
        <f t="shared" si="10"/>
        <v>-0.49114718661815698</v>
      </c>
      <c r="J126" s="52"/>
    </row>
    <row r="127" spans="1:10" x14ac:dyDescent="0.25">
      <c r="A127" t="s">
        <v>118</v>
      </c>
      <c r="B127" s="8" t="s">
        <v>298</v>
      </c>
      <c r="C127" s="15">
        <f>VLOOKUP($A127,RAW!$B$4:$S$283,12,FALSE)</f>
        <v>76701</v>
      </c>
      <c r="D127" s="15">
        <f>VLOOKUP($A127,RAW!$B$4:$S$283,13,FALSE)</f>
        <v>205300</v>
      </c>
      <c r="E127" s="1">
        <f t="shared" si="11"/>
        <v>128599</v>
      </c>
      <c r="F127" s="1">
        <f t="shared" si="15"/>
        <v>20118.114241510957</v>
      </c>
      <c r="G127" s="16">
        <f t="shared" si="13"/>
        <v>108480.88575848905</v>
      </c>
      <c r="H127" s="16">
        <f t="shared" si="14"/>
        <v>108480.88575848905</v>
      </c>
      <c r="I127" s="3">
        <f t="shared" si="10"/>
        <v>1.4143346991367656</v>
      </c>
      <c r="J127" s="52"/>
    </row>
    <row r="128" spans="1:10" x14ac:dyDescent="0.25">
      <c r="A128" t="s">
        <v>141</v>
      </c>
      <c r="B128" s="8" t="s">
        <v>298</v>
      </c>
      <c r="C128" s="15">
        <f>VLOOKUP($A128,RAW!$B$4:$S$283,12,FALSE)</f>
        <v>126097</v>
      </c>
      <c r="D128" s="15">
        <f>VLOOKUP($A128,RAW!$B$4:$S$283,13,FALSE)</f>
        <v>148200</v>
      </c>
      <c r="E128" s="1">
        <f t="shared" si="11"/>
        <v>22103</v>
      </c>
      <c r="F128" s="1">
        <f t="shared" si="15"/>
        <v>33074.325647798687</v>
      </c>
      <c r="G128" s="16">
        <f t="shared" si="13"/>
        <v>-10971.325647798687</v>
      </c>
      <c r="H128" s="16">
        <f t="shared" si="14"/>
        <v>10971.325647798687</v>
      </c>
      <c r="I128" s="3">
        <f t="shared" si="10"/>
        <v>-8.7007031474172158E-2</v>
      </c>
      <c r="J128" s="52"/>
    </row>
    <row r="129" spans="1:10" x14ac:dyDescent="0.25">
      <c r="A129" t="s">
        <v>85</v>
      </c>
      <c r="B129" s="8" t="s">
        <v>298</v>
      </c>
      <c r="C129" s="15">
        <f>VLOOKUP($A129,RAW!$B$4:$S$283,12,FALSE)</f>
        <v>88131</v>
      </c>
      <c r="D129" s="15">
        <f>VLOOKUP($A129,RAW!$B$4:$S$283,13,FALSE)</f>
        <v>115400</v>
      </c>
      <c r="E129" s="1">
        <f t="shared" si="11"/>
        <v>27269</v>
      </c>
      <c r="F129" s="1">
        <f t="shared" si="15"/>
        <v>23116.120079511376</v>
      </c>
      <c r="G129" s="16">
        <f t="shared" si="13"/>
        <v>4152.8799204886236</v>
      </c>
      <c r="H129" s="16">
        <f t="shared" si="14"/>
        <v>4152.8799204886236</v>
      </c>
      <c r="I129" s="3">
        <f t="shared" si="10"/>
        <v>4.7121670246435689E-2</v>
      </c>
      <c r="J129" s="52"/>
    </row>
    <row r="130" spans="1:10" x14ac:dyDescent="0.25">
      <c r="A130" t="s">
        <v>140</v>
      </c>
      <c r="B130" s="8" t="s">
        <v>298</v>
      </c>
      <c r="C130" s="15">
        <f>VLOOKUP($A130,RAW!$B$4:$S$283,12,FALSE)</f>
        <v>22717</v>
      </c>
      <c r="D130" s="15">
        <f>VLOOKUP($A130,RAW!$B$4:$S$283,13,FALSE)</f>
        <v>23400</v>
      </c>
      <c r="E130" s="1">
        <f t="shared" si="11"/>
        <v>683</v>
      </c>
      <c r="F130" s="1">
        <f t="shared" si="15"/>
        <v>5958.5038164353055</v>
      </c>
      <c r="G130" s="16">
        <f t="shared" si="13"/>
        <v>-5275.5038164353055</v>
      </c>
      <c r="H130" s="16">
        <f t="shared" si="14"/>
        <v>5275.5038164353055</v>
      </c>
      <c r="I130" s="3">
        <f t="shared" si="10"/>
        <v>-0.23222713458798722</v>
      </c>
      <c r="J130" s="52"/>
    </row>
    <row r="131" spans="1:10" x14ac:dyDescent="0.25">
      <c r="A131" t="s">
        <v>119</v>
      </c>
      <c r="B131" s="8" t="s">
        <v>298</v>
      </c>
      <c r="C131" s="15">
        <f>VLOOKUP($A131,RAW!$B$4:$S$283,12,FALSE)</f>
        <v>480803</v>
      </c>
      <c r="D131" s="15">
        <f>VLOOKUP($A131,RAW!$B$4:$S$283,13,FALSE)</f>
        <v>937400</v>
      </c>
      <c r="E131" s="1">
        <f t="shared" si="11"/>
        <v>456597</v>
      </c>
      <c r="F131" s="1">
        <f t="shared" si="15"/>
        <v>126111.12869012388</v>
      </c>
      <c r="G131" s="16">
        <f t="shared" si="13"/>
        <v>330485.87130987609</v>
      </c>
      <c r="H131" s="16">
        <f t="shared" si="14"/>
        <v>330485.87130987609</v>
      </c>
      <c r="I131" s="3">
        <f t="shared" si="10"/>
        <v>0.68736233199434305</v>
      </c>
      <c r="J131" s="52"/>
    </row>
    <row r="132" spans="1:10" x14ac:dyDescent="0.25">
      <c r="A132" t="s">
        <v>242</v>
      </c>
      <c r="B132" s="8" t="s">
        <v>298</v>
      </c>
      <c r="C132" s="15">
        <f>VLOOKUP($A132,RAW!$B$4:$S$283,12,FALSE)</f>
        <v>816359</v>
      </c>
      <c r="D132" s="15">
        <f>VLOOKUP($A132,RAW!$B$4:$S$283,13,FALSE)</f>
        <v>1702000</v>
      </c>
      <c r="E132" s="1">
        <f t="shared" si="11"/>
        <v>885641</v>
      </c>
      <c r="F132" s="1">
        <f t="shared" si="15"/>
        <v>214125.02606335827</v>
      </c>
      <c r="G132" s="16">
        <f t="shared" si="13"/>
        <v>671515.97393664171</v>
      </c>
      <c r="H132" s="16">
        <f t="shared" si="14"/>
        <v>671515.97393664171</v>
      </c>
      <c r="I132" s="3">
        <f t="shared" ref="I132:I194" si="16">IFERROR(+G132/C132,"")</f>
        <v>0.82257435017760783</v>
      </c>
      <c r="J132" s="52"/>
    </row>
    <row r="133" spans="1:10" x14ac:dyDescent="0.25">
      <c r="A133" t="s">
        <v>142</v>
      </c>
      <c r="B133" s="8" t="s">
        <v>298</v>
      </c>
      <c r="C133" s="15">
        <f>VLOOKUP($A133,RAW!$B$4:$S$283,12,FALSE)</f>
        <v>44320</v>
      </c>
      <c r="D133" s="15">
        <f>VLOOKUP($A133,RAW!$B$4:$S$283,13,FALSE)</f>
        <v>46800</v>
      </c>
      <c r="E133" s="1">
        <f t="shared" si="11"/>
        <v>2480</v>
      </c>
      <c r="F133" s="1">
        <f t="shared" si="15"/>
        <v>11624.813538073369</v>
      </c>
      <c r="G133" s="16">
        <f t="shared" si="13"/>
        <v>-9144.8135380733693</v>
      </c>
      <c r="H133" s="16">
        <f t="shared" si="14"/>
        <v>9144.8135380733693</v>
      </c>
      <c r="I133" s="3">
        <f t="shared" si="16"/>
        <v>-0.20633604553414642</v>
      </c>
      <c r="J133" s="52"/>
    </row>
    <row r="134" spans="1:10" x14ac:dyDescent="0.25">
      <c r="A134" t="s">
        <v>143</v>
      </c>
      <c r="B134" s="8" t="s">
        <v>299</v>
      </c>
      <c r="C134" s="15">
        <f>VLOOKUP($A134,RAW!$B$4:$S$283,12,FALSE)</f>
        <v>41140</v>
      </c>
      <c r="D134" s="15">
        <f>VLOOKUP($A134,RAW!$B$4:$S$283,13,FALSE)</f>
        <v>97700</v>
      </c>
      <c r="E134" s="1">
        <f t="shared" si="11"/>
        <v>56560</v>
      </c>
      <c r="F134" s="1">
        <f t="shared" si="15"/>
        <v>10790.722675007637</v>
      </c>
      <c r="G134" s="16">
        <f t="shared" si="13"/>
        <v>45769.277324992363</v>
      </c>
      <c r="H134" s="16">
        <f t="shared" si="14"/>
        <v>45769.277324992363</v>
      </c>
      <c r="I134" s="3">
        <f t="shared" si="16"/>
        <v>1.1125249714388032</v>
      </c>
      <c r="J134" s="52"/>
    </row>
    <row r="135" spans="1:10" x14ac:dyDescent="0.25">
      <c r="A135" t="s">
        <v>265</v>
      </c>
      <c r="B135" s="8" t="s">
        <v>298</v>
      </c>
      <c r="C135" s="15">
        <f>VLOOKUP($A135,RAW!$B$4:$S$283,12,FALSE)</f>
        <v>3773403</v>
      </c>
      <c r="D135" s="15">
        <f>VLOOKUP($A135,RAW!$B$4:$S$283,13,FALSE)</f>
        <v>4510400</v>
      </c>
      <c r="E135" s="1">
        <f t="shared" si="11"/>
        <v>736997</v>
      </c>
      <c r="F135" s="1">
        <f t="shared" si="15"/>
        <v>989736.1525046631</v>
      </c>
      <c r="G135" s="16">
        <f t="shared" si="13"/>
        <v>-252739.1525046631</v>
      </c>
      <c r="H135" s="16">
        <f t="shared" si="14"/>
        <v>252739.1525046631</v>
      </c>
      <c r="I135" s="3">
        <f t="shared" si="16"/>
        <v>-6.6979104141450863E-2</v>
      </c>
      <c r="J135" s="52"/>
    </row>
    <row r="136" spans="1:10" x14ac:dyDescent="0.25">
      <c r="A136" t="s">
        <v>226</v>
      </c>
      <c r="B136" s="8" t="s">
        <v>299</v>
      </c>
      <c r="C136" s="15">
        <f>VLOOKUP($A136,RAW!$B$4:$S$283,12,FALSE)</f>
        <v>61661</v>
      </c>
      <c r="D136" s="15">
        <f>VLOOKUP($A136,RAW!$B$4:$S$283,13,FALSE)</f>
        <v>23700</v>
      </c>
      <c r="E136" s="1">
        <f t="shared" si="11"/>
        <v>-37961</v>
      </c>
      <c r="F136" s="1">
        <f t="shared" si="15"/>
        <v>16173.231669023964</v>
      </c>
      <c r="G136" s="16">
        <f t="shared" si="13"/>
        <v>-54134.231669023968</v>
      </c>
      <c r="H136" s="16">
        <f t="shared" si="14"/>
        <v>54134.231669023968</v>
      </c>
      <c r="I136" s="3">
        <f t="shared" si="16"/>
        <v>-0.87793308037534212</v>
      </c>
      <c r="J136" s="52"/>
    </row>
    <row r="137" spans="1:10" x14ac:dyDescent="0.25">
      <c r="A137" t="s">
        <v>205</v>
      </c>
      <c r="B137" s="8" t="s">
        <v>298</v>
      </c>
      <c r="C137" s="15">
        <f>VLOOKUP($A137,RAW!$B$4:$S$283,12,FALSE)</f>
        <v>637078</v>
      </c>
      <c r="D137" s="15">
        <f>VLOOKUP($A137,RAW!$B$4:$S$283,13,FALSE)</f>
        <v>569600</v>
      </c>
      <c r="E137" s="1">
        <f t="shared" si="11"/>
        <v>-67478</v>
      </c>
      <c r="F137" s="1">
        <f t="shared" si="15"/>
        <v>167100.92416987155</v>
      </c>
      <c r="G137" s="16">
        <f t="shared" si="13"/>
        <v>-234578.92416987155</v>
      </c>
      <c r="H137" s="16">
        <f t="shared" si="14"/>
        <v>234578.92416987155</v>
      </c>
      <c r="I137" s="3">
        <f t="shared" si="16"/>
        <v>-0.36821068090543319</v>
      </c>
      <c r="J137" s="52"/>
    </row>
    <row r="138" spans="1:10" x14ac:dyDescent="0.25">
      <c r="A138" t="s">
        <v>43</v>
      </c>
      <c r="B138" s="8" t="s">
        <v>298</v>
      </c>
      <c r="C138" s="15">
        <f>VLOOKUP($A138,RAW!$B$4:$S$283,12,FALSE)</f>
        <v>220741</v>
      </c>
      <c r="D138" s="15">
        <f>VLOOKUP($A138,RAW!$B$4:$S$283,13,FALSE)</f>
        <v>293100</v>
      </c>
      <c r="E138" s="1">
        <f t="shared" si="11"/>
        <v>72359</v>
      </c>
      <c r="F138" s="1">
        <f t="shared" si="15"/>
        <v>57898.758240249408</v>
      </c>
      <c r="G138" s="16">
        <f t="shared" si="13"/>
        <v>14460.241759750592</v>
      </c>
      <c r="H138" s="16">
        <f t="shared" si="14"/>
        <v>14460.241759750592</v>
      </c>
      <c r="I138" s="3">
        <f t="shared" si="16"/>
        <v>6.5507729691133915E-2</v>
      </c>
      <c r="J138" s="52"/>
    </row>
    <row r="139" spans="1:10" x14ac:dyDescent="0.25">
      <c r="A139" t="s">
        <v>44</v>
      </c>
      <c r="B139" s="8" t="s">
        <v>298</v>
      </c>
      <c r="C139" s="15">
        <f>VLOOKUP($A139,RAW!$B$4:$S$283,12,FALSE)</f>
        <v>115946</v>
      </c>
      <c r="D139" s="15">
        <f>VLOOKUP($A139,RAW!$B$4:$S$283,13,FALSE)</f>
        <v>173200</v>
      </c>
      <c r="E139" s="1">
        <f t="shared" si="11"/>
        <v>57254</v>
      </c>
      <c r="F139" s="1">
        <f t="shared" si="15"/>
        <v>30411.792204094199</v>
      </c>
      <c r="G139" s="16">
        <f t="shared" si="13"/>
        <v>26842.207795905801</v>
      </c>
      <c r="H139" s="16">
        <f t="shared" si="14"/>
        <v>26842.207795905801</v>
      </c>
      <c r="I139" s="3">
        <f t="shared" si="16"/>
        <v>0.23150611315531197</v>
      </c>
      <c r="J139" s="52"/>
    </row>
    <row r="140" spans="1:10" x14ac:dyDescent="0.25">
      <c r="A140" t="s">
        <v>144</v>
      </c>
      <c r="B140" s="8" t="s">
        <v>298</v>
      </c>
      <c r="C140" s="15">
        <f>VLOOKUP($A140,RAW!$B$4:$S$283,12,FALSE)</f>
        <v>290550</v>
      </c>
      <c r="D140" s="15">
        <f>VLOOKUP($A140,RAW!$B$4:$S$283,13,FALSE)</f>
        <v>432800</v>
      </c>
      <c r="E140" s="1">
        <f t="shared" si="11"/>
        <v>142250</v>
      </c>
      <c r="F140" s="1">
        <f t="shared" si="15"/>
        <v>76209.151026336142</v>
      </c>
      <c r="G140" s="16">
        <f t="shared" si="13"/>
        <v>66040.848973663858</v>
      </c>
      <c r="H140" s="16">
        <f t="shared" si="14"/>
        <v>66040.848973663858</v>
      </c>
      <c r="I140" s="3">
        <f t="shared" si="16"/>
        <v>0.22729598683071367</v>
      </c>
      <c r="J140" s="52"/>
    </row>
    <row r="141" spans="1:10" x14ac:dyDescent="0.25">
      <c r="A141" t="s">
        <v>145</v>
      </c>
      <c r="B141" s="8" t="s">
        <v>299</v>
      </c>
      <c r="C141" s="15">
        <f>VLOOKUP($A141,RAW!$B$4:$S$283,12,FALSE)</f>
        <v>79304</v>
      </c>
      <c r="D141" s="15">
        <f>VLOOKUP($A141,RAW!$B$4:$S$283,13,FALSE)</f>
        <v>63200</v>
      </c>
      <c r="E141" s="1">
        <f t="shared" si="11"/>
        <v>-16104</v>
      </c>
      <c r="F141" s="1">
        <f t="shared" si="15"/>
        <v>20800.862202693377</v>
      </c>
      <c r="G141" s="16">
        <f t="shared" si="13"/>
        <v>-36904.862202693374</v>
      </c>
      <c r="H141" s="16">
        <f t="shared" si="14"/>
        <v>36904.862202693374</v>
      </c>
      <c r="I141" s="3">
        <f t="shared" si="16"/>
        <v>-0.46535940435152545</v>
      </c>
      <c r="J141" s="52"/>
    </row>
    <row r="142" spans="1:10" x14ac:dyDescent="0.25">
      <c r="A142" t="s">
        <v>146</v>
      </c>
      <c r="B142" s="8" t="s">
        <v>299</v>
      </c>
      <c r="C142" s="15">
        <f>VLOOKUP($A142,RAW!$B$4:$S$283,12,FALSE)</f>
        <v>40441</v>
      </c>
      <c r="D142" s="15">
        <f>VLOOKUP($A142,RAW!$B$4:$S$283,13,FALSE)</f>
        <v>14800</v>
      </c>
      <c r="E142" s="1">
        <f t="shared" si="11"/>
        <v>-25641</v>
      </c>
      <c r="F142" s="1">
        <f t="shared" si="15"/>
        <v>10607.380060767715</v>
      </c>
      <c r="G142" s="16">
        <f t="shared" si="13"/>
        <v>-36248.380060767711</v>
      </c>
      <c r="H142" s="16">
        <f t="shared" si="14"/>
        <v>36248.380060767711</v>
      </c>
      <c r="I142" s="3">
        <f t="shared" si="16"/>
        <v>-0.89632749093167108</v>
      </c>
      <c r="J142" s="52"/>
    </row>
    <row r="143" spans="1:10" x14ac:dyDescent="0.25">
      <c r="A143" t="s">
        <v>262</v>
      </c>
      <c r="B143" s="8" t="s">
        <v>299</v>
      </c>
      <c r="C143" s="15">
        <f>VLOOKUP($A143,RAW!$B$4:$S$283,12,FALSE)</f>
        <v>64968</v>
      </c>
      <c r="D143" s="15">
        <f>VLOOKUP($A143,RAW!$B$4:$S$283,13,FALSE)</f>
        <v>59900</v>
      </c>
      <c r="E143" s="1">
        <f t="shared" si="11"/>
        <v>-5068</v>
      </c>
      <c r="F143" s="1">
        <f t="shared" si="15"/>
        <v>17040.633708067478</v>
      </c>
      <c r="G143" s="16">
        <f t="shared" si="13"/>
        <v>-22108.633708067478</v>
      </c>
      <c r="H143" s="16">
        <f t="shared" si="14"/>
        <v>22108.633708067478</v>
      </c>
      <c r="I143" s="3">
        <f t="shared" si="16"/>
        <v>-0.34030035876227493</v>
      </c>
      <c r="J143" s="52"/>
    </row>
    <row r="144" spans="1:10" x14ac:dyDescent="0.25">
      <c r="A144" t="s">
        <v>147</v>
      </c>
      <c r="B144" s="8" t="s">
        <v>299</v>
      </c>
      <c r="C144" s="15">
        <f>VLOOKUP($A144,RAW!$B$4:$S$283,12,FALSE)</f>
        <v>30485</v>
      </c>
      <c r="D144" s="15">
        <f>VLOOKUP($A144,RAW!$B$4:$S$283,13,FALSE)</f>
        <v>23200</v>
      </c>
      <c r="E144" s="1">
        <f t="shared" si="11"/>
        <v>-7285</v>
      </c>
      <c r="F144" s="1">
        <f t="shared" si="15"/>
        <v>7995.9936982889594</v>
      </c>
      <c r="G144" s="16">
        <f t="shared" si="13"/>
        <v>-15280.993698288959</v>
      </c>
      <c r="H144" s="16">
        <f t="shared" si="14"/>
        <v>15280.993698288959</v>
      </c>
      <c r="I144" s="3">
        <f t="shared" si="16"/>
        <v>-0.50126270947314944</v>
      </c>
      <c r="J144" s="52"/>
    </row>
    <row r="145" spans="1:10" x14ac:dyDescent="0.25">
      <c r="A145" t="s">
        <v>263</v>
      </c>
      <c r="B145" s="8" t="s">
        <v>299</v>
      </c>
      <c r="C145" s="15">
        <f>VLOOKUP($A145,RAW!$B$4:$S$283,12,FALSE)</f>
        <v>164980</v>
      </c>
      <c r="D145" s="15">
        <f>VLOOKUP($A145,RAW!$B$4:$S$283,13,FALSE)</f>
        <v>113500</v>
      </c>
      <c r="E145" s="1">
        <f t="shared" si="11"/>
        <v>-51480</v>
      </c>
      <c r="F145" s="1">
        <f t="shared" si="15"/>
        <v>43273.053644209038</v>
      </c>
      <c r="G145" s="16">
        <f t="shared" si="13"/>
        <v>-94753.053644209038</v>
      </c>
      <c r="H145" s="16">
        <f t="shared" si="14"/>
        <v>94753.053644209038</v>
      </c>
      <c r="I145" s="3">
        <f t="shared" si="16"/>
        <v>-0.57433054700090336</v>
      </c>
      <c r="J145" s="52"/>
    </row>
    <row r="146" spans="1:10" x14ac:dyDescent="0.25">
      <c r="A146" t="s">
        <v>7</v>
      </c>
      <c r="B146" s="8" t="s">
        <v>299</v>
      </c>
      <c r="C146" s="15">
        <f>VLOOKUP($A146,RAW!$B$4:$S$283,12,FALSE)</f>
        <v>583804</v>
      </c>
      <c r="D146" s="15">
        <f>VLOOKUP($A146,RAW!$B$4:$S$283,13,FALSE)</f>
        <v>432300</v>
      </c>
      <c r="E146" s="1">
        <f t="shared" si="11"/>
        <v>-151504</v>
      </c>
      <c r="F146" s="1">
        <f t="shared" si="15"/>
        <v>153127.5415790024</v>
      </c>
      <c r="G146" s="16">
        <f t="shared" si="13"/>
        <v>-304631.5415790024</v>
      </c>
      <c r="H146" s="16">
        <f t="shared" si="14"/>
        <v>304631.5415790024</v>
      </c>
      <c r="I146" s="3">
        <f t="shared" si="16"/>
        <v>-0.52180447817932452</v>
      </c>
      <c r="J146" s="52"/>
    </row>
    <row r="147" spans="1:10" x14ac:dyDescent="0.25">
      <c r="A147" t="s">
        <v>104</v>
      </c>
      <c r="B147" s="8" t="s">
        <v>298</v>
      </c>
      <c r="C147" s="15">
        <f>VLOOKUP($A147,RAW!$B$4:$S$283,12,FALSE)</f>
        <v>237767</v>
      </c>
      <c r="D147" s="15">
        <f>VLOOKUP($A147,RAW!$B$4:$S$283,13,FALSE)</f>
        <v>292800</v>
      </c>
      <c r="E147" s="1">
        <f t="shared" si="11"/>
        <v>55033</v>
      </c>
      <c r="F147" s="1">
        <f t="shared" si="15"/>
        <v>62364.554163066132</v>
      </c>
      <c r="G147" s="16">
        <f t="shared" si="13"/>
        <v>-7331.5541630661319</v>
      </c>
      <c r="H147" s="16">
        <f t="shared" si="14"/>
        <v>7331.5541630661319</v>
      </c>
      <c r="I147" s="3">
        <f t="shared" si="16"/>
        <v>-3.0835036666426088E-2</v>
      </c>
      <c r="J147" s="52"/>
    </row>
    <row r="148" spans="1:10" x14ac:dyDescent="0.25">
      <c r="A148" t="s">
        <v>86</v>
      </c>
      <c r="B148" s="8" t="s">
        <v>298</v>
      </c>
      <c r="C148" s="15">
        <f>VLOOKUP($A148,RAW!$B$4:$S$283,12,FALSE)</f>
        <v>64249</v>
      </c>
      <c r="D148" s="15">
        <f>VLOOKUP($A148,RAW!$B$4:$S$283,13,FALSE)</f>
        <v>113600</v>
      </c>
      <c r="E148" s="1">
        <f t="shared" si="11"/>
        <v>49351</v>
      </c>
      <c r="F148" s="1">
        <f t="shared" si="15"/>
        <v>16852.045239342868</v>
      </c>
      <c r="G148" s="16">
        <f t="shared" si="13"/>
        <v>32498.954760657132</v>
      </c>
      <c r="H148" s="16">
        <f t="shared" si="14"/>
        <v>32498.954760657132</v>
      </c>
      <c r="I148" s="3">
        <f t="shared" si="16"/>
        <v>0.50582818037101174</v>
      </c>
      <c r="J148" s="52"/>
    </row>
    <row r="149" spans="1:10" x14ac:dyDescent="0.25">
      <c r="A149" t="s">
        <v>92</v>
      </c>
      <c r="B149" s="8" t="s">
        <v>298</v>
      </c>
      <c r="C149" s="15">
        <f>VLOOKUP($A149,RAW!$B$4:$S$283,12,FALSE)</f>
        <v>5117240</v>
      </c>
      <c r="D149" s="15">
        <f>VLOOKUP($A149,RAW!$B$4:$S$283,13,FALSE)</f>
        <v>5399100</v>
      </c>
      <c r="E149" s="1">
        <f t="shared" si="11"/>
        <v>281860</v>
      </c>
      <c r="F149" s="1">
        <f t="shared" si="15"/>
        <v>1342214.8201617908</v>
      </c>
      <c r="G149" s="16">
        <f t="shared" si="13"/>
        <v>-1060354.8201617908</v>
      </c>
      <c r="H149" s="16">
        <f t="shared" si="14"/>
        <v>1060354.8201617908</v>
      </c>
      <c r="I149" s="3">
        <f t="shared" si="16"/>
        <v>-0.20721225116699449</v>
      </c>
      <c r="J149" s="52"/>
    </row>
    <row r="150" spans="1:10" x14ac:dyDescent="0.25">
      <c r="A150" t="s">
        <v>243</v>
      </c>
      <c r="B150" s="8" t="s">
        <v>298</v>
      </c>
      <c r="C150" s="15">
        <f>VLOOKUP($A150,RAW!$B$4:$S$283,12,FALSE)</f>
        <v>9063</v>
      </c>
      <c r="D150" s="15">
        <f>VLOOKUP($A150,RAW!$B$4:$S$283,13,FALSE)</f>
        <v>4800</v>
      </c>
      <c r="E150" s="1">
        <f t="shared" si="11"/>
        <v>-4263</v>
      </c>
      <c r="F150" s="1">
        <f t="shared" si="15"/>
        <v>2377.1589597373409</v>
      </c>
      <c r="G150" s="16">
        <f t="shared" si="13"/>
        <v>-6640.1589597373404</v>
      </c>
      <c r="H150" s="16">
        <f t="shared" si="14"/>
        <v>6640.1589597373404</v>
      </c>
      <c r="I150" s="3">
        <f t="shared" si="16"/>
        <v>-0.73266677256287549</v>
      </c>
      <c r="J150" s="52"/>
    </row>
    <row r="151" spans="1:10" x14ac:dyDescent="0.25">
      <c r="A151" t="s">
        <v>51</v>
      </c>
      <c r="B151" s="8" t="s">
        <v>298</v>
      </c>
      <c r="C151" s="15">
        <f>VLOOKUP($A151,RAW!$B$4:$S$283,12,FALSE)</f>
        <v>9070</v>
      </c>
      <c r="D151" s="15">
        <f>VLOOKUP($A151,RAW!$B$4:$S$283,13,FALSE)</f>
        <v>7900</v>
      </c>
      <c r="E151" s="1">
        <f t="shared" si="11"/>
        <v>-1170</v>
      </c>
      <c r="F151" s="1">
        <f t="shared" si="15"/>
        <v>2378.9950088069827</v>
      </c>
      <c r="G151" s="16">
        <f t="shared" si="13"/>
        <v>-3548.9950088069827</v>
      </c>
      <c r="H151" s="16">
        <f t="shared" si="14"/>
        <v>3548.9950088069827</v>
      </c>
      <c r="I151" s="3">
        <f t="shared" si="16"/>
        <v>-0.39128941662701022</v>
      </c>
      <c r="J151" s="52"/>
    </row>
    <row r="152" spans="1:10" x14ac:dyDescent="0.25">
      <c r="A152" t="s">
        <v>206</v>
      </c>
      <c r="B152" s="8" t="s">
        <v>299</v>
      </c>
      <c r="C152" s="15">
        <f>VLOOKUP($A152,RAW!$B$4:$S$283,12,FALSE)</f>
        <v>209852</v>
      </c>
      <c r="D152" s="15">
        <f>VLOOKUP($A152,RAW!$B$4:$S$283,13,FALSE)</f>
        <v>241400</v>
      </c>
      <c r="E152" s="1">
        <f t="shared" si="11"/>
        <v>31548</v>
      </c>
      <c r="F152" s="1">
        <f t="shared" si="15"/>
        <v>55042.652766059859</v>
      </c>
      <c r="G152" s="16">
        <f t="shared" si="13"/>
        <v>-23494.652766059859</v>
      </c>
      <c r="H152" s="16">
        <f t="shared" si="14"/>
        <v>23494.652766059859</v>
      </c>
      <c r="I152" s="3">
        <f t="shared" si="16"/>
        <v>-0.11195820276223176</v>
      </c>
      <c r="J152" s="52"/>
    </row>
    <row r="153" spans="1:10" x14ac:dyDescent="0.25">
      <c r="A153" t="s">
        <v>153</v>
      </c>
      <c r="B153" s="8" t="s">
        <v>298</v>
      </c>
      <c r="C153" s="15">
        <f>VLOOKUP($A153,RAW!$B$4:$S$283,12,FALSE)</f>
        <v>1446733</v>
      </c>
      <c r="D153" s="15">
        <f>VLOOKUP($A153,RAW!$B$4:$S$283,13,FALSE)</f>
        <v>1249600</v>
      </c>
      <c r="E153" s="1">
        <f t="shared" ref="E153:E215" si="17">D153-C153</f>
        <v>-197133</v>
      </c>
      <c r="F153" s="1">
        <f t="shared" ref="F153:F184" si="18">+C153*E$260</f>
        <v>379467.53980996169</v>
      </c>
      <c r="G153" s="16">
        <f t="shared" ref="G153:G215" si="19">+E153-F153</f>
        <v>-576600.53980996169</v>
      </c>
      <c r="H153" s="16">
        <f t="shared" ref="H153:H215" si="20">ABS(G153)</f>
        <v>576600.53980996169</v>
      </c>
      <c r="I153" s="3">
        <f t="shared" si="16"/>
        <v>-0.3985535270225824</v>
      </c>
      <c r="J153" s="52"/>
    </row>
    <row r="154" spans="1:10" x14ac:dyDescent="0.25">
      <c r="A154" t="s">
        <v>148</v>
      </c>
      <c r="B154" s="8" t="s">
        <v>298</v>
      </c>
      <c r="C154" s="15">
        <f>VLOOKUP($A154,RAW!$B$4:$S$283,12,FALSE)</f>
        <v>125130</v>
      </c>
      <c r="D154" s="15">
        <f>VLOOKUP($A154,RAW!$B$4:$S$283,13,FALSE)</f>
        <v>160500</v>
      </c>
      <c r="E154" s="1">
        <f t="shared" si="17"/>
        <v>35370</v>
      </c>
      <c r="F154" s="1">
        <f t="shared" si="18"/>
        <v>32820.688583463918</v>
      </c>
      <c r="G154" s="16">
        <f t="shared" si="19"/>
        <v>2549.3114165360821</v>
      </c>
      <c r="H154" s="16">
        <f t="shared" si="20"/>
        <v>2549.3114165360821</v>
      </c>
      <c r="I154" s="3">
        <f t="shared" si="16"/>
        <v>2.0373303097067707E-2</v>
      </c>
      <c r="J154" s="52"/>
    </row>
    <row r="155" spans="1:10" x14ac:dyDescent="0.25">
      <c r="A155" t="s">
        <v>149</v>
      </c>
      <c r="B155" s="8" t="s">
        <v>298</v>
      </c>
      <c r="C155" s="15">
        <f>VLOOKUP($A155,RAW!$B$4:$S$283,12,FALSE)</f>
        <v>731484</v>
      </c>
      <c r="D155" s="15">
        <f>VLOOKUP($A155,RAW!$B$4:$S$283,13,FALSE)</f>
        <v>1021700</v>
      </c>
      <c r="E155" s="1">
        <f t="shared" si="17"/>
        <v>290216</v>
      </c>
      <c r="F155" s="1">
        <f t="shared" si="18"/>
        <v>191862.93109395445</v>
      </c>
      <c r="G155" s="16">
        <f t="shared" si="19"/>
        <v>98353.068906045548</v>
      </c>
      <c r="H155" s="16">
        <f t="shared" si="20"/>
        <v>98353.068906045548</v>
      </c>
      <c r="I155" s="3">
        <f t="shared" si="16"/>
        <v>0.13445689708325206</v>
      </c>
      <c r="J155" s="52"/>
    </row>
    <row r="156" spans="1:10" x14ac:dyDescent="0.25">
      <c r="A156" t="s">
        <v>150</v>
      </c>
      <c r="B156" s="8" t="s">
        <v>299</v>
      </c>
      <c r="C156" s="15">
        <f>VLOOKUP($A156,RAW!$B$4:$S$283,12,FALSE)</f>
        <v>30673</v>
      </c>
      <c r="D156" s="15">
        <f>VLOOKUP($A156,RAW!$B$4:$S$283,13,FALSE)</f>
        <v>70900</v>
      </c>
      <c r="E156" s="1">
        <f t="shared" si="17"/>
        <v>40227</v>
      </c>
      <c r="F156" s="1">
        <f t="shared" si="18"/>
        <v>8045.3047304450465</v>
      </c>
      <c r="G156" s="16">
        <f t="shared" si="19"/>
        <v>32181.695269554955</v>
      </c>
      <c r="H156" s="16">
        <f t="shared" si="20"/>
        <v>32181.695269554955</v>
      </c>
      <c r="I156" s="3">
        <f t="shared" si="16"/>
        <v>1.0491864268103854</v>
      </c>
      <c r="J156" s="52"/>
    </row>
    <row r="157" spans="1:10" x14ac:dyDescent="0.25">
      <c r="A157" t="s">
        <v>151</v>
      </c>
      <c r="B157" s="8" t="s">
        <v>298</v>
      </c>
      <c r="C157" s="15">
        <f>VLOOKUP($A157,RAW!$B$4:$S$283,12,FALSE)</f>
        <v>117556</v>
      </c>
      <c r="D157" s="15">
        <f>VLOOKUP($A157,RAW!$B$4:$S$283,13,FALSE)</f>
        <v>149200</v>
      </c>
      <c r="E157" s="1">
        <f t="shared" si="17"/>
        <v>31644</v>
      </c>
      <c r="F157" s="1">
        <f t="shared" si="18"/>
        <v>30834.083490111756</v>
      </c>
      <c r="G157" s="16">
        <f t="shared" si="19"/>
        <v>809.91650988824404</v>
      </c>
      <c r="H157" s="16">
        <f t="shared" si="20"/>
        <v>809.91650988824404</v>
      </c>
      <c r="I157" s="3">
        <f t="shared" si="16"/>
        <v>6.8896229021763586E-3</v>
      </c>
      <c r="J157" s="52"/>
    </row>
    <row r="158" spans="1:10" x14ac:dyDescent="0.25">
      <c r="A158" t="s">
        <v>152</v>
      </c>
      <c r="B158" s="8" t="s">
        <v>298</v>
      </c>
      <c r="C158" s="15">
        <f>VLOOKUP($A158,RAW!$B$4:$S$283,12,FALSE)</f>
        <v>51888</v>
      </c>
      <c r="D158" s="15">
        <f>VLOOKUP($A158,RAW!$B$4:$S$283,13,FALSE)</f>
        <v>68500</v>
      </c>
      <c r="E158" s="1">
        <f t="shared" si="17"/>
        <v>16612</v>
      </c>
      <c r="F158" s="1">
        <f t="shared" si="18"/>
        <v>13609.844875080122</v>
      </c>
      <c r="G158" s="16">
        <f t="shared" si="19"/>
        <v>3002.1551249198783</v>
      </c>
      <c r="H158" s="16">
        <f t="shared" si="20"/>
        <v>3002.1551249198783</v>
      </c>
      <c r="I158" s="3">
        <f t="shared" si="16"/>
        <v>5.7858370430925808E-2</v>
      </c>
      <c r="J158" s="52"/>
    </row>
    <row r="159" spans="1:10" x14ac:dyDescent="0.25">
      <c r="A159" t="s">
        <v>176</v>
      </c>
      <c r="B159" s="8" t="s">
        <v>298</v>
      </c>
      <c r="C159" s="15">
        <f>VLOOKUP($A159,RAW!$B$4:$S$283,12,FALSE)</f>
        <v>1800220</v>
      </c>
      <c r="D159" s="15">
        <f>VLOOKUP($A159,RAW!$B$4:$S$283,13,FALSE)</f>
        <v>2165700</v>
      </c>
      <c r="E159" s="1">
        <f t="shared" si="17"/>
        <v>365480</v>
      </c>
      <c r="F159" s="1">
        <f t="shared" si="18"/>
        <v>472184.60802144499</v>
      </c>
      <c r="G159" s="16">
        <f t="shared" si="19"/>
        <v>-106704.60802144499</v>
      </c>
      <c r="H159" s="16">
        <f t="shared" si="20"/>
        <v>106704.60802144499</v>
      </c>
      <c r="I159" s="3">
        <f t="shared" si="16"/>
        <v>-5.927309330051049E-2</v>
      </c>
      <c r="J159" s="52"/>
    </row>
    <row r="160" spans="1:10" x14ac:dyDescent="0.25">
      <c r="A160" t="s">
        <v>105</v>
      </c>
      <c r="B160" s="8" t="s">
        <v>298</v>
      </c>
      <c r="C160" s="15">
        <f>VLOOKUP($A160,RAW!$B$4:$S$283,12,FALSE)</f>
        <v>95610</v>
      </c>
      <c r="D160" s="15">
        <f>VLOOKUP($A160,RAW!$B$4:$S$283,13,FALSE)</f>
        <v>93500</v>
      </c>
      <c r="E160" s="1">
        <f t="shared" si="17"/>
        <v>-2110</v>
      </c>
      <c r="F160" s="1">
        <f t="shared" si="18"/>
        <v>25077.807364061257</v>
      </c>
      <c r="G160" s="16">
        <f t="shared" si="19"/>
        <v>-27187.807364061257</v>
      </c>
      <c r="H160" s="16">
        <f t="shared" si="20"/>
        <v>27187.807364061257</v>
      </c>
      <c r="I160" s="3">
        <f t="shared" si="16"/>
        <v>-0.28436154548751447</v>
      </c>
      <c r="J160" s="52"/>
    </row>
    <row r="161" spans="1:10" x14ac:dyDescent="0.25">
      <c r="A161" t="s">
        <v>244</v>
      </c>
      <c r="B161" s="8" t="s">
        <v>299</v>
      </c>
      <c r="C161" s="15">
        <f>VLOOKUP($A161,RAW!$B$4:$S$283,12,FALSE)</f>
        <v>1994</v>
      </c>
      <c r="D161" s="15">
        <f>VLOOKUP($A161,RAW!$B$4:$S$283,13,FALSE)</f>
        <v>1500</v>
      </c>
      <c r="E161" s="1">
        <f t="shared" si="17"/>
        <v>-494</v>
      </c>
      <c r="F161" s="1">
        <f t="shared" si="18"/>
        <v>523.01169212360787</v>
      </c>
      <c r="G161" s="16">
        <f t="shared" si="19"/>
        <v>-1017.0116921236079</v>
      </c>
      <c r="H161" s="16">
        <f t="shared" si="20"/>
        <v>1017.0116921236079</v>
      </c>
      <c r="I161" s="3">
        <f t="shared" si="16"/>
        <v>-0.5100359539235747</v>
      </c>
      <c r="J161" s="52"/>
    </row>
    <row r="162" spans="1:10" x14ac:dyDescent="0.25">
      <c r="A162" t="s">
        <v>154</v>
      </c>
      <c r="B162" s="8" t="s">
        <v>299</v>
      </c>
      <c r="C162" s="15">
        <f>VLOOKUP($A162,RAW!$B$4:$S$283,12,FALSE)</f>
        <v>10846</v>
      </c>
      <c r="D162" s="15">
        <f>VLOOKUP($A162,RAW!$B$4:$S$283,13,FALSE)</f>
        <v>8000</v>
      </c>
      <c r="E162" s="1">
        <f t="shared" si="17"/>
        <v>-2846</v>
      </c>
      <c r="F162" s="1">
        <f t="shared" si="18"/>
        <v>2844.8268870474676</v>
      </c>
      <c r="G162" s="16">
        <f t="shared" si="19"/>
        <v>-5690.8268870474676</v>
      </c>
      <c r="H162" s="16">
        <f t="shared" si="20"/>
        <v>5690.8268870474676</v>
      </c>
      <c r="I162" s="3">
        <f t="shared" si="16"/>
        <v>-0.52469360935344533</v>
      </c>
      <c r="J162" s="52"/>
    </row>
    <row r="163" spans="1:10" x14ac:dyDescent="0.25">
      <c r="A163" t="s">
        <v>10</v>
      </c>
      <c r="B163" s="8" t="s">
        <v>299</v>
      </c>
      <c r="C163" s="15">
        <f>VLOOKUP($A163,RAW!$B$4:$S$283,12,FALSE)</f>
        <v>6369</v>
      </c>
      <c r="D163" s="15">
        <f>VLOOKUP($A163,RAW!$B$4:$S$283,13,FALSE)</f>
        <v>4800</v>
      </c>
      <c r="E163" s="1">
        <f t="shared" si="17"/>
        <v>-1569</v>
      </c>
      <c r="F163" s="1">
        <f t="shared" si="18"/>
        <v>1670.5423606495779</v>
      </c>
      <c r="G163" s="16">
        <f t="shared" si="19"/>
        <v>-3239.5423606495779</v>
      </c>
      <c r="H163" s="16">
        <f t="shared" si="20"/>
        <v>3239.5423606495779</v>
      </c>
      <c r="I163" s="3">
        <f t="shared" si="16"/>
        <v>-0.5086422296513704</v>
      </c>
      <c r="J163" s="52"/>
    </row>
    <row r="164" spans="1:10" x14ac:dyDescent="0.25">
      <c r="A164" t="s">
        <v>155</v>
      </c>
      <c r="B164" s="8" t="s">
        <v>298</v>
      </c>
      <c r="C164" s="15">
        <f>VLOOKUP($A164,RAW!$B$4:$S$283,12,FALSE)</f>
        <v>73022</v>
      </c>
      <c r="D164" s="15">
        <f>VLOOKUP($A164,RAW!$B$4:$S$283,13,FALSE)</f>
        <v>93600</v>
      </c>
      <c r="E164" s="1">
        <f t="shared" si="17"/>
        <v>20578</v>
      </c>
      <c r="F164" s="1">
        <f t="shared" si="18"/>
        <v>19153.139309052203</v>
      </c>
      <c r="G164" s="16">
        <f t="shared" si="19"/>
        <v>1424.8606909477967</v>
      </c>
      <c r="H164" s="16">
        <f t="shared" si="20"/>
        <v>1424.8606909477967</v>
      </c>
      <c r="I164" s="3">
        <f t="shared" si="16"/>
        <v>1.9512759044504349E-2</v>
      </c>
      <c r="J164" s="52"/>
    </row>
    <row r="165" spans="1:10" x14ac:dyDescent="0.25">
      <c r="A165" t="s">
        <v>207</v>
      </c>
      <c r="B165" s="8" t="s">
        <v>299</v>
      </c>
      <c r="C165" s="15">
        <f>VLOOKUP($A165,RAW!$B$4:$S$283,12,FALSE)</f>
        <v>419097</v>
      </c>
      <c r="D165" s="15">
        <f>VLOOKUP($A165,RAW!$B$4:$S$283,13,FALSE)</f>
        <v>281000</v>
      </c>
      <c r="E165" s="1">
        <f t="shared" si="17"/>
        <v>-138097</v>
      </c>
      <c r="F165" s="1">
        <f t="shared" si="18"/>
        <v>109926.09384850936</v>
      </c>
      <c r="G165" s="16">
        <f t="shared" si="19"/>
        <v>-248023.09384850936</v>
      </c>
      <c r="H165" s="16">
        <f t="shared" si="20"/>
        <v>248023.09384850936</v>
      </c>
      <c r="I165" s="3">
        <f t="shared" si="16"/>
        <v>-0.59180355346974411</v>
      </c>
      <c r="J165" s="52"/>
    </row>
    <row r="166" spans="1:10" x14ac:dyDescent="0.25">
      <c r="A166" t="s">
        <v>53</v>
      </c>
      <c r="B166" s="8" t="s">
        <v>298</v>
      </c>
      <c r="C166" s="15">
        <f>VLOOKUP($A166,RAW!$B$4:$S$283,12,FALSE)</f>
        <v>3388</v>
      </c>
      <c r="D166" s="15">
        <f>VLOOKUP($A166,RAW!$B$4:$S$283,13,FALSE)</f>
        <v>1500</v>
      </c>
      <c r="E166" s="1">
        <f t="shared" si="17"/>
        <v>-1888</v>
      </c>
      <c r="F166" s="1">
        <f t="shared" si="18"/>
        <v>888.64774970651126</v>
      </c>
      <c r="G166" s="16">
        <f t="shared" si="19"/>
        <v>-2776.6477497065111</v>
      </c>
      <c r="H166" s="16">
        <f t="shared" si="20"/>
        <v>2776.6477497065111</v>
      </c>
      <c r="I166" s="3">
        <f t="shared" si="16"/>
        <v>-0.81955364513179196</v>
      </c>
      <c r="J166" s="52"/>
    </row>
    <row r="167" spans="1:10" x14ac:dyDescent="0.25">
      <c r="A167" t="s">
        <v>66</v>
      </c>
      <c r="B167" s="8" t="s">
        <v>298</v>
      </c>
      <c r="C167" s="15">
        <f>VLOOKUP($A167,RAW!$B$4:$S$283,12,FALSE)</f>
        <v>3685</v>
      </c>
      <c r="D167" s="15">
        <f>VLOOKUP($A167,RAW!$B$4:$S$283,13,FALSE)</f>
        <v>16500</v>
      </c>
      <c r="E167" s="1">
        <f t="shared" si="17"/>
        <v>12815</v>
      </c>
      <c r="F167" s="1">
        <f t="shared" si="18"/>
        <v>966.54868880415995</v>
      </c>
      <c r="G167" s="16">
        <f t="shared" si="19"/>
        <v>11848.45131119584</v>
      </c>
      <c r="H167" s="16">
        <f t="shared" si="20"/>
        <v>11848.45131119584</v>
      </c>
      <c r="I167" s="3">
        <f t="shared" si="16"/>
        <v>3.2153192160640001</v>
      </c>
      <c r="J167" s="52"/>
    </row>
    <row r="168" spans="1:10" x14ac:dyDescent="0.25">
      <c r="A168" t="s">
        <v>156</v>
      </c>
      <c r="B168" s="8" t="s">
        <v>299</v>
      </c>
      <c r="C168" s="15">
        <f>VLOOKUP($A168,RAW!$B$4:$S$283,12,FALSE)</f>
        <v>64955</v>
      </c>
      <c r="D168" s="15">
        <f>VLOOKUP($A168,RAW!$B$4:$S$283,13,FALSE)</f>
        <v>65100</v>
      </c>
      <c r="E168" s="1">
        <f t="shared" si="17"/>
        <v>145</v>
      </c>
      <c r="F168" s="1">
        <f t="shared" si="18"/>
        <v>17037.223902652429</v>
      </c>
      <c r="G168" s="16">
        <f t="shared" si="19"/>
        <v>-16892.223902652429</v>
      </c>
      <c r="H168" s="16">
        <f t="shared" si="20"/>
        <v>16892.223902652429</v>
      </c>
      <c r="I168" s="3">
        <f t="shared" si="16"/>
        <v>-0.260060409555114</v>
      </c>
      <c r="J168" s="52"/>
    </row>
    <row r="169" spans="1:10" x14ac:dyDescent="0.25">
      <c r="A169" t="s">
        <v>157</v>
      </c>
      <c r="B169" s="8" t="s">
        <v>299</v>
      </c>
      <c r="C169" s="15">
        <f>VLOOKUP($A169,RAW!$B$4:$S$283,12,FALSE)</f>
        <v>20424</v>
      </c>
      <c r="D169" s="15">
        <f>VLOOKUP($A169,RAW!$B$4:$S$283,13,FALSE)</f>
        <v>23900</v>
      </c>
      <c r="E169" s="1">
        <f t="shared" si="17"/>
        <v>3476</v>
      </c>
      <c r="F169" s="1">
        <f t="shared" si="18"/>
        <v>5357.0665997655797</v>
      </c>
      <c r="G169" s="16">
        <f t="shared" si="19"/>
        <v>-1881.0665997655797</v>
      </c>
      <c r="H169" s="16">
        <f t="shared" si="20"/>
        <v>1881.0665997655797</v>
      </c>
      <c r="I169" s="3">
        <f t="shared" si="16"/>
        <v>-9.2100793173011147E-2</v>
      </c>
      <c r="J169" s="52"/>
    </row>
    <row r="170" spans="1:10" x14ac:dyDescent="0.25">
      <c r="A170" t="s">
        <v>208</v>
      </c>
      <c r="B170" s="8" t="s">
        <v>299</v>
      </c>
      <c r="C170" s="15">
        <f>VLOOKUP($A170,RAW!$B$4:$S$283,12,FALSE)</f>
        <v>17441</v>
      </c>
      <c r="D170" s="15">
        <f>VLOOKUP($A170,RAW!$B$4:$S$283,13,FALSE)</f>
        <v>14000</v>
      </c>
      <c r="E170" s="1">
        <f t="shared" si="17"/>
        <v>-3441</v>
      </c>
      <c r="F170" s="1">
        <f t="shared" si="18"/>
        <v>4574.6474033740442</v>
      </c>
      <c r="G170" s="16">
        <f t="shared" si="19"/>
        <v>-8015.6474033740442</v>
      </c>
      <c r="H170" s="16">
        <f t="shared" si="20"/>
        <v>8015.6474033740442</v>
      </c>
      <c r="I170" s="3">
        <f t="shared" si="16"/>
        <v>-0.45958645739200987</v>
      </c>
      <c r="J170" s="52"/>
    </row>
    <row r="171" spans="1:10" x14ac:dyDescent="0.25">
      <c r="A171" t="s">
        <v>209</v>
      </c>
      <c r="B171" s="8" t="s">
        <v>299</v>
      </c>
      <c r="C171" s="15">
        <f>VLOOKUP($A171,RAW!$B$4:$S$283,12,FALSE)</f>
        <v>9767</v>
      </c>
      <c r="D171" s="15">
        <f>VLOOKUP($A171,RAW!$B$4:$S$283,13,FALSE)</f>
        <v>0</v>
      </c>
      <c r="E171" s="1">
        <f t="shared" si="17"/>
        <v>-9767</v>
      </c>
      <c r="F171" s="1">
        <f t="shared" si="18"/>
        <v>2561.8130375984342</v>
      </c>
      <c r="G171" s="16">
        <f t="shared" si="19"/>
        <v>-12328.813037598435</v>
      </c>
      <c r="H171" s="16">
        <f t="shared" si="20"/>
        <v>12328.813037598435</v>
      </c>
      <c r="I171" s="3">
        <f t="shared" si="16"/>
        <v>-1.2622927242345074</v>
      </c>
      <c r="J171" s="52"/>
    </row>
    <row r="172" spans="1:10" x14ac:dyDescent="0.25">
      <c r="A172" t="s">
        <v>45</v>
      </c>
      <c r="B172" s="8" t="s">
        <v>298</v>
      </c>
      <c r="C172" s="15">
        <f>VLOOKUP($A172,RAW!$B$4:$S$283,12,FALSE)</f>
        <v>233193</v>
      </c>
      <c r="D172" s="15">
        <f>VLOOKUP($A172,RAW!$B$4:$S$283,13,FALSE)</f>
        <v>361100</v>
      </c>
      <c r="E172" s="1">
        <f t="shared" si="17"/>
        <v>127907</v>
      </c>
      <c r="F172" s="1">
        <f t="shared" si="18"/>
        <v>61164.827242417494</v>
      </c>
      <c r="G172" s="16">
        <f t="shared" si="19"/>
        <v>66742.172757582506</v>
      </c>
      <c r="H172" s="16">
        <f t="shared" si="20"/>
        <v>66742.172757582506</v>
      </c>
      <c r="I172" s="3">
        <f t="shared" si="16"/>
        <v>0.28621001812911412</v>
      </c>
      <c r="J172" s="52"/>
    </row>
    <row r="173" spans="1:10" x14ac:dyDescent="0.25">
      <c r="A173" t="s">
        <v>120</v>
      </c>
      <c r="B173" s="8" t="s">
        <v>298</v>
      </c>
      <c r="C173" s="15">
        <f>VLOOKUP($A173,RAW!$B$4:$S$283,12,FALSE)</f>
        <v>276535</v>
      </c>
      <c r="D173" s="15">
        <f>VLOOKUP($A173,RAW!$B$4:$S$283,13,FALSE)</f>
        <v>271300</v>
      </c>
      <c r="E173" s="1">
        <f t="shared" si="17"/>
        <v>-5235</v>
      </c>
      <c r="F173" s="1">
        <f t="shared" si="18"/>
        <v>72533.11849618952</v>
      </c>
      <c r="G173" s="16">
        <f t="shared" si="19"/>
        <v>-77768.11849618952</v>
      </c>
      <c r="H173" s="16">
        <f t="shared" si="20"/>
        <v>77768.11849618952</v>
      </c>
      <c r="I173" s="3">
        <f t="shared" si="16"/>
        <v>-0.28122342016811441</v>
      </c>
      <c r="J173" s="52"/>
    </row>
    <row r="174" spans="1:10" x14ac:dyDescent="0.25">
      <c r="A174" t="s">
        <v>46</v>
      </c>
      <c r="B174" s="8" t="s">
        <v>298</v>
      </c>
      <c r="C174" s="15">
        <f>VLOOKUP($A174,RAW!$B$4:$S$283,12,FALSE)</f>
        <v>905987</v>
      </c>
      <c r="D174" s="15">
        <f>VLOOKUP($A174,RAW!$B$4:$S$283,13,FALSE)</f>
        <v>1286900</v>
      </c>
      <c r="E174" s="1">
        <f t="shared" si="17"/>
        <v>380913</v>
      </c>
      <c r="F174" s="1">
        <f t="shared" si="18"/>
        <v>237633.7983510487</v>
      </c>
      <c r="G174" s="16">
        <f t="shared" si="19"/>
        <v>143279.2016489513</v>
      </c>
      <c r="H174" s="16">
        <f t="shared" si="20"/>
        <v>143279.2016489513</v>
      </c>
      <c r="I174" s="3">
        <f t="shared" si="16"/>
        <v>0.15814708340070144</v>
      </c>
      <c r="J174" s="52"/>
    </row>
    <row r="175" spans="1:10" x14ac:dyDescent="0.25">
      <c r="A175" t="s">
        <v>47</v>
      </c>
      <c r="B175" s="8" t="s">
        <v>298</v>
      </c>
      <c r="C175" s="15">
        <f>VLOOKUP($A175,RAW!$B$4:$S$283,12,FALSE)</f>
        <v>65874</v>
      </c>
      <c r="D175" s="15">
        <f>VLOOKUP($A175,RAW!$B$4:$S$283,13,FALSE)</f>
        <v>26300</v>
      </c>
      <c r="E175" s="1">
        <f t="shared" si="17"/>
        <v>-39574</v>
      </c>
      <c r="F175" s="1">
        <f t="shared" si="18"/>
        <v>17278.270916223944</v>
      </c>
      <c r="G175" s="16">
        <f t="shared" si="19"/>
        <v>-56852.270916223948</v>
      </c>
      <c r="H175" s="16">
        <f t="shared" si="20"/>
        <v>56852.270916223948</v>
      </c>
      <c r="I175" s="3">
        <f t="shared" si="16"/>
        <v>-0.86304567684099864</v>
      </c>
      <c r="J175" s="52"/>
    </row>
    <row r="176" spans="1:10" x14ac:dyDescent="0.25">
      <c r="A176" t="s">
        <v>106</v>
      </c>
      <c r="B176" s="8" t="s">
        <v>299</v>
      </c>
      <c r="C176" s="15">
        <f>VLOOKUP($A176,RAW!$B$4:$S$283,12,FALSE)</f>
        <v>490145</v>
      </c>
      <c r="D176" s="15">
        <f>VLOOKUP($A176,RAW!$B$4:$S$283,13,FALSE)</f>
        <v>801000</v>
      </c>
      <c r="E176" s="1">
        <f t="shared" si="17"/>
        <v>310855</v>
      </c>
      <c r="F176" s="1">
        <f t="shared" si="18"/>
        <v>128561.46731992265</v>
      </c>
      <c r="G176" s="16">
        <f t="shared" si="19"/>
        <v>182293.53268007736</v>
      </c>
      <c r="H176" s="16">
        <f t="shared" si="20"/>
        <v>182293.53268007736</v>
      </c>
      <c r="I176" s="3">
        <f t="shared" si="16"/>
        <v>0.37191756047715951</v>
      </c>
      <c r="J176" s="52"/>
    </row>
    <row r="177" spans="1:10" x14ac:dyDescent="0.25">
      <c r="A177" t="s">
        <v>87</v>
      </c>
      <c r="B177" s="8" t="s">
        <v>299</v>
      </c>
      <c r="C177" s="15">
        <f>VLOOKUP($A177,RAW!$B$4:$S$283,12,FALSE)</f>
        <v>45317</v>
      </c>
      <c r="D177" s="15">
        <f>VLOOKUP($A177,RAW!$B$4:$S$283,13,FALSE)</f>
        <v>32500</v>
      </c>
      <c r="E177" s="1">
        <f t="shared" si="17"/>
        <v>-12817</v>
      </c>
      <c r="F177" s="1">
        <f t="shared" si="18"/>
        <v>11886.319384135173</v>
      </c>
      <c r="G177" s="16">
        <f t="shared" si="19"/>
        <v>-24703.319384135175</v>
      </c>
      <c r="H177" s="16">
        <f t="shared" si="20"/>
        <v>24703.319384135175</v>
      </c>
      <c r="I177" s="3">
        <f t="shared" si="16"/>
        <v>-0.54512256733974396</v>
      </c>
      <c r="J177" s="52"/>
    </row>
    <row r="178" spans="1:10" x14ac:dyDescent="0.25">
      <c r="A178" t="s">
        <v>88</v>
      </c>
      <c r="B178" s="8" t="s">
        <v>298</v>
      </c>
      <c r="C178" s="15">
        <f>VLOOKUP($A178,RAW!$B$4:$S$283,12,FALSE)</f>
        <v>232909</v>
      </c>
      <c r="D178" s="15">
        <f>VLOOKUP($A178,RAW!$B$4:$S$283,13,FALSE)</f>
        <v>332000</v>
      </c>
      <c r="E178" s="1">
        <f t="shared" si="17"/>
        <v>99091</v>
      </c>
      <c r="F178" s="1">
        <f t="shared" si="18"/>
        <v>61090.336108734897</v>
      </c>
      <c r="G178" s="16">
        <f t="shared" si="19"/>
        <v>38000.663891265103</v>
      </c>
      <c r="H178" s="16">
        <f t="shared" si="20"/>
        <v>38000.663891265103</v>
      </c>
      <c r="I178" s="3">
        <f t="shared" si="16"/>
        <v>0.16315670021881981</v>
      </c>
      <c r="J178" s="52"/>
    </row>
    <row r="179" spans="1:10" x14ac:dyDescent="0.25">
      <c r="A179" t="s">
        <v>89</v>
      </c>
      <c r="B179" s="8" t="s">
        <v>298</v>
      </c>
      <c r="C179" s="15">
        <f>VLOOKUP($A179,RAW!$B$4:$S$283,12,FALSE)</f>
        <v>37257</v>
      </c>
      <c r="D179" s="15">
        <f>VLOOKUP($A179,RAW!$B$4:$S$283,13,FALSE)</f>
        <v>57700</v>
      </c>
      <c r="E179" s="1">
        <f t="shared" si="17"/>
        <v>20443</v>
      </c>
      <c r="F179" s="1">
        <f t="shared" si="18"/>
        <v>9772.2400268050442</v>
      </c>
      <c r="G179" s="16">
        <f t="shared" si="19"/>
        <v>10670.759973194956</v>
      </c>
      <c r="H179" s="16">
        <f t="shared" si="20"/>
        <v>10670.759973194956</v>
      </c>
      <c r="I179" s="3">
        <f t="shared" si="16"/>
        <v>0.2864095330594239</v>
      </c>
      <c r="J179" s="52"/>
    </row>
    <row r="180" spans="1:10" x14ac:dyDescent="0.25">
      <c r="A180" t="s">
        <v>210</v>
      </c>
      <c r="B180" s="8" t="s">
        <v>299</v>
      </c>
      <c r="C180" s="15">
        <f>VLOOKUP($A180,RAW!$B$4:$S$283,12,FALSE)</f>
        <v>61375</v>
      </c>
      <c r="D180" s="15">
        <f>VLOOKUP($A180,RAW!$B$4:$S$283,13,FALSE)</f>
        <v>61700</v>
      </c>
      <c r="E180" s="1">
        <f t="shared" si="17"/>
        <v>325</v>
      </c>
      <c r="F180" s="1">
        <f t="shared" si="18"/>
        <v>16098.215949892894</v>
      </c>
      <c r="G180" s="16">
        <f t="shared" si="19"/>
        <v>-15773.215949892894</v>
      </c>
      <c r="H180" s="16">
        <f t="shared" si="20"/>
        <v>15773.215949892894</v>
      </c>
      <c r="I180" s="3">
        <f t="shared" si="16"/>
        <v>-0.25699740855222636</v>
      </c>
      <c r="J180" s="52"/>
    </row>
    <row r="181" spans="1:10" x14ac:dyDescent="0.25">
      <c r="A181" t="s">
        <v>223</v>
      </c>
      <c r="B181" s="8" t="s">
        <v>298</v>
      </c>
      <c r="C181" s="15">
        <f>VLOOKUP($A181,RAW!$B$4:$S$283,12,FALSE)</f>
        <v>10029943</v>
      </c>
      <c r="D181" s="15">
        <f>VLOOKUP($A181,RAW!$B$4:$S$283,13,FALSE)</f>
        <v>12058300</v>
      </c>
      <c r="E181" s="1">
        <f t="shared" si="17"/>
        <v>2028357</v>
      </c>
      <c r="F181" s="1">
        <f t="shared" si="18"/>
        <v>2630781.0733868284</v>
      </c>
      <c r="G181" s="16">
        <f t="shared" si="19"/>
        <v>-602424.07338682842</v>
      </c>
      <c r="H181" s="16">
        <f t="shared" si="20"/>
        <v>602424.07338682842</v>
      </c>
      <c r="I181" s="3">
        <f t="shared" si="16"/>
        <v>-6.0062562009258517E-2</v>
      </c>
      <c r="J181" s="52"/>
    </row>
    <row r="182" spans="1:10" x14ac:dyDescent="0.25">
      <c r="A182" t="s">
        <v>158</v>
      </c>
      <c r="B182" s="8" t="s">
        <v>298</v>
      </c>
      <c r="C182" s="15">
        <f>VLOOKUP($A182,RAW!$B$4:$S$283,12,FALSE)</f>
        <v>22513</v>
      </c>
      <c r="D182" s="15">
        <f>VLOOKUP($A182,RAW!$B$4:$S$283,13,FALSE)</f>
        <v>32200</v>
      </c>
      <c r="E182" s="1">
        <f t="shared" si="17"/>
        <v>9687</v>
      </c>
      <c r="F182" s="1">
        <f t="shared" si="18"/>
        <v>5904.9961006914664</v>
      </c>
      <c r="G182" s="16">
        <f t="shared" si="19"/>
        <v>3782.0038993085336</v>
      </c>
      <c r="H182" s="16">
        <f t="shared" si="20"/>
        <v>3782.0038993085336</v>
      </c>
      <c r="I182" s="3">
        <f t="shared" si="16"/>
        <v>0.16799200014696103</v>
      </c>
      <c r="J182" s="52"/>
    </row>
    <row r="183" spans="1:10" x14ac:dyDescent="0.25">
      <c r="A183" t="s">
        <v>54</v>
      </c>
      <c r="B183" s="8" t="s">
        <v>298</v>
      </c>
      <c r="C183" s="15">
        <f>VLOOKUP($A183,RAW!$B$4:$S$283,12,FALSE)</f>
        <v>18634</v>
      </c>
      <c r="D183" s="15">
        <f>VLOOKUP($A183,RAW!$B$4:$S$283,13,FALSE)</f>
        <v>17500</v>
      </c>
      <c r="E183" s="1">
        <f t="shared" si="17"/>
        <v>-1134</v>
      </c>
      <c r="F183" s="1">
        <f t="shared" si="18"/>
        <v>4887.562623385812</v>
      </c>
      <c r="G183" s="16">
        <f t="shared" si="19"/>
        <v>-6021.562623385812</v>
      </c>
      <c r="H183" s="16">
        <f t="shared" si="20"/>
        <v>6021.562623385812</v>
      </c>
      <c r="I183" s="3">
        <f t="shared" si="16"/>
        <v>-0.32314922310753524</v>
      </c>
      <c r="J183" s="52"/>
    </row>
    <row r="184" spans="1:10" x14ac:dyDescent="0.25">
      <c r="A184" t="s">
        <v>55</v>
      </c>
      <c r="B184" s="8" t="s">
        <v>298</v>
      </c>
      <c r="C184" s="15">
        <f>VLOOKUP($A184,RAW!$B$4:$S$283,12,FALSE)</f>
        <v>4283</v>
      </c>
      <c r="D184" s="15">
        <f>VLOOKUP($A184,RAW!$B$4:$S$283,13,FALSE)</f>
        <v>0</v>
      </c>
      <c r="E184" s="1">
        <f t="shared" si="17"/>
        <v>-4283</v>
      </c>
      <c r="F184" s="1">
        <f t="shared" si="18"/>
        <v>1123.3997378963954</v>
      </c>
      <c r="G184" s="16">
        <f t="shared" si="19"/>
        <v>-5406.3997378963959</v>
      </c>
      <c r="H184" s="16">
        <f t="shared" si="20"/>
        <v>5406.3997378963959</v>
      </c>
      <c r="I184" s="3">
        <f t="shared" si="16"/>
        <v>-1.2622927242345077</v>
      </c>
      <c r="J184" s="52"/>
    </row>
    <row r="185" spans="1:10" x14ac:dyDescent="0.25">
      <c r="A185" t="s">
        <v>159</v>
      </c>
      <c r="B185" s="8" t="s">
        <v>298</v>
      </c>
      <c r="C185" s="15">
        <f>VLOOKUP($A185,RAW!$B$4:$S$283,12,FALSE)</f>
        <v>504647</v>
      </c>
      <c r="D185" s="15">
        <f>VLOOKUP($A185,RAW!$B$4:$S$283,13,FALSE)</f>
        <v>523400</v>
      </c>
      <c r="E185" s="1">
        <f t="shared" si="17"/>
        <v>18753</v>
      </c>
      <c r="F185" s="1">
        <f t="shared" ref="F185:F215" si="21">+C185*E$260</f>
        <v>132365.23640677147</v>
      </c>
      <c r="G185" s="16">
        <f t="shared" si="19"/>
        <v>-113612.23640677147</v>
      </c>
      <c r="H185" s="16">
        <f t="shared" si="20"/>
        <v>113612.23640677147</v>
      </c>
      <c r="I185" s="3">
        <f t="shared" si="16"/>
        <v>-0.22513209512148386</v>
      </c>
      <c r="J185" s="52"/>
    </row>
    <row r="186" spans="1:10" x14ac:dyDescent="0.25">
      <c r="A186" t="s">
        <v>211</v>
      </c>
      <c r="B186" s="8" t="s">
        <v>298</v>
      </c>
      <c r="C186" s="15">
        <f>VLOOKUP($A186,RAW!$B$4:$S$283,12,FALSE)</f>
        <v>179995</v>
      </c>
      <c r="D186" s="15">
        <f>VLOOKUP($A186,RAW!$B$4:$S$283,13,FALSE)</f>
        <v>173900</v>
      </c>
      <c r="E186" s="1">
        <f t="shared" si="17"/>
        <v>-6095</v>
      </c>
      <c r="F186" s="1">
        <f t="shared" si="21"/>
        <v>47211.37889859017</v>
      </c>
      <c r="G186" s="16">
        <f t="shared" si="19"/>
        <v>-53306.37889859017</v>
      </c>
      <c r="H186" s="16">
        <f t="shared" si="20"/>
        <v>53306.37889859017</v>
      </c>
      <c r="I186" s="3">
        <f t="shared" si="16"/>
        <v>-0.29615477595816647</v>
      </c>
      <c r="J186" s="52"/>
    </row>
    <row r="187" spans="1:10" x14ac:dyDescent="0.25">
      <c r="A187" t="s">
        <v>160</v>
      </c>
      <c r="B187" s="8" t="s">
        <v>298</v>
      </c>
      <c r="C187" s="15">
        <f>VLOOKUP($A187,RAW!$B$4:$S$283,12,FALSE)</f>
        <v>15331</v>
      </c>
      <c r="D187" s="15">
        <f>VLOOKUP($A187,RAW!$B$4:$S$283,13,FALSE)</f>
        <v>17092.25</v>
      </c>
      <c r="E187" s="1">
        <f t="shared" si="17"/>
        <v>1761.25</v>
      </c>
      <c r="F187" s="1">
        <f t="shared" si="21"/>
        <v>4021.2097552392338</v>
      </c>
      <c r="G187" s="16">
        <f t="shared" si="19"/>
        <v>-2259.9597552392338</v>
      </c>
      <c r="H187" s="16">
        <f t="shared" si="20"/>
        <v>2259.9597552392338</v>
      </c>
      <c r="I187" s="3">
        <f t="shared" si="16"/>
        <v>-0.14741111181522626</v>
      </c>
      <c r="J187" s="52"/>
    </row>
    <row r="188" spans="1:10" x14ac:dyDescent="0.25">
      <c r="A188" t="s">
        <v>161</v>
      </c>
      <c r="B188" s="8" t="s">
        <v>299</v>
      </c>
      <c r="C188" s="15">
        <f>VLOOKUP($A188,RAW!$B$4:$S$283,12,FALSE)</f>
        <v>48707</v>
      </c>
      <c r="D188" s="15">
        <f>VLOOKUP($A188,RAW!$B$4:$S$283,13,FALSE)</f>
        <v>47000</v>
      </c>
      <c r="E188" s="1">
        <f t="shared" si="17"/>
        <v>-1707</v>
      </c>
      <c r="F188" s="1">
        <f t="shared" si="21"/>
        <v>12775.491719290154</v>
      </c>
      <c r="G188" s="16">
        <f t="shared" si="19"/>
        <v>-14482.491719290154</v>
      </c>
      <c r="H188" s="16">
        <f t="shared" si="20"/>
        <v>14482.491719290154</v>
      </c>
      <c r="I188" s="3">
        <f t="shared" si="16"/>
        <v>-0.29733902148130975</v>
      </c>
      <c r="J188" s="52"/>
    </row>
    <row r="189" spans="1:10" x14ac:dyDescent="0.25">
      <c r="A189" t="s">
        <v>56</v>
      </c>
      <c r="B189" s="8" t="s">
        <v>298</v>
      </c>
      <c r="C189" s="15">
        <f>VLOOKUP($A189,RAW!$B$4:$S$283,12,FALSE)</f>
        <v>121854</v>
      </c>
      <c r="D189" s="15">
        <f>VLOOKUP($A189,RAW!$B$4:$S$283,13,FALSE)</f>
        <v>344900</v>
      </c>
      <c r="E189" s="1">
        <f t="shared" si="17"/>
        <v>223046</v>
      </c>
      <c r="F189" s="1">
        <f t="shared" si="21"/>
        <v>31961.41761887167</v>
      </c>
      <c r="G189" s="16">
        <f t="shared" si="19"/>
        <v>191084.58238112833</v>
      </c>
      <c r="H189" s="16">
        <f t="shared" si="20"/>
        <v>191084.58238112833</v>
      </c>
      <c r="I189" s="3">
        <f t="shared" si="16"/>
        <v>1.5681436996826392</v>
      </c>
      <c r="J189" s="52"/>
    </row>
    <row r="190" spans="1:10" x14ac:dyDescent="0.25">
      <c r="A190" t="s">
        <v>57</v>
      </c>
      <c r="B190" s="8" t="s">
        <v>298</v>
      </c>
      <c r="C190" s="15">
        <f>VLOOKUP($A190,RAW!$B$4:$S$283,12,FALSE)</f>
        <v>107596</v>
      </c>
      <c r="D190" s="15">
        <f>VLOOKUP($A190,RAW!$B$4:$S$283,13,FALSE)</f>
        <v>124400</v>
      </c>
      <c r="E190" s="1">
        <f t="shared" si="17"/>
        <v>16804</v>
      </c>
      <c r="F190" s="1">
        <f t="shared" si="21"/>
        <v>28221.647956736062</v>
      </c>
      <c r="G190" s="16">
        <f t="shared" si="19"/>
        <v>-11417.647956736062</v>
      </c>
      <c r="H190" s="16">
        <f t="shared" si="20"/>
        <v>11417.647956736062</v>
      </c>
      <c r="I190" s="3">
        <f t="shared" si="16"/>
        <v>-0.10611591468768414</v>
      </c>
      <c r="J190" s="52"/>
    </row>
    <row r="191" spans="1:10" x14ac:dyDescent="0.25">
      <c r="A191" t="s">
        <v>162</v>
      </c>
      <c r="B191" s="8" t="s">
        <v>298</v>
      </c>
      <c r="C191" s="15">
        <f>VLOOKUP($A191,RAW!$B$4:$S$283,12,FALSE)</f>
        <v>30583</v>
      </c>
      <c r="D191" s="15">
        <f>VLOOKUP($A191,RAW!$B$4:$S$283,13,FALSE)</f>
        <v>36200</v>
      </c>
      <c r="E191" s="1">
        <f t="shared" si="17"/>
        <v>5617</v>
      </c>
      <c r="F191" s="1">
        <f t="shared" si="21"/>
        <v>8021.6983852639414</v>
      </c>
      <c r="G191" s="16">
        <f t="shared" si="19"/>
        <v>-2404.6983852639414</v>
      </c>
      <c r="H191" s="16">
        <f t="shared" si="20"/>
        <v>2404.6983852639414</v>
      </c>
      <c r="I191" s="3">
        <f t="shared" si="16"/>
        <v>-7.8628597105056444E-2</v>
      </c>
      <c r="J191" s="52"/>
    </row>
    <row r="192" spans="1:10" x14ac:dyDescent="0.25">
      <c r="A192" t="s">
        <v>11</v>
      </c>
      <c r="B192" s="8" t="s">
        <v>298</v>
      </c>
      <c r="C192" s="15">
        <f>VLOOKUP($A192,RAW!$B$4:$S$283,12,FALSE)</f>
        <v>60382</v>
      </c>
      <c r="D192" s="15">
        <f>VLOOKUP($A192,RAW!$B$4:$S$283,13,FALSE)</f>
        <v>79600</v>
      </c>
      <c r="E192" s="1">
        <f t="shared" si="17"/>
        <v>19218</v>
      </c>
      <c r="F192" s="1">
        <f t="shared" si="21"/>
        <v>15837.759274728029</v>
      </c>
      <c r="G192" s="16">
        <f t="shared" si="19"/>
        <v>3380.2407252719713</v>
      </c>
      <c r="H192" s="16">
        <f t="shared" si="20"/>
        <v>3380.2407252719713</v>
      </c>
      <c r="I192" s="3">
        <f t="shared" si="16"/>
        <v>5.5980933478055897E-2</v>
      </c>
      <c r="J192" s="52"/>
    </row>
    <row r="193" spans="1:10" x14ac:dyDescent="0.25">
      <c r="A193" t="s">
        <v>212</v>
      </c>
      <c r="B193" s="8" t="s">
        <v>298</v>
      </c>
      <c r="C193" s="15">
        <f>VLOOKUP($A193,RAW!$B$4:$S$283,12,FALSE)</f>
        <v>58481</v>
      </c>
      <c r="D193" s="15">
        <f>VLOOKUP($A193,RAW!$B$4:$S$283,13,FALSE)</f>
        <v>91100</v>
      </c>
      <c r="E193" s="1">
        <f t="shared" si="17"/>
        <v>32619</v>
      </c>
      <c r="F193" s="1">
        <f t="shared" si="21"/>
        <v>15339.14080595823</v>
      </c>
      <c r="G193" s="16">
        <f t="shared" si="19"/>
        <v>17279.859194041768</v>
      </c>
      <c r="H193" s="16">
        <f t="shared" si="20"/>
        <v>17279.859194041768</v>
      </c>
      <c r="I193" s="3">
        <f t="shared" si="16"/>
        <v>0.29547817571590379</v>
      </c>
      <c r="J193" s="52"/>
    </row>
    <row r="194" spans="1:10" x14ac:dyDescent="0.25">
      <c r="A194" t="s">
        <v>58</v>
      </c>
      <c r="B194" s="8" t="s">
        <v>298</v>
      </c>
      <c r="C194" s="15">
        <f>VLOOKUP($A194,RAW!$B$4:$S$283,12,FALSE)</f>
        <v>238764</v>
      </c>
      <c r="D194" s="15">
        <f>VLOOKUP($A194,RAW!$B$4:$S$283,13,FALSE)</f>
        <v>300200</v>
      </c>
      <c r="E194" s="1">
        <f t="shared" si="17"/>
        <v>61436</v>
      </c>
      <c r="F194" s="1">
        <f t="shared" si="21"/>
        <v>62626.060009127934</v>
      </c>
      <c r="G194" s="16">
        <f t="shared" si="19"/>
        <v>-1190.0600091279339</v>
      </c>
      <c r="H194" s="16">
        <f t="shared" si="20"/>
        <v>1190.0600091279339</v>
      </c>
      <c r="I194" s="3">
        <f t="shared" si="16"/>
        <v>-4.984252270559774E-3</v>
      </c>
      <c r="J194" s="52"/>
    </row>
    <row r="195" spans="1:10" x14ac:dyDescent="0.25">
      <c r="A195" t="s">
        <v>52</v>
      </c>
      <c r="B195" s="8" t="s">
        <v>299</v>
      </c>
      <c r="C195" s="15">
        <f>VLOOKUP($A195,RAW!$B$4:$S$283,12,FALSE)</f>
        <v>14053</v>
      </c>
      <c r="D195" s="15">
        <f>VLOOKUP($A195,RAW!$B$4:$S$283,13,FALSE)</f>
        <v>23900</v>
      </c>
      <c r="E195" s="1">
        <f t="shared" si="17"/>
        <v>9847</v>
      </c>
      <c r="F195" s="1">
        <f t="shared" si="21"/>
        <v>3685.999653667533</v>
      </c>
      <c r="G195" s="16">
        <f t="shared" si="19"/>
        <v>6161.0003463324665</v>
      </c>
      <c r="H195" s="16">
        <f t="shared" si="20"/>
        <v>6161.0003463324665</v>
      </c>
      <c r="I195" s="3">
        <f t="shared" ref="I195:I256" si="22">IFERROR(+G195/C195,"")</f>
        <v>0.43841175167810903</v>
      </c>
      <c r="J195" s="52"/>
    </row>
    <row r="196" spans="1:10" x14ac:dyDescent="0.25">
      <c r="A196" t="s">
        <v>163</v>
      </c>
      <c r="B196" s="8" t="s">
        <v>298</v>
      </c>
      <c r="C196" s="15">
        <f>VLOOKUP($A196,RAW!$B$4:$S$283,12,FALSE)</f>
        <v>5478</v>
      </c>
      <c r="D196" s="15">
        <f>VLOOKUP($A196,RAW!$B$4:$S$283,13,FALSE)</f>
        <v>8500</v>
      </c>
      <c r="E196" s="1">
        <f t="shared" si="17"/>
        <v>3022</v>
      </c>
      <c r="F196" s="1">
        <f t="shared" si="21"/>
        <v>1436.8395433566318</v>
      </c>
      <c r="G196" s="16">
        <f t="shared" si="19"/>
        <v>1585.1604566433682</v>
      </c>
      <c r="H196" s="16">
        <f t="shared" si="20"/>
        <v>1585.1604566433682</v>
      </c>
      <c r="I196" s="3">
        <f t="shared" si="22"/>
        <v>0.28936846598089966</v>
      </c>
      <c r="J196" s="52"/>
    </row>
    <row r="197" spans="1:10" x14ac:dyDescent="0.25">
      <c r="A197" t="s">
        <v>4</v>
      </c>
      <c r="B197" s="8" t="s">
        <v>298</v>
      </c>
      <c r="C197" s="15">
        <f>VLOOKUP($A197,RAW!$B$4:$S$283,12,FALSE)</f>
        <v>63864</v>
      </c>
      <c r="D197" s="15">
        <f>VLOOKUP($A197,RAW!$B$4:$S$283,13,FALSE)</f>
        <v>39700</v>
      </c>
      <c r="E197" s="1">
        <f t="shared" si="17"/>
        <v>-24164</v>
      </c>
      <c r="F197" s="1">
        <f t="shared" si="21"/>
        <v>16751.062540512583</v>
      </c>
      <c r="G197" s="16">
        <f t="shared" si="19"/>
        <v>-40915.062540512583</v>
      </c>
      <c r="H197" s="16">
        <f t="shared" si="20"/>
        <v>40915.062540512583</v>
      </c>
      <c r="I197" s="3">
        <f t="shared" si="22"/>
        <v>-0.64065925310836436</v>
      </c>
      <c r="J197" s="52"/>
    </row>
    <row r="198" spans="1:10" x14ac:dyDescent="0.25">
      <c r="A198" t="s">
        <v>164</v>
      </c>
      <c r="B198" s="8" t="s">
        <v>298</v>
      </c>
      <c r="C198" s="15">
        <f>VLOOKUP($A198,RAW!$B$4:$S$283,12,FALSE)</f>
        <v>373192</v>
      </c>
      <c r="D198" s="15">
        <f>VLOOKUP($A198,RAW!$B$4:$S$283,13,FALSE)</f>
        <v>425300</v>
      </c>
      <c r="E198" s="1">
        <f t="shared" si="17"/>
        <v>52108</v>
      </c>
      <c r="F198" s="1">
        <f t="shared" si="21"/>
        <v>97885.546342524307</v>
      </c>
      <c r="G198" s="16">
        <f t="shared" si="19"/>
        <v>-45777.546342524307</v>
      </c>
      <c r="H198" s="16">
        <f t="shared" si="20"/>
        <v>45777.546342524307</v>
      </c>
      <c r="I198" s="3">
        <f t="shared" si="22"/>
        <v>-0.12266486511641275</v>
      </c>
      <c r="J198" s="52"/>
    </row>
    <row r="199" spans="1:10" x14ac:dyDescent="0.25">
      <c r="A199" t="s">
        <v>245</v>
      </c>
      <c r="B199" s="8" t="s">
        <v>298</v>
      </c>
      <c r="C199" s="15">
        <f>VLOOKUP($A199,RAW!$B$4:$S$283,12,FALSE)</f>
        <v>285994</v>
      </c>
      <c r="D199" s="15">
        <f>VLOOKUP($A199,RAW!$B$4:$S$283,13,FALSE)</f>
        <v>406200</v>
      </c>
      <c r="E199" s="1">
        <f t="shared" si="17"/>
        <v>120206</v>
      </c>
      <c r="F199" s="1">
        <f t="shared" si="21"/>
        <v>75014.145374723725</v>
      </c>
      <c r="G199" s="16">
        <f t="shared" si="19"/>
        <v>45191.854625276275</v>
      </c>
      <c r="H199" s="16">
        <f t="shared" si="20"/>
        <v>45191.854625276275</v>
      </c>
      <c r="I199" s="3">
        <f t="shared" si="22"/>
        <v>0.1580167927483663</v>
      </c>
      <c r="J199" s="52"/>
    </row>
    <row r="200" spans="1:10" x14ac:dyDescent="0.25">
      <c r="A200" t="s">
        <v>246</v>
      </c>
      <c r="B200" s="8" t="s">
        <v>298</v>
      </c>
      <c r="C200" s="15">
        <f>VLOOKUP($A200,RAW!$B$4:$S$283,12,FALSE)</f>
        <v>185868</v>
      </c>
      <c r="D200" s="15">
        <f>VLOOKUP($A200,RAW!$B$4:$S$283,13,FALSE)</f>
        <v>26800</v>
      </c>
      <c r="E200" s="1">
        <f t="shared" si="17"/>
        <v>-159068</v>
      </c>
      <c r="F200" s="1">
        <f t="shared" si="21"/>
        <v>48751.824068019429</v>
      </c>
      <c r="G200" s="16">
        <f t="shared" si="19"/>
        <v>-207819.82406801943</v>
      </c>
      <c r="H200" s="16">
        <f t="shared" si="20"/>
        <v>207819.82406801943</v>
      </c>
      <c r="I200" s="3">
        <f t="shared" si="22"/>
        <v>-1.11810437551391</v>
      </c>
      <c r="J200" s="52"/>
    </row>
    <row r="201" spans="1:10" x14ac:dyDescent="0.25">
      <c r="A201" t="s">
        <v>90</v>
      </c>
      <c r="B201" s="8" t="s">
        <v>298</v>
      </c>
      <c r="C201" s="15">
        <f>VLOOKUP($A201,RAW!$B$4:$S$283,12,FALSE)</f>
        <v>49319</v>
      </c>
      <c r="D201" s="15">
        <f>VLOOKUP($A201,RAW!$B$4:$S$283,13,FALSE)</f>
        <v>45500</v>
      </c>
      <c r="E201" s="1">
        <f t="shared" si="17"/>
        <v>-3819</v>
      </c>
      <c r="F201" s="1">
        <f t="shared" si="21"/>
        <v>12936.014866521673</v>
      </c>
      <c r="G201" s="16">
        <f t="shared" si="19"/>
        <v>-16755.014866521673</v>
      </c>
      <c r="H201" s="16">
        <f t="shared" si="20"/>
        <v>16755.014866521673</v>
      </c>
      <c r="I201" s="3">
        <f t="shared" si="22"/>
        <v>-0.33972738430466298</v>
      </c>
      <c r="J201" s="52"/>
    </row>
    <row r="202" spans="1:10" x14ac:dyDescent="0.25">
      <c r="A202" t="s">
        <v>213</v>
      </c>
      <c r="B202" s="8" t="s">
        <v>298</v>
      </c>
      <c r="C202" s="15">
        <f>VLOOKUP($A202,RAW!$B$4:$S$283,12,FALSE)</f>
        <v>30882</v>
      </c>
      <c r="D202" s="15">
        <f>VLOOKUP($A202,RAW!$B$4:$S$283,13,FALSE)</f>
        <v>21400</v>
      </c>
      <c r="E202" s="1">
        <f t="shared" si="17"/>
        <v>-9482</v>
      </c>
      <c r="F202" s="1">
        <f t="shared" si="21"/>
        <v>8100.1239098100586</v>
      </c>
      <c r="G202" s="16">
        <f t="shared" si="19"/>
        <v>-17582.12390981006</v>
      </c>
      <c r="H202" s="16">
        <f t="shared" si="20"/>
        <v>17582.12390981006</v>
      </c>
      <c r="I202" s="3">
        <f t="shared" si="22"/>
        <v>-0.56933242373583515</v>
      </c>
      <c r="J202" s="52"/>
    </row>
    <row r="203" spans="1:10" x14ac:dyDescent="0.25">
      <c r="A203" t="s">
        <v>247</v>
      </c>
      <c r="B203" s="8" t="s">
        <v>298</v>
      </c>
      <c r="C203" s="15">
        <f>VLOOKUP($A203,RAW!$B$4:$S$283,12,FALSE)</f>
        <v>344538</v>
      </c>
      <c r="D203" s="15">
        <f>VLOOKUP($A203,RAW!$B$4:$S$283,13,FALSE)</f>
        <v>333100</v>
      </c>
      <c r="E203" s="1">
        <f t="shared" si="17"/>
        <v>-11438</v>
      </c>
      <c r="F203" s="1">
        <f t="shared" si="21"/>
        <v>90369.810622308723</v>
      </c>
      <c r="G203" s="16">
        <f t="shared" si="19"/>
        <v>-101807.81062230872</v>
      </c>
      <c r="H203" s="16">
        <f t="shared" si="20"/>
        <v>101807.81062230872</v>
      </c>
      <c r="I203" s="3">
        <f t="shared" si="22"/>
        <v>-0.29549080398187927</v>
      </c>
      <c r="J203" s="52"/>
    </row>
    <row r="204" spans="1:10" x14ac:dyDescent="0.25">
      <c r="A204" t="s">
        <v>165</v>
      </c>
      <c r="B204" s="8" t="s">
        <v>298</v>
      </c>
      <c r="C204" s="15">
        <f>VLOOKUP($A204,RAW!$B$4:$S$283,12,FALSE)</f>
        <v>84579</v>
      </c>
      <c r="D204" s="15">
        <f>VLOOKUP($A204,RAW!$B$4:$S$283,13,FALSE)</f>
        <v>175200</v>
      </c>
      <c r="E204" s="1">
        <f t="shared" si="17"/>
        <v>90621</v>
      </c>
      <c r="F204" s="1">
        <f t="shared" si="21"/>
        <v>22184.456323030405</v>
      </c>
      <c r="G204" s="16">
        <f t="shared" si="19"/>
        <v>68436.543676969595</v>
      </c>
      <c r="H204" s="16">
        <f t="shared" si="20"/>
        <v>68436.543676969595</v>
      </c>
      <c r="I204" s="3">
        <f t="shared" si="22"/>
        <v>0.80914344786494985</v>
      </c>
      <c r="J204" s="52"/>
    </row>
    <row r="205" spans="1:10" x14ac:dyDescent="0.25">
      <c r="A205" t="s">
        <v>227</v>
      </c>
      <c r="B205" s="8" t="s">
        <v>299</v>
      </c>
      <c r="C205" s="15">
        <f>VLOOKUP($A205,RAW!$B$4:$S$283,12,FALSE)</f>
        <v>2370721</v>
      </c>
      <c r="D205" s="15">
        <f>VLOOKUP($A205,RAW!$B$4:$S$283,13,FALSE)</f>
        <v>1882300</v>
      </c>
      <c r="E205" s="1">
        <f t="shared" si="17"/>
        <v>-488421</v>
      </c>
      <c r="F205" s="1">
        <f t="shared" si="21"/>
        <v>621822.86948995572</v>
      </c>
      <c r="G205" s="16">
        <f t="shared" si="19"/>
        <v>-1110243.8694899557</v>
      </c>
      <c r="H205" s="16">
        <f t="shared" si="20"/>
        <v>1110243.8694899557</v>
      </c>
      <c r="I205" s="3">
        <f t="shared" si="22"/>
        <v>-0.46831485842912585</v>
      </c>
      <c r="J205" s="52"/>
    </row>
    <row r="206" spans="1:10" x14ac:dyDescent="0.25">
      <c r="A206" t="s">
        <v>75</v>
      </c>
      <c r="B206" s="8" t="s">
        <v>299</v>
      </c>
      <c r="C206" s="15">
        <f>VLOOKUP($A206,RAW!$B$4:$S$283,12,FALSE)</f>
        <v>358028</v>
      </c>
      <c r="D206" s="15">
        <f>VLOOKUP($A206,RAW!$B$4:$S$283,13,FALSE)</f>
        <v>1658700</v>
      </c>
      <c r="E206" s="1">
        <f t="shared" si="17"/>
        <v>1300672</v>
      </c>
      <c r="F206" s="1">
        <f t="shared" si="21"/>
        <v>93908.139472232229</v>
      </c>
      <c r="G206" s="16">
        <f t="shared" si="19"/>
        <v>1206763.8605277678</v>
      </c>
      <c r="H206" s="16">
        <f t="shared" si="20"/>
        <v>1206763.8605277678</v>
      </c>
      <c r="I206" s="3">
        <f t="shared" si="22"/>
        <v>3.3705851512389193</v>
      </c>
      <c r="J206" s="52"/>
    </row>
    <row r="207" spans="1:10" x14ac:dyDescent="0.25">
      <c r="A207" t="s">
        <v>24</v>
      </c>
      <c r="B207" s="8" t="s">
        <v>298</v>
      </c>
      <c r="C207" s="15">
        <f>VLOOKUP($A207,RAW!$B$4:$S$283,12,FALSE)</f>
        <v>185655</v>
      </c>
      <c r="D207" s="15">
        <f>VLOOKUP($A207,RAW!$B$4:$S$283,13,FALSE)</f>
        <v>503200</v>
      </c>
      <c r="E207" s="1">
        <f t="shared" si="17"/>
        <v>317545</v>
      </c>
      <c r="F207" s="1">
        <f t="shared" si="21"/>
        <v>48695.955717757482</v>
      </c>
      <c r="G207" s="16">
        <f t="shared" si="19"/>
        <v>268849.04428224254</v>
      </c>
      <c r="H207" s="16">
        <f t="shared" si="20"/>
        <v>268849.04428224254</v>
      </c>
      <c r="I207" s="3">
        <f t="shared" si="22"/>
        <v>1.4481109815638822</v>
      </c>
      <c r="J207" s="52"/>
    </row>
    <row r="208" spans="1:10" x14ac:dyDescent="0.25">
      <c r="A208" t="s">
        <v>64</v>
      </c>
      <c r="B208" s="8" t="s">
        <v>298</v>
      </c>
      <c r="C208" s="15">
        <f>VLOOKUP($A208,RAW!$B$4:$S$283,12,FALSE)</f>
        <v>15443</v>
      </c>
      <c r="D208" s="15">
        <f>VLOOKUP($A208,RAW!$B$4:$S$283,13,FALSE)</f>
        <v>32800</v>
      </c>
      <c r="E208" s="1">
        <f t="shared" si="17"/>
        <v>17357</v>
      </c>
      <c r="F208" s="1">
        <f t="shared" si="21"/>
        <v>4050.5865403534985</v>
      </c>
      <c r="G208" s="16">
        <f t="shared" si="19"/>
        <v>13306.413459646501</v>
      </c>
      <c r="H208" s="16">
        <f t="shared" si="20"/>
        <v>13306.413459646501</v>
      </c>
      <c r="I208" s="3">
        <f t="shared" si="22"/>
        <v>0.86164692479741634</v>
      </c>
      <c r="J208" s="52"/>
    </row>
    <row r="209" spans="1:10" x14ac:dyDescent="0.25">
      <c r="A209" t="s">
        <v>91</v>
      </c>
      <c r="B209" s="8" t="s">
        <v>298</v>
      </c>
      <c r="C209" s="15">
        <f>VLOOKUP($A209,RAW!$B$4:$S$283,12,FALSE)</f>
        <v>114055</v>
      </c>
      <c r="D209" s="15">
        <f>VLOOKUP($A209,RAW!$B$4:$S$283,13,FALSE)</f>
        <v>181300</v>
      </c>
      <c r="E209" s="1">
        <f t="shared" si="17"/>
        <v>67245</v>
      </c>
      <c r="F209" s="1">
        <f t="shared" si="21"/>
        <v>29915.796662566747</v>
      </c>
      <c r="G209" s="16">
        <f t="shared" si="19"/>
        <v>37329.203337433253</v>
      </c>
      <c r="H209" s="16">
        <f t="shared" si="20"/>
        <v>37329.203337433253</v>
      </c>
      <c r="I209" s="3">
        <f t="shared" si="22"/>
        <v>0.32729124841026919</v>
      </c>
      <c r="J209" s="52"/>
    </row>
    <row r="210" spans="1:10" x14ac:dyDescent="0.25">
      <c r="A210" t="s">
        <v>59</v>
      </c>
      <c r="B210" s="8" t="s">
        <v>299</v>
      </c>
      <c r="C210" s="15">
        <f>VLOOKUP($A210,RAW!$B$4:$S$283,12,FALSE)</f>
        <v>32667</v>
      </c>
      <c r="D210" s="15">
        <f>VLOOKUP($A210,RAW!$B$4:$S$283,13,FALSE)</f>
        <v>62000</v>
      </c>
      <c r="E210" s="1">
        <f t="shared" si="17"/>
        <v>29333</v>
      </c>
      <c r="F210" s="1">
        <f t="shared" si="21"/>
        <v>8568.3164225686542</v>
      </c>
      <c r="G210" s="16">
        <f t="shared" si="19"/>
        <v>20764.683577431344</v>
      </c>
      <c r="H210" s="16">
        <f t="shared" si="20"/>
        <v>20764.683577431344</v>
      </c>
      <c r="I210" s="3">
        <f t="shared" si="22"/>
        <v>0.63564709270613595</v>
      </c>
      <c r="J210" s="52"/>
    </row>
    <row r="211" spans="1:10" x14ac:dyDescent="0.25">
      <c r="A211" t="s">
        <v>121</v>
      </c>
      <c r="B211" s="8" t="s">
        <v>298</v>
      </c>
      <c r="C211" s="15">
        <f>VLOOKUP($A211,RAW!$B$4:$S$283,12,FALSE)</f>
        <v>238072</v>
      </c>
      <c r="D211" s="15">
        <f>VLOOKUP($A211,RAW!$B$4:$S$283,13,FALSE)</f>
        <v>318000</v>
      </c>
      <c r="E211" s="1">
        <f t="shared" si="17"/>
        <v>79928</v>
      </c>
      <c r="F211" s="1">
        <f t="shared" si="21"/>
        <v>62444.553443957659</v>
      </c>
      <c r="G211" s="16">
        <f t="shared" si="19"/>
        <v>17483.446556042341</v>
      </c>
      <c r="H211" s="16">
        <f t="shared" si="20"/>
        <v>17483.446556042341</v>
      </c>
      <c r="I211" s="3">
        <f t="shared" si="22"/>
        <v>7.3437643049339446E-2</v>
      </c>
      <c r="J211" s="52"/>
    </row>
    <row r="212" spans="1:10" x14ac:dyDescent="0.25">
      <c r="A212" t="s">
        <v>60</v>
      </c>
      <c r="B212" s="8" t="s">
        <v>298</v>
      </c>
      <c r="C212" s="15">
        <f>VLOOKUP($A212,RAW!$B$4:$S$283,12,FALSE)</f>
        <v>113293</v>
      </c>
      <c r="D212" s="15">
        <f>VLOOKUP($A212,RAW!$B$4:$S$283,13,FALSE)</f>
        <v>143600</v>
      </c>
      <c r="E212" s="1">
        <f t="shared" si="17"/>
        <v>30307</v>
      </c>
      <c r="F212" s="1">
        <f t="shared" si="21"/>
        <v>29715.92960670005</v>
      </c>
      <c r="G212" s="16">
        <f t="shared" si="19"/>
        <v>591.0703932999495</v>
      </c>
      <c r="H212" s="16">
        <f t="shared" si="20"/>
        <v>591.0703932999495</v>
      </c>
      <c r="I212" s="3">
        <f t="shared" si="22"/>
        <v>5.2171837033175E-3</v>
      </c>
      <c r="J212" s="52"/>
    </row>
    <row r="213" spans="1:10" x14ac:dyDescent="0.25">
      <c r="A213" t="s">
        <v>61</v>
      </c>
      <c r="B213" s="8" t="s">
        <v>298</v>
      </c>
      <c r="C213" s="15">
        <f>VLOOKUP($A213,RAW!$B$4:$S$283,12,FALSE)</f>
        <v>68931</v>
      </c>
      <c r="D213" s="15">
        <f>VLOOKUP($A213,RAW!$B$4:$S$283,13,FALSE)</f>
        <v>45400</v>
      </c>
      <c r="E213" s="1">
        <f t="shared" si="17"/>
        <v>-23531</v>
      </c>
      <c r="F213" s="1">
        <f t="shared" si="21"/>
        <v>18080.099774208833</v>
      </c>
      <c r="G213" s="16">
        <f t="shared" si="19"/>
        <v>-41611.099774208837</v>
      </c>
      <c r="H213" s="16">
        <f t="shared" si="20"/>
        <v>41611.099774208837</v>
      </c>
      <c r="I213" s="3">
        <f t="shared" si="22"/>
        <v>-0.60366308009761693</v>
      </c>
      <c r="J213" s="52"/>
    </row>
    <row r="214" spans="1:10" x14ac:dyDescent="0.25">
      <c r="A214" t="s">
        <v>166</v>
      </c>
      <c r="B214" s="8" t="s">
        <v>299</v>
      </c>
      <c r="C214" s="15">
        <f>VLOOKUP($A214,RAW!$B$4:$S$283,12,FALSE)</f>
        <v>34475</v>
      </c>
      <c r="D214" s="15">
        <f>VLOOKUP($A214,RAW!$B$4:$S$283,13,FALSE)</f>
        <v>24100</v>
      </c>
      <c r="E214" s="1">
        <f t="shared" si="17"/>
        <v>-10375</v>
      </c>
      <c r="F214" s="1">
        <f t="shared" si="21"/>
        <v>9042.5416679846439</v>
      </c>
      <c r="G214" s="16">
        <f t="shared" si="19"/>
        <v>-19417.541667984646</v>
      </c>
      <c r="H214" s="16">
        <f t="shared" si="20"/>
        <v>19417.541667984646</v>
      </c>
      <c r="I214" s="3">
        <f t="shared" si="22"/>
        <v>-0.56323543634473228</v>
      </c>
      <c r="J214" s="52"/>
    </row>
    <row r="215" spans="1:10" x14ac:dyDescent="0.25">
      <c r="A215" t="s">
        <v>167</v>
      </c>
      <c r="B215" s="8" t="s">
        <v>298</v>
      </c>
      <c r="C215" s="15">
        <f>VLOOKUP($A215,RAW!$B$4:$S$283,12,FALSE)</f>
        <v>64147</v>
      </c>
      <c r="D215" s="15">
        <f>VLOOKUP($A215,RAW!$B$4:$S$283,13,FALSE)</f>
        <v>77600</v>
      </c>
      <c r="E215" s="1">
        <f t="shared" si="17"/>
        <v>13453</v>
      </c>
      <c r="F215" s="1">
        <f t="shared" si="21"/>
        <v>16825.29138147095</v>
      </c>
      <c r="G215" s="16">
        <f t="shared" si="19"/>
        <v>-3372.29138147095</v>
      </c>
      <c r="H215" s="16">
        <f t="shared" si="20"/>
        <v>3372.29138147095</v>
      </c>
      <c r="I215" s="3">
        <f t="shared" si="22"/>
        <v>-5.2571303123621523E-2</v>
      </c>
      <c r="J215" s="52"/>
    </row>
    <row r="216" spans="1:10" x14ac:dyDescent="0.25">
      <c r="A216" t="s">
        <v>214</v>
      </c>
      <c r="B216" s="8" t="s">
        <v>299</v>
      </c>
      <c r="C216" s="15">
        <f>VLOOKUP($A216,RAW!$B$4:$S$283,12,FALSE)</f>
        <v>49599</v>
      </c>
      <c r="D216" s="15">
        <f>VLOOKUP($A216,RAW!$B$4:$S$283,13,FALSE)</f>
        <v>39700</v>
      </c>
      <c r="E216" s="1">
        <f t="shared" ref="E216:E256" si="23">D216-C216</f>
        <v>-9899</v>
      </c>
      <c r="F216" s="1">
        <f t="shared" ref="F216:F256" si="24">+C216*E$260</f>
        <v>13009.456829307335</v>
      </c>
      <c r="G216" s="16">
        <f t="shared" ref="G216:G256" si="25">+E216-F216</f>
        <v>-22908.456829307335</v>
      </c>
      <c r="H216" s="16">
        <f t="shared" ref="H216:H256" si="26">ABS(G216)</f>
        <v>22908.456829307335</v>
      </c>
      <c r="I216" s="3">
        <f t="shared" si="22"/>
        <v>-0.46187336094089265</v>
      </c>
      <c r="J216" s="52"/>
    </row>
    <row r="217" spans="1:10" x14ac:dyDescent="0.25">
      <c r="A217" t="s">
        <v>123</v>
      </c>
      <c r="B217" s="8" t="s">
        <v>298</v>
      </c>
      <c r="C217" s="15">
        <f>VLOOKUP($A217,RAW!$B$4:$S$283,12,FALSE)</f>
        <v>5762665</v>
      </c>
      <c r="D217" s="15">
        <f>VLOOKUP($A217,RAW!$B$4:$S$283,13,FALSE)</f>
        <v>6521500</v>
      </c>
      <c r="E217" s="1">
        <f t="shared" si="23"/>
        <v>758835</v>
      </c>
      <c r="F217" s="1">
        <f t="shared" si="24"/>
        <v>1511505.1017008477</v>
      </c>
      <c r="G217" s="16">
        <f t="shared" si="25"/>
        <v>-752670.10170084774</v>
      </c>
      <c r="H217" s="16">
        <f t="shared" si="26"/>
        <v>752670.10170084774</v>
      </c>
      <c r="I217" s="3">
        <f t="shared" si="22"/>
        <v>-0.13061146217953806</v>
      </c>
      <c r="J217" s="52"/>
    </row>
    <row r="218" spans="1:10" x14ac:dyDescent="0.25">
      <c r="A218" t="s">
        <v>215</v>
      </c>
      <c r="B218" s="8" t="s">
        <v>298</v>
      </c>
      <c r="C218" s="15">
        <f>VLOOKUP($A218,RAW!$B$4:$S$283,12,FALSE)</f>
        <v>112252</v>
      </c>
      <c r="D218" s="15">
        <f>VLOOKUP($A218,RAW!$B$4:$S$283,13,FALSE)</f>
        <v>124700</v>
      </c>
      <c r="E218" s="1">
        <f t="shared" si="23"/>
        <v>12448</v>
      </c>
      <c r="F218" s="1">
        <f t="shared" si="24"/>
        <v>29442.882880771929</v>
      </c>
      <c r="G218" s="16">
        <f t="shared" si="25"/>
        <v>-16994.882880771929</v>
      </c>
      <c r="H218" s="16">
        <f t="shared" si="26"/>
        <v>16994.882880771929</v>
      </c>
      <c r="I218" s="3">
        <f t="shared" si="22"/>
        <v>-0.15139937712265197</v>
      </c>
      <c r="J218" s="52"/>
    </row>
    <row r="219" spans="1:10" x14ac:dyDescent="0.25">
      <c r="A219" t="s">
        <v>252</v>
      </c>
      <c r="B219" s="8" t="s">
        <v>298</v>
      </c>
      <c r="C219" s="15">
        <f>VLOOKUP($A219,RAW!$B$4:$S$283,12,FALSE)</f>
        <v>1120347</v>
      </c>
      <c r="D219" s="15">
        <f>VLOOKUP($A219,RAW!$B$4:$S$283,13,FALSE)</f>
        <v>2778700</v>
      </c>
      <c r="E219" s="1">
        <f t="shared" si="23"/>
        <v>1658353</v>
      </c>
      <c r="F219" s="1">
        <f t="shared" si="24"/>
        <v>293858.86671795772</v>
      </c>
      <c r="G219" s="16">
        <f t="shared" si="25"/>
        <v>1364494.1332820423</v>
      </c>
      <c r="H219" s="16">
        <f t="shared" si="26"/>
        <v>1364494.1332820423</v>
      </c>
      <c r="I219" s="3">
        <f t="shared" si="22"/>
        <v>1.2179209952648977</v>
      </c>
      <c r="J219" s="52"/>
    </row>
    <row r="220" spans="1:10" x14ac:dyDescent="0.25">
      <c r="A220" t="s">
        <v>248</v>
      </c>
      <c r="B220" s="8" t="s">
        <v>298</v>
      </c>
      <c r="C220" s="15">
        <f>VLOOKUP($A220,RAW!$B$4:$S$283,12,FALSE)</f>
        <v>29975</v>
      </c>
      <c r="D220" s="15">
        <f>VLOOKUP($A220,RAW!$B$4:$S$283,13,FALSE)</f>
        <v>38300</v>
      </c>
      <c r="E220" s="1">
        <f t="shared" si="23"/>
        <v>8325</v>
      </c>
      <c r="F220" s="1">
        <f t="shared" si="24"/>
        <v>7862.2244089293608</v>
      </c>
      <c r="G220" s="16">
        <f t="shared" si="25"/>
        <v>462.77559107063917</v>
      </c>
      <c r="H220" s="16">
        <f t="shared" si="26"/>
        <v>462.77559107063917</v>
      </c>
      <c r="I220" s="3">
        <f t="shared" si="22"/>
        <v>1.5438718634550097E-2</v>
      </c>
      <c r="J220" s="52"/>
    </row>
    <row r="221" spans="1:10" x14ac:dyDescent="0.25">
      <c r="A221" t="s">
        <v>107</v>
      </c>
      <c r="B221" s="8" t="s">
        <v>298</v>
      </c>
      <c r="C221" s="15">
        <f>VLOOKUP($A221,RAW!$B$4:$S$283,12,FALSE)</f>
        <v>336148</v>
      </c>
      <c r="D221" s="15">
        <f>VLOOKUP($A221,RAW!$B$4:$S$283,13,FALSE)</f>
        <v>512400</v>
      </c>
      <c r="E221" s="1">
        <f t="shared" si="23"/>
        <v>176252</v>
      </c>
      <c r="F221" s="1">
        <f t="shared" si="24"/>
        <v>88169.174665981205</v>
      </c>
      <c r="G221" s="16">
        <f t="shared" si="25"/>
        <v>88082.825334018795</v>
      </c>
      <c r="H221" s="16">
        <f t="shared" si="26"/>
        <v>88082.825334018795</v>
      </c>
      <c r="I221" s="3">
        <f t="shared" si="22"/>
        <v>0.26203584532413937</v>
      </c>
      <c r="J221" s="52"/>
    </row>
    <row r="222" spans="1:10" x14ac:dyDescent="0.25">
      <c r="A222" t="s">
        <v>168</v>
      </c>
      <c r="B222" s="8" t="s">
        <v>298</v>
      </c>
      <c r="C222" s="15">
        <f>VLOOKUP($A222,RAW!$B$4:$S$283,12,FALSE)</f>
        <v>42125</v>
      </c>
      <c r="D222" s="15">
        <f>VLOOKUP($A222,RAW!$B$4:$S$283,13,FALSE)</f>
        <v>100000</v>
      </c>
      <c r="E222" s="1">
        <f t="shared" si="23"/>
        <v>57875</v>
      </c>
      <c r="F222" s="1">
        <f t="shared" si="24"/>
        <v>11049.081008378625</v>
      </c>
      <c r="G222" s="16">
        <f t="shared" si="25"/>
        <v>46825.918991621373</v>
      </c>
      <c r="H222" s="16">
        <f t="shared" si="26"/>
        <v>46825.918991621373</v>
      </c>
      <c r="I222" s="3">
        <f t="shared" si="22"/>
        <v>1.1115945161215757</v>
      </c>
      <c r="J222" s="52"/>
    </row>
    <row r="223" spans="1:10" x14ac:dyDescent="0.25">
      <c r="A223" t="s">
        <v>62</v>
      </c>
      <c r="B223" s="8" t="s">
        <v>298</v>
      </c>
      <c r="C223" s="15">
        <f>VLOOKUP($A223,RAW!$B$4:$S$283,12,FALSE)</f>
        <v>132744</v>
      </c>
      <c r="D223" s="15">
        <f>VLOOKUP($A223,RAW!$B$4:$S$283,13,FALSE)</f>
        <v>281800</v>
      </c>
      <c r="E223" s="1">
        <f t="shared" si="23"/>
        <v>149056</v>
      </c>
      <c r="F223" s="1">
        <f t="shared" si="24"/>
        <v>34817.785385785457</v>
      </c>
      <c r="G223" s="16">
        <f t="shared" si="25"/>
        <v>114238.21461421455</v>
      </c>
      <c r="H223" s="16">
        <f t="shared" si="26"/>
        <v>114238.21461421455</v>
      </c>
      <c r="I223" s="3">
        <f t="shared" si="22"/>
        <v>0.86059041925973712</v>
      </c>
      <c r="J223" s="52"/>
    </row>
    <row r="224" spans="1:10" x14ac:dyDescent="0.25">
      <c r="A224" t="s">
        <v>216</v>
      </c>
      <c r="B224" s="8" t="s">
        <v>299</v>
      </c>
      <c r="C224" s="15">
        <f>VLOOKUP($A224,RAW!$B$4:$S$283,12,FALSE)</f>
        <v>83580</v>
      </c>
      <c r="D224" s="15">
        <f>VLOOKUP($A224,RAW!$B$4:$S$283,13,FALSE)</f>
        <v>0</v>
      </c>
      <c r="E224" s="1">
        <f t="shared" si="23"/>
        <v>-83580</v>
      </c>
      <c r="F224" s="1">
        <f t="shared" si="24"/>
        <v>21922.425891520132</v>
      </c>
      <c r="G224" s="16">
        <f t="shared" si="25"/>
        <v>-105502.42589152014</v>
      </c>
      <c r="H224" s="16">
        <f t="shared" si="26"/>
        <v>105502.42589152014</v>
      </c>
      <c r="I224" s="3">
        <f t="shared" si="22"/>
        <v>-1.2622927242345074</v>
      </c>
      <c r="J224" s="52"/>
    </row>
    <row r="225" spans="1:10" x14ac:dyDescent="0.25">
      <c r="A225" t="s">
        <v>67</v>
      </c>
      <c r="B225" s="8" t="s">
        <v>298</v>
      </c>
      <c r="C225" s="15">
        <f>VLOOKUP($A225,RAW!$B$4:$S$283,12,FALSE)</f>
        <v>98925</v>
      </c>
      <c r="D225" s="15">
        <f>VLOOKUP($A225,RAW!$B$4:$S$283,13,FALSE)</f>
        <v>106200</v>
      </c>
      <c r="E225" s="1">
        <f t="shared" si="23"/>
        <v>7275</v>
      </c>
      <c r="F225" s="1">
        <f t="shared" si="24"/>
        <v>25947.307744898648</v>
      </c>
      <c r="G225" s="16">
        <f t="shared" si="25"/>
        <v>-18672.307744898648</v>
      </c>
      <c r="H225" s="16">
        <f t="shared" si="26"/>
        <v>18672.307744898648</v>
      </c>
      <c r="I225" s="3">
        <f t="shared" si="22"/>
        <v>-0.18875216320342328</v>
      </c>
      <c r="J225" s="52"/>
    </row>
    <row r="226" spans="1:10" x14ac:dyDescent="0.25">
      <c r="A226" t="s">
        <v>169</v>
      </c>
      <c r="B226" s="8" t="s">
        <v>298</v>
      </c>
      <c r="C226" s="15">
        <f>VLOOKUP($A226,RAW!$B$4:$S$283,12,FALSE)</f>
        <v>317288</v>
      </c>
      <c r="D226" s="15">
        <f>VLOOKUP($A226,RAW!$B$4:$S$283,13,FALSE)</f>
        <v>207000</v>
      </c>
      <c r="E226" s="1">
        <f t="shared" si="23"/>
        <v>-110288</v>
      </c>
      <c r="F226" s="1">
        <f t="shared" si="24"/>
        <v>83222.333886918394</v>
      </c>
      <c r="G226" s="16">
        <f t="shared" si="25"/>
        <v>-193510.33388691838</v>
      </c>
      <c r="H226" s="16">
        <f t="shared" si="26"/>
        <v>193510.33388691838</v>
      </c>
      <c r="I226" s="3">
        <f t="shared" si="22"/>
        <v>-0.60988859927547967</v>
      </c>
      <c r="J226" s="52"/>
    </row>
    <row r="227" spans="1:10" x14ac:dyDescent="0.25">
      <c r="A227" t="s">
        <v>217</v>
      </c>
      <c r="B227" s="8" t="s">
        <v>298</v>
      </c>
      <c r="C227" s="15">
        <f>VLOOKUP($A227,RAW!$B$4:$S$283,12,FALSE)</f>
        <v>113579</v>
      </c>
      <c r="D227" s="15">
        <f>VLOOKUP($A227,RAW!$B$4:$S$283,13,FALSE)</f>
        <v>119200</v>
      </c>
      <c r="E227" s="1">
        <f t="shared" si="23"/>
        <v>5621</v>
      </c>
      <c r="F227" s="1">
        <f t="shared" si="24"/>
        <v>29790.945325831122</v>
      </c>
      <c r="G227" s="16">
        <f t="shared" si="25"/>
        <v>-24169.945325831122</v>
      </c>
      <c r="H227" s="16">
        <f t="shared" si="26"/>
        <v>24169.945325831122</v>
      </c>
      <c r="I227" s="3">
        <f t="shared" si="22"/>
        <v>-0.21280294179233064</v>
      </c>
      <c r="J227" s="52"/>
    </row>
    <row r="228" spans="1:10" x14ac:dyDescent="0.25">
      <c r="A228" t="s">
        <v>65</v>
      </c>
      <c r="B228" s="8" t="s">
        <v>298</v>
      </c>
      <c r="C228" s="15">
        <f>VLOOKUP($A228,RAW!$B$4:$S$283,12,FALSE)</f>
        <v>25894</v>
      </c>
      <c r="D228" s="15">
        <f>VLOOKUP($A228,RAW!$B$4:$S$283,13,FALSE)</f>
        <v>33200</v>
      </c>
      <c r="E228" s="1">
        <f t="shared" si="23"/>
        <v>7306</v>
      </c>
      <c r="F228" s="1">
        <f t="shared" si="24"/>
        <v>6791.8078013283357</v>
      </c>
      <c r="G228" s="16">
        <f t="shared" si="25"/>
        <v>514.1921986716643</v>
      </c>
      <c r="H228" s="16">
        <f t="shared" si="26"/>
        <v>514.1921986716643</v>
      </c>
      <c r="I228" s="3">
        <f t="shared" si="22"/>
        <v>1.9857580855474795E-2</v>
      </c>
      <c r="J228" s="52"/>
    </row>
    <row r="229" spans="1:10" x14ac:dyDescent="0.25">
      <c r="A229" t="s">
        <v>108</v>
      </c>
      <c r="B229" s="8" t="s">
        <v>298</v>
      </c>
      <c r="C229" s="15">
        <f>VLOOKUP($A229,RAW!$B$4:$S$283,12,FALSE)</f>
        <v>3952601</v>
      </c>
      <c r="D229" s="15">
        <f>VLOOKUP($A229,RAW!$B$4:$S$283,13,FALSE)</f>
        <v>5963000</v>
      </c>
      <c r="E229" s="1">
        <f t="shared" si="23"/>
        <v>2010399</v>
      </c>
      <c r="F229" s="1">
        <f t="shared" si="24"/>
        <v>1036738.4841020383</v>
      </c>
      <c r="G229" s="16">
        <f t="shared" si="25"/>
        <v>973660.51589796168</v>
      </c>
      <c r="H229" s="16">
        <f t="shared" si="26"/>
        <v>973660.51589796168</v>
      </c>
      <c r="I229" s="3">
        <f t="shared" si="22"/>
        <v>0.24633412679346123</v>
      </c>
      <c r="J229" s="52"/>
    </row>
    <row r="230" spans="1:10" x14ac:dyDescent="0.25">
      <c r="A230" t="s">
        <v>122</v>
      </c>
      <c r="B230" s="8" t="s">
        <v>298</v>
      </c>
      <c r="C230" s="15">
        <f>VLOOKUP($A230,RAW!$B$4:$S$283,12,FALSE)</f>
        <v>35745</v>
      </c>
      <c r="D230" s="15">
        <f>VLOOKUP($A230,RAW!$B$4:$S$283,13,FALSE)</f>
        <v>109000</v>
      </c>
      <c r="E230" s="1">
        <f t="shared" si="23"/>
        <v>73255</v>
      </c>
      <c r="F230" s="1">
        <f t="shared" si="24"/>
        <v>9375.6534277624687</v>
      </c>
      <c r="G230" s="16">
        <f t="shared" si="25"/>
        <v>63879.346572237533</v>
      </c>
      <c r="H230" s="16">
        <f t="shared" si="26"/>
        <v>63879.346572237533</v>
      </c>
      <c r="I230" s="3">
        <f t="shared" si="22"/>
        <v>1.7870848110851176</v>
      </c>
      <c r="J230" s="52"/>
    </row>
    <row r="231" spans="1:10" x14ac:dyDescent="0.25">
      <c r="A231" t="s">
        <v>170</v>
      </c>
      <c r="B231" s="8" t="s">
        <v>298</v>
      </c>
      <c r="C231" s="15">
        <f>VLOOKUP($A231,RAW!$B$4:$S$283,12,FALSE)</f>
        <v>6775</v>
      </c>
      <c r="D231" s="15">
        <f>VLOOKUP($A231,RAW!$B$4:$S$283,13,FALSE)</f>
        <v>8400</v>
      </c>
      <c r="E231" s="1">
        <f t="shared" si="23"/>
        <v>1625</v>
      </c>
      <c r="F231" s="1">
        <f t="shared" si="24"/>
        <v>1777.0332066887879</v>
      </c>
      <c r="G231" s="16">
        <f t="shared" si="25"/>
        <v>-152.03320668878791</v>
      </c>
      <c r="H231" s="16">
        <f t="shared" si="26"/>
        <v>152.03320668878791</v>
      </c>
      <c r="I231" s="3">
        <f t="shared" si="22"/>
        <v>-2.2440325710522201E-2</v>
      </c>
      <c r="J231" s="52"/>
    </row>
    <row r="232" spans="1:10" x14ac:dyDescent="0.25">
      <c r="A232" t="s">
        <v>171</v>
      </c>
      <c r="B232" s="8" t="s">
        <v>298</v>
      </c>
      <c r="C232" s="15">
        <f>VLOOKUP($A232,RAW!$B$4:$S$283,12,FALSE)</f>
        <v>71610</v>
      </c>
      <c r="D232" s="15">
        <f>VLOOKUP($A232,RAW!$B$4:$S$283,13,FALSE)</f>
        <v>104300</v>
      </c>
      <c r="E232" s="1">
        <f t="shared" si="23"/>
        <v>32690</v>
      </c>
      <c r="F232" s="1">
        <f t="shared" si="24"/>
        <v>18782.78198243308</v>
      </c>
      <c r="G232" s="16">
        <f t="shared" si="25"/>
        <v>13907.21801756692</v>
      </c>
      <c r="H232" s="16">
        <f t="shared" si="26"/>
        <v>13907.21801756692</v>
      </c>
      <c r="I232" s="3">
        <f t="shared" si="22"/>
        <v>0.19420776452404581</v>
      </c>
      <c r="J232" s="52"/>
    </row>
    <row r="233" spans="1:10" x14ac:dyDescent="0.25">
      <c r="A233" t="s">
        <v>68</v>
      </c>
      <c r="B233" s="8" t="s">
        <v>298</v>
      </c>
      <c r="C233" s="15">
        <f>VLOOKUP($A233,RAW!$B$4:$S$283,12,FALSE)</f>
        <v>56785</v>
      </c>
      <c r="D233" s="15">
        <f>VLOOKUP($A233,RAW!$B$4:$S$283,13,FALSE)</f>
        <v>76000</v>
      </c>
      <c r="E233" s="1">
        <f t="shared" si="23"/>
        <v>19215</v>
      </c>
      <c r="F233" s="1">
        <f t="shared" si="24"/>
        <v>14894.292345656506</v>
      </c>
      <c r="G233" s="16">
        <f t="shared" si="25"/>
        <v>4320.7076543434941</v>
      </c>
      <c r="H233" s="16">
        <f t="shared" si="26"/>
        <v>4320.7076543434941</v>
      </c>
      <c r="I233" s="3">
        <f t="shared" si="22"/>
        <v>7.6088890628572589E-2</v>
      </c>
      <c r="J233" s="52"/>
    </row>
    <row r="234" spans="1:10" x14ac:dyDescent="0.25">
      <c r="A234" t="s">
        <v>218</v>
      </c>
      <c r="B234" s="8" t="s">
        <v>299</v>
      </c>
      <c r="C234" s="15">
        <f>VLOOKUP($A234,RAW!$B$4:$S$283,12,FALSE)</f>
        <v>65510</v>
      </c>
      <c r="D234" s="15">
        <f>VLOOKUP($A234,RAW!$B$4:$S$283,13,FALSE)</f>
        <v>65100</v>
      </c>
      <c r="E234" s="1">
        <f t="shared" si="23"/>
        <v>-410</v>
      </c>
      <c r="F234" s="1">
        <f t="shared" si="24"/>
        <v>17182.796364602582</v>
      </c>
      <c r="G234" s="16">
        <f t="shared" si="25"/>
        <v>-17592.796364602582</v>
      </c>
      <c r="H234" s="16">
        <f t="shared" si="26"/>
        <v>17592.796364602582</v>
      </c>
      <c r="I234" s="3">
        <f t="shared" si="22"/>
        <v>-0.26855131070985472</v>
      </c>
      <c r="J234" s="52"/>
    </row>
    <row r="235" spans="1:10" x14ac:dyDescent="0.25">
      <c r="A235" t="s">
        <v>172</v>
      </c>
      <c r="B235" s="8" t="s">
        <v>298</v>
      </c>
      <c r="C235" s="15">
        <f>VLOOKUP($A235,RAW!$B$4:$S$283,12,FALSE)</f>
        <v>55491</v>
      </c>
      <c r="D235" s="15">
        <f>VLOOKUP($A235,RAW!$B$4:$S$283,13,FALSE)</f>
        <v>94900</v>
      </c>
      <c r="E235" s="1">
        <f t="shared" si="23"/>
        <v>39409</v>
      </c>
      <c r="F235" s="1">
        <f t="shared" si="24"/>
        <v>14554.885560497052</v>
      </c>
      <c r="G235" s="16">
        <f t="shared" si="25"/>
        <v>24854.114439502948</v>
      </c>
      <c r="H235" s="16">
        <f t="shared" si="26"/>
        <v>24854.114439502948</v>
      </c>
      <c r="I235" s="3">
        <f t="shared" si="22"/>
        <v>0.44789451333554897</v>
      </c>
      <c r="J235" s="52"/>
    </row>
    <row r="236" spans="1:10" x14ac:dyDescent="0.25">
      <c r="A236" t="s">
        <v>219</v>
      </c>
      <c r="B236" s="8" t="s">
        <v>299</v>
      </c>
      <c r="C236" s="15">
        <f>VLOOKUP($A236,RAW!$B$4:$S$283,12,FALSE)</f>
        <v>190053</v>
      </c>
      <c r="D236" s="15">
        <f>VLOOKUP($A236,RAW!$B$4:$S$283,13,FALSE)</f>
        <v>194700</v>
      </c>
      <c r="E236" s="1">
        <f t="shared" si="23"/>
        <v>4647</v>
      </c>
      <c r="F236" s="1">
        <f t="shared" si="24"/>
        <v>49849.519118940843</v>
      </c>
      <c r="G236" s="16">
        <f t="shared" si="25"/>
        <v>-45202.519118940843</v>
      </c>
      <c r="H236" s="16">
        <f t="shared" si="26"/>
        <v>45202.519118940843</v>
      </c>
      <c r="I236" s="3">
        <f t="shared" si="22"/>
        <v>-0.23784165006046126</v>
      </c>
      <c r="J236" s="52"/>
    </row>
    <row r="237" spans="1:10" x14ac:dyDescent="0.25">
      <c r="A237" t="s">
        <v>69</v>
      </c>
      <c r="B237" s="8" t="s">
        <v>298</v>
      </c>
      <c r="C237" s="15">
        <f>VLOOKUP($A237,RAW!$B$4:$S$283,12,FALSE)</f>
        <v>2191110</v>
      </c>
      <c r="D237" s="15">
        <f>VLOOKUP($A237,RAW!$B$4:$S$283,13,FALSE)</f>
        <v>3653800</v>
      </c>
      <c r="E237" s="1">
        <f t="shared" si="23"/>
        <v>1462690</v>
      </c>
      <c r="F237" s="1">
        <f t="shared" si="24"/>
        <v>574712.21099747159</v>
      </c>
      <c r="G237" s="16">
        <f t="shared" si="25"/>
        <v>887977.78900252841</v>
      </c>
      <c r="H237" s="16">
        <f t="shared" si="26"/>
        <v>887977.78900252841</v>
      </c>
      <c r="I237" s="3">
        <f t="shared" si="22"/>
        <v>0.40526390231550602</v>
      </c>
      <c r="J237" s="52"/>
    </row>
    <row r="238" spans="1:10" x14ac:dyDescent="0.25">
      <c r="A238" t="s">
        <v>264</v>
      </c>
      <c r="B238" s="8" t="s">
        <v>299</v>
      </c>
      <c r="C238" s="15">
        <f>VLOOKUP($A238,RAW!$B$4:$S$283,12,FALSE)</f>
        <v>25592</v>
      </c>
      <c r="D238" s="15">
        <f>VLOOKUP($A238,RAW!$B$4:$S$283,13,FALSE)</f>
        <v>10400</v>
      </c>
      <c r="E238" s="1">
        <f t="shared" si="23"/>
        <v>-15192</v>
      </c>
      <c r="F238" s="1">
        <f t="shared" si="24"/>
        <v>6712.5953986095146</v>
      </c>
      <c r="G238" s="16">
        <f t="shared" si="25"/>
        <v>-21904.595398609516</v>
      </c>
      <c r="H238" s="16">
        <f t="shared" si="26"/>
        <v>21904.595398609516</v>
      </c>
      <c r="I238" s="3">
        <f t="shared" si="22"/>
        <v>-0.85591573142425426</v>
      </c>
      <c r="J238" s="52"/>
    </row>
    <row r="239" spans="1:10" x14ac:dyDescent="0.25">
      <c r="A239" t="s">
        <v>72</v>
      </c>
      <c r="B239" s="8" t="s">
        <v>298</v>
      </c>
      <c r="C239" s="15">
        <f>VLOOKUP($A239,RAW!$B$4:$S$283,12,FALSE)</f>
        <v>186969</v>
      </c>
      <c r="D239" s="15">
        <f>VLOOKUP($A239,RAW!$B$4:$S$283,13,FALSE)</f>
        <v>213800</v>
      </c>
      <c r="E239" s="1">
        <f t="shared" si="23"/>
        <v>26831</v>
      </c>
      <c r="F239" s="1">
        <f t="shared" si="24"/>
        <v>49040.608357401623</v>
      </c>
      <c r="G239" s="16">
        <f t="shared" si="25"/>
        <v>-22209.608357401623</v>
      </c>
      <c r="H239" s="16">
        <f t="shared" si="26"/>
        <v>22209.608357401623</v>
      </c>
      <c r="I239" s="3">
        <f t="shared" si="22"/>
        <v>-0.11878765120100991</v>
      </c>
      <c r="J239" s="52"/>
    </row>
    <row r="240" spans="1:10" x14ac:dyDescent="0.25">
      <c r="A240" t="s">
        <v>70</v>
      </c>
      <c r="B240" s="8" t="s">
        <v>298</v>
      </c>
      <c r="C240" s="15">
        <f>VLOOKUP($A240,RAW!$B$4:$S$283,12,FALSE)</f>
        <v>197162</v>
      </c>
      <c r="D240" s="15">
        <f>VLOOKUP($A240,RAW!$B$4:$S$283,13,FALSE)</f>
        <v>357200</v>
      </c>
      <c r="E240" s="1">
        <f t="shared" si="23"/>
        <v>160038</v>
      </c>
      <c r="F240" s="1">
        <f t="shared" si="24"/>
        <v>51714.158095523955</v>
      </c>
      <c r="G240" s="16">
        <f t="shared" si="25"/>
        <v>108323.84190447605</v>
      </c>
      <c r="H240" s="16">
        <f t="shared" si="26"/>
        <v>108323.84190447605</v>
      </c>
      <c r="I240" s="3">
        <f t="shared" si="22"/>
        <v>0.54941541425059626</v>
      </c>
      <c r="J240" s="52"/>
    </row>
    <row r="241" spans="1:18" x14ac:dyDescent="0.25">
      <c r="A241" t="s">
        <v>71</v>
      </c>
      <c r="B241" s="8" t="s">
        <v>299</v>
      </c>
      <c r="C241" s="15">
        <f>VLOOKUP($A241,RAW!$B$4:$S$283,12,FALSE)</f>
        <v>217861</v>
      </c>
      <c r="D241" s="15">
        <f>VLOOKUP($A241,RAW!$B$4:$S$283,13,FALSE)</f>
        <v>354000</v>
      </c>
      <c r="E241" s="1">
        <f t="shared" si="23"/>
        <v>136139</v>
      </c>
      <c r="F241" s="1">
        <f t="shared" si="24"/>
        <v>57143.355194454023</v>
      </c>
      <c r="G241" s="16">
        <f t="shared" si="25"/>
        <v>78995.644805545977</v>
      </c>
      <c r="H241" s="16">
        <f t="shared" si="26"/>
        <v>78995.644805545977</v>
      </c>
      <c r="I241" s="3">
        <f t="shared" si="22"/>
        <v>0.36259654002114183</v>
      </c>
      <c r="J241" s="52"/>
    </row>
    <row r="242" spans="1:18" x14ac:dyDescent="0.25">
      <c r="A242" t="s">
        <v>109</v>
      </c>
      <c r="B242" s="8" t="s">
        <v>299</v>
      </c>
      <c r="C242" s="15">
        <f>VLOOKUP($A242,RAW!$B$4:$S$283,12,FALSE)</f>
        <v>6274</v>
      </c>
      <c r="D242" s="15">
        <f>VLOOKUP($A242,RAW!$B$4:$S$283,13,FALSE)</f>
        <v>2900</v>
      </c>
      <c r="E242" s="1">
        <f t="shared" si="23"/>
        <v>-3374</v>
      </c>
      <c r="F242" s="1">
        <f t="shared" si="24"/>
        <v>1645.6245518472997</v>
      </c>
      <c r="G242" s="16">
        <f t="shared" si="25"/>
        <v>-5019.6245518472997</v>
      </c>
      <c r="H242" s="16">
        <f t="shared" si="26"/>
        <v>5019.6245518472997</v>
      </c>
      <c r="I242" s="3">
        <f t="shared" si="22"/>
        <v>-0.8000676684487249</v>
      </c>
      <c r="J242" s="52"/>
    </row>
    <row r="243" spans="1:18" x14ac:dyDescent="0.25">
      <c r="A243" t="s">
        <v>110</v>
      </c>
      <c r="B243" s="8" t="s">
        <v>299</v>
      </c>
      <c r="C243" s="15">
        <f>VLOOKUP($A243,RAW!$B$4:$S$283,12,FALSE)</f>
        <v>27580</v>
      </c>
      <c r="D243" s="15">
        <f>VLOOKUP($A243,RAW!$B$4:$S$283,13,FALSE)</f>
        <v>18800</v>
      </c>
      <c r="E243" s="1">
        <f t="shared" si="23"/>
        <v>-8780</v>
      </c>
      <c r="F243" s="1">
        <f t="shared" si="24"/>
        <v>7234.0333343877155</v>
      </c>
      <c r="G243" s="16">
        <f t="shared" si="25"/>
        <v>-16014.033334387716</v>
      </c>
      <c r="H243" s="16">
        <f t="shared" si="26"/>
        <v>16014.033334387716</v>
      </c>
      <c r="I243" s="3">
        <f t="shared" si="22"/>
        <v>-0.58063935222580554</v>
      </c>
      <c r="J243" s="52"/>
    </row>
    <row r="244" spans="1:18" x14ac:dyDescent="0.25">
      <c r="A244" t="s">
        <v>111</v>
      </c>
      <c r="B244" s="8" t="s">
        <v>299</v>
      </c>
      <c r="C244" s="15">
        <f>VLOOKUP($A244,RAW!$B$4:$S$283,12,FALSE)</f>
        <v>669767</v>
      </c>
      <c r="D244" s="15">
        <f>VLOOKUP($A244,RAW!$B$4:$S$283,13,FALSE)</f>
        <v>660800</v>
      </c>
      <c r="E244" s="1">
        <f t="shared" si="23"/>
        <v>-8967</v>
      </c>
      <c r="F244" s="1">
        <f t="shared" si="24"/>
        <v>175675.01103237335</v>
      </c>
      <c r="G244" s="16">
        <f t="shared" si="25"/>
        <v>-184642.01103237335</v>
      </c>
      <c r="H244" s="16">
        <f t="shared" si="26"/>
        <v>184642.01103237335</v>
      </c>
      <c r="I244" s="3">
        <f t="shared" si="22"/>
        <v>-0.27568096223369226</v>
      </c>
      <c r="J244" s="52"/>
    </row>
    <row r="245" spans="1:18" x14ac:dyDescent="0.25">
      <c r="A245" t="s">
        <v>73</v>
      </c>
      <c r="B245" s="8" t="s">
        <v>298</v>
      </c>
      <c r="C245" s="15">
        <f>VLOOKUP($A245,RAW!$B$4:$S$283,12,FALSE)</f>
        <v>47115</v>
      </c>
      <c r="D245" s="15">
        <f>VLOOKUP($A245,RAW!$B$4:$S$283,13,FALSE)</f>
        <v>99500</v>
      </c>
      <c r="E245" s="1">
        <f t="shared" si="23"/>
        <v>52385</v>
      </c>
      <c r="F245" s="1">
        <f t="shared" si="24"/>
        <v>12357.921702308819</v>
      </c>
      <c r="G245" s="16">
        <f t="shared" si="25"/>
        <v>40027.07829769118</v>
      </c>
      <c r="H245" s="16">
        <f t="shared" si="26"/>
        <v>40027.07829769118</v>
      </c>
      <c r="I245" s="3">
        <f t="shared" si="22"/>
        <v>0.84956125008365024</v>
      </c>
      <c r="J245" s="52"/>
    </row>
    <row r="246" spans="1:18" x14ac:dyDescent="0.25">
      <c r="A246" t="s">
        <v>112</v>
      </c>
      <c r="B246" s="8" t="s">
        <v>298</v>
      </c>
      <c r="C246" s="15">
        <f>VLOOKUP($A246,RAW!$B$4:$S$283,12,FALSE)</f>
        <v>93141</v>
      </c>
      <c r="D246" s="15">
        <f>VLOOKUP($A246,RAW!$B$4:$S$283,13,FALSE)</f>
        <v>127300</v>
      </c>
      <c r="E246" s="1">
        <f t="shared" si="23"/>
        <v>34159</v>
      </c>
      <c r="F246" s="1">
        <f t="shared" si="24"/>
        <v>24430.206627926258</v>
      </c>
      <c r="G246" s="16">
        <f t="shared" si="25"/>
        <v>9728.7933720737419</v>
      </c>
      <c r="H246" s="16">
        <f t="shared" si="26"/>
        <v>9728.7933720737419</v>
      </c>
      <c r="I246" s="3">
        <f t="shared" si="22"/>
        <v>0.10445231822799564</v>
      </c>
      <c r="J246" s="52"/>
    </row>
    <row r="247" spans="1:18" x14ac:dyDescent="0.25">
      <c r="A247" t="s">
        <v>173</v>
      </c>
      <c r="B247" s="8" t="s">
        <v>298</v>
      </c>
      <c r="C247" s="15">
        <f>VLOOKUP($A247,RAW!$B$4:$S$283,12,FALSE)</f>
        <v>162454</v>
      </c>
      <c r="D247" s="15">
        <f>VLOOKUP($A247,RAW!$B$4:$S$283,13,FALSE)</f>
        <v>172500</v>
      </c>
      <c r="E247" s="1">
        <f t="shared" si="23"/>
        <v>10046</v>
      </c>
      <c r="F247" s="1">
        <f t="shared" si="24"/>
        <v>42610.502222792675</v>
      </c>
      <c r="G247" s="16">
        <f t="shared" si="25"/>
        <v>-32564.502222792675</v>
      </c>
      <c r="H247" s="16">
        <f t="shared" si="26"/>
        <v>32564.502222792675</v>
      </c>
      <c r="I247" s="3">
        <f t="shared" si="22"/>
        <v>-0.20045368056676152</v>
      </c>
      <c r="J247" s="52"/>
    </row>
    <row r="248" spans="1:18" x14ac:dyDescent="0.25">
      <c r="A248" t="s">
        <v>174</v>
      </c>
      <c r="B248" s="8" t="s">
        <v>298</v>
      </c>
      <c r="C248" s="15">
        <f>VLOOKUP($A248,RAW!$B$4:$S$283,12,FALSE)</f>
        <v>208005</v>
      </c>
      <c r="D248" s="15">
        <f>VLOOKUP($A248,RAW!$B$4:$S$283,13,FALSE)</f>
        <v>217300</v>
      </c>
      <c r="E248" s="1">
        <f t="shared" si="23"/>
        <v>9295</v>
      </c>
      <c r="F248" s="1">
        <f t="shared" si="24"/>
        <v>54558.198104398718</v>
      </c>
      <c r="G248" s="16">
        <f t="shared" si="25"/>
        <v>-45263.198104398718</v>
      </c>
      <c r="H248" s="16">
        <f t="shared" si="26"/>
        <v>45263.198104398718</v>
      </c>
      <c r="I248" s="3">
        <f t="shared" si="22"/>
        <v>-0.21760629842743548</v>
      </c>
      <c r="J248" s="52"/>
    </row>
    <row r="249" spans="1:18" x14ac:dyDescent="0.25">
      <c r="A249" t="s">
        <v>220</v>
      </c>
      <c r="B249" s="8" t="s">
        <v>298</v>
      </c>
      <c r="C249" s="15">
        <f>VLOOKUP($A249,RAW!$B$4:$S$283,12,FALSE)</f>
        <v>1799248</v>
      </c>
      <c r="D249" s="15">
        <f>VLOOKUP($A249,RAW!$B$4:$S$283,13,FALSE)</f>
        <v>1618600</v>
      </c>
      <c r="E249" s="1">
        <f t="shared" si="23"/>
        <v>-180648</v>
      </c>
      <c r="F249" s="1">
        <f t="shared" si="24"/>
        <v>471929.65949348907</v>
      </c>
      <c r="G249" s="16">
        <f t="shared" si="25"/>
        <v>-652577.65949348907</v>
      </c>
      <c r="H249" s="16">
        <f t="shared" si="26"/>
        <v>652577.65949348907</v>
      </c>
      <c r="I249" s="3">
        <f t="shared" si="22"/>
        <v>-0.36269466993626731</v>
      </c>
      <c r="J249" s="52"/>
    </row>
    <row r="250" spans="1:18" x14ac:dyDescent="0.25">
      <c r="A250" t="s">
        <v>12</v>
      </c>
      <c r="B250" s="8" t="s">
        <v>298</v>
      </c>
      <c r="C250" s="15">
        <f>VLOOKUP($A250,RAW!$B$4:$S$283,12,FALSE)</f>
        <v>67322</v>
      </c>
      <c r="D250" s="15">
        <f>VLOOKUP($A250,RAW!$B$4:$S$283,13,FALSE)</f>
        <v>75800</v>
      </c>
      <c r="E250" s="1">
        <f t="shared" si="23"/>
        <v>8478</v>
      </c>
      <c r="F250" s="1">
        <f t="shared" si="24"/>
        <v>17658.07078091551</v>
      </c>
      <c r="G250" s="16">
        <f t="shared" si="25"/>
        <v>-9180.0707809155101</v>
      </c>
      <c r="H250" s="16">
        <f t="shared" si="26"/>
        <v>9180.0707809155101</v>
      </c>
      <c r="I250" s="3">
        <f t="shared" si="22"/>
        <v>-0.13636063665540998</v>
      </c>
      <c r="J250" s="52"/>
    </row>
    <row r="251" spans="1:18" x14ac:dyDescent="0.25">
      <c r="A251" t="s">
        <v>249</v>
      </c>
      <c r="B251" s="8" t="s">
        <v>298</v>
      </c>
      <c r="C251" s="15">
        <f>VLOOKUP($A251,RAW!$B$4:$S$283,12,FALSE)</f>
        <v>25498</v>
      </c>
      <c r="D251" s="15">
        <f>VLOOKUP($A251,RAW!$B$4:$S$283,13,FALSE)</f>
        <v>30700</v>
      </c>
      <c r="E251" s="1">
        <f t="shared" si="23"/>
        <v>5202</v>
      </c>
      <c r="F251" s="1">
        <f t="shared" si="24"/>
        <v>6687.9398825314711</v>
      </c>
      <c r="G251" s="16">
        <f t="shared" si="25"/>
        <v>-1485.9398825314711</v>
      </c>
      <c r="H251" s="16">
        <f t="shared" si="26"/>
        <v>1485.9398825314711</v>
      </c>
      <c r="I251" s="3">
        <f t="shared" si="22"/>
        <v>-5.8276722979507062E-2</v>
      </c>
      <c r="J251" s="52"/>
    </row>
    <row r="252" spans="1:18" x14ac:dyDescent="0.25">
      <c r="A252" t="s">
        <v>74</v>
      </c>
      <c r="B252" s="8" t="s">
        <v>298</v>
      </c>
      <c r="C252" s="15">
        <f>VLOOKUP($A252,RAW!$B$4:$S$283,12,FALSE)</f>
        <v>18313</v>
      </c>
      <c r="D252" s="15">
        <f>VLOOKUP($A252,RAW!$B$4:$S$283,13,FALSE)</f>
        <v>21600</v>
      </c>
      <c r="E252" s="1">
        <f t="shared" si="23"/>
        <v>3287</v>
      </c>
      <c r="F252" s="1">
        <f t="shared" si="24"/>
        <v>4803.3666589065351</v>
      </c>
      <c r="G252" s="16">
        <f t="shared" si="25"/>
        <v>-1516.3666589065351</v>
      </c>
      <c r="H252" s="16">
        <f t="shared" si="26"/>
        <v>1516.3666589065351</v>
      </c>
      <c r="I252" s="3">
        <f t="shared" si="22"/>
        <v>-8.2802744438733963E-2</v>
      </c>
      <c r="J252" s="52"/>
    </row>
    <row r="253" spans="1:18" x14ac:dyDescent="0.25">
      <c r="A253" t="s">
        <v>250</v>
      </c>
      <c r="B253" s="8" t="s">
        <v>298</v>
      </c>
      <c r="C253" s="15">
        <f>VLOOKUP($A253,RAW!$B$4:$S$283,12,FALSE)</f>
        <v>1813021</v>
      </c>
      <c r="D253" s="15">
        <f>VLOOKUP($A253,RAW!$B$4:$S$283,13,FALSE)</f>
        <v>2115200</v>
      </c>
      <c r="E253" s="1">
        <f t="shared" si="23"/>
        <v>302179</v>
      </c>
      <c r="F253" s="1">
        <f t="shared" si="24"/>
        <v>475542.21718437091</v>
      </c>
      <c r="G253" s="16">
        <f t="shared" si="25"/>
        <v>-173363.21718437091</v>
      </c>
      <c r="H253" s="16">
        <f t="shared" si="26"/>
        <v>173363.21718437091</v>
      </c>
      <c r="I253" s="3">
        <f t="shared" si="22"/>
        <v>-9.5621185405117159E-2</v>
      </c>
      <c r="J253" s="52"/>
    </row>
    <row r="254" spans="1:18" x14ac:dyDescent="0.25">
      <c r="A254" t="s">
        <v>251</v>
      </c>
      <c r="B254" s="8" t="s">
        <v>298</v>
      </c>
      <c r="C254" s="15">
        <f>VLOOKUP($A254,RAW!$B$4:$S$283,12,FALSE)</f>
        <v>35069</v>
      </c>
      <c r="D254" s="15">
        <f>VLOOKUP($A254,RAW!$B$4:$S$283,13,FALSE)</f>
        <v>55400</v>
      </c>
      <c r="E254" s="1">
        <f t="shared" si="23"/>
        <v>20331</v>
      </c>
      <c r="F254" s="1">
        <f t="shared" si="24"/>
        <v>9198.3435461799418</v>
      </c>
      <c r="G254" s="16">
        <f t="shared" si="25"/>
        <v>11132.656453820058</v>
      </c>
      <c r="H254" s="16">
        <f t="shared" si="26"/>
        <v>11132.656453820058</v>
      </c>
      <c r="I254" s="3">
        <f t="shared" si="22"/>
        <v>0.31745006854544067</v>
      </c>
      <c r="J254" s="52"/>
    </row>
    <row r="255" spans="1:18" x14ac:dyDescent="0.25">
      <c r="A255" t="s">
        <v>221</v>
      </c>
      <c r="B255" s="8" t="s">
        <v>299</v>
      </c>
      <c r="C255" s="15">
        <f>VLOOKUP($A255,RAW!$B$4:$S$283,12,FALSE)</f>
        <v>88254</v>
      </c>
      <c r="D255" s="15">
        <f>VLOOKUP($A255,RAW!$B$4:$S$283,13,FALSE)</f>
        <v>68000</v>
      </c>
      <c r="E255" s="1">
        <f t="shared" si="23"/>
        <v>-20254</v>
      </c>
      <c r="F255" s="1">
        <f t="shared" si="24"/>
        <v>23148.38208459222</v>
      </c>
      <c r="G255" s="16">
        <f t="shared" si="25"/>
        <v>-43402.382084592216</v>
      </c>
      <c r="H255" s="16">
        <f t="shared" si="26"/>
        <v>43402.382084592216</v>
      </c>
      <c r="I255" s="3">
        <f t="shared" si="22"/>
        <v>-0.49178940427167284</v>
      </c>
      <c r="J255" s="52"/>
      <c r="M255" s="7"/>
      <c r="N255" s="7"/>
      <c r="O255" s="7"/>
      <c r="P255" s="7"/>
      <c r="Q255" s="7"/>
      <c r="R255" s="7"/>
    </row>
    <row r="256" spans="1:18" x14ac:dyDescent="0.25">
      <c r="A256" t="s">
        <v>222</v>
      </c>
      <c r="B256" s="8" t="s">
        <v>298</v>
      </c>
      <c r="C256" s="15">
        <f>VLOOKUP($A256,RAW!$B$4:$S$283,12,FALSE)</f>
        <v>428375</v>
      </c>
      <c r="D256" s="15">
        <f>VLOOKUP($A256,RAW!$B$4:$S$283,13,FALSE)</f>
        <v>626100</v>
      </c>
      <c r="E256" s="1">
        <f t="shared" si="23"/>
        <v>197725</v>
      </c>
      <c r="F256" s="1">
        <f t="shared" si="24"/>
        <v>112359.64574395712</v>
      </c>
      <c r="G256" s="16">
        <f t="shared" si="25"/>
        <v>85365.354256042876</v>
      </c>
      <c r="H256" s="16">
        <f t="shared" si="26"/>
        <v>85365.354256042876</v>
      </c>
      <c r="I256" s="3">
        <f t="shared" si="22"/>
        <v>0.19927716196333323</v>
      </c>
      <c r="J256" s="52"/>
      <c r="M256" s="7"/>
      <c r="N256" s="7"/>
      <c r="O256" s="7"/>
      <c r="P256" s="7"/>
      <c r="Q256" s="7"/>
      <c r="R256" s="7"/>
    </row>
    <row r="257" spans="1:18" x14ac:dyDescent="0.25">
      <c r="A257" s="2"/>
      <c r="B257" s="39"/>
      <c r="C257" s="40"/>
      <c r="D257" s="40"/>
      <c r="E257" s="41"/>
      <c r="F257" s="41"/>
      <c r="G257" s="42"/>
      <c r="H257" s="42"/>
      <c r="I257" s="4"/>
      <c r="J257" s="52"/>
      <c r="K257" s="7"/>
      <c r="L257" s="7"/>
      <c r="M257" s="7"/>
      <c r="N257" s="7"/>
      <c r="O257" s="7"/>
      <c r="P257" s="7"/>
      <c r="Q257" s="7"/>
      <c r="R257" s="7"/>
    </row>
    <row r="258" spans="1:18" ht="30" x14ac:dyDescent="0.25">
      <c r="B258" s="21"/>
      <c r="C258" s="49" t="s">
        <v>817</v>
      </c>
      <c r="D258" s="49" t="s">
        <v>821</v>
      </c>
      <c r="E258" s="50" t="s">
        <v>796</v>
      </c>
      <c r="F258" s="27"/>
      <c r="G258" s="51"/>
      <c r="H258" s="51" t="s">
        <v>801</v>
      </c>
      <c r="I258" s="7"/>
      <c r="K258" s="7"/>
      <c r="L258" s="7"/>
      <c r="M258" s="7"/>
      <c r="N258" s="7"/>
      <c r="O258" s="7"/>
      <c r="P258" s="7"/>
      <c r="Q258" s="7"/>
      <c r="R258" s="7"/>
    </row>
    <row r="259" spans="1:18" x14ac:dyDescent="0.25">
      <c r="C259" s="15">
        <f>SUM(C3:C256)</f>
        <v>86306520</v>
      </c>
      <c r="D259" s="15">
        <f>SUM(D3:D256)</f>
        <v>108944092.25</v>
      </c>
      <c r="E259" s="5">
        <f>+D259/C259</f>
        <v>1.2622927242345074</v>
      </c>
      <c r="F259" s="15"/>
      <c r="H259" s="15">
        <f>SUM(H3:H256)</f>
        <v>25676189.648741603</v>
      </c>
      <c r="I259" s="15"/>
      <c r="J259" s="74"/>
      <c r="K259" s="7"/>
      <c r="L259" s="7"/>
      <c r="M259" s="7"/>
    </row>
    <row r="260" spans="1:18" x14ac:dyDescent="0.25">
      <c r="E260" s="5">
        <f>+E259-1</f>
        <v>0.26229272423450745</v>
      </c>
      <c r="K260" s="7"/>
      <c r="L260" s="7"/>
      <c r="M260" s="7"/>
    </row>
    <row r="261" spans="1:18" x14ac:dyDescent="0.25">
      <c r="E261" s="11"/>
      <c r="K261" s="7"/>
      <c r="L261" s="7"/>
      <c r="M261" s="7"/>
    </row>
    <row r="262" spans="1:18" x14ac:dyDescent="0.25">
      <c r="C262" t="s">
        <v>310</v>
      </c>
      <c r="F262" s="17"/>
      <c r="G262" s="43" t="s">
        <v>797</v>
      </c>
    </row>
    <row r="263" spans="1:18" x14ac:dyDescent="0.25">
      <c r="C263" s="46">
        <f>+H259/C259</f>
        <v>0.29749999940608896</v>
      </c>
      <c r="G263" s="8" t="s">
        <v>798</v>
      </c>
      <c r="H263" s="1">
        <f>ABS(SUMIFS(E3:E256,I3:I256,"&lt;"&amp;-1*E260))</f>
        <v>4120081</v>
      </c>
    </row>
    <row r="264" spans="1:18" x14ac:dyDescent="0.25">
      <c r="G264" s="8" t="s">
        <v>799</v>
      </c>
      <c r="H264" s="1">
        <f>SUMIF(G3:G256,"&gt;0")</f>
        <v>12838094.824370796</v>
      </c>
    </row>
    <row r="265" spans="1:18" x14ac:dyDescent="0.25">
      <c r="G265" s="8" t="s">
        <v>802</v>
      </c>
      <c r="H265" s="1">
        <f>+H264+H263</f>
        <v>16958175.824370794</v>
      </c>
    </row>
    <row r="266" spans="1:18" x14ac:dyDescent="0.25">
      <c r="G266" s="8" t="s">
        <v>803</v>
      </c>
      <c r="H266" s="45">
        <f>H265/C259</f>
        <v>0.19648777200576265</v>
      </c>
    </row>
    <row r="270" spans="1:18" x14ac:dyDescent="0.25">
      <c r="C270" s="15"/>
    </row>
    <row r="271" spans="1:18" x14ac:dyDescent="0.25">
      <c r="C271" s="28"/>
    </row>
  </sheetData>
  <sortState ref="A3:I256">
    <sortCondition ref="A3:A256"/>
  </sortState>
  <mergeCells count="1">
    <mergeCell ref="K2:M2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1"/>
  <sheetViews>
    <sheetView workbookViewId="0"/>
  </sheetViews>
  <sheetFormatPr defaultRowHeight="15" x14ac:dyDescent="0.25"/>
  <cols>
    <col min="1" max="1" width="56.28515625" bestFit="1" customWidth="1"/>
    <col min="2" max="2" width="12.5703125" style="8" customWidth="1"/>
    <col min="3" max="3" width="12.5703125" style="8" bestFit="1" customWidth="1"/>
    <col min="4" max="4" width="12.5703125" style="8" customWidth="1"/>
    <col min="5" max="5" width="11.28515625" customWidth="1"/>
    <col min="6" max="6" width="13" style="3" customWidth="1"/>
    <col min="7" max="9" width="11.85546875" customWidth="1"/>
    <col min="10" max="10" width="4" style="53" customWidth="1"/>
    <col min="11" max="11" width="14.140625" customWidth="1"/>
    <col min="12" max="12" width="44.5703125" customWidth="1"/>
    <col min="13" max="14" width="14" customWidth="1"/>
    <col min="15" max="15" width="9.5703125" customWidth="1"/>
  </cols>
  <sheetData>
    <row r="1" spans="1:17" x14ac:dyDescent="0.25">
      <c r="A1" t="s">
        <v>820</v>
      </c>
      <c r="B1" s="18" t="s">
        <v>846</v>
      </c>
      <c r="E1" s="8"/>
      <c r="J1" s="44"/>
    </row>
    <row r="2" spans="1:17" ht="60" x14ac:dyDescent="0.25">
      <c r="A2" t="s">
        <v>787</v>
      </c>
      <c r="B2" s="34" t="s">
        <v>788</v>
      </c>
      <c r="C2" s="35">
        <v>1970</v>
      </c>
      <c r="D2" s="35">
        <v>1980</v>
      </c>
      <c r="E2" s="34" t="s">
        <v>789</v>
      </c>
      <c r="F2" s="36" t="s">
        <v>790</v>
      </c>
      <c r="G2" s="34" t="s">
        <v>792</v>
      </c>
      <c r="H2" s="33" t="s">
        <v>791</v>
      </c>
      <c r="I2" s="34" t="s">
        <v>793</v>
      </c>
      <c r="J2" s="71"/>
      <c r="K2" s="95" t="str">
        <f>"Summary Statistics "&amp;A1</f>
        <v>Summary Statistics Decade: 1970 to 1980</v>
      </c>
      <c r="L2" s="96"/>
      <c r="M2" s="97"/>
    </row>
    <row r="3" spans="1:17" x14ac:dyDescent="0.25">
      <c r="A3" t="s">
        <v>14</v>
      </c>
      <c r="B3" s="8" t="s">
        <v>298</v>
      </c>
      <c r="C3" s="15">
        <f>VLOOKUP($A3,RAW!$B$4:$S$283,13,FALSE)</f>
        <v>811700</v>
      </c>
      <c r="D3" s="15">
        <f>VLOOKUP($A3,RAW!$B$4:$S$283,14,FALSE)</f>
        <v>1123900</v>
      </c>
      <c r="E3" s="1">
        <f t="shared" ref="E3:E34" si="0">D3-C3</f>
        <v>312200</v>
      </c>
      <c r="F3" s="1">
        <f t="shared" ref="F3:F34" si="1">+C3*E$260</f>
        <v>144923.29240788496</v>
      </c>
      <c r="G3" s="16">
        <f t="shared" ref="G3:G34" si="2">+E3-F3</f>
        <v>167276.70759211504</v>
      </c>
      <c r="H3" s="16">
        <f t="shared" ref="H3:H34" si="3">ABS(G3)</f>
        <v>167276.70759211504</v>
      </c>
      <c r="I3" s="3">
        <f>IFERROR(+G3/C3,"")</f>
        <v>0.20608193617360482</v>
      </c>
      <c r="J3" s="52"/>
      <c r="K3" s="9" t="str">
        <f>"Total Jobs in "&amp;C2</f>
        <v>Total Jobs in 1970</v>
      </c>
      <c r="L3" s="9"/>
      <c r="M3" s="12">
        <f>+C259</f>
        <v>108944092.25</v>
      </c>
      <c r="O3" s="13"/>
    </row>
    <row r="4" spans="1:17" x14ac:dyDescent="0.25">
      <c r="A4" t="s">
        <v>15</v>
      </c>
      <c r="B4" s="8" t="s">
        <v>298</v>
      </c>
      <c r="C4" s="15">
        <f>VLOOKUP($A4,RAW!$B$4:$S$283,13,FALSE)</f>
        <v>25000</v>
      </c>
      <c r="D4" s="15">
        <f>VLOOKUP($A4,RAW!$B$4:$S$283,14,FALSE)</f>
        <v>34035.666666666664</v>
      </c>
      <c r="E4" s="1">
        <f t="shared" si="0"/>
        <v>9035.6666666666642</v>
      </c>
      <c r="F4" s="1">
        <f t="shared" si="1"/>
        <v>4463.5731307097749</v>
      </c>
      <c r="G4" s="16">
        <f t="shared" si="2"/>
        <v>4572.0935359568894</v>
      </c>
      <c r="H4" s="16">
        <f t="shared" si="3"/>
        <v>4572.0935359568894</v>
      </c>
      <c r="I4" s="3">
        <f t="shared" ref="I4:I67" si="4">IFERROR(+G4/C4,"")</f>
        <v>0.18288374143827557</v>
      </c>
      <c r="J4" s="52"/>
      <c r="K4" s="9" t="str">
        <f>"Total Jobs in "&amp;D2</f>
        <v>Total Jobs in 1980</v>
      </c>
      <c r="L4" s="9"/>
      <c r="M4" s="12">
        <f>+D259</f>
        <v>128395289.16666667</v>
      </c>
    </row>
    <row r="5" spans="1:17" x14ac:dyDescent="0.25">
      <c r="A5" t="s">
        <v>115</v>
      </c>
      <c r="B5" s="8" t="s">
        <v>298</v>
      </c>
      <c r="C5" s="15">
        <f>VLOOKUP($A5,RAW!$B$4:$S$283,13,FALSE)</f>
        <v>75100</v>
      </c>
      <c r="D5" s="15">
        <f>VLOOKUP($A5,RAW!$B$4:$S$283,14,FALSE)</f>
        <v>129200</v>
      </c>
      <c r="E5" s="1">
        <f t="shared" si="0"/>
        <v>54100</v>
      </c>
      <c r="F5" s="1">
        <f t="shared" si="1"/>
        <v>13408.573684652163</v>
      </c>
      <c r="G5" s="16">
        <f t="shared" si="2"/>
        <v>40691.426315347839</v>
      </c>
      <c r="H5" s="16">
        <f t="shared" si="3"/>
        <v>40691.426315347839</v>
      </c>
      <c r="I5" s="3">
        <f t="shared" si="4"/>
        <v>0.54182991098998456</v>
      </c>
      <c r="J5" s="52"/>
      <c r="K5" s="9" t="s">
        <v>319</v>
      </c>
      <c r="L5" s="9"/>
      <c r="M5" s="12">
        <f>M4-M3</f>
        <v>19451196.916666672</v>
      </c>
    </row>
    <row r="6" spans="1:17" x14ac:dyDescent="0.25">
      <c r="A6" t="s">
        <v>94</v>
      </c>
      <c r="B6" s="8" t="s">
        <v>298</v>
      </c>
      <c r="C6" s="15">
        <f>VLOOKUP($A6,RAW!$B$4:$S$283,13,FALSE)</f>
        <v>22900</v>
      </c>
      <c r="D6" s="15">
        <f>VLOOKUP($A6,RAW!$B$4:$S$283,14,FALSE)</f>
        <v>0</v>
      </c>
      <c r="E6" s="1">
        <f t="shared" si="0"/>
        <v>-22900</v>
      </c>
      <c r="F6" s="1">
        <f t="shared" si="1"/>
        <v>4088.6329877301537</v>
      </c>
      <c r="G6" s="16">
        <f t="shared" si="2"/>
        <v>-26988.632987730154</v>
      </c>
      <c r="H6" s="16">
        <f t="shared" si="3"/>
        <v>26988.632987730154</v>
      </c>
      <c r="I6" s="3">
        <f t="shared" si="4"/>
        <v>-1.178542925228391</v>
      </c>
      <c r="J6" s="52"/>
      <c r="K6" s="9" t="s">
        <v>311</v>
      </c>
      <c r="L6" s="9"/>
      <c r="M6" s="37">
        <f>(M5/M3)</f>
        <v>0.17854292522839091</v>
      </c>
    </row>
    <row r="7" spans="1:17" x14ac:dyDescent="0.25">
      <c r="A7" t="s">
        <v>48</v>
      </c>
      <c r="B7" s="8" t="s">
        <v>299</v>
      </c>
      <c r="C7" s="15">
        <f>VLOOKUP($A7,RAW!$B$4:$S$283,13,FALSE)</f>
        <v>16300</v>
      </c>
      <c r="D7" s="15">
        <f>VLOOKUP($A7,RAW!$B$4:$S$283,14,FALSE)</f>
        <v>30400</v>
      </c>
      <c r="E7" s="1">
        <f t="shared" si="0"/>
        <v>14100</v>
      </c>
      <c r="F7" s="1">
        <f t="shared" si="1"/>
        <v>2910.2496812227732</v>
      </c>
      <c r="G7" s="16">
        <f t="shared" si="2"/>
        <v>11189.750318777227</v>
      </c>
      <c r="H7" s="16">
        <f t="shared" si="3"/>
        <v>11189.750318777227</v>
      </c>
      <c r="I7" s="3">
        <f t="shared" si="4"/>
        <v>0.68648774961823478</v>
      </c>
      <c r="J7" s="52"/>
      <c r="K7" s="9" t="s">
        <v>302</v>
      </c>
      <c r="L7" s="9"/>
      <c r="M7" s="12">
        <f>+M15+M17</f>
        <v>27082174.913133934</v>
      </c>
    </row>
    <row r="8" spans="1:17" x14ac:dyDescent="0.25">
      <c r="A8" t="s">
        <v>16</v>
      </c>
      <c r="B8" s="8" t="s">
        <v>299</v>
      </c>
      <c r="C8" s="15">
        <f>VLOOKUP($A8,RAW!$B$4:$S$283,13,FALSE)</f>
        <v>50200</v>
      </c>
      <c r="D8" s="15">
        <f>VLOOKUP($A8,RAW!$B$4:$S$283,14,FALSE)</f>
        <v>85700</v>
      </c>
      <c r="E8" s="1">
        <f t="shared" si="0"/>
        <v>35500</v>
      </c>
      <c r="F8" s="1">
        <f t="shared" si="1"/>
        <v>8962.8548464652285</v>
      </c>
      <c r="G8" s="16">
        <f t="shared" si="2"/>
        <v>26537.145153534773</v>
      </c>
      <c r="H8" s="16">
        <f t="shared" si="3"/>
        <v>26537.145153534773</v>
      </c>
      <c r="I8" s="3">
        <f t="shared" si="4"/>
        <v>0.5286283895126449</v>
      </c>
      <c r="J8" s="52"/>
      <c r="K8" s="9" t="s">
        <v>303</v>
      </c>
      <c r="L8" s="9"/>
      <c r="M8" s="12">
        <f>+M16+M18</f>
        <v>-9730410.6913503483</v>
      </c>
    </row>
    <row r="9" spans="1:17" x14ac:dyDescent="0.25">
      <c r="A9" t="s">
        <v>178</v>
      </c>
      <c r="B9" s="8" t="s">
        <v>298</v>
      </c>
      <c r="C9" s="15">
        <f>VLOOKUP($A9,RAW!$B$4:$S$283,13,FALSE)</f>
        <v>4000</v>
      </c>
      <c r="D9" s="15">
        <f>VLOOKUP($A9,RAW!$B$4:$S$283,14,FALSE)</f>
        <v>5100</v>
      </c>
      <c r="E9" s="1">
        <f t="shared" si="0"/>
        <v>1100</v>
      </c>
      <c r="F9" s="1">
        <f t="shared" si="1"/>
        <v>714.171700913564</v>
      </c>
      <c r="G9" s="16">
        <f t="shared" si="2"/>
        <v>385.828299086436</v>
      </c>
      <c r="H9" s="16">
        <f t="shared" si="3"/>
        <v>385.828299086436</v>
      </c>
      <c r="I9" s="3">
        <f t="shared" si="4"/>
        <v>9.6457074771609003E-2</v>
      </c>
      <c r="J9" s="52"/>
      <c r="K9" s="9" t="s">
        <v>300</v>
      </c>
      <c r="L9" s="9"/>
      <c r="M9" s="12">
        <f>+M7-M8</f>
        <v>36812585.604484282</v>
      </c>
    </row>
    <row r="10" spans="1:17" x14ac:dyDescent="0.25">
      <c r="A10" t="s">
        <v>179</v>
      </c>
      <c r="B10" s="8" t="s">
        <v>298</v>
      </c>
      <c r="C10" s="15">
        <f>VLOOKUP($A10,RAW!$B$4:$S$283,13,FALSE)</f>
        <v>4900</v>
      </c>
      <c r="D10" s="15">
        <f>VLOOKUP($A10,RAW!$B$4:$S$283,14,FALSE)</f>
        <v>3700</v>
      </c>
      <c r="E10" s="1">
        <f t="shared" si="0"/>
        <v>-1200</v>
      </c>
      <c r="F10" s="1">
        <f t="shared" si="1"/>
        <v>874.86033361911586</v>
      </c>
      <c r="G10" s="16">
        <f t="shared" si="2"/>
        <v>-2074.8603336191159</v>
      </c>
      <c r="H10" s="16">
        <f t="shared" si="3"/>
        <v>2074.8603336191159</v>
      </c>
      <c r="I10" s="3">
        <f t="shared" si="4"/>
        <v>-0.42344088441206446</v>
      </c>
      <c r="J10" s="52"/>
      <c r="K10" s="9" t="s">
        <v>312</v>
      </c>
      <c r="L10" s="9"/>
      <c r="M10" s="12">
        <f>+H259</f>
        <v>33839470.387324698</v>
      </c>
    </row>
    <row r="11" spans="1:17" x14ac:dyDescent="0.25">
      <c r="A11" t="s">
        <v>180</v>
      </c>
      <c r="B11" s="8" t="s">
        <v>298</v>
      </c>
      <c r="C11" s="15">
        <f>VLOOKUP($A11,RAW!$B$4:$S$283,13,FALSE)</f>
        <v>10900</v>
      </c>
      <c r="D11" s="15">
        <f>VLOOKUP($A11,RAW!$B$4:$S$283,14,FALSE)</f>
        <v>12000</v>
      </c>
      <c r="E11" s="1">
        <f t="shared" si="0"/>
        <v>1100</v>
      </c>
      <c r="F11" s="1">
        <f t="shared" si="1"/>
        <v>1946.1178849894618</v>
      </c>
      <c r="G11" s="16">
        <f t="shared" si="2"/>
        <v>-846.1178849894618</v>
      </c>
      <c r="H11" s="16">
        <f t="shared" si="3"/>
        <v>846.1178849894618</v>
      </c>
      <c r="I11" s="3">
        <f t="shared" si="4"/>
        <v>-7.7625494035730436E-2</v>
      </c>
      <c r="J11" s="52"/>
      <c r="K11" s="9" t="s">
        <v>310</v>
      </c>
      <c r="L11" s="9"/>
      <c r="M11" s="77">
        <f>+C263</f>
        <v>0.31061317496382829</v>
      </c>
    </row>
    <row r="12" spans="1:17" x14ac:dyDescent="0.25">
      <c r="A12" t="s">
        <v>181</v>
      </c>
      <c r="B12" s="8" t="s">
        <v>298</v>
      </c>
      <c r="C12" s="15">
        <f>VLOOKUP($A12,RAW!$B$4:$S$283,13,FALSE)</f>
        <v>22700</v>
      </c>
      <c r="D12" s="15">
        <f>VLOOKUP($A12,RAW!$B$4:$S$283,14,FALSE)</f>
        <v>20100</v>
      </c>
      <c r="E12" s="1">
        <f t="shared" si="0"/>
        <v>-2600</v>
      </c>
      <c r="F12" s="1">
        <f t="shared" si="1"/>
        <v>4052.9244026844754</v>
      </c>
      <c r="G12" s="16">
        <f t="shared" si="2"/>
        <v>-6652.9244026844754</v>
      </c>
      <c r="H12" s="16">
        <f t="shared" si="3"/>
        <v>6652.9244026844754</v>
      </c>
      <c r="I12" s="3">
        <f t="shared" si="4"/>
        <v>-0.2930803701623117</v>
      </c>
      <c r="J12" s="52"/>
      <c r="K12" s="9" t="s">
        <v>800</v>
      </c>
      <c r="L12" s="9"/>
      <c r="M12" s="77">
        <f>+H266</f>
        <v>0.22999902680507539</v>
      </c>
      <c r="N12" s="7"/>
      <c r="O12" s="7"/>
      <c r="P12" s="7"/>
      <c r="Q12" s="7"/>
    </row>
    <row r="13" spans="1:17" x14ac:dyDescent="0.25">
      <c r="A13" t="s">
        <v>182</v>
      </c>
      <c r="B13" s="8" t="s">
        <v>298</v>
      </c>
      <c r="C13" s="15">
        <f>VLOOKUP($A13,RAW!$B$4:$S$283,13,FALSE)</f>
        <v>19800</v>
      </c>
      <c r="D13" s="15">
        <f>VLOOKUP($A13,RAW!$B$4:$S$283,14,FALSE)</f>
        <v>15000</v>
      </c>
      <c r="E13" s="1">
        <f t="shared" si="0"/>
        <v>-4800</v>
      </c>
      <c r="F13" s="1">
        <f t="shared" si="1"/>
        <v>3535.1499195221418</v>
      </c>
      <c r="G13" s="16">
        <f t="shared" si="2"/>
        <v>-8335.1499195221422</v>
      </c>
      <c r="H13" s="16">
        <f t="shared" si="3"/>
        <v>8335.1499195221422</v>
      </c>
      <c r="I13" s="3">
        <f t="shared" si="4"/>
        <v>-0.42096716765263342</v>
      </c>
      <c r="J13" s="52"/>
      <c r="K13" s="9"/>
      <c r="L13" s="9"/>
      <c r="M13" s="12"/>
      <c r="N13" s="7"/>
      <c r="O13" s="7"/>
      <c r="P13" s="7"/>
      <c r="Q13" s="7"/>
    </row>
    <row r="14" spans="1:17" x14ac:dyDescent="0.25">
      <c r="A14" t="s">
        <v>183</v>
      </c>
      <c r="B14" s="8" t="s">
        <v>298</v>
      </c>
      <c r="C14" s="15">
        <f>VLOOKUP($A14,RAW!$B$4:$S$283,13,FALSE)</f>
        <v>7900</v>
      </c>
      <c r="D14" s="15">
        <f>VLOOKUP($A14,RAW!$B$4:$S$283,14,FALSE)</f>
        <v>0</v>
      </c>
      <c r="E14" s="1">
        <f t="shared" si="0"/>
        <v>-7900</v>
      </c>
      <c r="F14" s="1">
        <f t="shared" si="1"/>
        <v>1410.4891093042888</v>
      </c>
      <c r="G14" s="16">
        <f t="shared" si="2"/>
        <v>-9310.4891093042897</v>
      </c>
      <c r="H14" s="16">
        <f t="shared" si="3"/>
        <v>9310.4891093042897</v>
      </c>
      <c r="I14" s="3">
        <f t="shared" si="4"/>
        <v>-1.1785429252283912</v>
      </c>
      <c r="J14" s="52"/>
      <c r="K14" s="9" t="s">
        <v>304</v>
      </c>
      <c r="L14" s="9"/>
      <c r="M14" s="9"/>
      <c r="N14" s="75"/>
      <c r="O14" s="7"/>
      <c r="P14" s="7"/>
      <c r="Q14" s="7"/>
    </row>
    <row r="15" spans="1:17" x14ac:dyDescent="0.25">
      <c r="A15" t="s">
        <v>184</v>
      </c>
      <c r="B15" s="8" t="s">
        <v>298</v>
      </c>
      <c r="C15" s="15">
        <f>VLOOKUP($A15,RAW!$B$4:$S$283,13,FALSE)</f>
        <v>17100</v>
      </c>
      <c r="D15" s="15">
        <f>VLOOKUP($A15,RAW!$B$4:$S$283,14,FALSE)</f>
        <v>14600</v>
      </c>
      <c r="E15" s="1">
        <f t="shared" si="0"/>
        <v>-2500</v>
      </c>
      <c r="F15" s="1">
        <f t="shared" si="1"/>
        <v>3053.0840214054861</v>
      </c>
      <c r="G15" s="16">
        <f t="shared" si="2"/>
        <v>-5553.0840214054861</v>
      </c>
      <c r="H15" s="16">
        <f t="shared" si="3"/>
        <v>5553.0840214054861</v>
      </c>
      <c r="I15" s="3">
        <f t="shared" si="4"/>
        <v>-0.32474175563774771</v>
      </c>
      <c r="J15" s="52"/>
      <c r="K15" s="9" t="s">
        <v>299</v>
      </c>
      <c r="L15" s="9" t="s">
        <v>305</v>
      </c>
      <c r="M15" s="10">
        <f>SUMIFS(G:G,B:B,K15,G:G,"&gt;0")</f>
        <v>861177.99646726577</v>
      </c>
      <c r="N15" s="75"/>
      <c r="O15" s="75"/>
      <c r="P15" s="7"/>
      <c r="Q15" s="7"/>
    </row>
    <row r="16" spans="1:17" x14ac:dyDescent="0.25">
      <c r="A16" t="s">
        <v>185</v>
      </c>
      <c r="B16" s="8" t="s">
        <v>298</v>
      </c>
      <c r="C16" s="15">
        <f>VLOOKUP($A16,RAW!$B$4:$S$283,13,FALSE)</f>
        <v>3000</v>
      </c>
      <c r="D16" s="15">
        <f>VLOOKUP($A16,RAW!$B$4:$S$283,14,FALSE)</f>
        <v>0</v>
      </c>
      <c r="E16" s="1">
        <f t="shared" si="0"/>
        <v>-3000</v>
      </c>
      <c r="F16" s="1">
        <f t="shared" si="1"/>
        <v>535.62877568517297</v>
      </c>
      <c r="G16" s="16">
        <f t="shared" si="2"/>
        <v>-3535.628775685173</v>
      </c>
      <c r="H16" s="16">
        <f t="shared" si="3"/>
        <v>3535.628775685173</v>
      </c>
      <c r="I16" s="3">
        <f t="shared" si="4"/>
        <v>-1.178542925228391</v>
      </c>
      <c r="J16" s="52"/>
      <c r="K16" s="9"/>
      <c r="L16" s="9" t="s">
        <v>306</v>
      </c>
      <c r="M16" s="10">
        <f>SUMIFS(G:G,B:B,K15,G:G,"&lt;0")</f>
        <v>-4238610.6913503474</v>
      </c>
      <c r="N16" s="7"/>
      <c r="O16" s="76"/>
      <c r="P16" s="7"/>
      <c r="Q16" s="7"/>
    </row>
    <row r="17" spans="1:17" x14ac:dyDescent="0.25">
      <c r="A17" t="s">
        <v>186</v>
      </c>
      <c r="B17" s="8" t="s">
        <v>298</v>
      </c>
      <c r="C17" s="15">
        <f>VLOOKUP($A17,RAW!$B$4:$S$283,13,FALSE)</f>
        <v>6500</v>
      </c>
      <c r="D17" s="15">
        <f>VLOOKUP($A17,RAW!$B$4:$S$283,14,FALSE)</f>
        <v>500</v>
      </c>
      <c r="E17" s="1">
        <f t="shared" si="0"/>
        <v>-6000</v>
      </c>
      <c r="F17" s="1">
        <f t="shared" si="1"/>
        <v>1160.5290139845415</v>
      </c>
      <c r="G17" s="16">
        <f t="shared" si="2"/>
        <v>-7160.529013984542</v>
      </c>
      <c r="H17" s="16">
        <f t="shared" si="3"/>
        <v>7160.529013984542</v>
      </c>
      <c r="I17" s="3">
        <f t="shared" si="4"/>
        <v>-1.1016198483053141</v>
      </c>
      <c r="J17" s="52"/>
      <c r="K17" s="9" t="s">
        <v>298</v>
      </c>
      <c r="L17" s="9" t="s">
        <v>307</v>
      </c>
      <c r="M17" s="10">
        <f>SUMIFS(E:E,B:B,K17,E:E,"&gt;0")</f>
        <v>26220996.916666668</v>
      </c>
      <c r="N17" s="7"/>
      <c r="O17" s="27"/>
      <c r="P17" s="7"/>
      <c r="Q17" s="7"/>
    </row>
    <row r="18" spans="1:17" x14ac:dyDescent="0.25">
      <c r="A18" t="s">
        <v>188</v>
      </c>
      <c r="B18" s="8" t="s">
        <v>298</v>
      </c>
      <c r="C18" s="15">
        <f>VLOOKUP($A18,RAW!$B$4:$S$283,13,FALSE)</f>
        <v>15500</v>
      </c>
      <c r="D18" s="15">
        <f>VLOOKUP($A18,RAW!$B$4:$S$283,14,FALSE)</f>
        <v>5900</v>
      </c>
      <c r="E18" s="1">
        <f t="shared" si="0"/>
        <v>-9600</v>
      </c>
      <c r="F18" s="1">
        <f t="shared" si="1"/>
        <v>2767.4153410400604</v>
      </c>
      <c r="G18" s="16">
        <f t="shared" si="2"/>
        <v>-12367.415341040061</v>
      </c>
      <c r="H18" s="16">
        <f t="shared" si="3"/>
        <v>12367.415341040061</v>
      </c>
      <c r="I18" s="3">
        <f t="shared" si="4"/>
        <v>-0.79789776393806844</v>
      </c>
      <c r="J18" s="52"/>
      <c r="K18" s="9"/>
      <c r="L18" s="9" t="s">
        <v>308</v>
      </c>
      <c r="M18" s="10">
        <f>SUMIFS(E:E,B:B,K17,E:E,"&lt;0")</f>
        <v>-5491800</v>
      </c>
      <c r="N18" s="7"/>
      <c r="O18" s="7"/>
      <c r="P18" s="7"/>
      <c r="Q18" s="7"/>
    </row>
    <row r="19" spans="1:17" x14ac:dyDescent="0.25">
      <c r="A19" t="s">
        <v>187</v>
      </c>
      <c r="B19" s="8" t="s">
        <v>299</v>
      </c>
      <c r="C19" s="15">
        <f>VLOOKUP($A19,RAW!$B$4:$S$283,13,FALSE)</f>
        <v>11500</v>
      </c>
      <c r="D19" s="15">
        <f>VLOOKUP($A19,RAW!$B$4:$S$283,14,FALSE)</f>
        <v>0</v>
      </c>
      <c r="E19" s="1">
        <f t="shared" si="0"/>
        <v>-11500</v>
      </c>
      <c r="F19" s="1">
        <f t="shared" si="1"/>
        <v>2053.2436401264963</v>
      </c>
      <c r="G19" s="16">
        <f t="shared" si="2"/>
        <v>-13553.243640126497</v>
      </c>
      <c r="H19" s="16">
        <f t="shared" si="3"/>
        <v>13553.243640126497</v>
      </c>
      <c r="I19" s="3">
        <f t="shared" si="4"/>
        <v>-1.178542925228391</v>
      </c>
      <c r="J19" s="52"/>
      <c r="K19" s="9"/>
      <c r="L19" s="9"/>
      <c r="M19" s="9"/>
      <c r="N19" s="7"/>
      <c r="O19" s="7"/>
      <c r="P19" s="7"/>
      <c r="Q19" s="7"/>
    </row>
    <row r="20" spans="1:17" x14ac:dyDescent="0.25">
      <c r="A20" t="s">
        <v>189</v>
      </c>
      <c r="B20" s="8" t="s">
        <v>299</v>
      </c>
      <c r="C20" s="15">
        <f>VLOOKUP($A20,RAW!$B$4:$S$283,13,FALSE)</f>
        <v>4000</v>
      </c>
      <c r="D20" s="15">
        <f>VLOOKUP($A20,RAW!$B$4:$S$283,14,FALSE)</f>
        <v>0</v>
      </c>
      <c r="E20" s="1">
        <f t="shared" si="0"/>
        <v>-4000</v>
      </c>
      <c r="F20" s="1">
        <f t="shared" si="1"/>
        <v>714.171700913564</v>
      </c>
      <c r="G20" s="16">
        <f t="shared" si="2"/>
        <v>-4714.1717009135637</v>
      </c>
      <c r="H20" s="16">
        <f t="shared" si="3"/>
        <v>4714.1717009135637</v>
      </c>
      <c r="I20" s="3">
        <f t="shared" si="4"/>
        <v>-1.178542925228391</v>
      </c>
      <c r="J20" s="52"/>
      <c r="K20" s="9" t="s">
        <v>833</v>
      </c>
      <c r="L20" s="9"/>
      <c r="M20" s="72">
        <f>+M15/M10</f>
        <v>2.5448920642382113E-2</v>
      </c>
      <c r="N20" s="7"/>
      <c r="O20" s="76"/>
      <c r="P20" s="7"/>
      <c r="Q20" s="7"/>
    </row>
    <row r="21" spans="1:17" x14ac:dyDescent="0.25">
      <c r="A21" t="s">
        <v>17</v>
      </c>
      <c r="B21" s="8" t="s">
        <v>298</v>
      </c>
      <c r="C21" s="15">
        <f>VLOOKUP($A21,RAW!$B$4:$S$283,13,FALSE)</f>
        <v>63900</v>
      </c>
      <c r="D21" s="15">
        <f>VLOOKUP($A21,RAW!$B$4:$S$283,14,FALSE)</f>
        <v>120900</v>
      </c>
      <c r="E21" s="1">
        <f t="shared" si="0"/>
        <v>57000</v>
      </c>
      <c r="F21" s="1">
        <f t="shared" si="1"/>
        <v>11408.892922094185</v>
      </c>
      <c r="G21" s="16">
        <f t="shared" si="2"/>
        <v>45591.107077905814</v>
      </c>
      <c r="H21" s="16">
        <f t="shared" si="3"/>
        <v>45591.107077905814</v>
      </c>
      <c r="I21" s="3">
        <f t="shared" si="4"/>
        <v>0.71347585411433201</v>
      </c>
      <c r="J21" s="52"/>
      <c r="K21" s="9" t="s">
        <v>834</v>
      </c>
      <c r="L21" s="9"/>
      <c r="M21" s="32">
        <f>ABS(+M16/M10)</f>
        <v>0.12525641337868013</v>
      </c>
      <c r="N21" s="7"/>
      <c r="O21" s="27"/>
      <c r="P21" s="7"/>
      <c r="Q21" s="7"/>
    </row>
    <row r="22" spans="1:17" x14ac:dyDescent="0.25">
      <c r="A22" t="s">
        <v>18</v>
      </c>
      <c r="B22" s="8" t="s">
        <v>298</v>
      </c>
      <c r="C22" s="15">
        <f>VLOOKUP($A22,RAW!$B$4:$S$283,13,FALSE)</f>
        <v>132800</v>
      </c>
      <c r="D22" s="15">
        <f>VLOOKUP($A22,RAW!$B$4:$S$283,14,FALSE)</f>
        <v>183100</v>
      </c>
      <c r="E22" s="1">
        <f t="shared" si="0"/>
        <v>50300</v>
      </c>
      <c r="F22" s="1">
        <f t="shared" si="1"/>
        <v>23710.500470330324</v>
      </c>
      <c r="G22" s="16">
        <f t="shared" si="2"/>
        <v>26589.499529669676</v>
      </c>
      <c r="H22" s="16">
        <f t="shared" si="3"/>
        <v>26589.499529669676</v>
      </c>
      <c r="I22" s="3">
        <f t="shared" si="4"/>
        <v>0.20022213501257285</v>
      </c>
      <c r="J22" s="52"/>
      <c r="K22" s="9" t="s">
        <v>835</v>
      </c>
      <c r="L22" s="9"/>
      <c r="M22" s="73">
        <f>+M21+M20</f>
        <v>0.15070533402106223</v>
      </c>
      <c r="N22" s="7"/>
      <c r="O22" s="7"/>
      <c r="P22" s="7"/>
      <c r="Q22" s="7"/>
    </row>
    <row r="23" spans="1:17" x14ac:dyDescent="0.25">
      <c r="A23" t="s">
        <v>190</v>
      </c>
      <c r="B23" s="8" t="s">
        <v>298</v>
      </c>
      <c r="C23" s="15">
        <f>VLOOKUP($A23,RAW!$B$4:$S$283,13,FALSE)</f>
        <v>26800</v>
      </c>
      <c r="D23" s="15">
        <f>VLOOKUP($A23,RAW!$B$4:$S$283,14,FALSE)</f>
        <v>66000</v>
      </c>
      <c r="E23" s="1">
        <f t="shared" si="0"/>
        <v>39200</v>
      </c>
      <c r="F23" s="1">
        <f t="shared" si="1"/>
        <v>4784.9503961208784</v>
      </c>
      <c r="G23" s="16">
        <f t="shared" si="2"/>
        <v>34415.049603879124</v>
      </c>
      <c r="H23" s="16">
        <f t="shared" si="3"/>
        <v>34415.049603879124</v>
      </c>
      <c r="I23" s="3">
        <f t="shared" si="4"/>
        <v>1.2841436419357881</v>
      </c>
      <c r="J23" s="52"/>
      <c r="K23" s="9" t="s">
        <v>836</v>
      </c>
      <c r="L23" s="9"/>
      <c r="M23" s="78">
        <f>+M20/M21</f>
        <v>0.20317459167095847</v>
      </c>
      <c r="N23" s="7"/>
      <c r="O23" s="7"/>
      <c r="P23" s="7"/>
      <c r="Q23" s="7"/>
    </row>
    <row r="24" spans="1:17" x14ac:dyDescent="0.25">
      <c r="A24" t="s">
        <v>19</v>
      </c>
      <c r="B24" s="8" t="s">
        <v>298</v>
      </c>
      <c r="C24" s="15">
        <f>VLOOKUP($A24,RAW!$B$4:$S$283,13,FALSE)</f>
        <v>0</v>
      </c>
      <c r="D24" s="15">
        <f>VLOOKUP($A24,RAW!$B$4:$S$283,14,FALSE)</f>
        <v>0</v>
      </c>
      <c r="E24" s="1">
        <f t="shared" si="0"/>
        <v>0</v>
      </c>
      <c r="F24" s="1">
        <f t="shared" si="1"/>
        <v>0</v>
      </c>
      <c r="G24" s="16">
        <f t="shared" si="2"/>
        <v>0</v>
      </c>
      <c r="H24" s="16">
        <f t="shared" si="3"/>
        <v>0</v>
      </c>
      <c r="I24" s="3" t="str">
        <f t="shared" si="4"/>
        <v/>
      </c>
      <c r="J24" s="52"/>
    </row>
    <row r="25" spans="1:17" x14ac:dyDescent="0.25">
      <c r="A25" t="s">
        <v>95</v>
      </c>
      <c r="B25" s="8" t="s">
        <v>298</v>
      </c>
      <c r="C25" s="15">
        <f>VLOOKUP($A25,RAW!$B$4:$S$283,13,FALSE)</f>
        <v>175900</v>
      </c>
      <c r="D25" s="15">
        <f>VLOOKUP($A25,RAW!$B$4:$S$283,14,FALSE)</f>
        <v>182100</v>
      </c>
      <c r="E25" s="1">
        <f t="shared" si="0"/>
        <v>6200</v>
      </c>
      <c r="F25" s="1">
        <f t="shared" si="1"/>
        <v>31405.700547673976</v>
      </c>
      <c r="G25" s="16">
        <f t="shared" si="2"/>
        <v>-25205.700547673976</v>
      </c>
      <c r="H25" s="16">
        <f t="shared" si="3"/>
        <v>25205.700547673976</v>
      </c>
      <c r="I25" s="3">
        <f t="shared" si="4"/>
        <v>-0.14329562562634438</v>
      </c>
      <c r="J25" s="52"/>
    </row>
    <row r="26" spans="1:17" x14ac:dyDescent="0.25">
      <c r="A26" t="s">
        <v>191</v>
      </c>
      <c r="B26" s="8" t="s">
        <v>298</v>
      </c>
      <c r="C26" s="15">
        <f>VLOOKUP($A26,RAW!$B$4:$S$283,13,FALSE)</f>
        <v>638700</v>
      </c>
      <c r="D26" s="15">
        <f>VLOOKUP($A26,RAW!$B$4:$S$283,14,FALSE)</f>
        <v>496900</v>
      </c>
      <c r="E26" s="1">
        <f t="shared" si="0"/>
        <v>-141800</v>
      </c>
      <c r="F26" s="1">
        <f t="shared" si="1"/>
        <v>114035.36634337333</v>
      </c>
      <c r="G26" s="16">
        <f t="shared" si="2"/>
        <v>-255835.36634337332</v>
      </c>
      <c r="H26" s="16">
        <f t="shared" si="3"/>
        <v>255835.36634337332</v>
      </c>
      <c r="I26" s="3">
        <f t="shared" si="4"/>
        <v>-0.40055639007886851</v>
      </c>
      <c r="J26" s="52"/>
    </row>
    <row r="27" spans="1:17" x14ac:dyDescent="0.25">
      <c r="A27" t="s">
        <v>229</v>
      </c>
      <c r="B27" s="8" t="s">
        <v>298</v>
      </c>
      <c r="C27" s="15">
        <f>VLOOKUP($A27,RAW!$B$4:$S$283,13,FALSE)</f>
        <v>1106500</v>
      </c>
      <c r="D27" s="15">
        <f>VLOOKUP($A27,RAW!$B$4:$S$283,14,FALSE)</f>
        <v>1888200</v>
      </c>
      <c r="E27" s="1">
        <f t="shared" si="0"/>
        <v>781700</v>
      </c>
      <c r="F27" s="1">
        <f t="shared" si="1"/>
        <v>197557.74676521463</v>
      </c>
      <c r="G27" s="16">
        <f t="shared" si="2"/>
        <v>584142.2532347854</v>
      </c>
      <c r="H27" s="16">
        <f t="shared" si="3"/>
        <v>584142.2532347854</v>
      </c>
      <c r="I27" s="3">
        <f t="shared" si="4"/>
        <v>0.52791889131024439</v>
      </c>
      <c r="J27" s="52"/>
    </row>
    <row r="28" spans="1:17" x14ac:dyDescent="0.25">
      <c r="A28" t="s">
        <v>96</v>
      </c>
      <c r="B28" s="8" t="s">
        <v>298</v>
      </c>
      <c r="C28" s="15">
        <f>VLOOKUP($A28,RAW!$B$4:$S$283,13,FALSE)</f>
        <v>318700</v>
      </c>
      <c r="D28" s="15">
        <f>VLOOKUP($A28,RAW!$B$4:$S$283,14,FALSE)</f>
        <v>584900</v>
      </c>
      <c r="E28" s="1">
        <f t="shared" si="0"/>
        <v>266200</v>
      </c>
      <c r="F28" s="1">
        <f t="shared" si="1"/>
        <v>56901.630270288209</v>
      </c>
      <c r="G28" s="16">
        <f t="shared" si="2"/>
        <v>209298.36972971179</v>
      </c>
      <c r="H28" s="16">
        <f t="shared" si="3"/>
        <v>209298.36972971179</v>
      </c>
      <c r="I28" s="3">
        <f t="shared" si="4"/>
        <v>0.6567253521484524</v>
      </c>
      <c r="J28" s="52"/>
    </row>
    <row r="29" spans="1:17" x14ac:dyDescent="0.25">
      <c r="A29" t="s">
        <v>230</v>
      </c>
      <c r="B29" s="8" t="s">
        <v>298</v>
      </c>
      <c r="C29" s="15">
        <f>VLOOKUP($A29,RAW!$B$4:$S$283,13,FALSE)</f>
        <v>387400</v>
      </c>
      <c r="D29" s="15">
        <f>VLOOKUP($A29,RAW!$B$4:$S$283,14,FALSE)</f>
        <v>1143400</v>
      </c>
      <c r="E29" s="1">
        <f t="shared" si="0"/>
        <v>756000</v>
      </c>
      <c r="F29" s="1">
        <f t="shared" si="1"/>
        <v>69167.529233478665</v>
      </c>
      <c r="G29" s="16">
        <f t="shared" si="2"/>
        <v>686832.47076652129</v>
      </c>
      <c r="H29" s="16">
        <f t="shared" si="3"/>
        <v>686832.47076652129</v>
      </c>
      <c r="I29" s="3">
        <f t="shared" si="4"/>
        <v>1.7729284222161108</v>
      </c>
      <c r="J29" s="52"/>
    </row>
    <row r="30" spans="1:17" x14ac:dyDescent="0.25">
      <c r="A30" t="s">
        <v>231</v>
      </c>
      <c r="B30" s="8" t="s">
        <v>298</v>
      </c>
      <c r="C30" s="15">
        <f>VLOOKUP($A30,RAW!$B$4:$S$283,13,FALSE)</f>
        <v>215000</v>
      </c>
      <c r="D30" s="15">
        <f>VLOOKUP($A30,RAW!$B$4:$S$283,14,FALSE)</f>
        <v>326800</v>
      </c>
      <c r="E30" s="1">
        <f t="shared" si="0"/>
        <v>111800</v>
      </c>
      <c r="F30" s="1">
        <f t="shared" si="1"/>
        <v>38386.728924104063</v>
      </c>
      <c r="G30" s="16">
        <f t="shared" si="2"/>
        <v>73413.271075895929</v>
      </c>
      <c r="H30" s="16">
        <f t="shared" si="3"/>
        <v>73413.271075895929</v>
      </c>
      <c r="I30" s="3">
        <f t="shared" si="4"/>
        <v>0.34145707477160897</v>
      </c>
      <c r="J30" s="52"/>
    </row>
    <row r="31" spans="1:17" x14ac:dyDescent="0.25">
      <c r="A31" t="s">
        <v>116</v>
      </c>
      <c r="B31" s="8" t="s">
        <v>298</v>
      </c>
      <c r="C31" s="15">
        <f>VLOOKUP($A31,RAW!$B$4:$S$283,13,FALSE)</f>
        <v>7100</v>
      </c>
      <c r="D31" s="15">
        <f>VLOOKUP($A31,RAW!$B$4:$S$283,14,FALSE)</f>
        <v>8600</v>
      </c>
      <c r="E31" s="1">
        <f t="shared" si="0"/>
        <v>1500</v>
      </c>
      <c r="F31" s="1">
        <f t="shared" si="1"/>
        <v>1267.654769121576</v>
      </c>
      <c r="G31" s="16">
        <f t="shared" si="2"/>
        <v>232.34523087842399</v>
      </c>
      <c r="H31" s="16">
        <f t="shared" si="3"/>
        <v>232.34523087842399</v>
      </c>
      <c r="I31" s="3">
        <f t="shared" si="4"/>
        <v>3.2724680405411828E-2</v>
      </c>
      <c r="J31" s="52"/>
    </row>
    <row r="32" spans="1:17" x14ac:dyDescent="0.25">
      <c r="A32" t="s">
        <v>20</v>
      </c>
      <c r="B32" s="8" t="s">
        <v>298</v>
      </c>
      <c r="C32" s="15">
        <f>VLOOKUP($A32,RAW!$B$4:$S$283,13,FALSE)</f>
        <v>31800</v>
      </c>
      <c r="D32" s="15">
        <f>VLOOKUP($A32,RAW!$B$4:$S$283,14,FALSE)</f>
        <v>54300</v>
      </c>
      <c r="E32" s="1">
        <f t="shared" si="0"/>
        <v>22500</v>
      </c>
      <c r="F32" s="1">
        <f t="shared" si="1"/>
        <v>5677.6650222628332</v>
      </c>
      <c r="G32" s="16">
        <f t="shared" si="2"/>
        <v>16822.334977737166</v>
      </c>
      <c r="H32" s="16">
        <f t="shared" si="3"/>
        <v>16822.334977737166</v>
      </c>
      <c r="I32" s="3">
        <f t="shared" si="4"/>
        <v>0.52900424458292972</v>
      </c>
      <c r="J32" s="52"/>
    </row>
    <row r="33" spans="1:10" x14ac:dyDescent="0.25">
      <c r="A33" t="s">
        <v>97</v>
      </c>
      <c r="B33" s="8" t="s">
        <v>299</v>
      </c>
      <c r="C33" s="15">
        <f>VLOOKUP($A33,RAW!$B$4:$S$283,13,FALSE)</f>
        <v>0</v>
      </c>
      <c r="D33" s="15">
        <f>VLOOKUP($A33,RAW!$B$4:$S$283,14,FALSE)</f>
        <v>0</v>
      </c>
      <c r="E33" s="1">
        <f t="shared" si="0"/>
        <v>0</v>
      </c>
      <c r="F33" s="1">
        <f t="shared" si="1"/>
        <v>0</v>
      </c>
      <c r="G33" s="16">
        <f t="shared" si="2"/>
        <v>0</v>
      </c>
      <c r="H33" s="16">
        <f t="shared" si="3"/>
        <v>0</v>
      </c>
      <c r="I33" s="3" t="str">
        <f t="shared" si="4"/>
        <v/>
      </c>
      <c r="J33" s="52"/>
    </row>
    <row r="34" spans="1:10" x14ac:dyDescent="0.25">
      <c r="A34" t="s">
        <v>5</v>
      </c>
      <c r="B34" s="8" t="s">
        <v>298</v>
      </c>
      <c r="C34" s="15">
        <f>VLOOKUP($A34,RAW!$B$4:$S$283,13,FALSE)</f>
        <v>147300</v>
      </c>
      <c r="D34" s="15">
        <f>VLOOKUP($A34,RAW!$B$4:$S$283,14,FALSE)</f>
        <v>157700</v>
      </c>
      <c r="E34" s="1">
        <f t="shared" si="0"/>
        <v>10400</v>
      </c>
      <c r="F34" s="1">
        <f t="shared" si="1"/>
        <v>26299.372886141991</v>
      </c>
      <c r="G34" s="16">
        <f t="shared" si="2"/>
        <v>-15899.372886141991</v>
      </c>
      <c r="H34" s="16">
        <f t="shared" si="3"/>
        <v>15899.372886141991</v>
      </c>
      <c r="I34" s="3">
        <f t="shared" si="4"/>
        <v>-0.10793871613131019</v>
      </c>
      <c r="J34" s="52"/>
    </row>
    <row r="35" spans="1:10" x14ac:dyDescent="0.25">
      <c r="A35" t="s">
        <v>98</v>
      </c>
      <c r="B35" s="8" t="s">
        <v>299</v>
      </c>
      <c r="C35" s="15">
        <f>VLOOKUP($A35,RAW!$B$4:$S$283,13,FALSE)</f>
        <v>362300</v>
      </c>
      <c r="D35" s="15">
        <f>VLOOKUP($A35,RAW!$B$4:$S$283,14,FALSE)</f>
        <v>626200</v>
      </c>
      <c r="E35" s="1">
        <f t="shared" ref="E35:E66" si="5">D35-C35</f>
        <v>263900</v>
      </c>
      <c r="F35" s="1">
        <f t="shared" ref="F35:F66" si="6">+C35*E$260</f>
        <v>64686.101810246058</v>
      </c>
      <c r="G35" s="16">
        <f t="shared" ref="G35:G66" si="7">+E35-F35</f>
        <v>199213.89818975393</v>
      </c>
      <c r="H35" s="16">
        <f t="shared" ref="H35:H66" si="8">ABS(G35)</f>
        <v>199213.89818975393</v>
      </c>
      <c r="I35" s="3">
        <f t="shared" si="4"/>
        <v>0.54985895166920762</v>
      </c>
      <c r="J35" s="52"/>
    </row>
    <row r="36" spans="1:10" x14ac:dyDescent="0.25">
      <c r="A36" t="s">
        <v>232</v>
      </c>
      <c r="B36" s="8" t="s">
        <v>298</v>
      </c>
      <c r="C36" s="15">
        <f>VLOOKUP($A36,RAW!$B$4:$S$283,13,FALSE)</f>
        <v>893100</v>
      </c>
      <c r="D36" s="15">
        <f>VLOOKUP($A36,RAW!$B$4:$S$283,14,FALSE)</f>
        <v>811200</v>
      </c>
      <c r="E36" s="1">
        <f t="shared" si="5"/>
        <v>-81900</v>
      </c>
      <c r="F36" s="1">
        <f t="shared" si="6"/>
        <v>159456.68652147599</v>
      </c>
      <c r="G36" s="16">
        <f t="shared" si="7"/>
        <v>-241356.68652147599</v>
      </c>
      <c r="H36" s="16">
        <f t="shared" si="8"/>
        <v>241356.68652147599</v>
      </c>
      <c r="I36" s="3">
        <f t="shared" si="4"/>
        <v>-0.27024598199694994</v>
      </c>
      <c r="J36" s="52"/>
    </row>
    <row r="37" spans="1:10" x14ac:dyDescent="0.25">
      <c r="A37" t="s">
        <v>3</v>
      </c>
      <c r="B37" s="8" t="s">
        <v>298</v>
      </c>
      <c r="C37" s="15">
        <f>VLOOKUP($A37,RAW!$B$4:$S$283,13,FALSE)</f>
        <v>254400</v>
      </c>
      <c r="D37" s="15">
        <f>VLOOKUP($A37,RAW!$B$4:$S$283,14,FALSE)</f>
        <v>404300</v>
      </c>
      <c r="E37" s="1">
        <f t="shared" si="5"/>
        <v>149900</v>
      </c>
      <c r="F37" s="1">
        <f t="shared" si="6"/>
        <v>45421.320178102666</v>
      </c>
      <c r="G37" s="16">
        <f t="shared" si="7"/>
        <v>104478.67982189733</v>
      </c>
      <c r="H37" s="16">
        <f t="shared" si="8"/>
        <v>104478.67982189733</v>
      </c>
      <c r="I37" s="3">
        <f t="shared" si="4"/>
        <v>0.41068663452003668</v>
      </c>
      <c r="J37" s="52"/>
    </row>
    <row r="38" spans="1:10" x14ac:dyDescent="0.25">
      <c r="A38" t="s">
        <v>49</v>
      </c>
      <c r="B38" s="8" t="s">
        <v>299</v>
      </c>
      <c r="C38" s="15">
        <f>VLOOKUP($A38,RAW!$B$4:$S$283,13,FALSE)</f>
        <v>33100</v>
      </c>
      <c r="D38" s="15">
        <f>VLOOKUP($A38,RAW!$B$4:$S$283,14,FALSE)</f>
        <v>72500</v>
      </c>
      <c r="E38" s="1">
        <f t="shared" si="5"/>
        <v>39400</v>
      </c>
      <c r="F38" s="1">
        <f t="shared" si="6"/>
        <v>5909.7708250597416</v>
      </c>
      <c r="G38" s="16">
        <f t="shared" si="7"/>
        <v>33490.229174940258</v>
      </c>
      <c r="H38" s="16">
        <f t="shared" si="8"/>
        <v>33490.229174940258</v>
      </c>
      <c r="I38" s="3">
        <f t="shared" si="4"/>
        <v>1.011789401055597</v>
      </c>
      <c r="J38" s="52"/>
    </row>
    <row r="39" spans="1:10" x14ac:dyDescent="0.25">
      <c r="A39" t="s">
        <v>6</v>
      </c>
      <c r="B39" s="8" t="s">
        <v>299</v>
      </c>
      <c r="C39" s="15">
        <f>VLOOKUP($A39,RAW!$B$4:$S$283,13,FALSE)</f>
        <v>21600</v>
      </c>
      <c r="D39" s="15">
        <f>VLOOKUP($A39,RAW!$B$4:$S$283,14,FALSE)</f>
        <v>0</v>
      </c>
      <c r="E39" s="1">
        <f t="shared" si="5"/>
        <v>-21600</v>
      </c>
      <c r="F39" s="1">
        <f t="shared" si="6"/>
        <v>3856.5271849332453</v>
      </c>
      <c r="G39" s="16">
        <f t="shared" si="7"/>
        <v>-25456.527184933246</v>
      </c>
      <c r="H39" s="16">
        <f t="shared" si="8"/>
        <v>25456.527184933246</v>
      </c>
      <c r="I39" s="3">
        <f t="shared" si="4"/>
        <v>-1.178542925228391</v>
      </c>
      <c r="J39" s="52"/>
    </row>
    <row r="40" spans="1:10" x14ac:dyDescent="0.25">
      <c r="A40" t="s">
        <v>192</v>
      </c>
      <c r="B40" s="8" t="s">
        <v>298</v>
      </c>
      <c r="C40" s="15">
        <f>VLOOKUP($A40,RAW!$B$4:$S$283,13,FALSE)</f>
        <v>10700</v>
      </c>
      <c r="D40" s="15">
        <f>VLOOKUP($A40,RAW!$B$4:$S$283,14,FALSE)</f>
        <v>12500</v>
      </c>
      <c r="E40" s="1">
        <f t="shared" si="5"/>
        <v>1800</v>
      </c>
      <c r="F40" s="1">
        <f t="shared" si="6"/>
        <v>1910.4092999437837</v>
      </c>
      <c r="G40" s="16">
        <f t="shared" si="7"/>
        <v>-110.40929994378371</v>
      </c>
      <c r="H40" s="16">
        <f t="shared" si="8"/>
        <v>110.40929994378371</v>
      </c>
      <c r="I40" s="3">
        <f t="shared" si="4"/>
        <v>-1.031862616297044E-2</v>
      </c>
      <c r="J40" s="52"/>
    </row>
    <row r="41" spans="1:10" x14ac:dyDescent="0.25">
      <c r="A41" t="s">
        <v>234</v>
      </c>
      <c r="B41" s="8" t="s">
        <v>298</v>
      </c>
      <c r="C41" s="15">
        <f>VLOOKUP($A41,RAW!$B$4:$S$283,13,FALSE)</f>
        <v>11200</v>
      </c>
      <c r="D41" s="15">
        <f>VLOOKUP($A41,RAW!$B$4:$S$283,14,FALSE)</f>
        <v>0</v>
      </c>
      <c r="E41" s="1">
        <f t="shared" si="5"/>
        <v>-11200</v>
      </c>
      <c r="F41" s="1">
        <f t="shared" si="6"/>
        <v>1999.6807625579791</v>
      </c>
      <c r="G41" s="16">
        <f t="shared" si="7"/>
        <v>-13199.680762557979</v>
      </c>
      <c r="H41" s="16">
        <f t="shared" si="8"/>
        <v>13199.680762557979</v>
      </c>
      <c r="I41" s="3">
        <f t="shared" si="4"/>
        <v>-1.178542925228391</v>
      </c>
      <c r="J41" s="52"/>
    </row>
    <row r="42" spans="1:10" x14ac:dyDescent="0.25">
      <c r="A42" t="s">
        <v>193</v>
      </c>
      <c r="B42" s="8" t="s">
        <v>299</v>
      </c>
      <c r="C42" s="15">
        <f>VLOOKUP($A42,RAW!$B$4:$S$283,13,FALSE)</f>
        <v>6600</v>
      </c>
      <c r="D42" s="15">
        <f>VLOOKUP($A42,RAW!$B$4:$S$283,14,FALSE)</f>
        <v>0</v>
      </c>
      <c r="E42" s="1">
        <f t="shared" si="5"/>
        <v>-6600</v>
      </c>
      <c r="F42" s="1">
        <f t="shared" si="6"/>
        <v>1178.3833065073804</v>
      </c>
      <c r="G42" s="16">
        <f t="shared" si="7"/>
        <v>-7778.3833065073804</v>
      </c>
      <c r="H42" s="16">
        <f t="shared" si="8"/>
        <v>7778.3833065073804</v>
      </c>
      <c r="I42" s="3">
        <f t="shared" si="4"/>
        <v>-1.178542925228391</v>
      </c>
      <c r="J42" s="52"/>
    </row>
    <row r="43" spans="1:10" x14ac:dyDescent="0.25">
      <c r="A43" t="s">
        <v>125</v>
      </c>
      <c r="B43" s="8" t="s">
        <v>299</v>
      </c>
      <c r="C43" s="15">
        <f>VLOOKUP($A43,RAW!$B$4:$S$283,13,FALSE)</f>
        <v>35700</v>
      </c>
      <c r="D43" s="15">
        <f>VLOOKUP($A43,RAW!$B$4:$S$283,14,FALSE)</f>
        <v>41100</v>
      </c>
      <c r="E43" s="1">
        <f t="shared" si="5"/>
        <v>5400</v>
      </c>
      <c r="F43" s="1">
        <f t="shared" si="6"/>
        <v>6373.9824306535584</v>
      </c>
      <c r="G43" s="16">
        <f t="shared" si="7"/>
        <v>-973.98243065355837</v>
      </c>
      <c r="H43" s="16">
        <f t="shared" si="8"/>
        <v>973.98243065355837</v>
      </c>
      <c r="I43" s="3">
        <f t="shared" si="4"/>
        <v>-2.7282421026710319E-2</v>
      </c>
      <c r="J43" s="52"/>
    </row>
    <row r="44" spans="1:10" x14ac:dyDescent="0.25">
      <c r="A44" t="s">
        <v>9</v>
      </c>
      <c r="B44" s="8" t="s">
        <v>298</v>
      </c>
      <c r="C44" s="15">
        <f>VLOOKUP($A44,RAW!$B$4:$S$283,13,FALSE)</f>
        <v>49800</v>
      </c>
      <c r="D44" s="15">
        <f>VLOOKUP($A44,RAW!$B$4:$S$283,14,FALSE)</f>
        <v>37800</v>
      </c>
      <c r="E44" s="1">
        <f t="shared" si="5"/>
        <v>-12000</v>
      </c>
      <c r="F44" s="1">
        <f t="shared" si="6"/>
        <v>8891.437676373871</v>
      </c>
      <c r="G44" s="16">
        <f t="shared" si="7"/>
        <v>-20891.437676373869</v>
      </c>
      <c r="H44" s="16">
        <f t="shared" si="8"/>
        <v>20891.437676373869</v>
      </c>
      <c r="I44" s="3">
        <f t="shared" si="4"/>
        <v>-0.41950678065007768</v>
      </c>
      <c r="J44" s="52"/>
    </row>
    <row r="45" spans="1:10" x14ac:dyDescent="0.25">
      <c r="A45" t="s">
        <v>99</v>
      </c>
      <c r="B45" s="8" t="s">
        <v>298</v>
      </c>
      <c r="C45" s="15">
        <f>VLOOKUP($A45,RAW!$B$4:$S$283,13,FALSE)</f>
        <v>2161200</v>
      </c>
      <c r="D45" s="15">
        <f>VLOOKUP($A45,RAW!$B$4:$S$283,14,FALSE)</f>
        <v>2353900</v>
      </c>
      <c r="E45" s="1">
        <f t="shared" si="5"/>
        <v>192700</v>
      </c>
      <c r="F45" s="1">
        <f t="shared" si="6"/>
        <v>385866.9700035986</v>
      </c>
      <c r="G45" s="16">
        <f t="shared" si="7"/>
        <v>-193166.9700035986</v>
      </c>
      <c r="H45" s="16">
        <f t="shared" si="8"/>
        <v>193166.9700035986</v>
      </c>
      <c r="I45" s="3">
        <f t="shared" si="4"/>
        <v>-8.9379497503053212E-2</v>
      </c>
      <c r="J45" s="52"/>
    </row>
    <row r="46" spans="1:10" x14ac:dyDescent="0.25">
      <c r="A46" t="s">
        <v>233</v>
      </c>
      <c r="B46" s="8" t="s">
        <v>299</v>
      </c>
      <c r="C46" s="15">
        <f>VLOOKUP($A46,RAW!$B$4:$S$283,13,FALSE)</f>
        <v>7000</v>
      </c>
      <c r="D46" s="15">
        <f>VLOOKUP($A46,RAW!$B$4:$S$283,14,FALSE)</f>
        <v>0</v>
      </c>
      <c r="E46" s="1">
        <f t="shared" si="5"/>
        <v>-7000</v>
      </c>
      <c r="F46" s="1">
        <f t="shared" si="6"/>
        <v>1249.8004765987369</v>
      </c>
      <c r="G46" s="16">
        <f t="shared" si="7"/>
        <v>-8249.8004765987371</v>
      </c>
      <c r="H46" s="16">
        <f t="shared" si="8"/>
        <v>8249.8004765987371</v>
      </c>
      <c r="I46" s="3">
        <f t="shared" si="4"/>
        <v>-1.178542925228391</v>
      </c>
      <c r="J46" s="52"/>
    </row>
    <row r="47" spans="1:10" x14ac:dyDescent="0.25">
      <c r="A47" t="s">
        <v>194</v>
      </c>
      <c r="B47" s="8" t="s">
        <v>299</v>
      </c>
      <c r="C47" s="15">
        <f>VLOOKUP($A47,RAW!$B$4:$S$283,13,FALSE)</f>
        <v>56600</v>
      </c>
      <c r="D47" s="15">
        <f>VLOOKUP($A47,RAW!$B$4:$S$283,14,FALSE)</f>
        <v>91600</v>
      </c>
      <c r="E47" s="1">
        <f t="shared" si="5"/>
        <v>35000</v>
      </c>
      <c r="F47" s="1">
        <f t="shared" si="6"/>
        <v>10105.529567926929</v>
      </c>
      <c r="G47" s="16">
        <f t="shared" si="7"/>
        <v>24894.470432073071</v>
      </c>
      <c r="H47" s="16">
        <f t="shared" si="8"/>
        <v>24894.470432073071</v>
      </c>
      <c r="I47" s="3">
        <f t="shared" si="4"/>
        <v>0.43983163307549594</v>
      </c>
      <c r="J47" s="52"/>
    </row>
    <row r="48" spans="1:10" x14ac:dyDescent="0.25">
      <c r="A48" t="s">
        <v>126</v>
      </c>
      <c r="B48" s="8" t="s">
        <v>298</v>
      </c>
      <c r="C48" s="15">
        <f>VLOOKUP($A48,RAW!$B$4:$S$283,13,FALSE)</f>
        <v>245100</v>
      </c>
      <c r="D48" s="15">
        <f>VLOOKUP($A48,RAW!$B$4:$S$283,14,FALSE)</f>
        <v>276100</v>
      </c>
      <c r="E48" s="1">
        <f t="shared" si="5"/>
        <v>31000</v>
      </c>
      <c r="F48" s="1">
        <f t="shared" si="6"/>
        <v>43760.870973478632</v>
      </c>
      <c r="G48" s="16">
        <f t="shared" si="7"/>
        <v>-12760.870973478632</v>
      </c>
      <c r="H48" s="16">
        <f t="shared" si="8"/>
        <v>12760.870973478632</v>
      </c>
      <c r="I48" s="3">
        <f t="shared" si="4"/>
        <v>-5.2063937060296335E-2</v>
      </c>
      <c r="J48" s="52"/>
    </row>
    <row r="49" spans="1:10" x14ac:dyDescent="0.25">
      <c r="A49" t="s">
        <v>195</v>
      </c>
      <c r="B49" s="8" t="s">
        <v>298</v>
      </c>
      <c r="C49" s="15">
        <f>VLOOKUP($A49,RAW!$B$4:$S$283,13,FALSE)</f>
        <v>278500</v>
      </c>
      <c r="D49" s="15">
        <f>VLOOKUP($A49,RAW!$B$4:$S$283,14,FALSE)</f>
        <v>450100</v>
      </c>
      <c r="E49" s="1">
        <f t="shared" si="5"/>
        <v>171600</v>
      </c>
      <c r="F49" s="1">
        <f t="shared" si="6"/>
        <v>49724.204676106892</v>
      </c>
      <c r="G49" s="16">
        <f t="shared" si="7"/>
        <v>121875.79532389311</v>
      </c>
      <c r="H49" s="16">
        <f t="shared" si="8"/>
        <v>121875.79532389311</v>
      </c>
      <c r="I49" s="3">
        <f t="shared" si="4"/>
        <v>0.43761506399961619</v>
      </c>
      <c r="J49" s="52"/>
    </row>
    <row r="50" spans="1:10" x14ac:dyDescent="0.25">
      <c r="A50" t="s">
        <v>80</v>
      </c>
      <c r="B50" s="8" t="s">
        <v>298</v>
      </c>
      <c r="C50" s="15">
        <f>VLOOKUP($A50,RAW!$B$4:$S$283,13,FALSE)</f>
        <v>702500</v>
      </c>
      <c r="D50" s="15">
        <f>VLOOKUP($A50,RAW!$B$4:$S$283,14,FALSE)</f>
        <v>935100</v>
      </c>
      <c r="E50" s="1">
        <f t="shared" si="5"/>
        <v>232600</v>
      </c>
      <c r="F50" s="1">
        <f t="shared" si="6"/>
        <v>125426.40497294467</v>
      </c>
      <c r="G50" s="16">
        <f t="shared" si="7"/>
        <v>107173.59502705533</v>
      </c>
      <c r="H50" s="16">
        <f t="shared" si="8"/>
        <v>107173.59502705533</v>
      </c>
      <c r="I50" s="3">
        <f t="shared" si="4"/>
        <v>0.15256027761858409</v>
      </c>
      <c r="J50" s="52"/>
    </row>
    <row r="51" spans="1:10" x14ac:dyDescent="0.25">
      <c r="A51" t="s">
        <v>81</v>
      </c>
      <c r="B51" s="8" t="s">
        <v>298</v>
      </c>
      <c r="C51" s="15">
        <f>VLOOKUP($A51,RAW!$B$4:$S$283,13,FALSE)</f>
        <v>26800</v>
      </c>
      <c r="D51" s="15">
        <f>VLOOKUP($A51,RAW!$B$4:$S$283,14,FALSE)</f>
        <v>21700</v>
      </c>
      <c r="E51" s="1">
        <f t="shared" si="5"/>
        <v>-5100</v>
      </c>
      <c r="F51" s="1">
        <f t="shared" si="6"/>
        <v>4784.9503961208784</v>
      </c>
      <c r="G51" s="16">
        <f t="shared" si="7"/>
        <v>-9884.9503961208793</v>
      </c>
      <c r="H51" s="16">
        <f t="shared" si="8"/>
        <v>9884.9503961208793</v>
      </c>
      <c r="I51" s="3">
        <f t="shared" si="4"/>
        <v>-0.36884143269107761</v>
      </c>
      <c r="J51" s="52"/>
    </row>
    <row r="52" spans="1:10" x14ac:dyDescent="0.25">
      <c r="A52" t="s">
        <v>8</v>
      </c>
      <c r="B52" s="8" t="s">
        <v>298</v>
      </c>
      <c r="C52" s="15">
        <f>VLOOKUP($A52,RAW!$B$4:$S$283,13,FALSE)</f>
        <v>84700</v>
      </c>
      <c r="D52" s="15">
        <f>VLOOKUP($A52,RAW!$B$4:$S$283,14,FALSE)</f>
        <v>89700</v>
      </c>
      <c r="E52" s="1">
        <f t="shared" si="5"/>
        <v>5000</v>
      </c>
      <c r="F52" s="1">
        <f t="shared" si="6"/>
        <v>15122.585766844717</v>
      </c>
      <c r="G52" s="16">
        <f t="shared" si="7"/>
        <v>-10122.585766844717</v>
      </c>
      <c r="H52" s="16">
        <f t="shared" si="8"/>
        <v>10122.585766844717</v>
      </c>
      <c r="I52" s="3">
        <f t="shared" si="4"/>
        <v>-0.1195110480146956</v>
      </c>
      <c r="J52" s="52"/>
    </row>
    <row r="53" spans="1:10" x14ac:dyDescent="0.25">
      <c r="A53" t="s">
        <v>127</v>
      </c>
      <c r="B53" s="8" t="s">
        <v>298</v>
      </c>
      <c r="C53" s="15">
        <f>VLOOKUP($A53,RAW!$B$4:$S$283,13,FALSE)</f>
        <v>1130100</v>
      </c>
      <c r="D53" s="15">
        <f>VLOOKUP($A53,RAW!$B$4:$S$283,14,FALSE)</f>
        <v>1553700</v>
      </c>
      <c r="E53" s="1">
        <f t="shared" si="5"/>
        <v>423600</v>
      </c>
      <c r="F53" s="1">
        <f t="shared" si="6"/>
        <v>201771.35980060467</v>
      </c>
      <c r="G53" s="16">
        <f t="shared" si="7"/>
        <v>221828.64019939533</v>
      </c>
      <c r="H53" s="16">
        <f t="shared" si="8"/>
        <v>221828.64019939533</v>
      </c>
      <c r="I53" s="3">
        <f t="shared" si="4"/>
        <v>0.19629116025077015</v>
      </c>
      <c r="J53" s="52"/>
    </row>
    <row r="54" spans="1:10" x14ac:dyDescent="0.25">
      <c r="A54" t="s">
        <v>100</v>
      </c>
      <c r="B54" s="8" t="s">
        <v>298</v>
      </c>
      <c r="C54" s="15">
        <f>VLOOKUP($A54,RAW!$B$4:$S$283,13,FALSE)</f>
        <v>1433400</v>
      </c>
      <c r="D54" s="15">
        <f>VLOOKUP($A54,RAW!$B$4:$S$283,14,FALSE)</f>
        <v>2676600</v>
      </c>
      <c r="E54" s="1">
        <f t="shared" si="5"/>
        <v>1243200</v>
      </c>
      <c r="F54" s="1">
        <f t="shared" si="6"/>
        <v>255923.42902237564</v>
      </c>
      <c r="G54" s="16">
        <f t="shared" si="7"/>
        <v>987276.57097762439</v>
      </c>
      <c r="H54" s="16">
        <f t="shared" si="8"/>
        <v>987276.57097762439</v>
      </c>
      <c r="I54" s="3">
        <f t="shared" si="4"/>
        <v>0.68876557205080535</v>
      </c>
      <c r="J54" s="52"/>
    </row>
    <row r="55" spans="1:10" x14ac:dyDescent="0.25">
      <c r="A55" t="s">
        <v>128</v>
      </c>
      <c r="B55" s="8" t="s">
        <v>298</v>
      </c>
      <c r="C55" s="15">
        <f>VLOOKUP($A55,RAW!$B$4:$S$283,13,FALSE)</f>
        <v>83100</v>
      </c>
      <c r="D55" s="15">
        <f>VLOOKUP($A55,RAW!$B$4:$S$283,14,FALSE)</f>
        <v>89500</v>
      </c>
      <c r="E55" s="1">
        <f t="shared" si="5"/>
        <v>6400</v>
      </c>
      <c r="F55" s="1">
        <f t="shared" si="6"/>
        <v>14836.917086479292</v>
      </c>
      <c r="G55" s="16">
        <f t="shared" si="7"/>
        <v>-8436.9170864792923</v>
      </c>
      <c r="H55" s="16">
        <f t="shared" si="8"/>
        <v>8436.9170864792923</v>
      </c>
      <c r="I55" s="3">
        <f t="shared" si="4"/>
        <v>-0.10152728142574359</v>
      </c>
      <c r="J55" s="52"/>
    </row>
    <row r="56" spans="1:10" x14ac:dyDescent="0.25">
      <c r="A56" t="s">
        <v>196</v>
      </c>
      <c r="B56" s="8" t="s">
        <v>298</v>
      </c>
      <c r="C56" s="15">
        <f>VLOOKUP($A56,RAW!$B$4:$S$283,13,FALSE)</f>
        <v>15800</v>
      </c>
      <c r="D56" s="15">
        <f>VLOOKUP($A56,RAW!$B$4:$S$283,14,FALSE)</f>
        <v>14900</v>
      </c>
      <c r="E56" s="1">
        <f t="shared" si="5"/>
        <v>-900</v>
      </c>
      <c r="F56" s="1">
        <f t="shared" si="6"/>
        <v>2820.9782186085777</v>
      </c>
      <c r="G56" s="16">
        <f t="shared" si="7"/>
        <v>-3720.9782186085777</v>
      </c>
      <c r="H56" s="16">
        <f t="shared" si="8"/>
        <v>3720.9782186085777</v>
      </c>
      <c r="I56" s="3">
        <f t="shared" si="4"/>
        <v>-0.23550495054484669</v>
      </c>
      <c r="J56" s="52"/>
    </row>
    <row r="57" spans="1:10" x14ac:dyDescent="0.25">
      <c r="A57" t="s">
        <v>235</v>
      </c>
      <c r="B57" s="8" t="s">
        <v>298</v>
      </c>
      <c r="C57" s="15">
        <f>VLOOKUP($A57,RAW!$B$4:$S$283,13,FALSE)</f>
        <v>672800</v>
      </c>
      <c r="D57" s="15">
        <f>VLOOKUP($A57,RAW!$B$4:$S$283,14,FALSE)</f>
        <v>962600</v>
      </c>
      <c r="E57" s="1">
        <f t="shared" si="5"/>
        <v>289800</v>
      </c>
      <c r="F57" s="1">
        <f t="shared" si="6"/>
        <v>120123.68009366146</v>
      </c>
      <c r="G57" s="16">
        <f t="shared" si="7"/>
        <v>169676.31990633853</v>
      </c>
      <c r="H57" s="16">
        <f t="shared" si="8"/>
        <v>169676.31990633853</v>
      </c>
      <c r="I57" s="3">
        <f t="shared" si="4"/>
        <v>0.25219429236970647</v>
      </c>
      <c r="J57" s="52"/>
    </row>
    <row r="58" spans="1:10" x14ac:dyDescent="0.25">
      <c r="A58" t="s">
        <v>21</v>
      </c>
      <c r="B58" s="8" t="s">
        <v>298</v>
      </c>
      <c r="C58" s="15">
        <f>VLOOKUP($A58,RAW!$B$4:$S$283,13,FALSE)</f>
        <v>125600</v>
      </c>
      <c r="D58" s="15">
        <f>VLOOKUP($A58,RAW!$B$4:$S$283,14,FALSE)</f>
        <v>107900</v>
      </c>
      <c r="E58" s="1">
        <f t="shared" si="5"/>
        <v>-17700</v>
      </c>
      <c r="F58" s="1">
        <f t="shared" si="6"/>
        <v>22424.99140868591</v>
      </c>
      <c r="G58" s="16">
        <f t="shared" si="7"/>
        <v>-40124.991408685906</v>
      </c>
      <c r="H58" s="16">
        <f t="shared" si="8"/>
        <v>40124.991408685906</v>
      </c>
      <c r="I58" s="3">
        <f t="shared" si="4"/>
        <v>-0.31946649210737188</v>
      </c>
      <c r="J58" s="52"/>
    </row>
    <row r="59" spans="1:10" x14ac:dyDescent="0.25">
      <c r="A59" t="s">
        <v>0</v>
      </c>
      <c r="B59" s="8" t="s">
        <v>298</v>
      </c>
      <c r="C59" s="15">
        <f>VLOOKUP($A59,RAW!$B$4:$S$283,13,FALSE)</f>
        <v>238600</v>
      </c>
      <c r="D59" s="15">
        <f>VLOOKUP($A59,RAW!$B$4:$S$283,14,FALSE)</f>
        <v>320100</v>
      </c>
      <c r="E59" s="1">
        <f t="shared" si="5"/>
        <v>81500</v>
      </c>
      <c r="F59" s="1">
        <f t="shared" si="6"/>
        <v>42600.341959494093</v>
      </c>
      <c r="G59" s="16">
        <f t="shared" si="7"/>
        <v>38899.658040505907</v>
      </c>
      <c r="H59" s="16">
        <f t="shared" si="8"/>
        <v>38899.658040505907</v>
      </c>
      <c r="I59" s="3">
        <f t="shared" si="4"/>
        <v>0.16303293395015048</v>
      </c>
      <c r="J59" s="52"/>
    </row>
    <row r="60" spans="1:10" x14ac:dyDescent="0.25">
      <c r="A60" t="s">
        <v>113</v>
      </c>
      <c r="B60" s="8" t="s">
        <v>298</v>
      </c>
      <c r="C60" s="15">
        <f>VLOOKUP($A60,RAW!$B$4:$S$283,13,FALSE)</f>
        <v>7246500</v>
      </c>
      <c r="D60" s="15">
        <f>VLOOKUP($A60,RAW!$B$4:$S$283,14,FALSE)</f>
        <v>9105800</v>
      </c>
      <c r="E60" s="1">
        <f t="shared" si="5"/>
        <v>1859300</v>
      </c>
      <c r="F60" s="1">
        <f t="shared" si="6"/>
        <v>1293811.3076675353</v>
      </c>
      <c r="G60" s="16">
        <f t="shared" si="7"/>
        <v>565488.69233246474</v>
      </c>
      <c r="H60" s="16">
        <f t="shared" si="8"/>
        <v>565488.69233246474</v>
      </c>
      <c r="I60" s="3">
        <f t="shared" si="4"/>
        <v>7.8036112927960352E-2</v>
      </c>
      <c r="J60" s="52"/>
    </row>
    <row r="61" spans="1:10" x14ac:dyDescent="0.25">
      <c r="A61" t="s">
        <v>101</v>
      </c>
      <c r="B61" s="8" t="s">
        <v>298</v>
      </c>
      <c r="C61" s="15">
        <f>VLOOKUP($A61,RAW!$B$4:$S$283,13,FALSE)</f>
        <v>64400</v>
      </c>
      <c r="D61" s="15">
        <f>VLOOKUP($A61,RAW!$B$4:$S$283,14,FALSE)</f>
        <v>103200</v>
      </c>
      <c r="E61" s="1">
        <f t="shared" si="5"/>
        <v>38800</v>
      </c>
      <c r="F61" s="1">
        <f t="shared" si="6"/>
        <v>11498.16438470838</v>
      </c>
      <c r="G61" s="16">
        <f t="shared" si="7"/>
        <v>27301.83561529162</v>
      </c>
      <c r="H61" s="16">
        <f t="shared" si="8"/>
        <v>27301.83561529162</v>
      </c>
      <c r="I61" s="3">
        <f t="shared" si="4"/>
        <v>0.42394154682129848</v>
      </c>
      <c r="J61" s="52"/>
    </row>
    <row r="62" spans="1:10" x14ac:dyDescent="0.25">
      <c r="A62" t="s">
        <v>23</v>
      </c>
      <c r="B62" s="8" t="s">
        <v>298</v>
      </c>
      <c r="C62" s="15">
        <f>VLOOKUP($A62,RAW!$B$4:$S$283,13,FALSE)</f>
        <v>46600</v>
      </c>
      <c r="D62" s="15">
        <f>VLOOKUP($A62,RAW!$B$4:$S$283,14,FALSE)</f>
        <v>0</v>
      </c>
      <c r="E62" s="1">
        <f t="shared" si="5"/>
        <v>-46600</v>
      </c>
      <c r="F62" s="1">
        <f t="shared" si="6"/>
        <v>8320.1003156430197</v>
      </c>
      <c r="G62" s="16">
        <f t="shared" si="7"/>
        <v>-54920.100315643023</v>
      </c>
      <c r="H62" s="16">
        <f t="shared" si="8"/>
        <v>54920.100315643023</v>
      </c>
      <c r="I62" s="3">
        <f t="shared" si="4"/>
        <v>-1.178542925228391</v>
      </c>
      <c r="J62" s="52"/>
    </row>
    <row r="63" spans="1:10" x14ac:dyDescent="0.25">
      <c r="A63" t="s">
        <v>129</v>
      </c>
      <c r="B63" s="8" t="s">
        <v>298</v>
      </c>
      <c r="C63" s="15">
        <f>VLOOKUP($A63,RAW!$B$4:$S$283,13,FALSE)</f>
        <v>191400</v>
      </c>
      <c r="D63" s="15">
        <f>VLOOKUP($A63,RAW!$B$4:$S$283,14,FALSE)</f>
        <v>80500</v>
      </c>
      <c r="E63" s="1">
        <f t="shared" si="5"/>
        <v>-110900</v>
      </c>
      <c r="F63" s="1">
        <f t="shared" si="6"/>
        <v>34173.115888714034</v>
      </c>
      <c r="G63" s="16">
        <f t="shared" si="7"/>
        <v>-145073.11588871403</v>
      </c>
      <c r="H63" s="16">
        <f t="shared" si="8"/>
        <v>145073.11588871403</v>
      </c>
      <c r="I63" s="3">
        <f t="shared" si="4"/>
        <v>-0.75795776326391862</v>
      </c>
      <c r="J63" s="52"/>
    </row>
    <row r="64" spans="1:10" x14ac:dyDescent="0.25">
      <c r="A64" t="s">
        <v>197</v>
      </c>
      <c r="B64" s="8" t="s">
        <v>298</v>
      </c>
      <c r="C64" s="15">
        <f>VLOOKUP($A64,RAW!$B$4:$S$283,13,FALSE)</f>
        <v>13000</v>
      </c>
      <c r="D64" s="15">
        <f>VLOOKUP($A64,RAW!$B$4:$S$283,14,FALSE)</f>
        <v>0</v>
      </c>
      <c r="E64" s="1">
        <f t="shared" si="5"/>
        <v>-13000</v>
      </c>
      <c r="F64" s="1">
        <f t="shared" si="6"/>
        <v>2321.058027969083</v>
      </c>
      <c r="G64" s="16">
        <f t="shared" si="7"/>
        <v>-15321.058027969084</v>
      </c>
      <c r="H64" s="16">
        <f t="shared" si="8"/>
        <v>15321.058027969084</v>
      </c>
      <c r="I64" s="3">
        <f t="shared" si="4"/>
        <v>-1.178542925228391</v>
      </c>
      <c r="J64" s="52"/>
    </row>
    <row r="65" spans="1:10" x14ac:dyDescent="0.25">
      <c r="A65" t="s">
        <v>82</v>
      </c>
      <c r="B65" s="8" t="s">
        <v>299</v>
      </c>
      <c r="C65" s="15">
        <f>VLOOKUP($A65,RAW!$B$4:$S$283,13,FALSE)</f>
        <v>49300</v>
      </c>
      <c r="D65" s="15">
        <f>VLOOKUP($A65,RAW!$B$4:$S$283,14,FALSE)</f>
        <v>59000</v>
      </c>
      <c r="E65" s="1">
        <f t="shared" si="5"/>
        <v>9700</v>
      </c>
      <c r="F65" s="1">
        <f t="shared" si="6"/>
        <v>8802.1662137596759</v>
      </c>
      <c r="G65" s="16">
        <f t="shared" si="7"/>
        <v>897.83378624032412</v>
      </c>
      <c r="H65" s="16">
        <f t="shared" si="8"/>
        <v>897.83378624032412</v>
      </c>
      <c r="I65" s="3">
        <f t="shared" si="4"/>
        <v>1.8211638666132336E-2</v>
      </c>
      <c r="J65" s="52"/>
    </row>
    <row r="66" spans="1:10" x14ac:dyDescent="0.25">
      <c r="A66" t="s">
        <v>236</v>
      </c>
      <c r="B66" s="8" t="s">
        <v>298</v>
      </c>
      <c r="C66" s="15">
        <f>VLOOKUP($A66,RAW!$B$4:$S$283,13,FALSE)</f>
        <v>1288800</v>
      </c>
      <c r="D66" s="15">
        <f>VLOOKUP($A66,RAW!$B$4:$S$283,14,FALSE)</f>
        <v>2321800</v>
      </c>
      <c r="E66" s="1">
        <f t="shared" si="5"/>
        <v>1033000</v>
      </c>
      <c r="F66" s="1">
        <f t="shared" si="6"/>
        <v>230106.12203435032</v>
      </c>
      <c r="G66" s="16">
        <f t="shared" si="7"/>
        <v>802893.87796564971</v>
      </c>
      <c r="H66" s="16">
        <f t="shared" si="8"/>
        <v>802893.87796564971</v>
      </c>
      <c r="I66" s="3">
        <f t="shared" si="4"/>
        <v>0.62297786930916332</v>
      </c>
      <c r="J66" s="52"/>
    </row>
    <row r="67" spans="1:10" x14ac:dyDescent="0.25">
      <c r="A67" t="s">
        <v>237</v>
      </c>
      <c r="B67" s="8" t="s">
        <v>298</v>
      </c>
      <c r="C67" s="15">
        <f>VLOOKUP($A67,RAW!$B$4:$S$283,13,FALSE)</f>
        <v>272200</v>
      </c>
      <c r="D67" s="15">
        <f>VLOOKUP($A67,RAW!$B$4:$S$283,14,FALSE)</f>
        <v>332900</v>
      </c>
      <c r="E67" s="1">
        <f t="shared" ref="E67:E98" si="9">D67-C67</f>
        <v>60700</v>
      </c>
      <c r="F67" s="1">
        <f t="shared" ref="F67:F98" si="10">+C67*E$260</f>
        <v>48599.384247168025</v>
      </c>
      <c r="G67" s="16">
        <f t="shared" ref="G67:G98" si="11">+E67-F67</f>
        <v>12100.615752831975</v>
      </c>
      <c r="H67" s="16">
        <f t="shared" ref="H67:H98" si="12">ABS(G67)</f>
        <v>12100.615752831975</v>
      </c>
      <c r="I67" s="3">
        <f t="shared" si="4"/>
        <v>4.4454870510036645E-2</v>
      </c>
      <c r="J67" s="52"/>
    </row>
    <row r="68" spans="1:10" x14ac:dyDescent="0.25">
      <c r="A68" t="s">
        <v>175</v>
      </c>
      <c r="B68" s="8" t="s">
        <v>298</v>
      </c>
      <c r="C68" s="15">
        <f>VLOOKUP($A68,RAW!$B$4:$S$283,13,FALSE)</f>
        <v>968600</v>
      </c>
      <c r="D68" s="15">
        <f>VLOOKUP($A68,RAW!$B$4:$S$283,14,FALSE)</f>
        <v>0</v>
      </c>
      <c r="E68" s="1">
        <f t="shared" si="9"/>
        <v>-968600</v>
      </c>
      <c r="F68" s="1">
        <f t="shared" si="10"/>
        <v>172936.67737621951</v>
      </c>
      <c r="G68" s="16">
        <f t="shared" si="11"/>
        <v>-1141536.6773762195</v>
      </c>
      <c r="H68" s="16">
        <f t="shared" si="12"/>
        <v>1141536.6773762195</v>
      </c>
      <c r="I68" s="3">
        <f t="shared" ref="I68:I131" si="13">IFERROR(+G68/C68,"")</f>
        <v>-1.178542925228391</v>
      </c>
      <c r="J68" s="52"/>
    </row>
    <row r="69" spans="1:10" x14ac:dyDescent="0.25">
      <c r="A69" t="s">
        <v>130</v>
      </c>
      <c r="B69" s="8" t="s">
        <v>298</v>
      </c>
      <c r="C69" s="15">
        <f>VLOOKUP($A69,RAW!$B$4:$S$283,13,FALSE)</f>
        <v>177100</v>
      </c>
      <c r="D69" s="15">
        <f>VLOOKUP($A69,RAW!$B$4:$S$283,14,FALSE)</f>
        <v>185000</v>
      </c>
      <c r="E69" s="1">
        <f t="shared" si="9"/>
        <v>7900</v>
      </c>
      <c r="F69" s="1">
        <f t="shared" si="10"/>
        <v>31619.952057948045</v>
      </c>
      <c r="G69" s="16">
        <f t="shared" si="11"/>
        <v>-23719.952057948045</v>
      </c>
      <c r="H69" s="16">
        <f t="shared" si="12"/>
        <v>23719.952057948045</v>
      </c>
      <c r="I69" s="3">
        <f t="shared" si="13"/>
        <v>-0.13393535888169422</v>
      </c>
      <c r="J69" s="52"/>
    </row>
    <row r="70" spans="1:10" x14ac:dyDescent="0.25">
      <c r="A70" t="s">
        <v>83</v>
      </c>
      <c r="B70" s="8" t="s">
        <v>298</v>
      </c>
      <c r="C70" s="15">
        <f>VLOOKUP($A70,RAW!$B$4:$S$283,13,FALSE)</f>
        <v>69000</v>
      </c>
      <c r="D70" s="15">
        <f>VLOOKUP($A70,RAW!$B$4:$S$283,14,FALSE)</f>
        <v>0</v>
      </c>
      <c r="E70" s="1">
        <f t="shared" si="9"/>
        <v>-69000</v>
      </c>
      <c r="F70" s="1">
        <f t="shared" si="10"/>
        <v>12319.461840758979</v>
      </c>
      <c r="G70" s="16">
        <f t="shared" si="11"/>
        <v>-81319.461840758973</v>
      </c>
      <c r="H70" s="16">
        <f t="shared" si="12"/>
        <v>81319.461840758973</v>
      </c>
      <c r="I70" s="3">
        <f t="shared" si="13"/>
        <v>-1.178542925228391</v>
      </c>
      <c r="J70" s="52"/>
    </row>
    <row r="71" spans="1:10" x14ac:dyDescent="0.25">
      <c r="A71" t="s">
        <v>25</v>
      </c>
      <c r="B71" s="8" t="s">
        <v>298</v>
      </c>
      <c r="C71" s="15">
        <f>VLOOKUP($A71,RAW!$B$4:$S$283,13,FALSE)</f>
        <v>12100</v>
      </c>
      <c r="D71" s="15">
        <f>VLOOKUP($A71,RAW!$B$4:$S$283,14,FALSE)</f>
        <v>16700</v>
      </c>
      <c r="E71" s="1">
        <f t="shared" si="9"/>
        <v>4600</v>
      </c>
      <c r="F71" s="1">
        <f t="shared" si="10"/>
        <v>2160.3693952635308</v>
      </c>
      <c r="G71" s="16">
        <f t="shared" si="11"/>
        <v>2439.6306047364692</v>
      </c>
      <c r="H71" s="16">
        <f t="shared" si="12"/>
        <v>2439.6306047364692</v>
      </c>
      <c r="I71" s="3">
        <f t="shared" si="13"/>
        <v>0.20162236402780737</v>
      </c>
      <c r="J71" s="52"/>
    </row>
    <row r="72" spans="1:10" x14ac:dyDescent="0.25">
      <c r="A72" t="s">
        <v>131</v>
      </c>
      <c r="B72" s="8" t="s">
        <v>298</v>
      </c>
      <c r="C72" s="15">
        <f>VLOOKUP($A72,RAW!$B$4:$S$283,13,FALSE)</f>
        <v>96000</v>
      </c>
      <c r="D72" s="15">
        <f>VLOOKUP($A72,RAW!$B$4:$S$283,14,FALSE)</f>
        <v>0</v>
      </c>
      <c r="E72" s="1">
        <f t="shared" si="9"/>
        <v>-96000</v>
      </c>
      <c r="F72" s="1">
        <f t="shared" si="10"/>
        <v>17140.120821925535</v>
      </c>
      <c r="G72" s="16">
        <f t="shared" si="11"/>
        <v>-113140.12082192553</v>
      </c>
      <c r="H72" s="16">
        <f t="shared" si="12"/>
        <v>113140.12082192553</v>
      </c>
      <c r="I72" s="3">
        <f t="shared" si="13"/>
        <v>-1.178542925228391</v>
      </c>
      <c r="J72" s="52"/>
    </row>
    <row r="73" spans="1:10" x14ac:dyDescent="0.25">
      <c r="A73" t="s">
        <v>198</v>
      </c>
      <c r="B73" s="8" t="s">
        <v>298</v>
      </c>
      <c r="C73" s="15">
        <f>VLOOKUP($A73,RAW!$B$4:$S$283,13,FALSE)</f>
        <v>752600</v>
      </c>
      <c r="D73" s="15">
        <f>VLOOKUP($A73,RAW!$B$4:$S$283,14,FALSE)</f>
        <v>874600</v>
      </c>
      <c r="E73" s="1">
        <f t="shared" si="9"/>
        <v>122000</v>
      </c>
      <c r="F73" s="1">
        <f t="shared" si="10"/>
        <v>134371.40552688707</v>
      </c>
      <c r="G73" s="16">
        <f t="shared" si="11"/>
        <v>-12371.405526887072</v>
      </c>
      <c r="H73" s="16">
        <f t="shared" si="12"/>
        <v>12371.405526887072</v>
      </c>
      <c r="I73" s="3">
        <f t="shared" si="13"/>
        <v>-1.6438221534529725E-2</v>
      </c>
      <c r="J73" s="52"/>
    </row>
    <row r="74" spans="1:10" x14ac:dyDescent="0.25">
      <c r="A74" t="s">
        <v>117</v>
      </c>
      <c r="B74" s="8" t="s">
        <v>298</v>
      </c>
      <c r="C74" s="15">
        <f>VLOOKUP($A74,RAW!$B$4:$S$283,13,FALSE)</f>
        <v>84000</v>
      </c>
      <c r="D74" s="15">
        <f>VLOOKUP($A74,RAW!$B$4:$S$283,14,FALSE)</f>
        <v>26100</v>
      </c>
      <c r="E74" s="1">
        <f t="shared" si="9"/>
        <v>-57900</v>
      </c>
      <c r="F74" s="1">
        <f t="shared" si="10"/>
        <v>14997.605719184843</v>
      </c>
      <c r="G74" s="16">
        <f t="shared" si="11"/>
        <v>-72897.605719184838</v>
      </c>
      <c r="H74" s="16">
        <f t="shared" si="12"/>
        <v>72897.605719184838</v>
      </c>
      <c r="I74" s="3">
        <f t="shared" si="13"/>
        <v>-0.86782863951410516</v>
      </c>
      <c r="J74" s="52"/>
    </row>
    <row r="75" spans="1:10" x14ac:dyDescent="0.25">
      <c r="A75" t="s">
        <v>1</v>
      </c>
      <c r="B75" s="8" t="s">
        <v>298</v>
      </c>
      <c r="C75" s="15">
        <f>VLOOKUP($A75,RAW!$B$4:$S$283,13,FALSE)</f>
        <v>104600</v>
      </c>
      <c r="D75" s="15">
        <f>VLOOKUP($A75,RAW!$B$4:$S$283,14,FALSE)</f>
        <v>134500</v>
      </c>
      <c r="E75" s="1">
        <f t="shared" si="9"/>
        <v>29900</v>
      </c>
      <c r="F75" s="1">
        <f t="shared" si="10"/>
        <v>18675.589978889697</v>
      </c>
      <c r="G75" s="16">
        <f t="shared" si="11"/>
        <v>11224.410021110303</v>
      </c>
      <c r="H75" s="16">
        <f t="shared" si="12"/>
        <v>11224.410021110303</v>
      </c>
      <c r="I75" s="3">
        <f t="shared" si="13"/>
        <v>0.10730793519225912</v>
      </c>
      <c r="J75" s="52"/>
    </row>
    <row r="76" spans="1:10" x14ac:dyDescent="0.25">
      <c r="A76" t="s">
        <v>26</v>
      </c>
      <c r="B76" s="8" t="s">
        <v>298</v>
      </c>
      <c r="C76" s="15">
        <f>VLOOKUP($A76,RAW!$B$4:$S$283,13,FALSE)</f>
        <v>125800</v>
      </c>
      <c r="D76" s="15">
        <f>VLOOKUP($A76,RAW!$B$4:$S$283,14,FALSE)</f>
        <v>394400</v>
      </c>
      <c r="E76" s="1">
        <f t="shared" si="9"/>
        <v>268600</v>
      </c>
      <c r="F76" s="1">
        <f t="shared" si="10"/>
        <v>22460.699993731585</v>
      </c>
      <c r="G76" s="16">
        <f t="shared" si="11"/>
        <v>246139.30000626843</v>
      </c>
      <c r="H76" s="16">
        <f t="shared" si="12"/>
        <v>246139.30000626843</v>
      </c>
      <c r="I76" s="3">
        <f t="shared" si="13"/>
        <v>1.9565922099067443</v>
      </c>
      <c r="J76" s="52"/>
    </row>
    <row r="77" spans="1:10" x14ac:dyDescent="0.25">
      <c r="A77" t="s">
        <v>27</v>
      </c>
      <c r="B77" s="8" t="s">
        <v>298</v>
      </c>
      <c r="C77" s="15">
        <f>VLOOKUP($A77,RAW!$B$4:$S$283,13,FALSE)</f>
        <v>57200</v>
      </c>
      <c r="D77" s="15">
        <f>VLOOKUP($A77,RAW!$B$4:$S$283,14,FALSE)</f>
        <v>87100</v>
      </c>
      <c r="E77" s="1">
        <f t="shared" si="9"/>
        <v>29900</v>
      </c>
      <c r="F77" s="1">
        <f t="shared" si="10"/>
        <v>10212.655323063966</v>
      </c>
      <c r="G77" s="16">
        <f t="shared" si="11"/>
        <v>19687.344676936034</v>
      </c>
      <c r="H77" s="16">
        <f t="shared" si="12"/>
        <v>19687.344676936034</v>
      </c>
      <c r="I77" s="3">
        <f t="shared" si="13"/>
        <v>0.34418434749888172</v>
      </c>
      <c r="J77" s="52"/>
    </row>
    <row r="78" spans="1:10" x14ac:dyDescent="0.25">
      <c r="A78" t="s">
        <v>102</v>
      </c>
      <c r="B78" s="8" t="s">
        <v>298</v>
      </c>
      <c r="C78" s="15">
        <f>VLOOKUP($A78,RAW!$B$4:$S$283,13,FALSE)</f>
        <v>67300</v>
      </c>
      <c r="D78" s="15">
        <f>VLOOKUP($A78,RAW!$B$4:$S$283,14,FALSE)</f>
        <v>113700</v>
      </c>
      <c r="E78" s="1">
        <f t="shared" si="9"/>
        <v>46400</v>
      </c>
      <c r="F78" s="1">
        <f t="shared" si="10"/>
        <v>12015.938867870715</v>
      </c>
      <c r="G78" s="16">
        <f t="shared" si="11"/>
        <v>34384.061132129282</v>
      </c>
      <c r="H78" s="16">
        <f t="shared" si="12"/>
        <v>34384.061132129282</v>
      </c>
      <c r="I78" s="3">
        <f t="shared" si="13"/>
        <v>0.51090729765422405</v>
      </c>
      <c r="J78" s="52"/>
    </row>
    <row r="79" spans="1:10" x14ac:dyDescent="0.25">
      <c r="A79" t="s">
        <v>28</v>
      </c>
      <c r="B79" s="8" t="s">
        <v>298</v>
      </c>
      <c r="C79" s="15">
        <f>VLOOKUP($A79,RAW!$B$4:$S$283,13,FALSE)</f>
        <v>330900</v>
      </c>
      <c r="D79" s="15">
        <f>VLOOKUP($A79,RAW!$B$4:$S$283,14,FALSE)</f>
        <v>363300</v>
      </c>
      <c r="E79" s="1">
        <f t="shared" si="9"/>
        <v>32400</v>
      </c>
      <c r="F79" s="1">
        <f t="shared" si="10"/>
        <v>59079.853958074578</v>
      </c>
      <c r="G79" s="16">
        <f t="shared" si="11"/>
        <v>-26679.853958074578</v>
      </c>
      <c r="H79" s="16">
        <f t="shared" si="12"/>
        <v>26679.853958074578</v>
      </c>
      <c r="I79" s="3">
        <f t="shared" si="13"/>
        <v>-8.0628147349877846E-2</v>
      </c>
      <c r="J79" s="52"/>
    </row>
    <row r="80" spans="1:10" x14ac:dyDescent="0.25">
      <c r="A80" t="s">
        <v>199</v>
      </c>
      <c r="B80" s="8" t="s">
        <v>298</v>
      </c>
      <c r="C80" s="15">
        <f>VLOOKUP($A80,RAW!$B$4:$S$283,13,FALSE)</f>
        <v>170600</v>
      </c>
      <c r="D80" s="15">
        <f>VLOOKUP($A80,RAW!$B$4:$S$283,14,FALSE)</f>
        <v>145900</v>
      </c>
      <c r="E80" s="1">
        <f t="shared" si="9"/>
        <v>-24700</v>
      </c>
      <c r="F80" s="1">
        <f t="shared" si="10"/>
        <v>30459.423043963503</v>
      </c>
      <c r="G80" s="16">
        <f t="shared" si="11"/>
        <v>-55159.423043963499</v>
      </c>
      <c r="H80" s="16">
        <f t="shared" si="12"/>
        <v>55159.423043963499</v>
      </c>
      <c r="I80" s="3">
        <f t="shared" si="13"/>
        <v>-0.32332604363401818</v>
      </c>
      <c r="J80" s="52"/>
    </row>
    <row r="81" spans="1:12" x14ac:dyDescent="0.25">
      <c r="A81" t="s">
        <v>200</v>
      </c>
      <c r="B81" s="8" t="s">
        <v>299</v>
      </c>
      <c r="C81" s="15">
        <f>VLOOKUP($A81,RAW!$B$4:$S$283,13,FALSE)</f>
        <v>29600</v>
      </c>
      <c r="D81" s="15">
        <f>VLOOKUP($A81,RAW!$B$4:$S$283,14,FALSE)</f>
        <v>0</v>
      </c>
      <c r="E81" s="1">
        <f t="shared" si="9"/>
        <v>-29600</v>
      </c>
      <c r="F81" s="1">
        <f t="shared" si="10"/>
        <v>5284.870586760373</v>
      </c>
      <c r="G81" s="16">
        <f t="shared" si="11"/>
        <v>-34884.870586760371</v>
      </c>
      <c r="H81" s="16">
        <f t="shared" si="12"/>
        <v>34884.870586760371</v>
      </c>
      <c r="I81" s="3">
        <f t="shared" si="13"/>
        <v>-1.178542925228391</v>
      </c>
      <c r="J81" s="52"/>
    </row>
    <row r="82" spans="1:12" x14ac:dyDescent="0.25">
      <c r="A82" t="s">
        <v>63</v>
      </c>
      <c r="B82" s="8" t="s">
        <v>298</v>
      </c>
      <c r="C82" s="15">
        <f>VLOOKUP($A82,RAW!$B$4:$S$283,13,FALSE)</f>
        <v>71400</v>
      </c>
      <c r="D82" s="15">
        <f>VLOOKUP($A82,RAW!$B$4:$S$283,14,FALSE)</f>
        <v>105300</v>
      </c>
      <c r="E82" s="1">
        <f t="shared" si="9"/>
        <v>33900</v>
      </c>
      <c r="F82" s="1">
        <f t="shared" si="10"/>
        <v>12747.964861307117</v>
      </c>
      <c r="G82" s="16">
        <f t="shared" si="11"/>
        <v>21152.035138692881</v>
      </c>
      <c r="H82" s="16">
        <f t="shared" si="12"/>
        <v>21152.035138692881</v>
      </c>
      <c r="I82" s="3">
        <f t="shared" si="13"/>
        <v>0.29624699073799554</v>
      </c>
      <c r="J82" s="52"/>
    </row>
    <row r="83" spans="1:12" x14ac:dyDescent="0.25">
      <c r="A83" t="s">
        <v>29</v>
      </c>
      <c r="B83" s="8" t="s">
        <v>298</v>
      </c>
      <c r="C83" s="15">
        <f>VLOOKUP($A83,RAW!$B$4:$S$283,13,FALSE)</f>
        <v>274200</v>
      </c>
      <c r="D83" s="15">
        <f>VLOOKUP($A83,RAW!$B$4:$S$283,14,FALSE)</f>
        <v>380200</v>
      </c>
      <c r="E83" s="1">
        <f t="shared" si="9"/>
        <v>106000</v>
      </c>
      <c r="F83" s="1">
        <f t="shared" si="10"/>
        <v>48956.470097624813</v>
      </c>
      <c r="G83" s="16">
        <f t="shared" si="11"/>
        <v>57043.529902375187</v>
      </c>
      <c r="H83" s="16">
        <f t="shared" si="12"/>
        <v>57043.529902375187</v>
      </c>
      <c r="I83" s="3">
        <f t="shared" si="13"/>
        <v>0.20803621408597808</v>
      </c>
      <c r="J83" s="52"/>
    </row>
    <row r="84" spans="1:12" x14ac:dyDescent="0.25">
      <c r="A84" t="s">
        <v>2</v>
      </c>
      <c r="B84" s="8" t="s">
        <v>298</v>
      </c>
      <c r="C84" s="15">
        <f>VLOOKUP($A84,RAW!$B$4:$S$283,13,FALSE)</f>
        <v>500300</v>
      </c>
      <c r="D84" s="15">
        <f>VLOOKUP($A84,RAW!$B$4:$S$283,14,FALSE)</f>
        <v>709200</v>
      </c>
      <c r="E84" s="1">
        <f t="shared" si="9"/>
        <v>208900</v>
      </c>
      <c r="F84" s="1">
        <f t="shared" si="10"/>
        <v>89325.025491764012</v>
      </c>
      <c r="G84" s="16">
        <f t="shared" si="11"/>
        <v>119574.97450823599</v>
      </c>
      <c r="H84" s="16">
        <f t="shared" si="12"/>
        <v>119574.97450823599</v>
      </c>
      <c r="I84" s="3">
        <f t="shared" si="13"/>
        <v>0.23900654508941832</v>
      </c>
      <c r="J84" s="52"/>
    </row>
    <row r="85" spans="1:12" x14ac:dyDescent="0.25">
      <c r="A85" t="s">
        <v>132</v>
      </c>
      <c r="B85" s="8" t="s">
        <v>299</v>
      </c>
      <c r="C85" s="15">
        <f>VLOOKUP($A85,RAW!$B$4:$S$283,13,FALSE)</f>
        <v>8800</v>
      </c>
      <c r="D85" s="15">
        <f>VLOOKUP($A85,RAW!$B$4:$S$283,14,FALSE)</f>
        <v>0</v>
      </c>
      <c r="E85" s="1">
        <f t="shared" si="9"/>
        <v>-8800</v>
      </c>
      <c r="F85" s="1">
        <f t="shared" si="10"/>
        <v>1571.1777420098408</v>
      </c>
      <c r="G85" s="16">
        <f t="shared" si="11"/>
        <v>-10371.177742009841</v>
      </c>
      <c r="H85" s="16">
        <f t="shared" si="12"/>
        <v>10371.177742009841</v>
      </c>
      <c r="I85" s="3">
        <f t="shared" si="13"/>
        <v>-1.178542925228391</v>
      </c>
      <c r="J85" s="52"/>
    </row>
    <row r="86" spans="1:12" x14ac:dyDescent="0.25">
      <c r="A86" t="s">
        <v>238</v>
      </c>
      <c r="B86" s="8" t="s">
        <v>299</v>
      </c>
      <c r="C86" s="15">
        <f>VLOOKUP($A86,RAW!$B$4:$S$283,13,FALSE)</f>
        <v>56200</v>
      </c>
      <c r="D86" s="15">
        <f>VLOOKUP($A86,RAW!$B$4:$S$283,14,FALSE)</f>
        <v>28200</v>
      </c>
      <c r="E86" s="1">
        <f t="shared" si="9"/>
        <v>-28000</v>
      </c>
      <c r="F86" s="1">
        <f t="shared" si="10"/>
        <v>10034.112397835574</v>
      </c>
      <c r="G86" s="16">
        <f t="shared" si="11"/>
        <v>-38034.112397835575</v>
      </c>
      <c r="H86" s="16">
        <f t="shared" si="12"/>
        <v>38034.112397835575</v>
      </c>
      <c r="I86" s="3">
        <f t="shared" si="13"/>
        <v>-0.67676356579778607</v>
      </c>
      <c r="J86" s="52"/>
    </row>
    <row r="87" spans="1:12" x14ac:dyDescent="0.25">
      <c r="A87" t="s">
        <v>38</v>
      </c>
      <c r="B87" s="8" t="s">
        <v>298</v>
      </c>
      <c r="C87" s="15">
        <f>VLOOKUP($A87,RAW!$B$4:$S$283,13,FALSE)</f>
        <v>265300</v>
      </c>
      <c r="D87" s="15">
        <f>VLOOKUP($A87,RAW!$B$4:$S$283,14,FALSE)</f>
        <v>326600</v>
      </c>
      <c r="E87" s="1">
        <f t="shared" si="9"/>
        <v>61300</v>
      </c>
      <c r="F87" s="1">
        <f t="shared" si="10"/>
        <v>47367.43806309213</v>
      </c>
      <c r="G87" s="16">
        <f t="shared" si="11"/>
        <v>13932.56193690787</v>
      </c>
      <c r="H87" s="16">
        <f t="shared" si="12"/>
        <v>13932.56193690787</v>
      </c>
      <c r="I87" s="3">
        <f t="shared" si="13"/>
        <v>5.2516253060338747E-2</v>
      </c>
      <c r="J87" s="52"/>
    </row>
    <row r="88" spans="1:12" x14ac:dyDescent="0.25">
      <c r="A88" t="s">
        <v>30</v>
      </c>
      <c r="B88" s="8" t="s">
        <v>298</v>
      </c>
      <c r="C88" s="15">
        <f>VLOOKUP($A88,RAW!$B$4:$S$283,13,FALSE)</f>
        <v>70300</v>
      </c>
      <c r="D88" s="15">
        <f>VLOOKUP($A88,RAW!$B$4:$S$283,14,FALSE)</f>
        <v>93700</v>
      </c>
      <c r="E88" s="1">
        <f t="shared" si="9"/>
        <v>23400</v>
      </c>
      <c r="F88" s="1">
        <f t="shared" si="10"/>
        <v>12551.567643555887</v>
      </c>
      <c r="G88" s="16">
        <f t="shared" si="11"/>
        <v>10848.432356444113</v>
      </c>
      <c r="H88" s="16">
        <f t="shared" si="12"/>
        <v>10848.432356444113</v>
      </c>
      <c r="I88" s="3">
        <f t="shared" si="13"/>
        <v>0.15431624973604713</v>
      </c>
      <c r="J88" s="52"/>
    </row>
    <row r="89" spans="1:12" x14ac:dyDescent="0.25">
      <c r="A89" t="s">
        <v>31</v>
      </c>
      <c r="B89" s="8" t="s">
        <v>298</v>
      </c>
      <c r="C89" s="15">
        <f>VLOOKUP($A89,RAW!$B$4:$S$283,13,FALSE)</f>
        <v>52900</v>
      </c>
      <c r="D89" s="15">
        <f>VLOOKUP($A89,RAW!$B$4:$S$283,14,FALSE)</f>
        <v>63100</v>
      </c>
      <c r="E89" s="1">
        <f t="shared" si="9"/>
        <v>10200</v>
      </c>
      <c r="F89" s="1">
        <f t="shared" si="10"/>
        <v>9444.9207445818829</v>
      </c>
      <c r="G89" s="16">
        <f t="shared" si="11"/>
        <v>755.0792554181171</v>
      </c>
      <c r="H89" s="16">
        <f t="shared" si="12"/>
        <v>755.0792554181171</v>
      </c>
      <c r="I89" s="3">
        <f t="shared" si="13"/>
        <v>1.4273709932289548E-2</v>
      </c>
      <c r="J89" s="52"/>
    </row>
    <row r="90" spans="1:12" x14ac:dyDescent="0.25">
      <c r="A90" t="s">
        <v>32</v>
      </c>
      <c r="B90" s="8" t="s">
        <v>298</v>
      </c>
      <c r="C90" s="15">
        <f>VLOOKUP($A90,RAW!$B$4:$S$283,13,FALSE)</f>
        <v>202400</v>
      </c>
      <c r="D90" s="15">
        <f>VLOOKUP($A90,RAW!$B$4:$S$283,14,FALSE)</f>
        <v>223100</v>
      </c>
      <c r="E90" s="1">
        <f t="shared" si="9"/>
        <v>20700</v>
      </c>
      <c r="F90" s="1">
        <f t="shared" si="10"/>
        <v>36137.088066226337</v>
      </c>
      <c r="G90" s="16">
        <f t="shared" si="11"/>
        <v>-15437.088066226337</v>
      </c>
      <c r="H90" s="16">
        <f t="shared" si="12"/>
        <v>15437.088066226337</v>
      </c>
      <c r="I90" s="3">
        <f t="shared" si="13"/>
        <v>-7.6270197955663727E-2</v>
      </c>
      <c r="J90" s="52"/>
    </row>
    <row r="91" spans="1:12" x14ac:dyDescent="0.25">
      <c r="A91" t="s">
        <v>33</v>
      </c>
      <c r="B91" s="8" t="s">
        <v>299</v>
      </c>
      <c r="C91" s="15">
        <f>VLOOKUP($A91,RAW!$B$4:$S$283,13,FALSE)</f>
        <v>307000</v>
      </c>
      <c r="D91" s="15">
        <f>VLOOKUP($A91,RAW!$B$4:$S$283,14,FALSE)</f>
        <v>347000</v>
      </c>
      <c r="E91" s="1">
        <f t="shared" si="9"/>
        <v>40000</v>
      </c>
      <c r="F91" s="1">
        <f t="shared" si="10"/>
        <v>54812.678045116038</v>
      </c>
      <c r="G91" s="16">
        <f t="shared" si="11"/>
        <v>-14812.678045116038</v>
      </c>
      <c r="H91" s="16">
        <f t="shared" si="12"/>
        <v>14812.678045116038</v>
      </c>
      <c r="I91" s="3">
        <f t="shared" si="13"/>
        <v>-4.8249765619270482E-2</v>
      </c>
      <c r="J91" s="52"/>
    </row>
    <row r="92" spans="1:12" x14ac:dyDescent="0.25">
      <c r="A92" t="s">
        <v>34</v>
      </c>
      <c r="B92" s="8" t="s">
        <v>299</v>
      </c>
      <c r="C92" s="15">
        <f>VLOOKUP($A92,RAW!$B$4:$S$283,13,FALSE)</f>
        <v>192900</v>
      </c>
      <c r="D92" s="15">
        <f>VLOOKUP($A92,RAW!$B$4:$S$283,14,FALSE)</f>
        <v>351500</v>
      </c>
      <c r="E92" s="1">
        <f t="shared" si="9"/>
        <v>158600</v>
      </c>
      <c r="F92" s="1">
        <f t="shared" si="10"/>
        <v>34440.930276556624</v>
      </c>
      <c r="G92" s="16">
        <f t="shared" si="11"/>
        <v>124159.06972344338</v>
      </c>
      <c r="H92" s="16">
        <f t="shared" si="12"/>
        <v>124159.06972344338</v>
      </c>
      <c r="I92" s="3">
        <f t="shared" si="13"/>
        <v>0.64364473677264578</v>
      </c>
      <c r="J92" s="52"/>
    </row>
    <row r="93" spans="1:12" x14ac:dyDescent="0.25">
      <c r="A93" t="s">
        <v>35</v>
      </c>
      <c r="B93" s="8" t="s">
        <v>298</v>
      </c>
      <c r="C93" s="15">
        <f>VLOOKUP($A93,RAW!$B$4:$S$283,13,FALSE)</f>
        <v>198300</v>
      </c>
      <c r="D93" s="15">
        <f>VLOOKUP($A93,RAW!$B$4:$S$283,14,FALSE)</f>
        <v>243300</v>
      </c>
      <c r="E93" s="1">
        <f t="shared" si="9"/>
        <v>45000</v>
      </c>
      <c r="F93" s="1">
        <f t="shared" si="10"/>
        <v>35405.062072789937</v>
      </c>
      <c r="G93" s="16">
        <f t="shared" si="11"/>
        <v>9594.9379272100632</v>
      </c>
      <c r="H93" s="16">
        <f t="shared" si="12"/>
        <v>9594.9379272100632</v>
      </c>
      <c r="I93" s="3">
        <f t="shared" si="13"/>
        <v>4.8385970384317009E-2</v>
      </c>
      <c r="J93" s="52"/>
    </row>
    <row r="94" spans="1:12" x14ac:dyDescent="0.25">
      <c r="A94" t="s">
        <v>36</v>
      </c>
      <c r="B94" s="8" t="s">
        <v>298</v>
      </c>
      <c r="C94" s="15">
        <f>VLOOKUP($A94,RAW!$B$4:$S$283,13,FALSE)</f>
        <v>18100</v>
      </c>
      <c r="D94" s="15">
        <f>VLOOKUP($A94,RAW!$B$4:$S$283,14,FALSE)</f>
        <v>24200</v>
      </c>
      <c r="E94" s="1">
        <f t="shared" si="9"/>
        <v>6100</v>
      </c>
      <c r="F94" s="1">
        <f t="shared" si="10"/>
        <v>3231.6269466338767</v>
      </c>
      <c r="G94" s="16">
        <f t="shared" si="11"/>
        <v>2868.3730533661233</v>
      </c>
      <c r="H94" s="16">
        <f t="shared" si="12"/>
        <v>2868.3730533661233</v>
      </c>
      <c r="I94" s="3">
        <f t="shared" si="13"/>
        <v>0.15847364935724437</v>
      </c>
      <c r="J94" s="52"/>
    </row>
    <row r="95" spans="1:12" x14ac:dyDescent="0.25">
      <c r="A95" t="s">
        <v>37</v>
      </c>
      <c r="B95" s="8" t="s">
        <v>299</v>
      </c>
      <c r="C95" s="15">
        <f>VLOOKUP($A95,RAW!$B$4:$S$283,13,FALSE)</f>
        <v>17000</v>
      </c>
      <c r="D95" s="15">
        <f>VLOOKUP($A95,RAW!$B$4:$S$283,14,FALSE)</f>
        <v>34400</v>
      </c>
      <c r="E95" s="1">
        <f t="shared" si="9"/>
        <v>17400</v>
      </c>
      <c r="F95" s="1">
        <f t="shared" si="10"/>
        <v>3035.2297288826467</v>
      </c>
      <c r="G95" s="16">
        <f t="shared" si="11"/>
        <v>14364.770271117353</v>
      </c>
      <c r="H95" s="16">
        <f t="shared" si="12"/>
        <v>14364.770271117353</v>
      </c>
      <c r="I95" s="3">
        <f t="shared" si="13"/>
        <v>0.84498648653631492</v>
      </c>
      <c r="J95" s="52"/>
      <c r="K95" s="16"/>
      <c r="L95" s="16"/>
    </row>
    <row r="96" spans="1:12" x14ac:dyDescent="0.25">
      <c r="A96" t="s">
        <v>133</v>
      </c>
      <c r="B96" s="8" t="s">
        <v>298</v>
      </c>
      <c r="C96" s="15">
        <f>VLOOKUP($A96,RAW!$B$4:$S$283,13,FALSE)</f>
        <v>9700</v>
      </c>
      <c r="D96" s="15">
        <f>VLOOKUP($A96,RAW!$B$4:$S$283,14,FALSE)</f>
        <v>17100</v>
      </c>
      <c r="E96" s="1">
        <f t="shared" si="9"/>
        <v>7400</v>
      </c>
      <c r="F96" s="1">
        <f t="shared" si="10"/>
        <v>1731.8663747153926</v>
      </c>
      <c r="G96" s="16">
        <f t="shared" si="11"/>
        <v>5668.1336252846077</v>
      </c>
      <c r="H96" s="16">
        <f t="shared" si="12"/>
        <v>5668.1336252846077</v>
      </c>
      <c r="I96" s="3">
        <f t="shared" si="13"/>
        <v>0.5843436727097534</v>
      </c>
      <c r="J96" s="52"/>
      <c r="K96" s="13"/>
      <c r="L96" s="13"/>
    </row>
    <row r="97" spans="1:10" x14ac:dyDescent="0.25">
      <c r="A97" t="s">
        <v>39</v>
      </c>
      <c r="B97" s="8" t="s">
        <v>298</v>
      </c>
      <c r="C97" s="15">
        <f>VLOOKUP($A97,RAW!$B$4:$S$283,13,FALSE)</f>
        <v>82300</v>
      </c>
      <c r="D97" s="15">
        <f>VLOOKUP($A97,RAW!$B$4:$S$283,14,FALSE)</f>
        <v>122000</v>
      </c>
      <c r="E97" s="1">
        <f t="shared" si="9"/>
        <v>39700</v>
      </c>
      <c r="F97" s="1">
        <f t="shared" si="10"/>
        <v>14694.082746296579</v>
      </c>
      <c r="G97" s="16">
        <f t="shared" si="11"/>
        <v>25005.917253703421</v>
      </c>
      <c r="H97" s="16">
        <f t="shared" si="12"/>
        <v>25005.917253703421</v>
      </c>
      <c r="I97" s="3">
        <f t="shared" si="13"/>
        <v>0.30383860575581312</v>
      </c>
      <c r="J97" s="52"/>
    </row>
    <row r="98" spans="1:10" x14ac:dyDescent="0.25">
      <c r="A98" t="s">
        <v>134</v>
      </c>
      <c r="B98" s="8" t="s">
        <v>298</v>
      </c>
      <c r="C98" s="15">
        <f>VLOOKUP($A98,RAW!$B$4:$S$283,13,FALSE)</f>
        <v>382900</v>
      </c>
      <c r="D98" s="15">
        <f>VLOOKUP($A98,RAW!$B$4:$S$283,14,FALSE)</f>
        <v>471800</v>
      </c>
      <c r="E98" s="1">
        <f t="shared" si="9"/>
        <v>88900</v>
      </c>
      <c r="F98" s="1">
        <f t="shared" si="10"/>
        <v>68364.086069950907</v>
      </c>
      <c r="G98" s="16">
        <f t="shared" si="11"/>
        <v>20535.913930049093</v>
      </c>
      <c r="H98" s="16">
        <f t="shared" si="12"/>
        <v>20535.913930049093</v>
      </c>
      <c r="I98" s="3">
        <f t="shared" si="13"/>
        <v>5.3632577513839368E-2</v>
      </c>
      <c r="J98" s="52"/>
    </row>
    <row r="99" spans="1:10" x14ac:dyDescent="0.25">
      <c r="A99" t="s">
        <v>103</v>
      </c>
      <c r="B99" s="8" t="s">
        <v>299</v>
      </c>
      <c r="C99" s="15">
        <f>VLOOKUP($A99,RAW!$B$4:$S$283,13,FALSE)</f>
        <v>0</v>
      </c>
      <c r="D99" s="15">
        <f>VLOOKUP($A99,RAW!$B$4:$S$283,14,FALSE)</f>
        <v>0</v>
      </c>
      <c r="E99" s="1">
        <f t="shared" ref="E99:E117" si="14">D99-C99</f>
        <v>0</v>
      </c>
      <c r="F99" s="1">
        <f t="shared" ref="F99:F117" si="15">+C99*E$260</f>
        <v>0</v>
      </c>
      <c r="G99" s="16">
        <f t="shared" ref="G99:G117" si="16">+E99-F99</f>
        <v>0</v>
      </c>
      <c r="H99" s="16">
        <f t="shared" ref="H99:H117" si="17">ABS(G99)</f>
        <v>0</v>
      </c>
      <c r="I99" s="3" t="str">
        <f t="shared" si="13"/>
        <v/>
      </c>
      <c r="J99" s="52"/>
    </row>
    <row r="100" spans="1:10" x14ac:dyDescent="0.25">
      <c r="A100" t="s">
        <v>40</v>
      </c>
      <c r="B100" s="8" t="s">
        <v>298</v>
      </c>
      <c r="C100" s="15">
        <f>VLOOKUP($A100,RAW!$B$4:$S$283,13,FALSE)</f>
        <v>16200</v>
      </c>
      <c r="D100" s="15">
        <f>VLOOKUP($A100,RAW!$B$4:$S$283,14,FALSE)</f>
        <v>0</v>
      </c>
      <c r="E100" s="1">
        <f t="shared" si="14"/>
        <v>-16200</v>
      </c>
      <c r="F100" s="1">
        <f t="shared" si="15"/>
        <v>2892.3953886999338</v>
      </c>
      <c r="G100" s="16">
        <f t="shared" si="16"/>
        <v>-19092.395388699933</v>
      </c>
      <c r="H100" s="16">
        <f t="shared" si="17"/>
        <v>19092.395388699933</v>
      </c>
      <c r="I100" s="3">
        <f t="shared" si="13"/>
        <v>-1.178542925228391</v>
      </c>
      <c r="J100" s="52"/>
    </row>
    <row r="101" spans="1:10" x14ac:dyDescent="0.25">
      <c r="A101" t="s">
        <v>254</v>
      </c>
      <c r="B101" s="8" t="s">
        <v>299</v>
      </c>
      <c r="C101" s="15">
        <f>VLOOKUP($A101,RAW!$B$4:$S$283,13,FALSE)</f>
        <v>44300</v>
      </c>
      <c r="D101" s="15">
        <f>VLOOKUP($A101,RAW!$B$4:$S$283,14,FALSE)</f>
        <v>61100</v>
      </c>
      <c r="E101" s="1">
        <f t="shared" si="14"/>
        <v>16800</v>
      </c>
      <c r="F101" s="1">
        <f t="shared" si="15"/>
        <v>7909.4515876177211</v>
      </c>
      <c r="G101" s="16">
        <f t="shared" si="16"/>
        <v>8890.5484123822789</v>
      </c>
      <c r="H101" s="16">
        <f t="shared" si="17"/>
        <v>8890.5484123822789</v>
      </c>
      <c r="I101" s="3">
        <f t="shared" si="13"/>
        <v>0.20068958041494986</v>
      </c>
      <c r="J101" s="52"/>
    </row>
    <row r="102" spans="1:10" x14ac:dyDescent="0.25">
      <c r="A102" t="s">
        <v>256</v>
      </c>
      <c r="B102" s="8" t="s">
        <v>309</v>
      </c>
      <c r="C102" s="15">
        <f>VLOOKUP($A102,RAW!$B$4:$S$283,13,FALSE)</f>
        <v>0</v>
      </c>
      <c r="D102" s="15">
        <f>VLOOKUP($A102,RAW!$B$4:$S$283,14,FALSE)</f>
        <v>0</v>
      </c>
      <c r="E102" s="1">
        <f t="shared" si="14"/>
        <v>0</v>
      </c>
      <c r="F102" s="1">
        <f t="shared" si="15"/>
        <v>0</v>
      </c>
      <c r="G102" s="16">
        <f t="shared" si="16"/>
        <v>0</v>
      </c>
      <c r="H102" s="16">
        <f t="shared" si="17"/>
        <v>0</v>
      </c>
      <c r="I102" s="3" t="str">
        <f t="shared" si="13"/>
        <v/>
      </c>
      <c r="J102" s="52"/>
    </row>
    <row r="103" spans="1:10" x14ac:dyDescent="0.25">
      <c r="A103" t="s">
        <v>255</v>
      </c>
      <c r="B103" s="8" t="s">
        <v>299</v>
      </c>
      <c r="C103" s="15">
        <f>VLOOKUP($A103,RAW!$B$4:$S$283,13,FALSE)</f>
        <v>1707200</v>
      </c>
      <c r="D103" s="15">
        <f>VLOOKUP($A103,RAW!$B$4:$S$283,14,FALSE)</f>
        <v>1432000</v>
      </c>
      <c r="E103" s="1">
        <f t="shared" si="14"/>
        <v>-275200</v>
      </c>
      <c r="F103" s="1">
        <f t="shared" si="15"/>
        <v>304808.48194990912</v>
      </c>
      <c r="G103" s="16">
        <f t="shared" si="16"/>
        <v>-580008.48194990912</v>
      </c>
      <c r="H103" s="16">
        <f t="shared" si="17"/>
        <v>580008.48194990912</v>
      </c>
      <c r="I103" s="3">
        <f t="shared" si="13"/>
        <v>-0.3397425503455419</v>
      </c>
      <c r="J103" s="52"/>
    </row>
    <row r="104" spans="1:10" x14ac:dyDescent="0.25">
      <c r="A104" t="s">
        <v>78</v>
      </c>
      <c r="B104" s="8" t="s">
        <v>299</v>
      </c>
      <c r="C104" s="15">
        <f>VLOOKUP($A104,RAW!$B$4:$S$283,13,FALSE)</f>
        <v>68900</v>
      </c>
      <c r="D104" s="15">
        <f>VLOOKUP($A104,RAW!$B$4:$S$283,14,FALSE)</f>
        <v>164800</v>
      </c>
      <c r="E104" s="1">
        <f t="shared" si="14"/>
        <v>95900</v>
      </c>
      <c r="F104" s="1">
        <f t="shared" si="15"/>
        <v>12301.607548236139</v>
      </c>
      <c r="G104" s="16">
        <f t="shared" si="16"/>
        <v>83598.392451763866</v>
      </c>
      <c r="H104" s="16">
        <f t="shared" si="17"/>
        <v>83598.392451763866</v>
      </c>
      <c r="I104" s="3">
        <f t="shared" si="13"/>
        <v>1.2133293534363405</v>
      </c>
      <c r="J104" s="52"/>
    </row>
    <row r="105" spans="1:10" x14ac:dyDescent="0.25">
      <c r="A105" t="s">
        <v>257</v>
      </c>
      <c r="B105" s="8" t="s">
        <v>299</v>
      </c>
      <c r="C105" s="15">
        <f>VLOOKUP($A105,RAW!$B$4:$S$283,13,FALSE)</f>
        <v>6100</v>
      </c>
      <c r="D105" s="15">
        <f>VLOOKUP($A105,RAW!$B$4:$S$283,14,FALSE)</f>
        <v>0</v>
      </c>
      <c r="E105" s="1">
        <f t="shared" si="14"/>
        <v>-6100</v>
      </c>
      <c r="F105" s="1">
        <f t="shared" si="15"/>
        <v>1089.1118438931851</v>
      </c>
      <c r="G105" s="16">
        <f t="shared" si="16"/>
        <v>-7189.1118438931853</v>
      </c>
      <c r="H105" s="16">
        <f t="shared" si="17"/>
        <v>7189.1118438931853</v>
      </c>
      <c r="I105" s="3">
        <f t="shared" si="13"/>
        <v>-1.178542925228391</v>
      </c>
      <c r="J105" s="52"/>
    </row>
    <row r="106" spans="1:10" x14ac:dyDescent="0.25">
      <c r="A106" t="s">
        <v>77</v>
      </c>
      <c r="B106" s="8" t="s">
        <v>299</v>
      </c>
      <c r="C106" s="15">
        <f>VLOOKUP($A106,RAW!$B$4:$S$283,13,FALSE)</f>
        <v>1760600</v>
      </c>
      <c r="D106" s="15">
        <f>VLOOKUP($A106,RAW!$B$4:$S$283,14,FALSE)</f>
        <v>1466900</v>
      </c>
      <c r="E106" s="1">
        <f t="shared" si="14"/>
        <v>-293700</v>
      </c>
      <c r="F106" s="1">
        <f t="shared" si="15"/>
        <v>314342.67415710515</v>
      </c>
      <c r="G106" s="16">
        <f t="shared" si="16"/>
        <v>-608042.67415710515</v>
      </c>
      <c r="H106" s="16">
        <f t="shared" si="17"/>
        <v>608042.67415710515</v>
      </c>
      <c r="I106" s="3">
        <f t="shared" si="13"/>
        <v>-0.34536105541128315</v>
      </c>
      <c r="J106" s="52"/>
    </row>
    <row r="107" spans="1:10" x14ac:dyDescent="0.25">
      <c r="A107" t="s">
        <v>201</v>
      </c>
      <c r="B107" s="8" t="s">
        <v>298</v>
      </c>
      <c r="C107" s="15">
        <f>VLOOKUP($A107,RAW!$B$4:$S$283,13,FALSE)</f>
        <v>319900</v>
      </c>
      <c r="D107" s="15">
        <f>VLOOKUP($A107,RAW!$B$4:$S$283,14,FALSE)</f>
        <v>348600</v>
      </c>
      <c r="E107" s="1">
        <f t="shared" si="14"/>
        <v>28700</v>
      </c>
      <c r="F107" s="1">
        <f t="shared" si="15"/>
        <v>57115.881780562275</v>
      </c>
      <c r="G107" s="16">
        <f t="shared" si="16"/>
        <v>-28415.881780562275</v>
      </c>
      <c r="H107" s="16">
        <f t="shared" si="17"/>
        <v>28415.881780562275</v>
      </c>
      <c r="I107" s="3">
        <f t="shared" si="13"/>
        <v>-8.8827389123358164E-2</v>
      </c>
      <c r="J107" s="52"/>
    </row>
    <row r="108" spans="1:10" x14ac:dyDescent="0.25">
      <c r="A108" t="s">
        <v>239</v>
      </c>
      <c r="B108" s="8" t="s">
        <v>298</v>
      </c>
      <c r="C108" s="15">
        <f>VLOOKUP($A108,RAW!$B$4:$S$283,13,FALSE)</f>
        <v>197600</v>
      </c>
      <c r="D108" s="15">
        <f>VLOOKUP($A108,RAW!$B$4:$S$283,14,FALSE)</f>
        <v>231800</v>
      </c>
      <c r="E108" s="1">
        <f t="shared" si="14"/>
        <v>34200</v>
      </c>
      <c r="F108" s="1">
        <f t="shared" si="15"/>
        <v>35280.082025130061</v>
      </c>
      <c r="G108" s="16">
        <f t="shared" si="16"/>
        <v>-1080.0820251300611</v>
      </c>
      <c r="H108" s="16">
        <f t="shared" si="17"/>
        <v>1080.0820251300611</v>
      </c>
      <c r="I108" s="3">
        <f t="shared" si="13"/>
        <v>-5.4660021514679209E-3</v>
      </c>
      <c r="J108" s="52"/>
    </row>
    <row r="109" spans="1:10" x14ac:dyDescent="0.25">
      <c r="A109" t="s">
        <v>259</v>
      </c>
      <c r="B109" s="8" t="s">
        <v>299</v>
      </c>
      <c r="C109" s="15">
        <f>VLOOKUP($A109,RAW!$B$4:$S$283,13,FALSE)</f>
        <v>40700</v>
      </c>
      <c r="D109" s="15">
        <f>VLOOKUP($A109,RAW!$B$4:$S$283,14,FALSE)</f>
        <v>71600</v>
      </c>
      <c r="E109" s="1">
        <f t="shared" si="14"/>
        <v>30900</v>
      </c>
      <c r="F109" s="1">
        <f t="shared" si="15"/>
        <v>7266.6970567955132</v>
      </c>
      <c r="G109" s="16">
        <f t="shared" si="16"/>
        <v>23633.302943204486</v>
      </c>
      <c r="H109" s="16">
        <f t="shared" si="17"/>
        <v>23633.302943204486</v>
      </c>
      <c r="I109" s="3">
        <f t="shared" si="13"/>
        <v>0.58067083398536823</v>
      </c>
      <c r="J109" s="52"/>
    </row>
    <row r="110" spans="1:10" x14ac:dyDescent="0.25">
      <c r="A110" t="s">
        <v>84</v>
      </c>
      <c r="B110" s="8" t="s">
        <v>298</v>
      </c>
      <c r="C110" s="15">
        <f>VLOOKUP($A110,RAW!$B$4:$S$283,13,FALSE)</f>
        <v>0</v>
      </c>
      <c r="D110" s="15">
        <f>VLOOKUP($A110,RAW!$B$4:$S$283,14,FALSE)</f>
        <v>0</v>
      </c>
      <c r="E110" s="1">
        <f t="shared" si="14"/>
        <v>0</v>
      </c>
      <c r="F110" s="1">
        <f t="shared" si="15"/>
        <v>0</v>
      </c>
      <c r="G110" s="16">
        <f t="shared" si="16"/>
        <v>0</v>
      </c>
      <c r="H110" s="16">
        <f t="shared" si="17"/>
        <v>0</v>
      </c>
      <c r="I110" s="3" t="str">
        <f t="shared" si="13"/>
        <v/>
      </c>
      <c r="J110" s="52"/>
    </row>
    <row r="111" spans="1:10" x14ac:dyDescent="0.25">
      <c r="A111" t="s">
        <v>135</v>
      </c>
      <c r="B111" s="8" t="s">
        <v>298</v>
      </c>
      <c r="C111" s="15">
        <f>VLOOKUP($A111,RAW!$B$4:$S$283,13,FALSE)</f>
        <v>1807900</v>
      </c>
      <c r="D111" s="15">
        <f>VLOOKUP($A111,RAW!$B$4:$S$283,14,FALSE)</f>
        <v>2682500</v>
      </c>
      <c r="E111" s="1">
        <f t="shared" si="14"/>
        <v>874600</v>
      </c>
      <c r="F111" s="1">
        <f t="shared" si="15"/>
        <v>322787.75452040805</v>
      </c>
      <c r="G111" s="16">
        <f t="shared" si="16"/>
        <v>551812.24547959189</v>
      </c>
      <c r="H111" s="16">
        <f t="shared" si="17"/>
        <v>551812.24547959189</v>
      </c>
      <c r="I111" s="3">
        <f t="shared" si="13"/>
        <v>0.30522276977686369</v>
      </c>
      <c r="J111" s="52"/>
    </row>
    <row r="112" spans="1:10" x14ac:dyDescent="0.25">
      <c r="A112" t="s">
        <v>41</v>
      </c>
      <c r="B112" s="8" t="s">
        <v>298</v>
      </c>
      <c r="C112" s="15">
        <f>VLOOKUP($A112,RAW!$B$4:$S$283,13,FALSE)</f>
        <v>51100</v>
      </c>
      <c r="D112" s="15">
        <f>VLOOKUP($A112,RAW!$B$4:$S$283,14,FALSE)</f>
        <v>70400</v>
      </c>
      <c r="E112" s="1">
        <f t="shared" si="14"/>
        <v>19300</v>
      </c>
      <c r="F112" s="1">
        <f t="shared" si="15"/>
        <v>9123.5434791707794</v>
      </c>
      <c r="G112" s="16">
        <f t="shared" si="16"/>
        <v>10176.456520829221</v>
      </c>
      <c r="H112" s="16">
        <f t="shared" si="17"/>
        <v>10176.456520829221</v>
      </c>
      <c r="I112" s="3">
        <f t="shared" si="13"/>
        <v>0.19914787711994561</v>
      </c>
      <c r="J112" s="52"/>
    </row>
    <row r="113" spans="1:10" x14ac:dyDescent="0.25">
      <c r="A113" t="s">
        <v>136</v>
      </c>
      <c r="B113" s="8" t="s">
        <v>298</v>
      </c>
      <c r="C113" s="15">
        <f>VLOOKUP($A113,RAW!$B$4:$S$283,13,FALSE)</f>
        <v>20000</v>
      </c>
      <c r="D113" s="15">
        <f>VLOOKUP($A113,RAW!$B$4:$S$283,14,FALSE)</f>
        <v>17700</v>
      </c>
      <c r="E113" s="1">
        <f t="shared" si="14"/>
        <v>-2300</v>
      </c>
      <c r="F113" s="1">
        <f t="shared" si="15"/>
        <v>3570.8585045678196</v>
      </c>
      <c r="G113" s="16">
        <f t="shared" si="16"/>
        <v>-5870.8585045678192</v>
      </c>
      <c r="H113" s="16">
        <f t="shared" si="17"/>
        <v>5870.8585045678192</v>
      </c>
      <c r="I113" s="3">
        <f t="shared" si="13"/>
        <v>-0.29354292522839098</v>
      </c>
      <c r="J113" s="52"/>
    </row>
    <row r="114" spans="1:10" x14ac:dyDescent="0.25">
      <c r="A114" t="s">
        <v>202</v>
      </c>
      <c r="B114" s="8" t="s">
        <v>298</v>
      </c>
      <c r="C114" s="15">
        <f>VLOOKUP($A114,RAW!$B$4:$S$283,13,FALSE)</f>
        <v>73700</v>
      </c>
      <c r="D114" s="15">
        <f>VLOOKUP($A114,RAW!$B$4:$S$283,14,FALSE)</f>
        <v>0</v>
      </c>
      <c r="E114" s="1">
        <f t="shared" si="14"/>
        <v>-73700</v>
      </c>
      <c r="F114" s="1">
        <f t="shared" si="15"/>
        <v>13158.613589332415</v>
      </c>
      <c r="G114" s="16">
        <f t="shared" si="16"/>
        <v>-86858.61358933241</v>
      </c>
      <c r="H114" s="16">
        <f t="shared" si="17"/>
        <v>86858.61358933241</v>
      </c>
      <c r="I114" s="3">
        <f t="shared" si="13"/>
        <v>-1.178542925228391</v>
      </c>
      <c r="J114" s="52"/>
    </row>
    <row r="115" spans="1:10" x14ac:dyDescent="0.25">
      <c r="A115" t="s">
        <v>42</v>
      </c>
      <c r="B115" s="8" t="s">
        <v>298</v>
      </c>
      <c r="C115" s="15">
        <f>VLOOKUP($A115,RAW!$B$4:$S$283,13,FALSE)</f>
        <v>44500</v>
      </c>
      <c r="D115" s="15">
        <f>VLOOKUP($A115,RAW!$B$4:$S$283,14,FALSE)</f>
        <v>44900</v>
      </c>
      <c r="E115" s="1">
        <f t="shared" si="14"/>
        <v>400</v>
      </c>
      <c r="F115" s="1">
        <f t="shared" si="15"/>
        <v>7945.160172663399</v>
      </c>
      <c r="G115" s="16">
        <f t="shared" si="16"/>
        <v>-7545.160172663399</v>
      </c>
      <c r="H115" s="16">
        <f t="shared" si="17"/>
        <v>7545.160172663399</v>
      </c>
      <c r="I115" s="3">
        <f t="shared" si="13"/>
        <v>-0.16955416118344716</v>
      </c>
      <c r="J115" s="52"/>
    </row>
    <row r="116" spans="1:10" x14ac:dyDescent="0.25">
      <c r="A116" t="s">
        <v>203</v>
      </c>
      <c r="B116" s="8" t="s">
        <v>298</v>
      </c>
      <c r="C116" s="15">
        <f>VLOOKUP($A116,RAW!$B$4:$S$283,13,FALSE)</f>
        <v>82000</v>
      </c>
      <c r="D116" s="15">
        <f>VLOOKUP($A116,RAW!$B$4:$S$283,14,FALSE)</f>
        <v>0</v>
      </c>
      <c r="E116" s="1">
        <f t="shared" si="14"/>
        <v>-82000</v>
      </c>
      <c r="F116" s="1">
        <f t="shared" si="15"/>
        <v>14640.519868728061</v>
      </c>
      <c r="G116" s="16">
        <f t="shared" si="16"/>
        <v>-96640.519868728064</v>
      </c>
      <c r="H116" s="16">
        <f t="shared" si="17"/>
        <v>96640.519868728064</v>
      </c>
      <c r="I116" s="3">
        <f t="shared" si="13"/>
        <v>-1.178542925228391</v>
      </c>
      <c r="J116" s="52"/>
    </row>
    <row r="117" spans="1:10" x14ac:dyDescent="0.25">
      <c r="A117" t="s">
        <v>137</v>
      </c>
      <c r="B117" s="8" t="s">
        <v>299</v>
      </c>
      <c r="C117" s="15">
        <f>VLOOKUP($A117,RAW!$B$4:$S$283,13,FALSE)</f>
        <v>4900</v>
      </c>
      <c r="D117" s="15">
        <f>VLOOKUP($A117,RAW!$B$4:$S$283,14,FALSE)</f>
        <v>11600</v>
      </c>
      <c r="E117" s="1">
        <f t="shared" si="14"/>
        <v>6700</v>
      </c>
      <c r="F117" s="1">
        <f t="shared" si="15"/>
        <v>874.86033361911586</v>
      </c>
      <c r="G117" s="16">
        <f t="shared" si="16"/>
        <v>5825.1396663808846</v>
      </c>
      <c r="H117" s="16">
        <f t="shared" si="17"/>
        <v>5825.1396663808846</v>
      </c>
      <c r="I117" s="3">
        <f t="shared" si="13"/>
        <v>1.1888040135471194</v>
      </c>
      <c r="J117" s="52"/>
    </row>
    <row r="118" spans="1:10" x14ac:dyDescent="0.25">
      <c r="A118" t="s">
        <v>260</v>
      </c>
      <c r="B118" s="8" t="s">
        <v>298</v>
      </c>
      <c r="C118" s="15">
        <f>VLOOKUP($A118,RAW!$B$4:$S$283,13,FALSE)</f>
        <v>0</v>
      </c>
      <c r="D118" s="15">
        <f>VLOOKUP($A118,RAW!$B$4:$S$283,14,FALSE)</f>
        <v>0</v>
      </c>
      <c r="E118" s="1" t="s">
        <v>309</v>
      </c>
      <c r="F118" s="1" t="s">
        <v>309</v>
      </c>
      <c r="G118" s="16" t="s">
        <v>309</v>
      </c>
      <c r="H118" s="16" t="s">
        <v>309</v>
      </c>
      <c r="I118" s="3" t="str">
        <f t="shared" si="13"/>
        <v/>
      </c>
      <c r="J118" s="52"/>
    </row>
    <row r="119" spans="1:10" x14ac:dyDescent="0.25">
      <c r="A119" t="s">
        <v>261</v>
      </c>
      <c r="B119" s="8" t="s">
        <v>298</v>
      </c>
      <c r="C119" s="15">
        <f>VLOOKUP($A119,RAW!$B$4:$S$283,13,FALSE)</f>
        <v>555800</v>
      </c>
      <c r="D119" s="15">
        <f>VLOOKUP($A119,RAW!$B$4:$S$283,14,FALSE)</f>
        <v>610900</v>
      </c>
      <c r="E119" s="1">
        <f t="shared" ref="E119:E150" si="18">D119-C119</f>
        <v>55100</v>
      </c>
      <c r="F119" s="1">
        <f t="shared" ref="F119:F150" si="19">+C119*E$260</f>
        <v>99234.157841939712</v>
      </c>
      <c r="G119" s="16">
        <f t="shared" ref="G119:G150" si="20">+E119-F119</f>
        <v>-44134.157841939712</v>
      </c>
      <c r="H119" s="16">
        <f t="shared" ref="H119:H150" si="21">ABS(G119)</f>
        <v>44134.157841939712</v>
      </c>
      <c r="I119" s="3">
        <f t="shared" si="13"/>
        <v>-7.9406545235587822E-2</v>
      </c>
      <c r="J119" s="52"/>
    </row>
    <row r="120" spans="1:10" x14ac:dyDescent="0.25">
      <c r="A120" t="s">
        <v>50</v>
      </c>
      <c r="B120" s="8" t="s">
        <v>298</v>
      </c>
      <c r="C120" s="15">
        <f>VLOOKUP($A120,RAW!$B$4:$S$283,13,FALSE)</f>
        <v>24600</v>
      </c>
      <c r="D120" s="15">
        <f>VLOOKUP($A120,RAW!$B$4:$S$283,14,FALSE)</f>
        <v>50200</v>
      </c>
      <c r="E120" s="1">
        <f t="shared" si="18"/>
        <v>25600</v>
      </c>
      <c r="F120" s="1">
        <f t="shared" si="19"/>
        <v>4392.1559606184182</v>
      </c>
      <c r="G120" s="16">
        <f t="shared" si="20"/>
        <v>21207.844039381584</v>
      </c>
      <c r="H120" s="16">
        <f t="shared" si="21"/>
        <v>21207.844039381584</v>
      </c>
      <c r="I120" s="3">
        <f t="shared" si="13"/>
        <v>0.86210748127567416</v>
      </c>
      <c r="J120" s="52"/>
    </row>
    <row r="121" spans="1:10" x14ac:dyDescent="0.25">
      <c r="A121" t="s">
        <v>138</v>
      </c>
      <c r="B121" s="8" t="s">
        <v>298</v>
      </c>
      <c r="C121" s="15">
        <f>VLOOKUP($A121,RAW!$B$4:$S$283,13,FALSE)</f>
        <v>30100</v>
      </c>
      <c r="D121" s="15">
        <f>VLOOKUP($A121,RAW!$B$4:$S$283,14,FALSE)</f>
        <v>39600</v>
      </c>
      <c r="E121" s="1">
        <f t="shared" si="18"/>
        <v>9500</v>
      </c>
      <c r="F121" s="1">
        <f t="shared" si="19"/>
        <v>5374.1420493745691</v>
      </c>
      <c r="G121" s="16">
        <f t="shared" si="20"/>
        <v>4125.8579506254309</v>
      </c>
      <c r="H121" s="16">
        <f t="shared" si="21"/>
        <v>4125.8579506254309</v>
      </c>
      <c r="I121" s="3">
        <f t="shared" si="13"/>
        <v>0.13707169271180833</v>
      </c>
      <c r="J121" s="52"/>
    </row>
    <row r="122" spans="1:10" x14ac:dyDescent="0.25">
      <c r="A122" t="s">
        <v>240</v>
      </c>
      <c r="B122" s="8" t="s">
        <v>298</v>
      </c>
      <c r="C122" s="15">
        <f>VLOOKUP($A122,RAW!$B$4:$S$283,13,FALSE)</f>
        <v>423900</v>
      </c>
      <c r="D122" s="15">
        <f>VLOOKUP($A122,RAW!$B$4:$S$283,14,FALSE)</f>
        <v>848000</v>
      </c>
      <c r="E122" s="1">
        <f t="shared" si="18"/>
        <v>424100</v>
      </c>
      <c r="F122" s="1">
        <f t="shared" si="19"/>
        <v>75684.346004314939</v>
      </c>
      <c r="G122" s="16">
        <f t="shared" si="20"/>
        <v>348415.65399568505</v>
      </c>
      <c r="H122" s="16">
        <f t="shared" si="21"/>
        <v>348415.65399568505</v>
      </c>
      <c r="I122" s="3">
        <f t="shared" si="13"/>
        <v>0.82192888416061582</v>
      </c>
      <c r="J122" s="52"/>
    </row>
    <row r="123" spans="1:10" x14ac:dyDescent="0.25">
      <c r="A123" t="s">
        <v>139</v>
      </c>
      <c r="B123" s="8" t="s">
        <v>298</v>
      </c>
      <c r="C123" s="15">
        <f>VLOOKUP($A123,RAW!$B$4:$S$283,13,FALSE)</f>
        <v>24700</v>
      </c>
      <c r="D123" s="15">
        <f>VLOOKUP($A123,RAW!$B$4:$S$283,14,FALSE)</f>
        <v>28500</v>
      </c>
      <c r="E123" s="1">
        <f t="shared" si="18"/>
        <v>3800</v>
      </c>
      <c r="F123" s="1">
        <f t="shared" si="19"/>
        <v>4410.0102531412576</v>
      </c>
      <c r="G123" s="16">
        <f t="shared" si="20"/>
        <v>-610.01025314125764</v>
      </c>
      <c r="H123" s="16">
        <f t="shared" si="21"/>
        <v>610.01025314125764</v>
      </c>
      <c r="I123" s="3">
        <f t="shared" si="13"/>
        <v>-2.4696771382237151E-2</v>
      </c>
      <c r="J123" s="52"/>
    </row>
    <row r="124" spans="1:10" x14ac:dyDescent="0.25">
      <c r="A124" t="s">
        <v>204</v>
      </c>
      <c r="B124" s="8" t="s">
        <v>298</v>
      </c>
      <c r="C124" s="15">
        <f>VLOOKUP($A124,RAW!$B$4:$S$283,13,FALSE)</f>
        <v>7600</v>
      </c>
      <c r="D124" s="15">
        <f>VLOOKUP($A124,RAW!$B$4:$S$283,14,FALSE)</f>
        <v>0</v>
      </c>
      <c r="E124" s="1">
        <f t="shared" si="18"/>
        <v>-7600</v>
      </c>
      <c r="F124" s="1">
        <f t="shared" si="19"/>
        <v>1356.9262317357716</v>
      </c>
      <c r="G124" s="16">
        <f t="shared" si="20"/>
        <v>-8956.9262317357716</v>
      </c>
      <c r="H124" s="16">
        <f t="shared" si="21"/>
        <v>8956.9262317357716</v>
      </c>
      <c r="I124" s="3">
        <f t="shared" si="13"/>
        <v>-1.178542925228391</v>
      </c>
      <c r="J124" s="52"/>
    </row>
    <row r="125" spans="1:10" x14ac:dyDescent="0.25">
      <c r="A125" t="s">
        <v>241</v>
      </c>
      <c r="B125" s="8" t="s">
        <v>298</v>
      </c>
      <c r="C125" s="15">
        <f>VLOOKUP($A125,RAW!$B$4:$S$283,13,FALSE)</f>
        <v>191700</v>
      </c>
      <c r="D125" s="15">
        <f>VLOOKUP($A125,RAW!$B$4:$S$283,14,FALSE)</f>
        <v>73800</v>
      </c>
      <c r="E125" s="1">
        <f t="shared" si="18"/>
        <v>-117900</v>
      </c>
      <c r="F125" s="1">
        <f t="shared" si="19"/>
        <v>34226.678766282552</v>
      </c>
      <c r="G125" s="16">
        <f t="shared" si="20"/>
        <v>-152126.67876628257</v>
      </c>
      <c r="H125" s="16">
        <f t="shared" si="21"/>
        <v>152126.67876628257</v>
      </c>
      <c r="I125" s="3">
        <f t="shared" si="13"/>
        <v>-0.79356639940679485</v>
      </c>
      <c r="J125" s="52"/>
    </row>
    <row r="126" spans="1:10" x14ac:dyDescent="0.25">
      <c r="A126" t="s">
        <v>225</v>
      </c>
      <c r="B126" s="8" t="s">
        <v>298</v>
      </c>
      <c r="C126" s="15">
        <f>VLOOKUP($A126,RAW!$B$4:$S$283,13,FALSE)</f>
        <v>167600</v>
      </c>
      <c r="D126" s="15">
        <f>VLOOKUP($A126,RAW!$B$4:$S$283,14,FALSE)</f>
        <v>101000</v>
      </c>
      <c r="E126" s="1">
        <f t="shared" si="18"/>
        <v>-66600</v>
      </c>
      <c r="F126" s="1">
        <f t="shared" si="19"/>
        <v>29923.794268278329</v>
      </c>
      <c r="G126" s="16">
        <f t="shared" si="20"/>
        <v>-96523.794268278332</v>
      </c>
      <c r="H126" s="16">
        <f t="shared" si="21"/>
        <v>96523.794268278332</v>
      </c>
      <c r="I126" s="3">
        <f t="shared" si="13"/>
        <v>-0.57591762689903536</v>
      </c>
      <c r="J126" s="52"/>
    </row>
    <row r="127" spans="1:10" x14ac:dyDescent="0.25">
      <c r="A127" t="s">
        <v>118</v>
      </c>
      <c r="B127" s="8" t="s">
        <v>298</v>
      </c>
      <c r="C127" s="15">
        <f>VLOOKUP($A127,RAW!$B$4:$S$283,13,FALSE)</f>
        <v>205300</v>
      </c>
      <c r="D127" s="15">
        <f>VLOOKUP($A127,RAW!$B$4:$S$283,14,FALSE)</f>
        <v>344100</v>
      </c>
      <c r="E127" s="1">
        <f t="shared" si="18"/>
        <v>138800</v>
      </c>
      <c r="F127" s="1">
        <f t="shared" si="19"/>
        <v>36654.862549388672</v>
      </c>
      <c r="G127" s="16">
        <f t="shared" si="20"/>
        <v>102145.13745061134</v>
      </c>
      <c r="H127" s="16">
        <f t="shared" si="21"/>
        <v>102145.13745061134</v>
      </c>
      <c r="I127" s="3">
        <f t="shared" si="13"/>
        <v>0.49754085460599773</v>
      </c>
      <c r="J127" s="52"/>
    </row>
    <row r="128" spans="1:10" x14ac:dyDescent="0.25">
      <c r="A128" t="s">
        <v>141</v>
      </c>
      <c r="B128" s="8" t="s">
        <v>298</v>
      </c>
      <c r="C128" s="15">
        <f>VLOOKUP($A128,RAW!$B$4:$S$283,13,FALSE)</f>
        <v>148200</v>
      </c>
      <c r="D128" s="15">
        <f>VLOOKUP($A128,RAW!$B$4:$S$283,14,FALSE)</f>
        <v>59000</v>
      </c>
      <c r="E128" s="1">
        <f t="shared" si="18"/>
        <v>-89200</v>
      </c>
      <c r="F128" s="1">
        <f t="shared" si="19"/>
        <v>26460.061518847546</v>
      </c>
      <c r="G128" s="16">
        <f t="shared" si="20"/>
        <v>-115660.06151884755</v>
      </c>
      <c r="H128" s="16">
        <f t="shared" si="21"/>
        <v>115660.06151884755</v>
      </c>
      <c r="I128" s="3">
        <f t="shared" si="13"/>
        <v>-0.780432263959835</v>
      </c>
      <c r="J128" s="52"/>
    </row>
    <row r="129" spans="1:10" x14ac:dyDescent="0.25">
      <c r="A129" t="s">
        <v>85</v>
      </c>
      <c r="B129" s="8" t="s">
        <v>298</v>
      </c>
      <c r="C129" s="15">
        <f>VLOOKUP($A129,RAW!$B$4:$S$283,13,FALSE)</f>
        <v>115400</v>
      </c>
      <c r="D129" s="15">
        <f>VLOOKUP($A129,RAW!$B$4:$S$283,14,FALSE)</f>
        <v>180500</v>
      </c>
      <c r="E129" s="1">
        <f t="shared" si="18"/>
        <v>65100</v>
      </c>
      <c r="F129" s="1">
        <f t="shared" si="19"/>
        <v>20603.853571356321</v>
      </c>
      <c r="G129" s="16">
        <f t="shared" si="20"/>
        <v>44496.146428643682</v>
      </c>
      <c r="H129" s="16">
        <f t="shared" si="21"/>
        <v>44496.146428643682</v>
      </c>
      <c r="I129" s="3">
        <f t="shared" si="13"/>
        <v>0.38558185813382739</v>
      </c>
      <c r="J129" s="52"/>
    </row>
    <row r="130" spans="1:10" x14ac:dyDescent="0.25">
      <c r="A130" t="s">
        <v>140</v>
      </c>
      <c r="B130" s="8" t="s">
        <v>298</v>
      </c>
      <c r="C130" s="15">
        <f>VLOOKUP($A130,RAW!$B$4:$S$283,13,FALSE)</f>
        <v>23400</v>
      </c>
      <c r="D130" s="15">
        <f>VLOOKUP($A130,RAW!$B$4:$S$283,14,FALSE)</f>
        <v>0</v>
      </c>
      <c r="E130" s="1">
        <f t="shared" si="18"/>
        <v>-23400</v>
      </c>
      <c r="F130" s="1">
        <f t="shared" si="19"/>
        <v>4177.9044503443492</v>
      </c>
      <c r="G130" s="16">
        <f t="shared" si="20"/>
        <v>-27577.904450344351</v>
      </c>
      <c r="H130" s="16">
        <f t="shared" si="21"/>
        <v>27577.904450344351</v>
      </c>
      <c r="I130" s="3">
        <f t="shared" si="13"/>
        <v>-1.178542925228391</v>
      </c>
      <c r="J130" s="52"/>
    </row>
    <row r="131" spans="1:10" x14ac:dyDescent="0.25">
      <c r="A131" t="s">
        <v>119</v>
      </c>
      <c r="B131" s="8" t="s">
        <v>298</v>
      </c>
      <c r="C131" s="15">
        <f>VLOOKUP($A131,RAW!$B$4:$S$283,13,FALSE)</f>
        <v>937400</v>
      </c>
      <c r="D131" s="15">
        <f>VLOOKUP($A131,RAW!$B$4:$S$283,14,FALSE)</f>
        <v>818900</v>
      </c>
      <c r="E131" s="1">
        <f t="shared" si="18"/>
        <v>-118500</v>
      </c>
      <c r="F131" s="1">
        <f t="shared" si="19"/>
        <v>167366.13810909371</v>
      </c>
      <c r="G131" s="16">
        <f t="shared" si="20"/>
        <v>-285866.13810909371</v>
      </c>
      <c r="H131" s="16">
        <f t="shared" si="21"/>
        <v>285866.13810909371</v>
      </c>
      <c r="I131" s="3">
        <f t="shared" si="13"/>
        <v>-0.30495640933336216</v>
      </c>
      <c r="J131" s="52"/>
    </row>
    <row r="132" spans="1:10" x14ac:dyDescent="0.25">
      <c r="A132" t="s">
        <v>242</v>
      </c>
      <c r="B132" s="8" t="s">
        <v>298</v>
      </c>
      <c r="C132" s="15">
        <f>VLOOKUP($A132,RAW!$B$4:$S$283,13,FALSE)</f>
        <v>1702000</v>
      </c>
      <c r="D132" s="15">
        <f>VLOOKUP($A132,RAW!$B$4:$S$283,14,FALSE)</f>
        <v>2911500</v>
      </c>
      <c r="E132" s="1">
        <f t="shared" si="18"/>
        <v>1209500</v>
      </c>
      <c r="F132" s="1">
        <f t="shared" si="19"/>
        <v>303880.05873872148</v>
      </c>
      <c r="G132" s="16">
        <f t="shared" si="20"/>
        <v>905619.94126127847</v>
      </c>
      <c r="H132" s="16">
        <f t="shared" si="21"/>
        <v>905619.94126127847</v>
      </c>
      <c r="I132" s="3">
        <f t="shared" ref="I132:I194" si="22">IFERROR(+G132/C132,"")</f>
        <v>0.53209162236267826</v>
      </c>
      <c r="J132" s="52"/>
    </row>
    <row r="133" spans="1:10" x14ac:dyDescent="0.25">
      <c r="A133" t="s">
        <v>142</v>
      </c>
      <c r="B133" s="8" t="s">
        <v>298</v>
      </c>
      <c r="C133" s="15">
        <f>VLOOKUP($A133,RAW!$B$4:$S$283,13,FALSE)</f>
        <v>46800</v>
      </c>
      <c r="D133" s="15">
        <f>VLOOKUP($A133,RAW!$B$4:$S$283,14,FALSE)</f>
        <v>93700</v>
      </c>
      <c r="E133" s="1">
        <f t="shared" si="18"/>
        <v>46900</v>
      </c>
      <c r="F133" s="1">
        <f t="shared" si="19"/>
        <v>8355.8089006886985</v>
      </c>
      <c r="G133" s="16">
        <f t="shared" si="20"/>
        <v>38544.191099311298</v>
      </c>
      <c r="H133" s="16">
        <f t="shared" si="21"/>
        <v>38544.191099311298</v>
      </c>
      <c r="I133" s="3">
        <f t="shared" si="22"/>
        <v>0.82359382690836103</v>
      </c>
      <c r="J133" s="52"/>
    </row>
    <row r="134" spans="1:10" x14ac:dyDescent="0.25">
      <c r="A134" t="s">
        <v>143</v>
      </c>
      <c r="B134" s="8" t="s">
        <v>299</v>
      </c>
      <c r="C134" s="15">
        <f>VLOOKUP($A134,RAW!$B$4:$S$283,13,FALSE)</f>
        <v>97700</v>
      </c>
      <c r="D134" s="15">
        <f>VLOOKUP($A134,RAW!$B$4:$S$283,14,FALSE)</f>
        <v>59900</v>
      </c>
      <c r="E134" s="1">
        <f t="shared" si="18"/>
        <v>-37800</v>
      </c>
      <c r="F134" s="1">
        <f t="shared" si="19"/>
        <v>17443.643794813801</v>
      </c>
      <c r="G134" s="16">
        <f t="shared" si="20"/>
        <v>-55243.643794813805</v>
      </c>
      <c r="H134" s="16">
        <f t="shared" si="21"/>
        <v>55243.643794813805</v>
      </c>
      <c r="I134" s="3">
        <f t="shared" si="22"/>
        <v>-0.56544159462450161</v>
      </c>
      <c r="J134" s="52"/>
    </row>
    <row r="135" spans="1:10" x14ac:dyDescent="0.25">
      <c r="A135" t="s">
        <v>265</v>
      </c>
      <c r="B135" s="8" t="s">
        <v>298</v>
      </c>
      <c r="C135" s="15">
        <f>VLOOKUP($A135,RAW!$B$4:$S$283,13,FALSE)</f>
        <v>4510400</v>
      </c>
      <c r="D135" s="15">
        <f>VLOOKUP($A135,RAW!$B$4:$S$283,14,FALSE)</f>
        <v>5464900</v>
      </c>
      <c r="E135" s="1">
        <f t="shared" si="18"/>
        <v>954500</v>
      </c>
      <c r="F135" s="1">
        <f t="shared" si="19"/>
        <v>805300.00995013479</v>
      </c>
      <c r="G135" s="16">
        <f t="shared" si="20"/>
        <v>149199.99004986521</v>
      </c>
      <c r="H135" s="16">
        <f t="shared" si="21"/>
        <v>149199.99004986521</v>
      </c>
      <c r="I135" s="3">
        <f t="shared" si="22"/>
        <v>3.3079103859938189E-2</v>
      </c>
      <c r="J135" s="52"/>
    </row>
    <row r="136" spans="1:10" x14ac:dyDescent="0.25">
      <c r="A136" t="s">
        <v>226</v>
      </c>
      <c r="B136" s="8" t="s">
        <v>299</v>
      </c>
      <c r="C136" s="15">
        <f>VLOOKUP($A136,RAW!$B$4:$S$283,13,FALSE)</f>
        <v>23700</v>
      </c>
      <c r="D136" s="15">
        <f>VLOOKUP($A136,RAW!$B$4:$S$283,14,FALSE)</f>
        <v>3900</v>
      </c>
      <c r="E136" s="1">
        <f t="shared" si="18"/>
        <v>-19800</v>
      </c>
      <c r="F136" s="1">
        <f t="shared" si="19"/>
        <v>4231.4673279128665</v>
      </c>
      <c r="G136" s="16">
        <f t="shared" si="20"/>
        <v>-24031.467327912866</v>
      </c>
      <c r="H136" s="16">
        <f t="shared" si="21"/>
        <v>24031.467327912866</v>
      </c>
      <c r="I136" s="3">
        <f t="shared" si="22"/>
        <v>-1.0139859632030745</v>
      </c>
      <c r="J136" s="52"/>
    </row>
    <row r="137" spans="1:10" x14ac:dyDescent="0.25">
      <c r="A137" t="s">
        <v>205</v>
      </c>
      <c r="B137" s="8" t="s">
        <v>298</v>
      </c>
      <c r="C137" s="15">
        <f>VLOOKUP($A137,RAW!$B$4:$S$283,13,FALSE)</f>
        <v>569600</v>
      </c>
      <c r="D137" s="15">
        <f>VLOOKUP($A137,RAW!$B$4:$S$283,14,FALSE)</f>
        <v>384200</v>
      </c>
      <c r="E137" s="1">
        <f t="shared" si="18"/>
        <v>-185400</v>
      </c>
      <c r="F137" s="1">
        <f t="shared" si="19"/>
        <v>101698.0502100915</v>
      </c>
      <c r="G137" s="16">
        <f t="shared" si="20"/>
        <v>-287098.05021009152</v>
      </c>
      <c r="H137" s="16">
        <f t="shared" si="21"/>
        <v>287098.05021009152</v>
      </c>
      <c r="I137" s="3">
        <f t="shared" si="22"/>
        <v>-0.5040344982620989</v>
      </c>
      <c r="J137" s="52"/>
    </row>
    <row r="138" spans="1:10" x14ac:dyDescent="0.25">
      <c r="A138" t="s">
        <v>43</v>
      </c>
      <c r="B138" s="8" t="s">
        <v>298</v>
      </c>
      <c r="C138" s="15">
        <f>VLOOKUP($A138,RAW!$B$4:$S$283,13,FALSE)</f>
        <v>293100</v>
      </c>
      <c r="D138" s="15">
        <f>VLOOKUP($A138,RAW!$B$4:$S$283,14,FALSE)</f>
        <v>563200</v>
      </c>
      <c r="E138" s="1">
        <f t="shared" si="18"/>
        <v>270100</v>
      </c>
      <c r="F138" s="1">
        <f t="shared" si="19"/>
        <v>52330.931384441399</v>
      </c>
      <c r="G138" s="16">
        <f t="shared" si="20"/>
        <v>217769.06861555862</v>
      </c>
      <c r="H138" s="16">
        <f t="shared" si="21"/>
        <v>217769.06861555862</v>
      </c>
      <c r="I138" s="3">
        <f t="shared" si="22"/>
        <v>0.74298556334206278</v>
      </c>
      <c r="J138" s="52"/>
    </row>
    <row r="139" spans="1:10" x14ac:dyDescent="0.25">
      <c r="A139" t="s">
        <v>44</v>
      </c>
      <c r="B139" s="8" t="s">
        <v>298</v>
      </c>
      <c r="C139" s="15">
        <f>VLOOKUP($A139,RAW!$B$4:$S$283,13,FALSE)</f>
        <v>173200</v>
      </c>
      <c r="D139" s="15">
        <f>VLOOKUP($A139,RAW!$B$4:$S$283,14,FALSE)</f>
        <v>243600</v>
      </c>
      <c r="E139" s="1">
        <f t="shared" si="18"/>
        <v>70400</v>
      </c>
      <c r="F139" s="1">
        <f t="shared" si="19"/>
        <v>30923.63464955732</v>
      </c>
      <c r="G139" s="16">
        <f t="shared" si="20"/>
        <v>39476.365350442677</v>
      </c>
      <c r="H139" s="16">
        <f t="shared" si="21"/>
        <v>39476.365350442677</v>
      </c>
      <c r="I139" s="3">
        <f t="shared" si="22"/>
        <v>0.22792358747368752</v>
      </c>
      <c r="J139" s="52"/>
    </row>
    <row r="140" spans="1:10" x14ac:dyDescent="0.25">
      <c r="A140" t="s">
        <v>144</v>
      </c>
      <c r="B140" s="8" t="s">
        <v>299</v>
      </c>
      <c r="C140" s="15">
        <f>VLOOKUP($A140,RAW!$B$4:$S$283,13,FALSE)</f>
        <v>432800</v>
      </c>
      <c r="D140" s="15">
        <f>VLOOKUP($A140,RAW!$B$4:$S$283,14,FALSE)</f>
        <v>449900</v>
      </c>
      <c r="E140" s="1">
        <f t="shared" si="18"/>
        <v>17100</v>
      </c>
      <c r="F140" s="1">
        <f t="shared" si="19"/>
        <v>77273.378038847615</v>
      </c>
      <c r="G140" s="16">
        <f t="shared" si="20"/>
        <v>-60173.378038847615</v>
      </c>
      <c r="H140" s="16">
        <f t="shared" si="21"/>
        <v>60173.378038847615</v>
      </c>
      <c r="I140" s="3">
        <f t="shared" si="22"/>
        <v>-0.1390327588697958</v>
      </c>
      <c r="J140" s="52"/>
    </row>
    <row r="141" spans="1:10" x14ac:dyDescent="0.25">
      <c r="A141" t="s">
        <v>145</v>
      </c>
      <c r="B141" s="8" t="s">
        <v>299</v>
      </c>
      <c r="C141" s="15">
        <f>VLOOKUP($A141,RAW!$B$4:$S$283,13,FALSE)</f>
        <v>63200</v>
      </c>
      <c r="D141" s="15">
        <f>VLOOKUP($A141,RAW!$B$4:$S$283,14,FALSE)</f>
        <v>85800</v>
      </c>
      <c r="E141" s="1">
        <f t="shared" si="18"/>
        <v>22600</v>
      </c>
      <c r="F141" s="1">
        <f t="shared" si="19"/>
        <v>11283.912874434311</v>
      </c>
      <c r="G141" s="16">
        <f t="shared" si="20"/>
        <v>11316.087125565689</v>
      </c>
      <c r="H141" s="16">
        <f t="shared" si="21"/>
        <v>11316.087125565689</v>
      </c>
      <c r="I141" s="3">
        <f t="shared" si="22"/>
        <v>0.17905201148046976</v>
      </c>
      <c r="J141" s="52"/>
    </row>
    <row r="142" spans="1:10" x14ac:dyDescent="0.25">
      <c r="A142" t="s">
        <v>146</v>
      </c>
      <c r="B142" s="8" t="s">
        <v>299</v>
      </c>
      <c r="C142" s="15">
        <f>VLOOKUP($A142,RAW!$B$4:$S$283,13,FALSE)</f>
        <v>14800</v>
      </c>
      <c r="D142" s="15">
        <f>VLOOKUP($A142,RAW!$B$4:$S$283,14,FALSE)</f>
        <v>0</v>
      </c>
      <c r="E142" s="1">
        <f t="shared" si="18"/>
        <v>-14800</v>
      </c>
      <c r="F142" s="1">
        <f t="shared" si="19"/>
        <v>2642.4352933801865</v>
      </c>
      <c r="G142" s="16">
        <f t="shared" si="20"/>
        <v>-17442.435293380186</v>
      </c>
      <c r="H142" s="16">
        <f t="shared" si="21"/>
        <v>17442.435293380186</v>
      </c>
      <c r="I142" s="3">
        <f t="shared" si="22"/>
        <v>-1.178542925228391</v>
      </c>
      <c r="J142" s="52"/>
    </row>
    <row r="143" spans="1:10" x14ac:dyDescent="0.25">
      <c r="A143" t="s">
        <v>262</v>
      </c>
      <c r="B143" s="8" t="s">
        <v>299</v>
      </c>
      <c r="C143" s="15">
        <f>VLOOKUP($A143,RAW!$B$4:$S$283,13,FALSE)</f>
        <v>59900</v>
      </c>
      <c r="D143" s="15">
        <f>VLOOKUP($A143,RAW!$B$4:$S$283,14,FALSE)</f>
        <v>31500</v>
      </c>
      <c r="E143" s="1">
        <f t="shared" si="18"/>
        <v>-28400</v>
      </c>
      <c r="F143" s="1">
        <f t="shared" si="19"/>
        <v>10694.72122118062</v>
      </c>
      <c r="G143" s="16">
        <f t="shared" si="20"/>
        <v>-39094.721221180618</v>
      </c>
      <c r="H143" s="16">
        <f t="shared" si="21"/>
        <v>39094.721221180618</v>
      </c>
      <c r="I143" s="3">
        <f t="shared" si="22"/>
        <v>-0.65266646446044441</v>
      </c>
      <c r="J143" s="52"/>
    </row>
    <row r="144" spans="1:10" x14ac:dyDescent="0.25">
      <c r="A144" t="s">
        <v>147</v>
      </c>
      <c r="B144" s="8" t="s">
        <v>299</v>
      </c>
      <c r="C144" s="15">
        <f>VLOOKUP($A144,RAW!$B$4:$S$283,13,FALSE)</f>
        <v>23200</v>
      </c>
      <c r="D144" s="15">
        <f>VLOOKUP($A144,RAW!$B$4:$S$283,14,FALSE)</f>
        <v>0</v>
      </c>
      <c r="E144" s="1">
        <f t="shared" si="18"/>
        <v>-23200</v>
      </c>
      <c r="F144" s="1">
        <f t="shared" si="19"/>
        <v>4142.1958652986714</v>
      </c>
      <c r="G144" s="16">
        <f t="shared" si="20"/>
        <v>-27342.195865298672</v>
      </c>
      <c r="H144" s="16">
        <f t="shared" si="21"/>
        <v>27342.195865298672</v>
      </c>
      <c r="I144" s="3">
        <f t="shared" si="22"/>
        <v>-1.178542925228391</v>
      </c>
      <c r="J144" s="52"/>
    </row>
    <row r="145" spans="1:10" x14ac:dyDescent="0.25">
      <c r="A145" t="s">
        <v>263</v>
      </c>
      <c r="B145" s="8" t="s">
        <v>299</v>
      </c>
      <c r="C145" s="15">
        <f>VLOOKUP($A145,RAW!$B$4:$S$283,13,FALSE)</f>
        <v>113500</v>
      </c>
      <c r="D145" s="15">
        <f>VLOOKUP($A145,RAW!$B$4:$S$283,14,FALSE)</f>
        <v>139300</v>
      </c>
      <c r="E145" s="1">
        <f t="shared" si="18"/>
        <v>25800</v>
      </c>
      <c r="F145" s="1">
        <f t="shared" si="19"/>
        <v>20264.622013422377</v>
      </c>
      <c r="G145" s="16">
        <f t="shared" si="20"/>
        <v>5535.3779865776232</v>
      </c>
      <c r="H145" s="16">
        <f t="shared" si="21"/>
        <v>5535.3779865776232</v>
      </c>
      <c r="I145" s="3">
        <f t="shared" si="22"/>
        <v>4.8769850102005491E-2</v>
      </c>
      <c r="J145" s="52"/>
    </row>
    <row r="146" spans="1:10" x14ac:dyDescent="0.25">
      <c r="A146" t="s">
        <v>7</v>
      </c>
      <c r="B146" s="8" t="s">
        <v>298</v>
      </c>
      <c r="C146" s="15">
        <f>VLOOKUP($A146,RAW!$B$4:$S$283,13,FALSE)</f>
        <v>432300</v>
      </c>
      <c r="D146" s="15">
        <f>VLOOKUP($A146,RAW!$B$4:$S$283,14,FALSE)</f>
        <v>595800</v>
      </c>
      <c r="E146" s="1">
        <f t="shared" si="18"/>
        <v>163500</v>
      </c>
      <c r="F146" s="1">
        <f t="shared" si="19"/>
        <v>77184.106576233433</v>
      </c>
      <c r="G146" s="16">
        <f t="shared" si="20"/>
        <v>86315.893423766567</v>
      </c>
      <c r="H146" s="16">
        <f t="shared" si="21"/>
        <v>86315.893423766567</v>
      </c>
      <c r="I146" s="3">
        <f t="shared" si="22"/>
        <v>0.19966665145446813</v>
      </c>
      <c r="J146" s="52"/>
    </row>
    <row r="147" spans="1:10" x14ac:dyDescent="0.25">
      <c r="A147" t="s">
        <v>104</v>
      </c>
      <c r="B147" s="8" t="s">
        <v>298</v>
      </c>
      <c r="C147" s="15">
        <f>VLOOKUP($A147,RAW!$B$4:$S$283,13,FALSE)</f>
        <v>292800</v>
      </c>
      <c r="D147" s="15">
        <f>VLOOKUP($A147,RAW!$B$4:$S$283,14,FALSE)</f>
        <v>293000</v>
      </c>
      <c r="E147" s="1">
        <f t="shared" si="18"/>
        <v>200</v>
      </c>
      <c r="F147" s="1">
        <f t="shared" si="19"/>
        <v>52277.368506872881</v>
      </c>
      <c r="G147" s="16">
        <f t="shared" si="20"/>
        <v>-52077.368506872881</v>
      </c>
      <c r="H147" s="16">
        <f t="shared" si="21"/>
        <v>52077.368506872881</v>
      </c>
      <c r="I147" s="3">
        <f t="shared" si="22"/>
        <v>-0.17785986511910137</v>
      </c>
      <c r="J147" s="52"/>
    </row>
    <row r="148" spans="1:10" x14ac:dyDescent="0.25">
      <c r="A148" t="s">
        <v>86</v>
      </c>
      <c r="B148" s="8" t="s">
        <v>298</v>
      </c>
      <c r="C148" s="15">
        <f>VLOOKUP($A148,RAW!$B$4:$S$283,13,FALSE)</f>
        <v>113600</v>
      </c>
      <c r="D148" s="15">
        <f>VLOOKUP($A148,RAW!$B$4:$S$283,14,FALSE)</f>
        <v>236800</v>
      </c>
      <c r="E148" s="1">
        <f t="shared" si="18"/>
        <v>123200</v>
      </c>
      <c r="F148" s="1">
        <f t="shared" si="19"/>
        <v>20282.476305945216</v>
      </c>
      <c r="G148" s="16">
        <f t="shared" si="20"/>
        <v>102917.52369405478</v>
      </c>
      <c r="H148" s="16">
        <f t="shared" si="21"/>
        <v>102917.52369405478</v>
      </c>
      <c r="I148" s="3">
        <f t="shared" si="22"/>
        <v>0.90596411702513002</v>
      </c>
      <c r="J148" s="52"/>
    </row>
    <row r="149" spans="1:10" x14ac:dyDescent="0.25">
      <c r="A149" t="s">
        <v>92</v>
      </c>
      <c r="B149" s="8" t="s">
        <v>298</v>
      </c>
      <c r="C149" s="15">
        <f>VLOOKUP($A149,RAW!$B$4:$S$283,13,FALSE)</f>
        <v>5399100</v>
      </c>
      <c r="D149" s="15">
        <f>VLOOKUP($A149,RAW!$B$4:$S$283,14,FALSE)</f>
        <v>9517700</v>
      </c>
      <c r="E149" s="1">
        <f t="shared" si="18"/>
        <v>4118600</v>
      </c>
      <c r="F149" s="1">
        <f t="shared" si="19"/>
        <v>963971.10760060581</v>
      </c>
      <c r="G149" s="16">
        <f t="shared" si="20"/>
        <v>3154628.892399394</v>
      </c>
      <c r="H149" s="16">
        <f t="shared" si="21"/>
        <v>3154628.892399394</v>
      </c>
      <c r="I149" s="3">
        <f t="shared" si="22"/>
        <v>0.58428791694900895</v>
      </c>
      <c r="J149" s="52"/>
    </row>
    <row r="150" spans="1:10" x14ac:dyDescent="0.25">
      <c r="A150" t="s">
        <v>243</v>
      </c>
      <c r="B150" s="8" t="s">
        <v>298</v>
      </c>
      <c r="C150" s="15">
        <f>VLOOKUP($A150,RAW!$B$4:$S$283,13,FALSE)</f>
        <v>4800</v>
      </c>
      <c r="D150" s="15">
        <f>VLOOKUP($A150,RAW!$B$4:$S$283,14,FALSE)</f>
        <v>0</v>
      </c>
      <c r="E150" s="1">
        <f t="shared" si="18"/>
        <v>-4800</v>
      </c>
      <c r="F150" s="1">
        <f t="shared" si="19"/>
        <v>857.0060410962767</v>
      </c>
      <c r="G150" s="16">
        <f t="shared" si="20"/>
        <v>-5657.0060410962769</v>
      </c>
      <c r="H150" s="16">
        <f t="shared" si="21"/>
        <v>5657.0060410962769</v>
      </c>
      <c r="I150" s="3">
        <f t="shared" si="22"/>
        <v>-1.178542925228391</v>
      </c>
      <c r="J150" s="52"/>
    </row>
    <row r="151" spans="1:10" x14ac:dyDescent="0.25">
      <c r="A151" t="s">
        <v>51</v>
      </c>
      <c r="B151" s="8" t="s">
        <v>298</v>
      </c>
      <c r="C151" s="15">
        <f>VLOOKUP($A151,RAW!$B$4:$S$283,13,FALSE)</f>
        <v>7900</v>
      </c>
      <c r="D151" s="15">
        <f>VLOOKUP($A151,RAW!$B$4:$S$283,14,FALSE)</f>
        <v>6900</v>
      </c>
      <c r="E151" s="1">
        <f t="shared" ref="E151:E181" si="23">D151-C151</f>
        <v>-1000</v>
      </c>
      <c r="F151" s="1">
        <f t="shared" ref="F151:F181" si="24">+C151*E$260</f>
        <v>1410.4891093042888</v>
      </c>
      <c r="G151" s="16">
        <f t="shared" ref="G151:G181" si="25">+E151-F151</f>
        <v>-2410.4891093042888</v>
      </c>
      <c r="H151" s="16">
        <f t="shared" ref="H151:H181" si="26">ABS(G151)</f>
        <v>2410.4891093042888</v>
      </c>
      <c r="I151" s="3">
        <f t="shared" si="22"/>
        <v>-0.30512520370940366</v>
      </c>
      <c r="J151" s="52"/>
    </row>
    <row r="152" spans="1:10" x14ac:dyDescent="0.25">
      <c r="A152" t="s">
        <v>206</v>
      </c>
      <c r="B152" s="8" t="s">
        <v>298</v>
      </c>
      <c r="C152" s="15">
        <f>VLOOKUP($A152,RAW!$B$4:$S$283,13,FALSE)</f>
        <v>241400</v>
      </c>
      <c r="D152" s="15">
        <f>VLOOKUP($A152,RAW!$B$4:$S$283,14,FALSE)</f>
        <v>341800</v>
      </c>
      <c r="E152" s="1">
        <f t="shared" si="23"/>
        <v>100400</v>
      </c>
      <c r="F152" s="1">
        <f t="shared" si="24"/>
        <v>43100.262150133589</v>
      </c>
      <c r="G152" s="16">
        <f t="shared" si="25"/>
        <v>57299.737849866411</v>
      </c>
      <c r="H152" s="16">
        <f t="shared" si="26"/>
        <v>57299.737849866411</v>
      </c>
      <c r="I152" s="3">
        <f t="shared" si="22"/>
        <v>0.23736428272521298</v>
      </c>
      <c r="J152" s="52"/>
    </row>
    <row r="153" spans="1:10" x14ac:dyDescent="0.25">
      <c r="A153" t="s">
        <v>153</v>
      </c>
      <c r="B153" s="8" t="s">
        <v>298</v>
      </c>
      <c r="C153" s="15">
        <f>VLOOKUP($A153,RAW!$B$4:$S$283,13,FALSE)</f>
        <v>1249600</v>
      </c>
      <c r="D153" s="15">
        <f>VLOOKUP($A153,RAW!$B$4:$S$283,14,FALSE)</f>
        <v>1774300</v>
      </c>
      <c r="E153" s="1">
        <f t="shared" si="23"/>
        <v>524700</v>
      </c>
      <c r="F153" s="1">
        <f t="shared" si="24"/>
        <v>223107.23936539737</v>
      </c>
      <c r="G153" s="16">
        <f t="shared" si="25"/>
        <v>301592.76063460263</v>
      </c>
      <c r="H153" s="16">
        <f t="shared" si="26"/>
        <v>301592.76063460263</v>
      </c>
      <c r="I153" s="3">
        <f t="shared" si="22"/>
        <v>0.24135144096879213</v>
      </c>
      <c r="J153" s="52"/>
    </row>
    <row r="154" spans="1:10" x14ac:dyDescent="0.25">
      <c r="A154" t="s">
        <v>148</v>
      </c>
      <c r="B154" s="8" t="s">
        <v>298</v>
      </c>
      <c r="C154" s="15">
        <f>VLOOKUP($A154,RAW!$B$4:$S$283,13,FALSE)</f>
        <v>160500</v>
      </c>
      <c r="D154" s="15">
        <f>VLOOKUP($A154,RAW!$B$4:$S$283,14,FALSE)</f>
        <v>117400</v>
      </c>
      <c r="E154" s="1">
        <f t="shared" si="23"/>
        <v>-43100</v>
      </c>
      <c r="F154" s="1">
        <f t="shared" si="24"/>
        <v>28656.139499156754</v>
      </c>
      <c r="G154" s="16">
        <f t="shared" si="25"/>
        <v>-71756.13949915675</v>
      </c>
      <c r="H154" s="16">
        <f t="shared" si="26"/>
        <v>71756.13949915675</v>
      </c>
      <c r="I154" s="3">
        <f t="shared" si="22"/>
        <v>-0.44707875077356229</v>
      </c>
      <c r="J154" s="52"/>
    </row>
    <row r="155" spans="1:10" x14ac:dyDescent="0.25">
      <c r="A155" t="s">
        <v>149</v>
      </c>
      <c r="B155" s="8" t="s">
        <v>298</v>
      </c>
      <c r="C155" s="15">
        <f>VLOOKUP($A155,RAW!$B$4:$S$283,13,FALSE)</f>
        <v>1021700</v>
      </c>
      <c r="D155" s="15">
        <f>VLOOKUP($A155,RAW!$B$4:$S$283,14,FALSE)</f>
        <v>1447500</v>
      </c>
      <c r="E155" s="1">
        <f t="shared" si="23"/>
        <v>425800</v>
      </c>
      <c r="F155" s="1">
        <f t="shared" si="24"/>
        <v>182417.30670584706</v>
      </c>
      <c r="G155" s="16">
        <f t="shared" si="25"/>
        <v>243382.69329415294</v>
      </c>
      <c r="H155" s="16">
        <f t="shared" si="26"/>
        <v>243382.69329415294</v>
      </c>
      <c r="I155" s="3">
        <f t="shared" si="22"/>
        <v>0.23821346118640788</v>
      </c>
      <c r="J155" s="52"/>
    </row>
    <row r="156" spans="1:10" x14ac:dyDescent="0.25">
      <c r="A156" t="s">
        <v>150</v>
      </c>
      <c r="B156" s="8" t="s">
        <v>299</v>
      </c>
      <c r="C156" s="15">
        <f>VLOOKUP($A156,RAW!$B$4:$S$283,13,FALSE)</f>
        <v>70900</v>
      </c>
      <c r="D156" s="15">
        <f>VLOOKUP($A156,RAW!$B$4:$S$283,14,FALSE)</f>
        <v>89400</v>
      </c>
      <c r="E156" s="1">
        <f t="shared" si="23"/>
        <v>18500</v>
      </c>
      <c r="F156" s="1">
        <f t="shared" si="24"/>
        <v>12658.693398692922</v>
      </c>
      <c r="G156" s="16">
        <f t="shared" si="25"/>
        <v>5841.3066013070784</v>
      </c>
      <c r="H156" s="16">
        <f t="shared" si="26"/>
        <v>5841.3066013070784</v>
      </c>
      <c r="I156" s="3">
        <f t="shared" si="22"/>
        <v>8.2387963347067397E-2</v>
      </c>
      <c r="J156" s="52"/>
    </row>
    <row r="157" spans="1:10" x14ac:dyDescent="0.25">
      <c r="A157" t="s">
        <v>151</v>
      </c>
      <c r="B157" s="8" t="s">
        <v>298</v>
      </c>
      <c r="C157" s="15">
        <f>VLOOKUP($A157,RAW!$B$4:$S$283,13,FALSE)</f>
        <v>149200</v>
      </c>
      <c r="D157" s="15">
        <f>VLOOKUP($A157,RAW!$B$4:$S$283,14,FALSE)</f>
        <v>185100</v>
      </c>
      <c r="E157" s="1">
        <f t="shared" si="23"/>
        <v>35900</v>
      </c>
      <c r="F157" s="1">
        <f t="shared" si="24"/>
        <v>26638.604444075936</v>
      </c>
      <c r="G157" s="16">
        <f t="shared" si="25"/>
        <v>9261.395555924064</v>
      </c>
      <c r="H157" s="16">
        <f t="shared" si="26"/>
        <v>9261.395555924064</v>
      </c>
      <c r="I157" s="3">
        <f t="shared" si="22"/>
        <v>6.2073696755523218E-2</v>
      </c>
      <c r="J157" s="52"/>
    </row>
    <row r="158" spans="1:10" x14ac:dyDescent="0.25">
      <c r="A158" t="s">
        <v>152</v>
      </c>
      <c r="B158" s="8" t="s">
        <v>298</v>
      </c>
      <c r="C158" s="15">
        <f>VLOOKUP($A158,RAW!$B$4:$S$283,13,FALSE)</f>
        <v>68500</v>
      </c>
      <c r="D158" s="15">
        <f>VLOOKUP($A158,RAW!$B$4:$S$283,14,FALSE)</f>
        <v>0</v>
      </c>
      <c r="E158" s="1">
        <f t="shared" si="23"/>
        <v>-68500</v>
      </c>
      <c r="F158" s="1">
        <f t="shared" si="24"/>
        <v>12230.190378144784</v>
      </c>
      <c r="G158" s="16">
        <f t="shared" si="25"/>
        <v>-80730.190378144791</v>
      </c>
      <c r="H158" s="16">
        <f t="shared" si="26"/>
        <v>80730.190378144791</v>
      </c>
      <c r="I158" s="3">
        <f t="shared" si="22"/>
        <v>-1.1785429252283912</v>
      </c>
      <c r="J158" s="52"/>
    </row>
    <row r="159" spans="1:10" x14ac:dyDescent="0.25">
      <c r="A159" t="s">
        <v>176</v>
      </c>
      <c r="B159" s="8" t="s">
        <v>298</v>
      </c>
      <c r="C159" s="15">
        <f>VLOOKUP($A159,RAW!$B$4:$S$283,13,FALSE)</f>
        <v>2165700</v>
      </c>
      <c r="D159" s="15">
        <f>VLOOKUP($A159,RAW!$B$4:$S$283,14,FALSE)</f>
        <v>1790400</v>
      </c>
      <c r="E159" s="1">
        <f t="shared" si="23"/>
        <v>-375300</v>
      </c>
      <c r="F159" s="1">
        <f t="shared" si="24"/>
        <v>386670.41316712636</v>
      </c>
      <c r="G159" s="16">
        <f t="shared" si="25"/>
        <v>-761970.41316712636</v>
      </c>
      <c r="H159" s="16">
        <f t="shared" si="26"/>
        <v>761970.41316712636</v>
      </c>
      <c r="I159" s="3">
        <f t="shared" si="22"/>
        <v>-0.35183562504831062</v>
      </c>
      <c r="J159" s="52"/>
    </row>
    <row r="160" spans="1:10" x14ac:dyDescent="0.25">
      <c r="A160" t="s">
        <v>105</v>
      </c>
      <c r="B160" s="8" t="s">
        <v>298</v>
      </c>
      <c r="C160" s="15">
        <f>VLOOKUP($A160,RAW!$B$4:$S$283,13,FALSE)</f>
        <v>93500</v>
      </c>
      <c r="D160" s="15">
        <f>VLOOKUP($A160,RAW!$B$4:$S$283,14,FALSE)</f>
        <v>122100</v>
      </c>
      <c r="E160" s="1">
        <f t="shared" si="23"/>
        <v>28600</v>
      </c>
      <c r="F160" s="1">
        <f t="shared" si="24"/>
        <v>16693.763508854558</v>
      </c>
      <c r="G160" s="16">
        <f t="shared" si="25"/>
        <v>11906.236491145442</v>
      </c>
      <c r="H160" s="16">
        <f t="shared" si="26"/>
        <v>11906.236491145442</v>
      </c>
      <c r="I160" s="3">
        <f t="shared" si="22"/>
        <v>0.12733942771278547</v>
      </c>
      <c r="J160" s="52"/>
    </row>
    <row r="161" spans="1:10" x14ac:dyDescent="0.25">
      <c r="A161" t="s">
        <v>244</v>
      </c>
      <c r="B161" s="8" t="s">
        <v>298</v>
      </c>
      <c r="C161" s="15">
        <f>VLOOKUP($A161,RAW!$B$4:$S$283,13,FALSE)</f>
        <v>1500</v>
      </c>
      <c r="D161" s="15">
        <f>VLOOKUP($A161,RAW!$B$4:$S$283,14,FALSE)</f>
        <v>0</v>
      </c>
      <c r="E161" s="1">
        <f t="shared" si="23"/>
        <v>-1500</v>
      </c>
      <c r="F161" s="1">
        <f t="shared" si="24"/>
        <v>267.81438784258648</v>
      </c>
      <c r="G161" s="16">
        <f t="shared" si="25"/>
        <v>-1767.8143878425865</v>
      </c>
      <c r="H161" s="16">
        <f t="shared" si="26"/>
        <v>1767.8143878425865</v>
      </c>
      <c r="I161" s="3">
        <f t="shared" si="22"/>
        <v>-1.178542925228391</v>
      </c>
      <c r="J161" s="52"/>
    </row>
    <row r="162" spans="1:10" x14ac:dyDescent="0.25">
      <c r="A162" t="s">
        <v>154</v>
      </c>
      <c r="B162" s="8" t="s">
        <v>299</v>
      </c>
      <c r="C162" s="15">
        <f>VLOOKUP($A162,RAW!$B$4:$S$283,13,FALSE)</f>
        <v>8000</v>
      </c>
      <c r="D162" s="15">
        <f>VLOOKUP($A162,RAW!$B$4:$S$283,14,FALSE)</f>
        <v>0</v>
      </c>
      <c r="E162" s="1">
        <f t="shared" si="23"/>
        <v>-8000</v>
      </c>
      <c r="F162" s="1">
        <f t="shared" si="24"/>
        <v>1428.343401827128</v>
      </c>
      <c r="G162" s="16">
        <f t="shared" si="25"/>
        <v>-9428.3434018271273</v>
      </c>
      <c r="H162" s="16">
        <f t="shared" si="26"/>
        <v>9428.3434018271273</v>
      </c>
      <c r="I162" s="3">
        <f t="shared" si="22"/>
        <v>-1.178542925228391</v>
      </c>
      <c r="J162" s="52"/>
    </row>
    <row r="163" spans="1:10" x14ac:dyDescent="0.25">
      <c r="A163" t="s">
        <v>10</v>
      </c>
      <c r="B163" s="8" t="s">
        <v>299</v>
      </c>
      <c r="C163" s="15">
        <f>VLOOKUP($A163,RAW!$B$4:$S$283,13,FALSE)</f>
        <v>4800</v>
      </c>
      <c r="D163" s="15">
        <f>VLOOKUP($A163,RAW!$B$4:$S$283,14,FALSE)</f>
        <v>0</v>
      </c>
      <c r="E163" s="1">
        <f t="shared" si="23"/>
        <v>-4800</v>
      </c>
      <c r="F163" s="1">
        <f t="shared" si="24"/>
        <v>857.0060410962767</v>
      </c>
      <c r="G163" s="16">
        <f t="shared" si="25"/>
        <v>-5657.0060410962769</v>
      </c>
      <c r="H163" s="16">
        <f t="shared" si="26"/>
        <v>5657.0060410962769</v>
      </c>
      <c r="I163" s="3">
        <f t="shared" si="22"/>
        <v>-1.178542925228391</v>
      </c>
      <c r="J163" s="52"/>
    </row>
    <row r="164" spans="1:10" x14ac:dyDescent="0.25">
      <c r="A164" t="s">
        <v>155</v>
      </c>
      <c r="B164" s="8" t="s">
        <v>298</v>
      </c>
      <c r="C164" s="15">
        <f>VLOOKUP($A164,RAW!$B$4:$S$283,13,FALSE)</f>
        <v>93600</v>
      </c>
      <c r="D164" s="15">
        <f>VLOOKUP($A164,RAW!$B$4:$S$283,14,FALSE)</f>
        <v>147300</v>
      </c>
      <c r="E164" s="1">
        <f t="shared" si="23"/>
        <v>53700</v>
      </c>
      <c r="F164" s="1">
        <f t="shared" si="24"/>
        <v>16711.617801377397</v>
      </c>
      <c r="G164" s="16">
        <f t="shared" si="25"/>
        <v>36988.382198622603</v>
      </c>
      <c r="H164" s="16">
        <f t="shared" si="26"/>
        <v>36988.382198622603</v>
      </c>
      <c r="I164" s="3">
        <f t="shared" si="22"/>
        <v>0.39517502348955774</v>
      </c>
      <c r="J164" s="52"/>
    </row>
    <row r="165" spans="1:10" x14ac:dyDescent="0.25">
      <c r="A165" t="s">
        <v>207</v>
      </c>
      <c r="B165" s="8" t="s">
        <v>299</v>
      </c>
      <c r="C165" s="15">
        <f>VLOOKUP($A165,RAW!$B$4:$S$283,13,FALSE)</f>
        <v>281000</v>
      </c>
      <c r="D165" s="15">
        <f>VLOOKUP($A165,RAW!$B$4:$S$283,14,FALSE)</f>
        <v>365300</v>
      </c>
      <c r="E165" s="1">
        <f t="shared" si="23"/>
        <v>84300</v>
      </c>
      <c r="F165" s="1">
        <f t="shared" si="24"/>
        <v>50170.56198917787</v>
      </c>
      <c r="G165" s="16">
        <f t="shared" si="25"/>
        <v>34129.43801082213</v>
      </c>
      <c r="H165" s="16">
        <f t="shared" si="26"/>
        <v>34129.43801082213</v>
      </c>
      <c r="I165" s="3">
        <f t="shared" si="22"/>
        <v>0.12145707477160901</v>
      </c>
      <c r="J165" s="52"/>
    </row>
    <row r="166" spans="1:10" x14ac:dyDescent="0.25">
      <c r="A166" t="s">
        <v>53</v>
      </c>
      <c r="B166" s="8" t="s">
        <v>298</v>
      </c>
      <c r="C166" s="15">
        <f>VLOOKUP($A166,RAW!$B$4:$S$283,13,FALSE)</f>
        <v>1500</v>
      </c>
      <c r="D166" s="15">
        <f>VLOOKUP($A166,RAW!$B$4:$S$283,14,FALSE)</f>
        <v>10500</v>
      </c>
      <c r="E166" s="1">
        <f t="shared" si="23"/>
        <v>9000</v>
      </c>
      <c r="F166" s="1">
        <f t="shared" si="24"/>
        <v>267.81438784258648</v>
      </c>
      <c r="G166" s="16">
        <f t="shared" si="25"/>
        <v>8732.1856121574128</v>
      </c>
      <c r="H166" s="16">
        <f t="shared" si="26"/>
        <v>8732.1856121574128</v>
      </c>
      <c r="I166" s="3">
        <f t="shared" si="22"/>
        <v>5.8214570747716081</v>
      </c>
      <c r="J166" s="52"/>
    </row>
    <row r="167" spans="1:10" x14ac:dyDescent="0.25">
      <c r="A167" t="s">
        <v>66</v>
      </c>
      <c r="B167" s="8" t="s">
        <v>298</v>
      </c>
      <c r="C167" s="15">
        <f>VLOOKUP($A167,RAW!$B$4:$S$283,13,FALSE)</f>
        <v>16500</v>
      </c>
      <c r="D167" s="15">
        <f>VLOOKUP($A167,RAW!$B$4:$S$283,14,FALSE)</f>
        <v>39200</v>
      </c>
      <c r="E167" s="1">
        <f t="shared" si="23"/>
        <v>22700</v>
      </c>
      <c r="F167" s="1">
        <f t="shared" si="24"/>
        <v>2945.9582662684516</v>
      </c>
      <c r="G167" s="16">
        <f t="shared" si="25"/>
        <v>19754.041733731548</v>
      </c>
      <c r="H167" s="16">
        <f t="shared" si="26"/>
        <v>19754.041733731548</v>
      </c>
      <c r="I167" s="3">
        <f t="shared" si="22"/>
        <v>1.1972146505291847</v>
      </c>
      <c r="J167" s="52"/>
    </row>
    <row r="168" spans="1:10" x14ac:dyDescent="0.25">
      <c r="A168" t="s">
        <v>156</v>
      </c>
      <c r="B168" s="8" t="s">
        <v>298</v>
      </c>
      <c r="C168" s="15">
        <f>VLOOKUP($A168,RAW!$B$4:$S$283,13,FALSE)</f>
        <v>65100</v>
      </c>
      <c r="D168" s="15">
        <f>VLOOKUP($A168,RAW!$B$4:$S$283,14,FALSE)</f>
        <v>46100</v>
      </c>
      <c r="E168" s="1">
        <f t="shared" si="23"/>
        <v>-19000</v>
      </c>
      <c r="F168" s="1">
        <f t="shared" si="24"/>
        <v>11623.144432368254</v>
      </c>
      <c r="G168" s="16">
        <f t="shared" si="25"/>
        <v>-30623.144432368252</v>
      </c>
      <c r="H168" s="16">
        <f t="shared" si="26"/>
        <v>30623.144432368252</v>
      </c>
      <c r="I168" s="3">
        <f t="shared" si="22"/>
        <v>-0.47040160418384414</v>
      </c>
      <c r="J168" s="52"/>
    </row>
    <row r="169" spans="1:10" x14ac:dyDescent="0.25">
      <c r="A169" t="s">
        <v>157</v>
      </c>
      <c r="B169" s="8" t="s">
        <v>299</v>
      </c>
      <c r="C169" s="15">
        <f>VLOOKUP($A169,RAW!$B$4:$S$283,13,FALSE)</f>
        <v>23900</v>
      </c>
      <c r="D169" s="15">
        <f>VLOOKUP($A169,RAW!$B$4:$S$283,14,FALSE)</f>
        <v>14500</v>
      </c>
      <c r="E169" s="1">
        <f t="shared" si="23"/>
        <v>-9400</v>
      </c>
      <c r="F169" s="1">
        <f t="shared" si="24"/>
        <v>4267.1759129585444</v>
      </c>
      <c r="G169" s="16">
        <f t="shared" si="25"/>
        <v>-13667.175912958544</v>
      </c>
      <c r="H169" s="16">
        <f t="shared" si="26"/>
        <v>13667.175912958544</v>
      </c>
      <c r="I169" s="3">
        <f t="shared" si="22"/>
        <v>-0.57184836455893495</v>
      </c>
      <c r="J169" s="52"/>
    </row>
    <row r="170" spans="1:10" x14ac:dyDescent="0.25">
      <c r="A170" t="s">
        <v>208</v>
      </c>
      <c r="B170" s="8" t="s">
        <v>299</v>
      </c>
      <c r="C170" s="15">
        <f>VLOOKUP($A170,RAW!$B$4:$S$283,13,FALSE)</f>
        <v>14000</v>
      </c>
      <c r="D170" s="15">
        <f>VLOOKUP($A170,RAW!$B$4:$S$283,14,FALSE)</f>
        <v>0</v>
      </c>
      <c r="E170" s="1">
        <f t="shared" si="23"/>
        <v>-14000</v>
      </c>
      <c r="F170" s="1">
        <f t="shared" si="24"/>
        <v>2499.6009531974737</v>
      </c>
      <c r="G170" s="16">
        <f t="shared" si="25"/>
        <v>-16499.600953197474</v>
      </c>
      <c r="H170" s="16">
        <f t="shared" si="26"/>
        <v>16499.600953197474</v>
      </c>
      <c r="I170" s="3">
        <f t="shared" si="22"/>
        <v>-1.178542925228391</v>
      </c>
      <c r="J170" s="52"/>
    </row>
    <row r="171" spans="1:10" x14ac:dyDescent="0.25">
      <c r="A171" t="s">
        <v>209</v>
      </c>
      <c r="B171" s="8" t="s">
        <v>299</v>
      </c>
      <c r="C171" s="15">
        <f>VLOOKUP($A171,RAW!$B$4:$S$283,13,FALSE)</f>
        <v>0</v>
      </c>
      <c r="D171" s="15">
        <f>VLOOKUP($A171,RAW!$B$4:$S$283,14,FALSE)</f>
        <v>0</v>
      </c>
      <c r="E171" s="1">
        <f t="shared" si="23"/>
        <v>0</v>
      </c>
      <c r="F171" s="1">
        <f t="shared" si="24"/>
        <v>0</v>
      </c>
      <c r="G171" s="16">
        <f t="shared" si="25"/>
        <v>0</v>
      </c>
      <c r="H171" s="16">
        <f t="shared" si="26"/>
        <v>0</v>
      </c>
      <c r="I171" s="3" t="str">
        <f t="shared" si="22"/>
        <v/>
      </c>
      <c r="J171" s="52"/>
    </row>
    <row r="172" spans="1:10" x14ac:dyDescent="0.25">
      <c r="A172" t="s">
        <v>45</v>
      </c>
      <c r="B172" s="8" t="s">
        <v>298</v>
      </c>
      <c r="C172" s="15">
        <f>VLOOKUP($A172,RAW!$B$4:$S$283,13,FALSE)</f>
        <v>361100</v>
      </c>
      <c r="D172" s="15">
        <f>VLOOKUP($A172,RAW!$B$4:$S$283,14,FALSE)</f>
        <v>662000</v>
      </c>
      <c r="E172" s="1">
        <f t="shared" si="23"/>
        <v>300900</v>
      </c>
      <c r="F172" s="1">
        <f t="shared" si="24"/>
        <v>64471.850299971986</v>
      </c>
      <c r="G172" s="16">
        <f t="shared" si="25"/>
        <v>236428.14970002801</v>
      </c>
      <c r="H172" s="16">
        <f t="shared" si="26"/>
        <v>236428.14970002801</v>
      </c>
      <c r="I172" s="3">
        <f t="shared" si="22"/>
        <v>0.65474425283862647</v>
      </c>
      <c r="J172" s="52"/>
    </row>
    <row r="173" spans="1:10" x14ac:dyDescent="0.25">
      <c r="A173" t="s">
        <v>120</v>
      </c>
      <c r="B173" s="8" t="s">
        <v>298</v>
      </c>
      <c r="C173" s="15">
        <f>VLOOKUP($A173,RAW!$B$4:$S$283,13,FALSE)</f>
        <v>271300</v>
      </c>
      <c r="D173" s="15">
        <f>VLOOKUP($A173,RAW!$B$4:$S$283,14,FALSE)</f>
        <v>151100</v>
      </c>
      <c r="E173" s="1">
        <f t="shared" si="23"/>
        <v>-120200</v>
      </c>
      <c r="F173" s="1">
        <f t="shared" si="24"/>
        <v>48438.695614462478</v>
      </c>
      <c r="G173" s="16">
        <f t="shared" si="25"/>
        <v>-168638.69561446249</v>
      </c>
      <c r="H173" s="16">
        <f t="shared" si="26"/>
        <v>168638.69561446249</v>
      </c>
      <c r="I173" s="3">
        <f t="shared" si="22"/>
        <v>-0.62159489721512162</v>
      </c>
      <c r="J173" s="52"/>
    </row>
    <row r="174" spans="1:10" x14ac:dyDescent="0.25">
      <c r="A174" t="s">
        <v>46</v>
      </c>
      <c r="B174" s="8" t="s">
        <v>298</v>
      </c>
      <c r="C174" s="15">
        <f>VLOOKUP($A174,RAW!$B$4:$S$283,13,FALSE)</f>
        <v>1286900</v>
      </c>
      <c r="D174" s="15">
        <f>VLOOKUP($A174,RAW!$B$4:$S$283,14,FALSE)</f>
        <v>1705100</v>
      </c>
      <c r="E174" s="1">
        <f t="shared" si="23"/>
        <v>418200</v>
      </c>
      <c r="F174" s="1">
        <f t="shared" si="24"/>
        <v>229766.89047641636</v>
      </c>
      <c r="G174" s="16">
        <f t="shared" si="25"/>
        <v>188433.10952358364</v>
      </c>
      <c r="H174" s="16">
        <f t="shared" si="26"/>
        <v>188433.10952358364</v>
      </c>
      <c r="I174" s="3">
        <f t="shared" si="22"/>
        <v>0.14642404967253372</v>
      </c>
      <c r="J174" s="52"/>
    </row>
    <row r="175" spans="1:10" x14ac:dyDescent="0.25">
      <c r="A175" t="s">
        <v>47</v>
      </c>
      <c r="B175" s="8" t="s">
        <v>298</v>
      </c>
      <c r="C175" s="15">
        <f>VLOOKUP($A175,RAW!$B$4:$S$283,13,FALSE)</f>
        <v>26300</v>
      </c>
      <c r="D175" s="15">
        <f>VLOOKUP($A175,RAW!$B$4:$S$283,14,FALSE)</f>
        <v>0</v>
      </c>
      <c r="E175" s="1">
        <f t="shared" si="23"/>
        <v>-26300</v>
      </c>
      <c r="F175" s="1">
        <f t="shared" si="24"/>
        <v>4695.6789335066833</v>
      </c>
      <c r="G175" s="16">
        <f t="shared" si="25"/>
        <v>-30995.678933506682</v>
      </c>
      <c r="H175" s="16">
        <f t="shared" si="26"/>
        <v>30995.678933506682</v>
      </c>
      <c r="I175" s="3">
        <f t="shared" si="22"/>
        <v>-1.178542925228391</v>
      </c>
      <c r="J175" s="52"/>
    </row>
    <row r="176" spans="1:10" x14ac:dyDescent="0.25">
      <c r="A176" t="s">
        <v>106</v>
      </c>
      <c r="B176" s="8" t="s">
        <v>299</v>
      </c>
      <c r="C176" s="15">
        <f>VLOOKUP($A176,RAW!$B$4:$S$283,13,FALSE)</f>
        <v>801000</v>
      </c>
      <c r="D176" s="15">
        <f>VLOOKUP($A176,RAW!$B$4:$S$283,14,FALSE)</f>
        <v>1131700</v>
      </c>
      <c r="E176" s="1">
        <f t="shared" si="23"/>
        <v>330700</v>
      </c>
      <c r="F176" s="1">
        <f t="shared" si="24"/>
        <v>143012.88310794119</v>
      </c>
      <c r="G176" s="16">
        <f t="shared" si="25"/>
        <v>187687.11689205881</v>
      </c>
      <c r="H176" s="16">
        <f t="shared" si="26"/>
        <v>187687.11689205881</v>
      </c>
      <c r="I176" s="3">
        <f t="shared" si="22"/>
        <v>0.23431600111368142</v>
      </c>
      <c r="J176" s="52"/>
    </row>
    <row r="177" spans="1:10" x14ac:dyDescent="0.25">
      <c r="A177" t="s">
        <v>87</v>
      </c>
      <c r="B177" s="8" t="s">
        <v>299</v>
      </c>
      <c r="C177" s="15">
        <f>VLOOKUP($A177,RAW!$B$4:$S$283,13,FALSE)</f>
        <v>32500</v>
      </c>
      <c r="D177" s="15">
        <f>VLOOKUP($A177,RAW!$B$4:$S$283,14,FALSE)</f>
        <v>48700</v>
      </c>
      <c r="E177" s="1">
        <f t="shared" si="23"/>
        <v>16200</v>
      </c>
      <c r="F177" s="1">
        <f t="shared" si="24"/>
        <v>5802.6450699227071</v>
      </c>
      <c r="G177" s="16">
        <f t="shared" si="25"/>
        <v>10397.354930077294</v>
      </c>
      <c r="H177" s="16">
        <f t="shared" si="26"/>
        <v>10397.354930077294</v>
      </c>
      <c r="I177" s="3">
        <f t="shared" si="22"/>
        <v>0.31991861323314752</v>
      </c>
      <c r="J177" s="52"/>
    </row>
    <row r="178" spans="1:10" x14ac:dyDescent="0.25">
      <c r="A178" t="s">
        <v>88</v>
      </c>
      <c r="B178" s="8" t="s">
        <v>298</v>
      </c>
      <c r="C178" s="15">
        <f>VLOOKUP($A178,RAW!$B$4:$S$283,13,FALSE)</f>
        <v>332000</v>
      </c>
      <c r="D178" s="15">
        <f>VLOOKUP($A178,RAW!$B$4:$S$283,14,FALSE)</f>
        <v>443700</v>
      </c>
      <c r="E178" s="1">
        <f t="shared" si="23"/>
        <v>111700</v>
      </c>
      <c r="F178" s="1">
        <f t="shared" si="24"/>
        <v>59276.251175825812</v>
      </c>
      <c r="G178" s="16">
        <f t="shared" si="25"/>
        <v>52423.748824174188</v>
      </c>
      <c r="H178" s="16">
        <f t="shared" si="26"/>
        <v>52423.748824174188</v>
      </c>
      <c r="I178" s="3">
        <f t="shared" si="22"/>
        <v>0.15790285790413913</v>
      </c>
      <c r="J178" s="52"/>
    </row>
    <row r="179" spans="1:10" x14ac:dyDescent="0.25">
      <c r="A179" t="s">
        <v>89</v>
      </c>
      <c r="B179" s="8" t="s">
        <v>298</v>
      </c>
      <c r="C179" s="15">
        <f>VLOOKUP($A179,RAW!$B$4:$S$283,13,FALSE)</f>
        <v>57700</v>
      </c>
      <c r="D179" s="15">
        <f>VLOOKUP($A179,RAW!$B$4:$S$283,14,FALSE)</f>
        <v>0</v>
      </c>
      <c r="E179" s="1">
        <f t="shared" si="23"/>
        <v>-57700</v>
      </c>
      <c r="F179" s="1">
        <f t="shared" si="24"/>
        <v>10301.926785678161</v>
      </c>
      <c r="G179" s="16">
        <f t="shared" si="25"/>
        <v>-68001.926785678166</v>
      </c>
      <c r="H179" s="16">
        <f t="shared" si="26"/>
        <v>68001.926785678166</v>
      </c>
      <c r="I179" s="3">
        <f t="shared" si="22"/>
        <v>-1.178542925228391</v>
      </c>
      <c r="J179" s="52"/>
    </row>
    <row r="180" spans="1:10" x14ac:dyDescent="0.25">
      <c r="A180" t="s">
        <v>210</v>
      </c>
      <c r="B180" s="8" t="s">
        <v>299</v>
      </c>
      <c r="C180" s="15">
        <f>VLOOKUP($A180,RAW!$B$4:$S$283,13,FALSE)</f>
        <v>61700</v>
      </c>
      <c r="D180" s="15">
        <f>VLOOKUP($A180,RAW!$B$4:$S$283,14,FALSE)</f>
        <v>55200</v>
      </c>
      <c r="E180" s="1">
        <f t="shared" si="23"/>
        <v>-6500</v>
      </c>
      <c r="F180" s="1">
        <f t="shared" si="24"/>
        <v>11016.098486591723</v>
      </c>
      <c r="G180" s="16">
        <f t="shared" si="25"/>
        <v>-17516.098486591723</v>
      </c>
      <c r="H180" s="16">
        <f t="shared" si="26"/>
        <v>17516.098486591723</v>
      </c>
      <c r="I180" s="3">
        <f t="shared" si="22"/>
        <v>-0.28389138552012516</v>
      </c>
      <c r="J180" s="52"/>
    </row>
    <row r="181" spans="1:10" x14ac:dyDescent="0.25">
      <c r="A181" t="s">
        <v>223</v>
      </c>
      <c r="B181" s="8" t="s">
        <v>298</v>
      </c>
      <c r="C181" s="15">
        <f>VLOOKUP($A181,RAW!$B$4:$S$283,13,FALSE)</f>
        <v>12058300</v>
      </c>
      <c r="D181" s="15">
        <f>VLOOKUP($A181,RAW!$B$4:$S$283,14,FALSE)</f>
        <v>11421100</v>
      </c>
      <c r="E181" s="1">
        <f t="shared" si="23"/>
        <v>-637200</v>
      </c>
      <c r="F181" s="1">
        <f t="shared" si="24"/>
        <v>2152924.1552815069</v>
      </c>
      <c r="G181" s="16">
        <f t="shared" si="25"/>
        <v>-2790124.1552815069</v>
      </c>
      <c r="H181" s="16">
        <f t="shared" si="26"/>
        <v>2790124.1552815069</v>
      </c>
      <c r="I181" s="3">
        <f t="shared" si="22"/>
        <v>-0.23138619500937171</v>
      </c>
      <c r="J181" s="52"/>
    </row>
    <row r="182" spans="1:10" x14ac:dyDescent="0.25">
      <c r="A182" t="s">
        <v>158</v>
      </c>
      <c r="B182" s="8" t="s">
        <v>298</v>
      </c>
      <c r="C182" s="15">
        <f>VLOOKUP($A182,RAW!$B$4:$S$283,13,FALSE)</f>
        <v>32200</v>
      </c>
      <c r="D182" s="15">
        <f>VLOOKUP($A182,RAW!$B$4:$S$283,14,FALSE)</f>
        <v>54400</v>
      </c>
      <c r="E182" s="1">
        <f t="shared" ref="E182:E213" si="27">D182-C182</f>
        <v>22200</v>
      </c>
      <c r="F182" s="1">
        <f t="shared" ref="F182:F213" si="28">+C182*E$260</f>
        <v>5749.0821923541898</v>
      </c>
      <c r="G182" s="16">
        <f t="shared" ref="G182:G213" si="29">+E182-F182</f>
        <v>16450.917807645812</v>
      </c>
      <c r="H182" s="16">
        <f t="shared" ref="H182:H213" si="30">ABS(G182)</f>
        <v>16450.917807645812</v>
      </c>
      <c r="I182" s="3">
        <f t="shared" si="22"/>
        <v>0.51089806856042896</v>
      </c>
      <c r="J182" s="52"/>
    </row>
    <row r="183" spans="1:10" x14ac:dyDescent="0.25">
      <c r="A183" t="s">
        <v>54</v>
      </c>
      <c r="B183" s="8" t="s">
        <v>298</v>
      </c>
      <c r="C183" s="15">
        <f>VLOOKUP($A183,RAW!$B$4:$S$283,13,FALSE)</f>
        <v>17500</v>
      </c>
      <c r="D183" s="15">
        <f>VLOOKUP($A183,RAW!$B$4:$S$283,14,FALSE)</f>
        <v>27900</v>
      </c>
      <c r="E183" s="1">
        <f t="shared" si="27"/>
        <v>10400</v>
      </c>
      <c r="F183" s="1">
        <f t="shared" si="28"/>
        <v>3124.5011914968422</v>
      </c>
      <c r="G183" s="16">
        <f t="shared" si="29"/>
        <v>7275.4988085031582</v>
      </c>
      <c r="H183" s="16">
        <f t="shared" si="30"/>
        <v>7275.4988085031582</v>
      </c>
      <c r="I183" s="3">
        <f t="shared" si="22"/>
        <v>0.41574278905732331</v>
      </c>
      <c r="J183" s="52"/>
    </row>
    <row r="184" spans="1:10" x14ac:dyDescent="0.25">
      <c r="A184" t="s">
        <v>55</v>
      </c>
      <c r="B184" s="8" t="s">
        <v>298</v>
      </c>
      <c r="C184" s="15">
        <f>VLOOKUP($A184,RAW!$B$4:$S$283,13,FALSE)</f>
        <v>0</v>
      </c>
      <c r="D184" s="15">
        <f>VLOOKUP($A184,RAW!$B$4:$S$283,14,FALSE)</f>
        <v>0</v>
      </c>
      <c r="E184" s="1">
        <f t="shared" si="27"/>
        <v>0</v>
      </c>
      <c r="F184" s="1">
        <f t="shared" si="28"/>
        <v>0</v>
      </c>
      <c r="G184" s="16">
        <f t="shared" si="29"/>
        <v>0</v>
      </c>
      <c r="H184" s="16">
        <f t="shared" si="30"/>
        <v>0</v>
      </c>
      <c r="I184" s="3" t="str">
        <f t="shared" si="22"/>
        <v/>
      </c>
      <c r="J184" s="52"/>
    </row>
    <row r="185" spans="1:10" x14ac:dyDescent="0.25">
      <c r="A185" t="s">
        <v>159</v>
      </c>
      <c r="B185" s="8" t="s">
        <v>298</v>
      </c>
      <c r="C185" s="15">
        <f>VLOOKUP($A185,RAW!$B$4:$S$283,13,FALSE)</f>
        <v>523400</v>
      </c>
      <c r="D185" s="15">
        <f>VLOOKUP($A185,RAW!$B$4:$S$283,14,FALSE)</f>
        <v>648700</v>
      </c>
      <c r="E185" s="1">
        <f t="shared" si="27"/>
        <v>125300</v>
      </c>
      <c r="F185" s="1">
        <f t="shared" si="28"/>
        <v>93449.367064539838</v>
      </c>
      <c r="G185" s="16">
        <f t="shared" si="29"/>
        <v>31850.632935460162</v>
      </c>
      <c r="H185" s="16">
        <f t="shared" si="30"/>
        <v>31850.632935460162</v>
      </c>
      <c r="I185" s="3">
        <f t="shared" si="22"/>
        <v>6.085333002571678E-2</v>
      </c>
      <c r="J185" s="52"/>
    </row>
    <row r="186" spans="1:10" x14ac:dyDescent="0.25">
      <c r="A186" t="s">
        <v>211</v>
      </c>
      <c r="B186" s="8" t="s">
        <v>298</v>
      </c>
      <c r="C186" s="15">
        <f>VLOOKUP($A186,RAW!$B$4:$S$283,13,FALSE)</f>
        <v>173900</v>
      </c>
      <c r="D186" s="15">
        <f>VLOOKUP($A186,RAW!$B$4:$S$283,14,FALSE)</f>
        <v>233000</v>
      </c>
      <c r="E186" s="1">
        <f t="shared" si="27"/>
        <v>59100</v>
      </c>
      <c r="F186" s="1">
        <f t="shared" si="28"/>
        <v>31048.614697217192</v>
      </c>
      <c r="G186" s="16">
        <f t="shared" si="29"/>
        <v>28051.385302782808</v>
      </c>
      <c r="H186" s="16">
        <f t="shared" si="30"/>
        <v>28051.385302782808</v>
      </c>
      <c r="I186" s="3">
        <f t="shared" si="22"/>
        <v>0.16130756355826803</v>
      </c>
      <c r="J186" s="52"/>
    </row>
    <row r="187" spans="1:10" x14ac:dyDescent="0.25">
      <c r="A187" t="s">
        <v>160</v>
      </c>
      <c r="B187" s="8" t="s">
        <v>298</v>
      </c>
      <c r="C187" s="15">
        <f>VLOOKUP($A187,RAW!$B$4:$S$283,13,FALSE)</f>
        <v>17092.25</v>
      </c>
      <c r="D187" s="15">
        <f>VLOOKUP($A187,RAW!$B$4:$S$283,14,FALSE)</f>
        <v>18853.5</v>
      </c>
      <c r="E187" s="1">
        <f t="shared" si="27"/>
        <v>1761.25</v>
      </c>
      <c r="F187" s="1">
        <f t="shared" si="28"/>
        <v>3051.7003137349661</v>
      </c>
      <c r="G187" s="16">
        <f t="shared" si="29"/>
        <v>-1290.4503137349661</v>
      </c>
      <c r="H187" s="16">
        <f t="shared" si="30"/>
        <v>1290.4503137349661</v>
      </c>
      <c r="I187" s="3">
        <f t="shared" si="22"/>
        <v>-7.5499148077928069E-2</v>
      </c>
      <c r="J187" s="52"/>
    </row>
    <row r="188" spans="1:10" x14ac:dyDescent="0.25">
      <c r="A188" t="s">
        <v>161</v>
      </c>
      <c r="B188" s="8" t="s">
        <v>298</v>
      </c>
      <c r="C188" s="15">
        <f>VLOOKUP($A188,RAW!$B$4:$S$283,13,FALSE)</f>
        <v>47000</v>
      </c>
      <c r="D188" s="15">
        <f>VLOOKUP($A188,RAW!$B$4:$S$283,14,FALSE)</f>
        <v>40600</v>
      </c>
      <c r="E188" s="1">
        <f t="shared" si="27"/>
        <v>-6400</v>
      </c>
      <c r="F188" s="1">
        <f t="shared" si="28"/>
        <v>8391.5174857343773</v>
      </c>
      <c r="G188" s="16">
        <f t="shared" si="29"/>
        <v>-14791.517485734377</v>
      </c>
      <c r="H188" s="16">
        <f t="shared" si="30"/>
        <v>14791.517485734377</v>
      </c>
      <c r="I188" s="3">
        <f t="shared" si="22"/>
        <v>-0.31471313799434847</v>
      </c>
      <c r="J188" s="52"/>
    </row>
    <row r="189" spans="1:10" x14ac:dyDescent="0.25">
      <c r="A189" t="s">
        <v>56</v>
      </c>
      <c r="B189" s="8" t="s">
        <v>298</v>
      </c>
      <c r="C189" s="15">
        <f>VLOOKUP($A189,RAW!$B$4:$S$283,13,FALSE)</f>
        <v>344900</v>
      </c>
      <c r="D189" s="15">
        <f>VLOOKUP($A189,RAW!$B$4:$S$283,14,FALSE)</f>
        <v>733200</v>
      </c>
      <c r="E189" s="1">
        <f t="shared" si="27"/>
        <v>388300</v>
      </c>
      <c r="F189" s="1">
        <f t="shared" si="28"/>
        <v>61579.454911272056</v>
      </c>
      <c r="G189" s="16">
        <f t="shared" si="29"/>
        <v>326720.54508872796</v>
      </c>
      <c r="H189" s="16">
        <f t="shared" si="30"/>
        <v>326720.54508872796</v>
      </c>
      <c r="I189" s="3">
        <f t="shared" si="22"/>
        <v>0.94729064972086974</v>
      </c>
      <c r="J189" s="52"/>
    </row>
    <row r="190" spans="1:10" x14ac:dyDescent="0.25">
      <c r="A190" t="s">
        <v>57</v>
      </c>
      <c r="B190" s="8" t="s">
        <v>298</v>
      </c>
      <c r="C190" s="15">
        <f>VLOOKUP($A190,RAW!$B$4:$S$283,13,FALSE)</f>
        <v>124400</v>
      </c>
      <c r="D190" s="15">
        <f>VLOOKUP($A190,RAW!$B$4:$S$283,14,FALSE)</f>
        <v>162500</v>
      </c>
      <c r="E190" s="1">
        <f t="shared" si="27"/>
        <v>38100</v>
      </c>
      <c r="F190" s="1">
        <f t="shared" si="28"/>
        <v>22210.739898411841</v>
      </c>
      <c r="G190" s="16">
        <f t="shared" si="29"/>
        <v>15889.260101588159</v>
      </c>
      <c r="H190" s="16">
        <f t="shared" si="30"/>
        <v>15889.260101588159</v>
      </c>
      <c r="I190" s="3">
        <f t="shared" si="22"/>
        <v>0.12772717123463151</v>
      </c>
      <c r="J190" s="52"/>
    </row>
    <row r="191" spans="1:10" x14ac:dyDescent="0.25">
      <c r="A191" t="s">
        <v>162</v>
      </c>
      <c r="B191" s="8" t="s">
        <v>298</v>
      </c>
      <c r="C191" s="15">
        <f>VLOOKUP($A191,RAW!$B$4:$S$283,13,FALSE)</f>
        <v>36200</v>
      </c>
      <c r="D191" s="15">
        <f>VLOOKUP($A191,RAW!$B$4:$S$283,14,FALSE)</f>
        <v>30500</v>
      </c>
      <c r="E191" s="1">
        <f t="shared" si="27"/>
        <v>-5700</v>
      </c>
      <c r="F191" s="1">
        <f t="shared" si="28"/>
        <v>6463.2538932677535</v>
      </c>
      <c r="G191" s="16">
        <f t="shared" si="29"/>
        <v>-12163.253893267753</v>
      </c>
      <c r="H191" s="16">
        <f t="shared" si="30"/>
        <v>12163.253893267753</v>
      </c>
      <c r="I191" s="3">
        <f t="shared" si="22"/>
        <v>-0.33600148876430258</v>
      </c>
      <c r="J191" s="52"/>
    </row>
    <row r="192" spans="1:10" x14ac:dyDescent="0.25">
      <c r="A192" t="s">
        <v>11</v>
      </c>
      <c r="B192" s="8" t="s">
        <v>298</v>
      </c>
      <c r="C192" s="15">
        <f>VLOOKUP($A192,RAW!$B$4:$S$283,13,FALSE)</f>
        <v>79600</v>
      </c>
      <c r="D192" s="15">
        <f>VLOOKUP($A192,RAW!$B$4:$S$283,14,FALSE)</f>
        <v>109800</v>
      </c>
      <c r="E192" s="1">
        <f t="shared" si="27"/>
        <v>30200</v>
      </c>
      <c r="F192" s="1">
        <f t="shared" si="28"/>
        <v>14212.016848179923</v>
      </c>
      <c r="G192" s="16">
        <f t="shared" si="29"/>
        <v>15987.983151820077</v>
      </c>
      <c r="H192" s="16">
        <f t="shared" si="30"/>
        <v>15987.983151820077</v>
      </c>
      <c r="I192" s="3">
        <f t="shared" si="22"/>
        <v>0.20085405969623213</v>
      </c>
      <c r="J192" s="52"/>
    </row>
    <row r="193" spans="1:10" x14ac:dyDescent="0.25">
      <c r="A193" t="s">
        <v>212</v>
      </c>
      <c r="B193" s="8" t="s">
        <v>298</v>
      </c>
      <c r="C193" s="15">
        <f>VLOOKUP($A193,RAW!$B$4:$S$283,13,FALSE)</f>
        <v>91100</v>
      </c>
      <c r="D193" s="15">
        <f>VLOOKUP($A193,RAW!$B$4:$S$283,14,FALSE)</f>
        <v>112200</v>
      </c>
      <c r="E193" s="1">
        <f t="shared" si="27"/>
        <v>21100</v>
      </c>
      <c r="F193" s="1">
        <f t="shared" si="28"/>
        <v>16265.26048830642</v>
      </c>
      <c r="G193" s="16">
        <f t="shared" si="29"/>
        <v>4834.7395116935804</v>
      </c>
      <c r="H193" s="16">
        <f t="shared" si="30"/>
        <v>4834.7395116935804</v>
      </c>
      <c r="I193" s="3">
        <f t="shared" si="22"/>
        <v>5.3070686187635351E-2</v>
      </c>
      <c r="J193" s="52"/>
    </row>
    <row r="194" spans="1:10" x14ac:dyDescent="0.25">
      <c r="A194" t="s">
        <v>58</v>
      </c>
      <c r="B194" s="8" t="s">
        <v>298</v>
      </c>
      <c r="C194" s="15">
        <f>VLOOKUP($A194,RAW!$B$4:$S$283,13,FALSE)</f>
        <v>300200</v>
      </c>
      <c r="D194" s="15">
        <f>VLOOKUP($A194,RAW!$B$4:$S$283,14,FALSE)</f>
        <v>458400</v>
      </c>
      <c r="E194" s="1">
        <f t="shared" si="27"/>
        <v>158200</v>
      </c>
      <c r="F194" s="1">
        <f t="shared" si="28"/>
        <v>53598.586153562974</v>
      </c>
      <c r="G194" s="16">
        <f t="shared" si="29"/>
        <v>104601.41384643703</v>
      </c>
      <c r="H194" s="16">
        <f t="shared" si="30"/>
        <v>104601.41384643703</v>
      </c>
      <c r="I194" s="3">
        <f t="shared" si="22"/>
        <v>0.34843908676361435</v>
      </c>
      <c r="J194" s="52"/>
    </row>
    <row r="195" spans="1:10" x14ac:dyDescent="0.25">
      <c r="A195" t="s">
        <v>52</v>
      </c>
      <c r="B195" s="8" t="s">
        <v>298</v>
      </c>
      <c r="C195" s="15">
        <f>VLOOKUP($A195,RAW!$B$4:$S$283,13,FALSE)</f>
        <v>23900</v>
      </c>
      <c r="D195" s="15">
        <f>VLOOKUP($A195,RAW!$B$4:$S$283,14,FALSE)</f>
        <v>34000</v>
      </c>
      <c r="E195" s="1">
        <f t="shared" si="27"/>
        <v>10100</v>
      </c>
      <c r="F195" s="1">
        <f t="shared" si="28"/>
        <v>4267.1759129585444</v>
      </c>
      <c r="G195" s="16">
        <f t="shared" si="29"/>
        <v>5832.8240870414556</v>
      </c>
      <c r="H195" s="16">
        <f t="shared" si="30"/>
        <v>5832.8240870414556</v>
      </c>
      <c r="I195" s="3">
        <f t="shared" ref="I195:I256" si="31">IFERROR(+G195/C195,"")</f>
        <v>0.24405121703102325</v>
      </c>
      <c r="J195" s="52"/>
    </row>
    <row r="196" spans="1:10" x14ac:dyDescent="0.25">
      <c r="A196" t="s">
        <v>163</v>
      </c>
      <c r="B196" s="8" t="s">
        <v>298</v>
      </c>
      <c r="C196" s="15">
        <f>VLOOKUP($A196,RAW!$B$4:$S$283,13,FALSE)</f>
        <v>8500</v>
      </c>
      <c r="D196" s="15">
        <f>VLOOKUP($A196,RAW!$B$4:$S$283,14,FALSE)</f>
        <v>0</v>
      </c>
      <c r="E196" s="1">
        <f t="shared" si="27"/>
        <v>-8500</v>
      </c>
      <c r="F196" s="1">
        <f t="shared" si="28"/>
        <v>1517.6148644413233</v>
      </c>
      <c r="G196" s="16">
        <f t="shared" si="29"/>
        <v>-10017.614864441322</v>
      </c>
      <c r="H196" s="16">
        <f t="shared" si="30"/>
        <v>10017.614864441322</v>
      </c>
      <c r="I196" s="3">
        <f t="shared" si="31"/>
        <v>-1.1785429252283908</v>
      </c>
      <c r="J196" s="52"/>
    </row>
    <row r="197" spans="1:10" x14ac:dyDescent="0.25">
      <c r="A197" t="s">
        <v>4</v>
      </c>
      <c r="B197" s="8" t="s">
        <v>298</v>
      </c>
      <c r="C197" s="15">
        <f>VLOOKUP($A197,RAW!$B$4:$S$283,13,FALSE)</f>
        <v>39700</v>
      </c>
      <c r="D197" s="15">
        <f>VLOOKUP($A197,RAW!$B$4:$S$283,14,FALSE)</f>
        <v>30200</v>
      </c>
      <c r="E197" s="1">
        <f t="shared" si="27"/>
        <v>-9500</v>
      </c>
      <c r="F197" s="1">
        <f t="shared" si="28"/>
        <v>7088.154131567122</v>
      </c>
      <c r="G197" s="16">
        <f t="shared" si="29"/>
        <v>-16588.15413156712</v>
      </c>
      <c r="H197" s="16">
        <f t="shared" si="30"/>
        <v>16588.15413156712</v>
      </c>
      <c r="I197" s="3">
        <f t="shared" si="31"/>
        <v>-0.41783763555584685</v>
      </c>
      <c r="J197" s="52"/>
    </row>
    <row r="198" spans="1:10" x14ac:dyDescent="0.25">
      <c r="A198" t="s">
        <v>164</v>
      </c>
      <c r="B198" s="8" t="s">
        <v>298</v>
      </c>
      <c r="C198" s="15">
        <f>VLOOKUP($A198,RAW!$B$4:$S$283,13,FALSE)</f>
        <v>425300</v>
      </c>
      <c r="D198" s="15">
        <f>VLOOKUP($A198,RAW!$B$4:$S$283,14,FALSE)</f>
        <v>565200</v>
      </c>
      <c r="E198" s="1">
        <f t="shared" si="27"/>
        <v>139900</v>
      </c>
      <c r="F198" s="1">
        <f t="shared" si="28"/>
        <v>75934.30609963469</v>
      </c>
      <c r="G198" s="16">
        <f t="shared" si="29"/>
        <v>63965.69390036531</v>
      </c>
      <c r="H198" s="16">
        <f t="shared" si="30"/>
        <v>63965.69390036531</v>
      </c>
      <c r="I198" s="3">
        <f t="shared" si="31"/>
        <v>0.15040134940128216</v>
      </c>
      <c r="J198" s="52"/>
    </row>
    <row r="199" spans="1:10" x14ac:dyDescent="0.25">
      <c r="A199" t="s">
        <v>245</v>
      </c>
      <c r="B199" s="8" t="s">
        <v>298</v>
      </c>
      <c r="C199" s="15">
        <f>VLOOKUP($A199,RAW!$B$4:$S$283,13,FALSE)</f>
        <v>406200</v>
      </c>
      <c r="D199" s="15">
        <f>VLOOKUP($A199,RAW!$B$4:$S$283,14,FALSE)</f>
        <v>541000</v>
      </c>
      <c r="E199" s="1">
        <f t="shared" si="27"/>
        <v>134800</v>
      </c>
      <c r="F199" s="1">
        <f t="shared" si="28"/>
        <v>72524.136227772426</v>
      </c>
      <c r="G199" s="16">
        <f t="shared" si="29"/>
        <v>62275.863772227574</v>
      </c>
      <c r="H199" s="16">
        <f t="shared" si="30"/>
        <v>62275.863772227574</v>
      </c>
      <c r="I199" s="3">
        <f t="shared" si="31"/>
        <v>0.15331330323049625</v>
      </c>
      <c r="J199" s="52"/>
    </row>
    <row r="200" spans="1:10" x14ac:dyDescent="0.25">
      <c r="A200" t="s">
        <v>246</v>
      </c>
      <c r="B200" s="8" t="s">
        <v>299</v>
      </c>
      <c r="C200" s="15">
        <f>VLOOKUP($A200,RAW!$B$4:$S$283,13,FALSE)</f>
        <v>26800</v>
      </c>
      <c r="D200" s="15">
        <f>VLOOKUP($A200,RAW!$B$4:$S$283,14,FALSE)</f>
        <v>26400</v>
      </c>
      <c r="E200" s="1">
        <f t="shared" si="27"/>
        <v>-400</v>
      </c>
      <c r="F200" s="1">
        <f t="shared" si="28"/>
        <v>4784.9503961208784</v>
      </c>
      <c r="G200" s="16">
        <f t="shared" si="29"/>
        <v>-5184.9503961208784</v>
      </c>
      <c r="H200" s="16">
        <f t="shared" si="30"/>
        <v>5184.9503961208784</v>
      </c>
      <c r="I200" s="3">
        <f t="shared" si="31"/>
        <v>-0.19346829836271934</v>
      </c>
      <c r="J200" s="52"/>
    </row>
    <row r="201" spans="1:10" x14ac:dyDescent="0.25">
      <c r="A201" t="s">
        <v>90</v>
      </c>
      <c r="B201" s="8" t="s">
        <v>298</v>
      </c>
      <c r="C201" s="15">
        <f>VLOOKUP($A201,RAW!$B$4:$S$283,13,FALSE)</f>
        <v>45500</v>
      </c>
      <c r="D201" s="15">
        <f>VLOOKUP($A201,RAW!$B$4:$S$283,14,FALSE)</f>
        <v>41400</v>
      </c>
      <c r="E201" s="1">
        <f t="shared" si="27"/>
        <v>-4100</v>
      </c>
      <c r="F201" s="1">
        <f t="shared" si="28"/>
        <v>8123.7030978917901</v>
      </c>
      <c r="G201" s="16">
        <f t="shared" si="29"/>
        <v>-12223.70309789179</v>
      </c>
      <c r="H201" s="16">
        <f t="shared" si="30"/>
        <v>12223.70309789179</v>
      </c>
      <c r="I201" s="3">
        <f t="shared" si="31"/>
        <v>-0.26865281533828111</v>
      </c>
      <c r="J201" s="52"/>
    </row>
    <row r="202" spans="1:10" x14ac:dyDescent="0.25">
      <c r="A202" t="s">
        <v>213</v>
      </c>
      <c r="B202" s="8" t="s">
        <v>298</v>
      </c>
      <c r="C202" s="15">
        <f>VLOOKUP($A202,RAW!$B$4:$S$283,13,FALSE)</f>
        <v>21400</v>
      </c>
      <c r="D202" s="15">
        <f>VLOOKUP($A202,RAW!$B$4:$S$283,14,FALSE)</f>
        <v>33800</v>
      </c>
      <c r="E202" s="1">
        <f t="shared" si="27"/>
        <v>12400</v>
      </c>
      <c r="F202" s="1">
        <f t="shared" si="28"/>
        <v>3820.8185998875674</v>
      </c>
      <c r="G202" s="16">
        <f t="shared" si="29"/>
        <v>8579.181400112433</v>
      </c>
      <c r="H202" s="16">
        <f t="shared" si="30"/>
        <v>8579.181400112433</v>
      </c>
      <c r="I202" s="3">
        <f t="shared" si="31"/>
        <v>0.40089632710805762</v>
      </c>
      <c r="J202" s="52"/>
    </row>
    <row r="203" spans="1:10" x14ac:dyDescent="0.25">
      <c r="A203" t="s">
        <v>247</v>
      </c>
      <c r="B203" s="8" t="s">
        <v>298</v>
      </c>
      <c r="C203" s="15">
        <f>VLOOKUP($A203,RAW!$B$4:$S$283,13,FALSE)</f>
        <v>333100</v>
      </c>
      <c r="D203" s="15">
        <f>VLOOKUP($A203,RAW!$B$4:$S$283,14,FALSE)</f>
        <v>542300</v>
      </c>
      <c r="E203" s="1">
        <f t="shared" si="27"/>
        <v>209200</v>
      </c>
      <c r="F203" s="1">
        <f t="shared" si="28"/>
        <v>59472.648393577037</v>
      </c>
      <c r="G203" s="16">
        <f t="shared" si="29"/>
        <v>149727.35160642298</v>
      </c>
      <c r="H203" s="16">
        <f t="shared" si="30"/>
        <v>149727.35160642298</v>
      </c>
      <c r="I203" s="3">
        <f t="shared" si="31"/>
        <v>0.44949670251102664</v>
      </c>
      <c r="J203" s="52"/>
    </row>
    <row r="204" spans="1:10" x14ac:dyDescent="0.25">
      <c r="A204" t="s">
        <v>165</v>
      </c>
      <c r="B204" s="8" t="s">
        <v>298</v>
      </c>
      <c r="C204" s="15">
        <f>VLOOKUP($A204,RAW!$B$4:$S$283,13,FALSE)</f>
        <v>175200</v>
      </c>
      <c r="D204" s="15">
        <f>VLOOKUP($A204,RAW!$B$4:$S$283,14,FALSE)</f>
        <v>335700</v>
      </c>
      <c r="E204" s="1">
        <f t="shared" si="27"/>
        <v>160500</v>
      </c>
      <c r="F204" s="1">
        <f t="shared" si="28"/>
        <v>31280.7205000141</v>
      </c>
      <c r="G204" s="16">
        <f t="shared" si="29"/>
        <v>129219.2794999859</v>
      </c>
      <c r="H204" s="16">
        <f t="shared" si="30"/>
        <v>129219.2794999859</v>
      </c>
      <c r="I204" s="3">
        <f t="shared" si="31"/>
        <v>0.73755296518256797</v>
      </c>
      <c r="J204" s="52"/>
    </row>
    <row r="205" spans="1:10" x14ac:dyDescent="0.25">
      <c r="A205" t="s">
        <v>227</v>
      </c>
      <c r="B205" s="8" t="s">
        <v>299</v>
      </c>
      <c r="C205" s="15">
        <f>VLOOKUP($A205,RAW!$B$4:$S$283,13,FALSE)</f>
        <v>1882300</v>
      </c>
      <c r="D205" s="15">
        <f>VLOOKUP($A205,RAW!$B$4:$S$283,14,FALSE)</f>
        <v>844300</v>
      </c>
      <c r="E205" s="1">
        <f t="shared" si="27"/>
        <v>-1038000</v>
      </c>
      <c r="F205" s="1">
        <f t="shared" si="28"/>
        <v>336071.34815740038</v>
      </c>
      <c r="G205" s="16">
        <f t="shared" si="29"/>
        <v>-1374071.3481574003</v>
      </c>
      <c r="H205" s="16">
        <f t="shared" si="30"/>
        <v>1374071.3481574003</v>
      </c>
      <c r="I205" s="3">
        <f t="shared" si="31"/>
        <v>-0.72999593484428638</v>
      </c>
      <c r="J205" s="52"/>
    </row>
    <row r="206" spans="1:10" x14ac:dyDescent="0.25">
      <c r="A206" t="s">
        <v>75</v>
      </c>
      <c r="B206" s="8" t="s">
        <v>299</v>
      </c>
      <c r="C206" s="15">
        <f>VLOOKUP($A206,RAW!$B$4:$S$283,13,FALSE)</f>
        <v>1658700</v>
      </c>
      <c r="D206" s="15">
        <f>VLOOKUP($A206,RAW!$B$4:$S$283,14,FALSE)</f>
        <v>1190500</v>
      </c>
      <c r="E206" s="1">
        <f t="shared" si="27"/>
        <v>-468200</v>
      </c>
      <c r="F206" s="1">
        <f t="shared" si="28"/>
        <v>296149.15007633215</v>
      </c>
      <c r="G206" s="16">
        <f t="shared" si="29"/>
        <v>-764349.15007633215</v>
      </c>
      <c r="H206" s="16">
        <f t="shared" si="30"/>
        <v>764349.15007633215</v>
      </c>
      <c r="I206" s="3">
        <f t="shared" si="31"/>
        <v>-0.46081217222905418</v>
      </c>
      <c r="J206" s="52"/>
    </row>
    <row r="207" spans="1:10" x14ac:dyDescent="0.25">
      <c r="A207" t="s">
        <v>24</v>
      </c>
      <c r="B207" s="8" t="s">
        <v>298</v>
      </c>
      <c r="C207" s="15">
        <f>VLOOKUP($A207,RAW!$B$4:$S$283,13,FALSE)</f>
        <v>503200</v>
      </c>
      <c r="D207" s="15">
        <f>VLOOKUP($A207,RAW!$B$4:$S$283,14,FALSE)</f>
        <v>693400</v>
      </c>
      <c r="E207" s="1">
        <f t="shared" si="27"/>
        <v>190200</v>
      </c>
      <c r="F207" s="1">
        <f t="shared" si="28"/>
        <v>89842.79997492634</v>
      </c>
      <c r="G207" s="16">
        <f t="shared" si="29"/>
        <v>100357.20002507366</v>
      </c>
      <c r="H207" s="16">
        <f t="shared" si="30"/>
        <v>100357.20002507366</v>
      </c>
      <c r="I207" s="3">
        <f t="shared" si="31"/>
        <v>0.19943799687017819</v>
      </c>
      <c r="J207" s="52"/>
    </row>
    <row r="208" spans="1:10" x14ac:dyDescent="0.25">
      <c r="A208" t="s">
        <v>64</v>
      </c>
      <c r="B208" s="8" t="s">
        <v>298</v>
      </c>
      <c r="C208" s="15">
        <f>VLOOKUP($A208,RAW!$B$4:$S$283,13,FALSE)</f>
        <v>32800</v>
      </c>
      <c r="D208" s="15">
        <f>VLOOKUP($A208,RAW!$B$4:$S$283,14,FALSE)</f>
        <v>100800</v>
      </c>
      <c r="E208" s="1">
        <f t="shared" si="27"/>
        <v>68000</v>
      </c>
      <c r="F208" s="1">
        <f t="shared" si="28"/>
        <v>5856.2079474912243</v>
      </c>
      <c r="G208" s="16">
        <f t="shared" si="29"/>
        <v>62143.792052508776</v>
      </c>
      <c r="H208" s="16">
        <f t="shared" si="30"/>
        <v>62143.792052508776</v>
      </c>
      <c r="I208" s="3">
        <f t="shared" si="31"/>
        <v>1.8946278064789261</v>
      </c>
      <c r="J208" s="52"/>
    </row>
    <row r="209" spans="1:10" x14ac:dyDescent="0.25">
      <c r="A209" t="s">
        <v>91</v>
      </c>
      <c r="B209" s="8" t="s">
        <v>298</v>
      </c>
      <c r="C209" s="15">
        <f>VLOOKUP($A209,RAW!$B$4:$S$283,13,FALSE)</f>
        <v>181300</v>
      </c>
      <c r="D209" s="15">
        <f>VLOOKUP($A209,RAW!$B$4:$S$283,14,FALSE)</f>
        <v>212000</v>
      </c>
      <c r="E209" s="1">
        <f t="shared" si="27"/>
        <v>30700</v>
      </c>
      <c r="F209" s="1">
        <f t="shared" si="28"/>
        <v>32369.832343907288</v>
      </c>
      <c r="G209" s="16">
        <f t="shared" si="29"/>
        <v>-1669.8323439072883</v>
      </c>
      <c r="H209" s="16">
        <f t="shared" si="30"/>
        <v>1669.8323439072883</v>
      </c>
      <c r="I209" s="3">
        <f t="shared" si="31"/>
        <v>-9.2103273243645239E-3</v>
      </c>
      <c r="J209" s="52"/>
    </row>
    <row r="210" spans="1:10" x14ac:dyDescent="0.25">
      <c r="A210" t="s">
        <v>59</v>
      </c>
      <c r="B210" s="8" t="s">
        <v>298</v>
      </c>
      <c r="C210" s="15">
        <f>VLOOKUP($A210,RAW!$B$4:$S$283,13,FALSE)</f>
        <v>62000</v>
      </c>
      <c r="D210" s="15">
        <f>VLOOKUP($A210,RAW!$B$4:$S$283,14,FALSE)</f>
        <v>127800</v>
      </c>
      <c r="E210" s="1">
        <f t="shared" si="27"/>
        <v>65800</v>
      </c>
      <c r="F210" s="1">
        <f t="shared" si="28"/>
        <v>11069.661364160242</v>
      </c>
      <c r="G210" s="16">
        <f t="shared" si="29"/>
        <v>54730.338635839755</v>
      </c>
      <c r="H210" s="16">
        <f t="shared" si="30"/>
        <v>54730.338635839755</v>
      </c>
      <c r="I210" s="3">
        <f t="shared" si="31"/>
        <v>0.88274739735225416</v>
      </c>
      <c r="J210" s="52"/>
    </row>
    <row r="211" spans="1:10" x14ac:dyDescent="0.25">
      <c r="A211" t="s">
        <v>121</v>
      </c>
      <c r="B211" s="8" t="s">
        <v>298</v>
      </c>
      <c r="C211" s="15">
        <f>VLOOKUP($A211,RAW!$B$4:$S$283,13,FALSE)</f>
        <v>318000</v>
      </c>
      <c r="D211" s="15">
        <f>VLOOKUP($A211,RAW!$B$4:$S$283,14,FALSE)</f>
        <v>786300</v>
      </c>
      <c r="E211" s="1">
        <f t="shared" si="27"/>
        <v>468300</v>
      </c>
      <c r="F211" s="1">
        <f t="shared" si="28"/>
        <v>56776.650222628334</v>
      </c>
      <c r="G211" s="16">
        <f t="shared" si="29"/>
        <v>411523.34977737168</v>
      </c>
      <c r="H211" s="16">
        <f t="shared" si="30"/>
        <v>411523.34977737168</v>
      </c>
      <c r="I211" s="3">
        <f t="shared" si="31"/>
        <v>1.2940985842055712</v>
      </c>
      <c r="J211" s="52"/>
    </row>
    <row r="212" spans="1:10" x14ac:dyDescent="0.25">
      <c r="A212" t="s">
        <v>60</v>
      </c>
      <c r="B212" s="8" t="s">
        <v>298</v>
      </c>
      <c r="C212" s="15">
        <f>VLOOKUP($A212,RAW!$B$4:$S$283,13,FALSE)</f>
        <v>143600</v>
      </c>
      <c r="D212" s="15">
        <f>VLOOKUP($A212,RAW!$B$4:$S$283,14,FALSE)</f>
        <v>78800</v>
      </c>
      <c r="E212" s="1">
        <f t="shared" si="27"/>
        <v>-64800</v>
      </c>
      <c r="F212" s="1">
        <f t="shared" si="28"/>
        <v>25638.764062796945</v>
      </c>
      <c r="G212" s="16">
        <f t="shared" si="29"/>
        <v>-90438.764062796952</v>
      </c>
      <c r="H212" s="16">
        <f t="shared" si="30"/>
        <v>90438.764062796952</v>
      </c>
      <c r="I212" s="3">
        <f t="shared" si="31"/>
        <v>-0.62979640712254148</v>
      </c>
      <c r="J212" s="52"/>
    </row>
    <row r="213" spans="1:10" x14ac:dyDescent="0.25">
      <c r="A213" t="s">
        <v>61</v>
      </c>
      <c r="B213" s="8" t="s">
        <v>298</v>
      </c>
      <c r="C213" s="15">
        <f>VLOOKUP($A213,RAW!$B$4:$S$283,13,FALSE)</f>
        <v>45400</v>
      </c>
      <c r="D213" s="15">
        <f>VLOOKUP($A213,RAW!$B$4:$S$283,14,FALSE)</f>
        <v>63700</v>
      </c>
      <c r="E213" s="1">
        <f t="shared" si="27"/>
        <v>18300</v>
      </c>
      <c r="F213" s="1">
        <f t="shared" si="28"/>
        <v>8105.8488053689507</v>
      </c>
      <c r="G213" s="16">
        <f t="shared" si="29"/>
        <v>10194.151194631049</v>
      </c>
      <c r="H213" s="16">
        <f t="shared" si="30"/>
        <v>10194.151194631049</v>
      </c>
      <c r="I213" s="3">
        <f t="shared" si="31"/>
        <v>0.22454077521213764</v>
      </c>
      <c r="J213" s="52"/>
    </row>
    <row r="214" spans="1:10" x14ac:dyDescent="0.25">
      <c r="A214" t="s">
        <v>166</v>
      </c>
      <c r="B214" s="8" t="s">
        <v>299</v>
      </c>
      <c r="C214" s="15">
        <f>VLOOKUP($A214,RAW!$B$4:$S$283,13,FALSE)</f>
        <v>24100</v>
      </c>
      <c r="D214" s="15">
        <f>VLOOKUP($A214,RAW!$B$4:$S$283,14,FALSE)</f>
        <v>23400</v>
      </c>
      <c r="E214" s="1">
        <f t="shared" ref="E214:E245" si="32">D214-C214</f>
        <v>-700</v>
      </c>
      <c r="F214" s="1">
        <f t="shared" ref="F214:F245" si="33">+C214*E$260</f>
        <v>4302.8844980042231</v>
      </c>
      <c r="G214" s="16">
        <f t="shared" ref="G214:G245" si="34">+E214-F214</f>
        <v>-5002.8844980042231</v>
      </c>
      <c r="H214" s="16">
        <f t="shared" ref="H214:H245" si="35">ABS(G214)</f>
        <v>5002.8844980042231</v>
      </c>
      <c r="I214" s="3">
        <f t="shared" si="31"/>
        <v>-0.20758856838191797</v>
      </c>
      <c r="J214" s="52"/>
    </row>
    <row r="215" spans="1:10" x14ac:dyDescent="0.25">
      <c r="A215" t="s">
        <v>167</v>
      </c>
      <c r="B215" s="8" t="s">
        <v>298</v>
      </c>
      <c r="C215" s="15">
        <f>VLOOKUP($A215,RAW!$B$4:$S$283,13,FALSE)</f>
        <v>77600</v>
      </c>
      <c r="D215" s="15">
        <f>VLOOKUP($A215,RAW!$B$4:$S$283,14,FALSE)</f>
        <v>148800</v>
      </c>
      <c r="E215" s="1">
        <f t="shared" si="32"/>
        <v>71200</v>
      </c>
      <c r="F215" s="1">
        <f t="shared" si="33"/>
        <v>13854.930997723141</v>
      </c>
      <c r="G215" s="16">
        <f t="shared" si="34"/>
        <v>57345.069002276861</v>
      </c>
      <c r="H215" s="16">
        <f t="shared" si="35"/>
        <v>57345.069002276861</v>
      </c>
      <c r="I215" s="3">
        <f t="shared" si="31"/>
        <v>0.73898284796748537</v>
      </c>
      <c r="J215" s="52"/>
    </row>
    <row r="216" spans="1:10" x14ac:dyDescent="0.25">
      <c r="A216" t="s">
        <v>214</v>
      </c>
      <c r="B216" s="8" t="s">
        <v>298</v>
      </c>
      <c r="C216" s="15">
        <f>VLOOKUP($A216,RAW!$B$4:$S$283,13,FALSE)</f>
        <v>39700</v>
      </c>
      <c r="D216" s="15">
        <f>VLOOKUP($A216,RAW!$B$4:$S$283,14,FALSE)</f>
        <v>47900</v>
      </c>
      <c r="E216" s="1">
        <f t="shared" si="32"/>
        <v>8200</v>
      </c>
      <c r="F216" s="1">
        <f t="shared" si="33"/>
        <v>7088.154131567122</v>
      </c>
      <c r="G216" s="16">
        <f t="shared" si="34"/>
        <v>1111.845868432878</v>
      </c>
      <c r="H216" s="16">
        <f t="shared" si="35"/>
        <v>1111.845868432878</v>
      </c>
      <c r="I216" s="3">
        <f t="shared" si="31"/>
        <v>2.8006193159518338E-2</v>
      </c>
      <c r="J216" s="52"/>
    </row>
    <row r="217" spans="1:10" x14ac:dyDescent="0.25">
      <c r="A217" t="s">
        <v>123</v>
      </c>
      <c r="B217" s="8" t="s">
        <v>298</v>
      </c>
      <c r="C217" s="15">
        <f>VLOOKUP($A217,RAW!$B$4:$S$283,13,FALSE)</f>
        <v>6521500</v>
      </c>
      <c r="D217" s="15">
        <f>VLOOKUP($A217,RAW!$B$4:$S$283,14,FALSE)</f>
        <v>6154100</v>
      </c>
      <c r="E217" s="1">
        <f t="shared" si="32"/>
        <v>-367400</v>
      </c>
      <c r="F217" s="1">
        <f t="shared" si="33"/>
        <v>1164367.6868769519</v>
      </c>
      <c r="G217" s="16">
        <f t="shared" si="34"/>
        <v>-1531767.6868769519</v>
      </c>
      <c r="H217" s="16">
        <f t="shared" si="35"/>
        <v>1531767.6868769519</v>
      </c>
      <c r="I217" s="3">
        <f t="shared" si="31"/>
        <v>-0.23487965757524373</v>
      </c>
      <c r="J217" s="52"/>
    </row>
    <row r="218" spans="1:10" x14ac:dyDescent="0.25">
      <c r="A218" t="s">
        <v>215</v>
      </c>
      <c r="B218" s="8" t="s">
        <v>298</v>
      </c>
      <c r="C218" s="15">
        <f>VLOOKUP($A218,RAW!$B$4:$S$283,13,FALSE)</f>
        <v>124700</v>
      </c>
      <c r="D218" s="15">
        <f>VLOOKUP($A218,RAW!$B$4:$S$283,14,FALSE)</f>
        <v>131300</v>
      </c>
      <c r="E218" s="1">
        <f t="shared" si="32"/>
        <v>6600</v>
      </c>
      <c r="F218" s="1">
        <f t="shared" si="33"/>
        <v>22264.302775980355</v>
      </c>
      <c r="G218" s="16">
        <f t="shared" si="34"/>
        <v>-15664.302775980355</v>
      </c>
      <c r="H218" s="16">
        <f t="shared" si="35"/>
        <v>15664.302775980355</v>
      </c>
      <c r="I218" s="3">
        <f t="shared" si="31"/>
        <v>-0.1256159003687278</v>
      </c>
      <c r="J218" s="52"/>
    </row>
    <row r="219" spans="1:10" x14ac:dyDescent="0.25">
      <c r="A219" t="s">
        <v>252</v>
      </c>
      <c r="B219" s="8" t="s">
        <v>298</v>
      </c>
      <c r="C219" s="15">
        <f>VLOOKUP($A219,RAW!$B$4:$S$283,13,FALSE)</f>
        <v>2778700</v>
      </c>
      <c r="D219" s="15">
        <f>VLOOKUP($A219,RAW!$B$4:$S$283,14,FALSE)</f>
        <v>1677300</v>
      </c>
      <c r="E219" s="1">
        <f t="shared" si="32"/>
        <v>-1101400</v>
      </c>
      <c r="F219" s="1">
        <f t="shared" si="33"/>
        <v>496117.22633213003</v>
      </c>
      <c r="G219" s="16">
        <f t="shared" si="34"/>
        <v>-1597517.2263321299</v>
      </c>
      <c r="H219" s="16">
        <f t="shared" si="35"/>
        <v>1597517.2263321299</v>
      </c>
      <c r="I219" s="3">
        <f t="shared" si="31"/>
        <v>-0.5749153295901428</v>
      </c>
      <c r="J219" s="52"/>
    </row>
    <row r="220" spans="1:10" x14ac:dyDescent="0.25">
      <c r="A220" t="s">
        <v>248</v>
      </c>
      <c r="B220" s="8" t="s">
        <v>298</v>
      </c>
      <c r="C220" s="15">
        <f>VLOOKUP($A220,RAW!$B$4:$S$283,13,FALSE)</f>
        <v>38300</v>
      </c>
      <c r="D220" s="15">
        <f>VLOOKUP($A220,RAW!$B$4:$S$283,14,FALSE)</f>
        <v>71100</v>
      </c>
      <c r="E220" s="1">
        <f t="shared" si="32"/>
        <v>32800</v>
      </c>
      <c r="F220" s="1">
        <f t="shared" si="33"/>
        <v>6838.1940362473752</v>
      </c>
      <c r="G220" s="16">
        <f t="shared" si="34"/>
        <v>25961.805963752624</v>
      </c>
      <c r="H220" s="16">
        <f t="shared" si="35"/>
        <v>25961.805963752624</v>
      </c>
      <c r="I220" s="3">
        <f t="shared" si="31"/>
        <v>0.67785394161234003</v>
      </c>
      <c r="J220" s="52"/>
    </row>
    <row r="221" spans="1:10" x14ac:dyDescent="0.25">
      <c r="A221" t="s">
        <v>107</v>
      </c>
      <c r="B221" s="8" t="s">
        <v>298</v>
      </c>
      <c r="C221" s="15">
        <f>VLOOKUP($A221,RAW!$B$4:$S$283,13,FALSE)</f>
        <v>512400</v>
      </c>
      <c r="D221" s="15">
        <f>VLOOKUP($A221,RAW!$B$4:$S$283,14,FALSE)</f>
        <v>601200</v>
      </c>
      <c r="E221" s="1">
        <f t="shared" si="32"/>
        <v>88800</v>
      </c>
      <c r="F221" s="1">
        <f t="shared" si="33"/>
        <v>91485.394887027549</v>
      </c>
      <c r="G221" s="16">
        <f t="shared" si="34"/>
        <v>-2685.394887027549</v>
      </c>
      <c r="H221" s="16">
        <f t="shared" si="35"/>
        <v>2685.394887027549</v>
      </c>
      <c r="I221" s="3">
        <f t="shared" si="31"/>
        <v>-5.2408175000537649E-3</v>
      </c>
      <c r="J221" s="52"/>
    </row>
    <row r="222" spans="1:10" x14ac:dyDescent="0.25">
      <c r="A222" t="s">
        <v>168</v>
      </c>
      <c r="B222" s="8" t="s">
        <v>298</v>
      </c>
      <c r="C222" s="15">
        <f>VLOOKUP($A222,RAW!$B$4:$S$283,13,FALSE)</f>
        <v>100000</v>
      </c>
      <c r="D222" s="15">
        <f>VLOOKUP($A222,RAW!$B$4:$S$283,14,FALSE)</f>
        <v>136400</v>
      </c>
      <c r="E222" s="1">
        <f t="shared" si="32"/>
        <v>36400</v>
      </c>
      <c r="F222" s="1">
        <f t="shared" si="33"/>
        <v>17854.2925228391</v>
      </c>
      <c r="G222" s="16">
        <f t="shared" si="34"/>
        <v>18545.7074771609</v>
      </c>
      <c r="H222" s="16">
        <f t="shared" si="35"/>
        <v>18545.7074771609</v>
      </c>
      <c r="I222" s="3">
        <f t="shared" si="31"/>
        <v>0.185457074771609</v>
      </c>
      <c r="J222" s="52"/>
    </row>
    <row r="223" spans="1:10" x14ac:dyDescent="0.25">
      <c r="A223" t="s">
        <v>62</v>
      </c>
      <c r="B223" s="8" t="s">
        <v>298</v>
      </c>
      <c r="C223" s="15">
        <f>VLOOKUP($A223,RAW!$B$4:$S$283,13,FALSE)</f>
        <v>281800</v>
      </c>
      <c r="D223" s="15">
        <f>VLOOKUP($A223,RAW!$B$4:$S$283,14,FALSE)</f>
        <v>543000</v>
      </c>
      <c r="E223" s="1">
        <f t="shared" si="32"/>
        <v>261200</v>
      </c>
      <c r="F223" s="1">
        <f t="shared" si="33"/>
        <v>50313.396329360585</v>
      </c>
      <c r="G223" s="16">
        <f t="shared" si="34"/>
        <v>210886.60367063942</v>
      </c>
      <c r="H223" s="16">
        <f t="shared" si="35"/>
        <v>210886.60367063942</v>
      </c>
      <c r="I223" s="3">
        <f t="shared" si="31"/>
        <v>0.74835558435287231</v>
      </c>
      <c r="J223" s="52"/>
    </row>
    <row r="224" spans="1:10" x14ac:dyDescent="0.25">
      <c r="A224" t="s">
        <v>216</v>
      </c>
      <c r="B224" s="8" t="s">
        <v>299</v>
      </c>
      <c r="C224" s="15">
        <f>VLOOKUP($A224,RAW!$B$4:$S$283,13,FALSE)</f>
        <v>0</v>
      </c>
      <c r="D224" s="15">
        <f>VLOOKUP($A224,RAW!$B$4:$S$283,14,FALSE)</f>
        <v>0</v>
      </c>
      <c r="E224" s="1">
        <f t="shared" si="32"/>
        <v>0</v>
      </c>
      <c r="F224" s="1">
        <f t="shared" si="33"/>
        <v>0</v>
      </c>
      <c r="G224" s="16">
        <f t="shared" si="34"/>
        <v>0</v>
      </c>
      <c r="H224" s="16">
        <f t="shared" si="35"/>
        <v>0</v>
      </c>
      <c r="I224" s="3" t="str">
        <f t="shared" si="31"/>
        <v/>
      </c>
      <c r="J224" s="52"/>
    </row>
    <row r="225" spans="1:10" x14ac:dyDescent="0.25">
      <c r="A225" t="s">
        <v>67</v>
      </c>
      <c r="B225" s="8" t="s">
        <v>298</v>
      </c>
      <c r="C225" s="15">
        <f>VLOOKUP($A225,RAW!$B$4:$S$283,13,FALSE)</f>
        <v>106200</v>
      </c>
      <c r="D225" s="15">
        <f>VLOOKUP($A225,RAW!$B$4:$S$283,14,FALSE)</f>
        <v>84100</v>
      </c>
      <c r="E225" s="1">
        <f t="shared" si="32"/>
        <v>-22100</v>
      </c>
      <c r="F225" s="1">
        <f t="shared" si="33"/>
        <v>18961.258659255123</v>
      </c>
      <c r="G225" s="16">
        <f t="shared" si="34"/>
        <v>-41061.258659255123</v>
      </c>
      <c r="H225" s="16">
        <f t="shared" si="35"/>
        <v>41061.258659255123</v>
      </c>
      <c r="I225" s="3">
        <f t="shared" si="31"/>
        <v>-0.38664085366530249</v>
      </c>
      <c r="J225" s="52"/>
    </row>
    <row r="226" spans="1:10" x14ac:dyDescent="0.25">
      <c r="A226" t="s">
        <v>169</v>
      </c>
      <c r="B226" s="8" t="s">
        <v>299</v>
      </c>
      <c r="C226" s="15">
        <f>VLOOKUP($A226,RAW!$B$4:$S$283,13,FALSE)</f>
        <v>207000</v>
      </c>
      <c r="D226" s="15">
        <f>VLOOKUP($A226,RAW!$B$4:$S$283,14,FALSE)</f>
        <v>190500</v>
      </c>
      <c r="E226" s="1">
        <f t="shared" si="32"/>
        <v>-16500</v>
      </c>
      <c r="F226" s="1">
        <f t="shared" si="33"/>
        <v>36958.385522276934</v>
      </c>
      <c r="G226" s="16">
        <f t="shared" si="34"/>
        <v>-53458.385522276934</v>
      </c>
      <c r="H226" s="16">
        <f t="shared" si="35"/>
        <v>53458.385522276934</v>
      </c>
      <c r="I226" s="3">
        <f t="shared" si="31"/>
        <v>-0.25825307015592724</v>
      </c>
      <c r="J226" s="52"/>
    </row>
    <row r="227" spans="1:10" x14ac:dyDescent="0.25">
      <c r="A227" t="s">
        <v>217</v>
      </c>
      <c r="B227" s="8" t="s">
        <v>299</v>
      </c>
      <c r="C227" s="15">
        <f>VLOOKUP($A227,RAW!$B$4:$S$283,13,FALSE)</f>
        <v>119200</v>
      </c>
      <c r="D227" s="15">
        <f>VLOOKUP($A227,RAW!$B$4:$S$283,14,FALSE)</f>
        <v>178400</v>
      </c>
      <c r="E227" s="1">
        <f t="shared" si="32"/>
        <v>59200</v>
      </c>
      <c r="F227" s="1">
        <f t="shared" si="33"/>
        <v>21282.316687224207</v>
      </c>
      <c r="G227" s="16">
        <f t="shared" si="34"/>
        <v>37917.683312775793</v>
      </c>
      <c r="H227" s="16">
        <f t="shared" si="35"/>
        <v>37917.683312775793</v>
      </c>
      <c r="I227" s="3">
        <f t="shared" si="31"/>
        <v>0.31810137007362244</v>
      </c>
      <c r="J227" s="52"/>
    </row>
    <row r="228" spans="1:10" x14ac:dyDescent="0.25">
      <c r="A228" t="s">
        <v>65</v>
      </c>
      <c r="B228" s="8" t="s">
        <v>298</v>
      </c>
      <c r="C228" s="15">
        <f>VLOOKUP($A228,RAW!$B$4:$S$283,13,FALSE)</f>
        <v>33200</v>
      </c>
      <c r="D228" s="15">
        <f>VLOOKUP($A228,RAW!$B$4:$S$283,14,FALSE)</f>
        <v>50300</v>
      </c>
      <c r="E228" s="1">
        <f t="shared" si="32"/>
        <v>17100</v>
      </c>
      <c r="F228" s="1">
        <f t="shared" si="33"/>
        <v>5927.625117582581</v>
      </c>
      <c r="G228" s="16">
        <f t="shared" si="34"/>
        <v>11172.374882417418</v>
      </c>
      <c r="H228" s="16">
        <f t="shared" si="35"/>
        <v>11172.374882417418</v>
      </c>
      <c r="I228" s="3">
        <f t="shared" si="31"/>
        <v>0.3365173157354644</v>
      </c>
      <c r="J228" s="52"/>
    </row>
    <row r="229" spans="1:10" x14ac:dyDescent="0.25">
      <c r="A229" t="s">
        <v>108</v>
      </c>
      <c r="B229" s="8" t="s">
        <v>298</v>
      </c>
      <c r="C229" s="15">
        <f>VLOOKUP($A229,RAW!$B$4:$S$283,13,FALSE)</f>
        <v>5963000</v>
      </c>
      <c r="D229" s="15">
        <f>VLOOKUP($A229,RAW!$B$4:$S$283,14,FALSE)</f>
        <v>6077300</v>
      </c>
      <c r="E229" s="1">
        <f t="shared" si="32"/>
        <v>114300</v>
      </c>
      <c r="F229" s="1">
        <f t="shared" si="33"/>
        <v>1064651.4631368956</v>
      </c>
      <c r="G229" s="16">
        <f t="shared" si="34"/>
        <v>-950351.46313689556</v>
      </c>
      <c r="H229" s="16">
        <f t="shared" si="35"/>
        <v>950351.46313689556</v>
      </c>
      <c r="I229" s="3">
        <f t="shared" si="31"/>
        <v>-0.15937472130419178</v>
      </c>
      <c r="J229" s="52"/>
    </row>
    <row r="230" spans="1:10" x14ac:dyDescent="0.25">
      <c r="A230" t="s">
        <v>122</v>
      </c>
      <c r="B230" s="8" t="s">
        <v>298</v>
      </c>
      <c r="C230" s="15">
        <f>VLOOKUP($A230,RAW!$B$4:$S$283,13,FALSE)</f>
        <v>109000</v>
      </c>
      <c r="D230" s="15">
        <f>VLOOKUP($A230,RAW!$B$4:$S$283,14,FALSE)</f>
        <v>147100</v>
      </c>
      <c r="E230" s="1">
        <f t="shared" si="32"/>
        <v>38100</v>
      </c>
      <c r="F230" s="1">
        <f t="shared" si="33"/>
        <v>19461.178849894619</v>
      </c>
      <c r="G230" s="16">
        <f t="shared" si="34"/>
        <v>18638.821150105381</v>
      </c>
      <c r="H230" s="16">
        <f t="shared" si="35"/>
        <v>18638.821150105381</v>
      </c>
      <c r="I230" s="3">
        <f t="shared" si="31"/>
        <v>0.17099835917527872</v>
      </c>
      <c r="J230" s="52"/>
    </row>
    <row r="231" spans="1:10" x14ac:dyDescent="0.25">
      <c r="A231" t="s">
        <v>170</v>
      </c>
      <c r="B231" s="8" t="s">
        <v>298</v>
      </c>
      <c r="C231" s="15">
        <f>VLOOKUP($A231,RAW!$B$4:$S$283,13,FALSE)</f>
        <v>8400</v>
      </c>
      <c r="D231" s="15">
        <f>VLOOKUP($A231,RAW!$B$4:$S$283,14,FALSE)</f>
        <v>0</v>
      </c>
      <c r="E231" s="1">
        <f t="shared" si="32"/>
        <v>-8400</v>
      </c>
      <c r="F231" s="1">
        <f t="shared" si="33"/>
        <v>1499.7605719184844</v>
      </c>
      <c r="G231" s="16">
        <f t="shared" si="34"/>
        <v>-9899.7605719184849</v>
      </c>
      <c r="H231" s="16">
        <f t="shared" si="35"/>
        <v>9899.7605719184849</v>
      </c>
      <c r="I231" s="3">
        <f t="shared" si="31"/>
        <v>-1.178542925228391</v>
      </c>
      <c r="J231" s="52"/>
    </row>
    <row r="232" spans="1:10" x14ac:dyDescent="0.25">
      <c r="A232" t="s">
        <v>171</v>
      </c>
      <c r="B232" s="8" t="s">
        <v>298</v>
      </c>
      <c r="C232" s="15">
        <f>VLOOKUP($A232,RAW!$B$4:$S$283,13,FALSE)</f>
        <v>104300</v>
      </c>
      <c r="D232" s="15">
        <f>VLOOKUP($A232,RAW!$B$4:$S$283,14,FALSE)</f>
        <v>125800</v>
      </c>
      <c r="E232" s="1">
        <f t="shared" si="32"/>
        <v>21500</v>
      </c>
      <c r="F232" s="1">
        <f t="shared" si="33"/>
        <v>18622.027101321179</v>
      </c>
      <c r="G232" s="16">
        <f t="shared" si="34"/>
        <v>2877.9728986788214</v>
      </c>
      <c r="H232" s="16">
        <f t="shared" si="35"/>
        <v>2877.9728986788214</v>
      </c>
      <c r="I232" s="3">
        <f t="shared" si="31"/>
        <v>2.7593220505070196E-2</v>
      </c>
      <c r="J232" s="52"/>
    </row>
    <row r="233" spans="1:10" x14ac:dyDescent="0.25">
      <c r="A233" t="s">
        <v>68</v>
      </c>
      <c r="B233" s="8" t="s">
        <v>298</v>
      </c>
      <c r="C233" s="15">
        <f>VLOOKUP($A233,RAW!$B$4:$S$283,13,FALSE)</f>
        <v>76000</v>
      </c>
      <c r="D233" s="15">
        <f>VLOOKUP($A233,RAW!$B$4:$S$283,14,FALSE)</f>
        <v>106100</v>
      </c>
      <c r="E233" s="1">
        <f t="shared" si="32"/>
        <v>30100</v>
      </c>
      <c r="F233" s="1">
        <f t="shared" si="33"/>
        <v>13569.262317357716</v>
      </c>
      <c r="G233" s="16">
        <f t="shared" si="34"/>
        <v>16530.737682642284</v>
      </c>
      <c r="H233" s="16">
        <f t="shared" si="35"/>
        <v>16530.737682642284</v>
      </c>
      <c r="I233" s="3">
        <f t="shared" si="31"/>
        <v>0.21750970635055636</v>
      </c>
      <c r="J233" s="52"/>
    </row>
    <row r="234" spans="1:10" x14ac:dyDescent="0.25">
      <c r="A234" t="s">
        <v>218</v>
      </c>
      <c r="B234" s="8" t="s">
        <v>299</v>
      </c>
      <c r="C234" s="15">
        <f>VLOOKUP($A234,RAW!$B$4:$S$283,13,FALSE)</f>
        <v>65100</v>
      </c>
      <c r="D234" s="15">
        <f>VLOOKUP($A234,RAW!$B$4:$S$283,14,FALSE)</f>
        <v>11500</v>
      </c>
      <c r="E234" s="1">
        <f t="shared" si="32"/>
        <v>-53600</v>
      </c>
      <c r="F234" s="1">
        <f t="shared" si="33"/>
        <v>11623.144432368254</v>
      </c>
      <c r="G234" s="16">
        <f t="shared" si="34"/>
        <v>-65223.144432368252</v>
      </c>
      <c r="H234" s="16">
        <f t="shared" si="35"/>
        <v>65223.144432368252</v>
      </c>
      <c r="I234" s="3">
        <f t="shared" si="31"/>
        <v>-1.0018916195448273</v>
      </c>
      <c r="J234" s="52"/>
    </row>
    <row r="235" spans="1:10" x14ac:dyDescent="0.25">
      <c r="A235" t="s">
        <v>172</v>
      </c>
      <c r="B235" s="8" t="s">
        <v>298</v>
      </c>
      <c r="C235" s="15">
        <f>VLOOKUP($A235,RAW!$B$4:$S$283,13,FALSE)</f>
        <v>94900</v>
      </c>
      <c r="D235" s="15">
        <f>VLOOKUP($A235,RAW!$B$4:$S$283,14,FALSE)</f>
        <v>78000</v>
      </c>
      <c r="E235" s="1">
        <f t="shared" si="32"/>
        <v>-16900</v>
      </c>
      <c r="F235" s="1">
        <f t="shared" si="33"/>
        <v>16943.723604174305</v>
      </c>
      <c r="G235" s="16">
        <f t="shared" si="34"/>
        <v>-33843.723604174302</v>
      </c>
      <c r="H235" s="16">
        <f t="shared" si="35"/>
        <v>33843.723604174302</v>
      </c>
      <c r="I235" s="3">
        <f t="shared" si="31"/>
        <v>-0.3566251170092129</v>
      </c>
      <c r="J235" s="52"/>
    </row>
    <row r="236" spans="1:10" x14ac:dyDescent="0.25">
      <c r="A236" t="s">
        <v>219</v>
      </c>
      <c r="B236" s="8" t="s">
        <v>298</v>
      </c>
      <c r="C236" s="15">
        <f>VLOOKUP($A236,RAW!$B$4:$S$283,13,FALSE)</f>
        <v>194700</v>
      </c>
      <c r="D236" s="15">
        <f>VLOOKUP($A236,RAW!$B$4:$S$283,14,FALSE)</f>
        <v>227700</v>
      </c>
      <c r="E236" s="1">
        <f t="shared" si="32"/>
        <v>33000</v>
      </c>
      <c r="F236" s="1">
        <f t="shared" si="33"/>
        <v>34762.307541967726</v>
      </c>
      <c r="G236" s="16">
        <f t="shared" si="34"/>
        <v>-1762.3075419677261</v>
      </c>
      <c r="H236" s="16">
        <f t="shared" si="35"/>
        <v>1762.3075419677261</v>
      </c>
      <c r="I236" s="3">
        <f t="shared" si="31"/>
        <v>-9.0513998046621788E-3</v>
      </c>
      <c r="J236" s="52"/>
    </row>
    <row r="237" spans="1:10" x14ac:dyDescent="0.25">
      <c r="A237" t="s">
        <v>69</v>
      </c>
      <c r="B237" s="8" t="s">
        <v>298</v>
      </c>
      <c r="C237" s="15">
        <f>VLOOKUP($A237,RAW!$B$4:$S$283,13,FALSE)</f>
        <v>3653800</v>
      </c>
      <c r="D237" s="15">
        <f>VLOOKUP($A237,RAW!$B$4:$S$283,14,FALSE)</f>
        <v>4458000</v>
      </c>
      <c r="E237" s="1">
        <f t="shared" si="32"/>
        <v>804200</v>
      </c>
      <c r="F237" s="1">
        <f t="shared" si="33"/>
        <v>652360.14019949501</v>
      </c>
      <c r="G237" s="16">
        <f t="shared" si="34"/>
        <v>151839.85980050499</v>
      </c>
      <c r="H237" s="16">
        <f t="shared" si="35"/>
        <v>151839.85980050499</v>
      </c>
      <c r="I237" s="3">
        <f t="shared" si="31"/>
        <v>4.1556697082627672E-2</v>
      </c>
      <c r="J237" s="52"/>
    </row>
    <row r="238" spans="1:10" x14ac:dyDescent="0.25">
      <c r="A238" t="s">
        <v>264</v>
      </c>
      <c r="B238" s="8" t="s">
        <v>298</v>
      </c>
      <c r="C238" s="15">
        <f>VLOOKUP($A238,RAW!$B$4:$S$283,13,FALSE)</f>
        <v>10400</v>
      </c>
      <c r="D238" s="15">
        <f>VLOOKUP($A238,RAW!$B$4:$S$283,14,FALSE)</f>
        <v>0</v>
      </c>
      <c r="E238" s="1">
        <f t="shared" si="32"/>
        <v>-10400</v>
      </c>
      <c r="F238" s="1">
        <f t="shared" si="33"/>
        <v>1856.8464223752662</v>
      </c>
      <c r="G238" s="16">
        <f t="shared" si="34"/>
        <v>-12256.846422375267</v>
      </c>
      <c r="H238" s="16">
        <f t="shared" si="35"/>
        <v>12256.846422375267</v>
      </c>
      <c r="I238" s="3">
        <f t="shared" si="31"/>
        <v>-1.178542925228391</v>
      </c>
      <c r="J238" s="52"/>
    </row>
    <row r="239" spans="1:10" x14ac:dyDescent="0.25">
      <c r="A239" t="s">
        <v>72</v>
      </c>
      <c r="B239" s="8" t="s">
        <v>298</v>
      </c>
      <c r="C239" s="15">
        <f>VLOOKUP($A239,RAW!$B$4:$S$283,13,FALSE)</f>
        <v>213800</v>
      </c>
      <c r="D239" s="15">
        <f>VLOOKUP($A239,RAW!$B$4:$S$283,14,FALSE)</f>
        <v>283300</v>
      </c>
      <c r="E239" s="1">
        <f t="shared" si="32"/>
        <v>69500</v>
      </c>
      <c r="F239" s="1">
        <f t="shared" si="33"/>
        <v>38172.477413829991</v>
      </c>
      <c r="G239" s="16">
        <f t="shared" si="34"/>
        <v>31327.522586170009</v>
      </c>
      <c r="H239" s="16">
        <f t="shared" si="35"/>
        <v>31327.522586170009</v>
      </c>
      <c r="I239" s="3">
        <f t="shared" si="31"/>
        <v>0.14652723379873719</v>
      </c>
      <c r="J239" s="52"/>
    </row>
    <row r="240" spans="1:10" x14ac:dyDescent="0.25">
      <c r="A240" t="s">
        <v>70</v>
      </c>
      <c r="B240" s="8" t="s">
        <v>298</v>
      </c>
      <c r="C240" s="15">
        <f>VLOOKUP($A240,RAW!$B$4:$S$283,13,FALSE)</f>
        <v>357200</v>
      </c>
      <c r="D240" s="15">
        <f>VLOOKUP($A240,RAW!$B$4:$S$283,14,FALSE)</f>
        <v>678200</v>
      </c>
      <c r="E240" s="1">
        <f t="shared" si="32"/>
        <v>321000</v>
      </c>
      <c r="F240" s="1">
        <f t="shared" si="33"/>
        <v>63775.532891581264</v>
      </c>
      <c r="G240" s="16">
        <f t="shared" si="34"/>
        <v>257224.46710841873</v>
      </c>
      <c r="H240" s="16">
        <f t="shared" si="35"/>
        <v>257224.46710841873</v>
      </c>
      <c r="I240" s="3">
        <f t="shared" si="31"/>
        <v>0.72011328977720812</v>
      </c>
      <c r="J240" s="52"/>
    </row>
    <row r="241" spans="1:10" x14ac:dyDescent="0.25">
      <c r="A241" t="s">
        <v>71</v>
      </c>
      <c r="B241" s="8" t="s">
        <v>298</v>
      </c>
      <c r="C241" s="15">
        <f>VLOOKUP($A241,RAW!$B$4:$S$283,13,FALSE)</f>
        <v>354000</v>
      </c>
      <c r="D241" s="15">
        <f>VLOOKUP($A241,RAW!$B$4:$S$283,14,FALSE)</f>
        <v>952700</v>
      </c>
      <c r="E241" s="1">
        <f t="shared" si="32"/>
        <v>598700</v>
      </c>
      <c r="F241" s="1">
        <f t="shared" si="33"/>
        <v>63204.195530850411</v>
      </c>
      <c r="G241" s="16">
        <f t="shared" si="34"/>
        <v>535495.80446914956</v>
      </c>
      <c r="H241" s="16">
        <f t="shared" si="35"/>
        <v>535495.80446914956</v>
      </c>
      <c r="I241" s="3">
        <f t="shared" si="31"/>
        <v>1.5127000126247163</v>
      </c>
      <c r="J241" s="52"/>
    </row>
    <row r="242" spans="1:10" x14ac:dyDescent="0.25">
      <c r="A242" t="s">
        <v>109</v>
      </c>
      <c r="B242" s="8" t="s">
        <v>299</v>
      </c>
      <c r="C242" s="15">
        <f>VLOOKUP($A242,RAW!$B$4:$S$283,13,FALSE)</f>
        <v>2900</v>
      </c>
      <c r="D242" s="15">
        <f>VLOOKUP($A242,RAW!$B$4:$S$283,14,FALSE)</f>
        <v>0</v>
      </c>
      <c r="E242" s="1">
        <f t="shared" si="32"/>
        <v>-2900</v>
      </c>
      <c r="F242" s="1">
        <f t="shared" si="33"/>
        <v>517.77448316233392</v>
      </c>
      <c r="G242" s="16">
        <f t="shared" si="34"/>
        <v>-3417.774483162334</v>
      </c>
      <c r="H242" s="16">
        <f t="shared" si="35"/>
        <v>3417.774483162334</v>
      </c>
      <c r="I242" s="3">
        <f t="shared" si="31"/>
        <v>-1.178542925228391</v>
      </c>
      <c r="J242" s="52"/>
    </row>
    <row r="243" spans="1:10" x14ac:dyDescent="0.25">
      <c r="A243" t="s">
        <v>110</v>
      </c>
      <c r="B243" s="8" t="s">
        <v>299</v>
      </c>
      <c r="C243" s="15">
        <f>VLOOKUP($A243,RAW!$B$4:$S$283,13,FALSE)</f>
        <v>18800</v>
      </c>
      <c r="D243" s="15">
        <f>VLOOKUP($A243,RAW!$B$4:$S$283,14,FALSE)</f>
        <v>10900</v>
      </c>
      <c r="E243" s="1">
        <f t="shared" si="32"/>
        <v>-7900</v>
      </c>
      <c r="F243" s="1">
        <f t="shared" si="33"/>
        <v>3356.6069942937506</v>
      </c>
      <c r="G243" s="16">
        <f t="shared" si="34"/>
        <v>-11256.60699429375</v>
      </c>
      <c r="H243" s="16">
        <f t="shared" si="35"/>
        <v>11256.60699429375</v>
      </c>
      <c r="I243" s="3">
        <f t="shared" si="31"/>
        <v>-0.59875569118583782</v>
      </c>
      <c r="J243" s="52"/>
    </row>
    <row r="244" spans="1:10" x14ac:dyDescent="0.25">
      <c r="A244" t="s">
        <v>111</v>
      </c>
      <c r="B244" s="8" t="s">
        <v>299</v>
      </c>
      <c r="C244" s="15">
        <f>VLOOKUP($A244,RAW!$B$4:$S$283,13,FALSE)</f>
        <v>660800</v>
      </c>
      <c r="D244" s="15">
        <f>VLOOKUP($A244,RAW!$B$4:$S$283,14,FALSE)</f>
        <v>462300</v>
      </c>
      <c r="E244" s="1">
        <f t="shared" si="32"/>
        <v>-198500</v>
      </c>
      <c r="F244" s="1">
        <f t="shared" si="33"/>
        <v>117981.16499092076</v>
      </c>
      <c r="G244" s="16">
        <f t="shared" si="34"/>
        <v>-316481.16499092075</v>
      </c>
      <c r="H244" s="16">
        <f t="shared" si="35"/>
        <v>316481.16499092075</v>
      </c>
      <c r="I244" s="3">
        <f t="shared" si="31"/>
        <v>-0.47893638769812463</v>
      </c>
      <c r="J244" s="52"/>
    </row>
    <row r="245" spans="1:10" x14ac:dyDescent="0.25">
      <c r="A245" t="s">
        <v>73</v>
      </c>
      <c r="B245" s="8" t="s">
        <v>298</v>
      </c>
      <c r="C245" s="15">
        <f>VLOOKUP($A245,RAW!$B$4:$S$283,13,FALSE)</f>
        <v>99500</v>
      </c>
      <c r="D245" s="15">
        <f>VLOOKUP($A245,RAW!$B$4:$S$283,14,FALSE)</f>
        <v>234400</v>
      </c>
      <c r="E245" s="1">
        <f t="shared" si="32"/>
        <v>134900</v>
      </c>
      <c r="F245" s="1">
        <f t="shared" si="33"/>
        <v>17765.021060224903</v>
      </c>
      <c r="G245" s="16">
        <f t="shared" si="34"/>
        <v>117134.9789397751</v>
      </c>
      <c r="H245" s="16">
        <f t="shared" si="35"/>
        <v>117134.9789397751</v>
      </c>
      <c r="I245" s="3">
        <f t="shared" si="31"/>
        <v>1.1772359692439709</v>
      </c>
      <c r="J245" s="52"/>
    </row>
    <row r="246" spans="1:10" x14ac:dyDescent="0.25">
      <c r="A246" t="s">
        <v>112</v>
      </c>
      <c r="B246" s="8" t="s">
        <v>298</v>
      </c>
      <c r="C246" s="15">
        <f>VLOOKUP($A246,RAW!$B$4:$S$283,13,FALSE)</f>
        <v>127300</v>
      </c>
      <c r="D246" s="15">
        <f>VLOOKUP($A246,RAW!$B$4:$S$283,14,FALSE)</f>
        <v>116300</v>
      </c>
      <c r="E246" s="1">
        <f t="shared" ref="E246:E256" si="36">D246-C246</f>
        <v>-11000</v>
      </c>
      <c r="F246" s="1">
        <f t="shared" ref="F246:F256" si="37">+C246*E$260</f>
        <v>22728.514381574172</v>
      </c>
      <c r="G246" s="16">
        <f t="shared" ref="G246:G256" si="38">+E246-F246</f>
        <v>-33728.514381574176</v>
      </c>
      <c r="H246" s="16">
        <f t="shared" ref="H246:H256" si="39">ABS(G246)</f>
        <v>33728.514381574176</v>
      </c>
      <c r="I246" s="3">
        <f t="shared" si="31"/>
        <v>-0.26495298021660785</v>
      </c>
      <c r="J246" s="52"/>
    </row>
    <row r="247" spans="1:10" x14ac:dyDescent="0.25">
      <c r="A247" t="s">
        <v>173</v>
      </c>
      <c r="B247" s="8" t="s">
        <v>298</v>
      </c>
      <c r="C247" s="15">
        <f>VLOOKUP($A247,RAW!$B$4:$S$283,13,FALSE)</f>
        <v>172500</v>
      </c>
      <c r="D247" s="15">
        <f>VLOOKUP($A247,RAW!$B$4:$S$283,14,FALSE)</f>
        <v>183500</v>
      </c>
      <c r="E247" s="1">
        <f t="shared" si="36"/>
        <v>11000</v>
      </c>
      <c r="F247" s="1">
        <f t="shared" si="37"/>
        <v>30798.654601897448</v>
      </c>
      <c r="G247" s="16">
        <f t="shared" si="38"/>
        <v>-19798.654601897448</v>
      </c>
      <c r="H247" s="16">
        <f t="shared" si="39"/>
        <v>19798.654601897448</v>
      </c>
      <c r="I247" s="3">
        <f t="shared" si="31"/>
        <v>-0.11477480928636201</v>
      </c>
      <c r="J247" s="52"/>
    </row>
    <row r="248" spans="1:10" x14ac:dyDescent="0.25">
      <c r="A248" t="s">
        <v>174</v>
      </c>
      <c r="B248" s="8" t="s">
        <v>298</v>
      </c>
      <c r="C248" s="15">
        <f>VLOOKUP($A248,RAW!$B$4:$S$283,13,FALSE)</f>
        <v>217300</v>
      </c>
      <c r="D248" s="15">
        <f>VLOOKUP($A248,RAW!$B$4:$S$283,14,FALSE)</f>
        <v>217300</v>
      </c>
      <c r="E248" s="1">
        <f t="shared" si="36"/>
        <v>0</v>
      </c>
      <c r="F248" s="1">
        <f t="shared" si="37"/>
        <v>38797.377652129362</v>
      </c>
      <c r="G248" s="16">
        <f t="shared" si="38"/>
        <v>-38797.377652129362</v>
      </c>
      <c r="H248" s="16">
        <f t="shared" si="39"/>
        <v>38797.377652129362</v>
      </c>
      <c r="I248" s="3">
        <f t="shared" si="31"/>
        <v>-0.17854292522839099</v>
      </c>
      <c r="J248" s="52"/>
    </row>
    <row r="249" spans="1:10" x14ac:dyDescent="0.25">
      <c r="A249" t="s">
        <v>220</v>
      </c>
      <c r="B249" s="8" t="s">
        <v>298</v>
      </c>
      <c r="C249" s="15">
        <f>VLOOKUP($A249,RAW!$B$4:$S$283,13,FALSE)</f>
        <v>1618600</v>
      </c>
      <c r="D249" s="15">
        <f>VLOOKUP($A249,RAW!$B$4:$S$283,14,FALSE)</f>
        <v>2145300</v>
      </c>
      <c r="E249" s="1">
        <f t="shared" si="36"/>
        <v>526700</v>
      </c>
      <c r="F249" s="1">
        <f t="shared" si="37"/>
        <v>288989.57877467363</v>
      </c>
      <c r="G249" s="16">
        <f t="shared" si="38"/>
        <v>237710.42122532637</v>
      </c>
      <c r="H249" s="16">
        <f t="shared" si="39"/>
        <v>237710.42122532637</v>
      </c>
      <c r="I249" s="3">
        <f t="shared" si="31"/>
        <v>0.14686174547468575</v>
      </c>
      <c r="J249" s="52"/>
    </row>
    <row r="250" spans="1:10" x14ac:dyDescent="0.25">
      <c r="A250" t="s">
        <v>12</v>
      </c>
      <c r="B250" s="8" t="s">
        <v>298</v>
      </c>
      <c r="C250" s="15">
        <f>VLOOKUP($A250,RAW!$B$4:$S$283,13,FALSE)</f>
        <v>75800</v>
      </c>
      <c r="D250" s="15">
        <f>VLOOKUP($A250,RAW!$B$4:$S$283,14,FALSE)</f>
        <v>77700</v>
      </c>
      <c r="E250" s="1">
        <f t="shared" si="36"/>
        <v>1900</v>
      </c>
      <c r="F250" s="1">
        <f t="shared" si="37"/>
        <v>13533.553732312037</v>
      </c>
      <c r="G250" s="16">
        <f t="shared" si="38"/>
        <v>-11633.553732312037</v>
      </c>
      <c r="H250" s="16">
        <f t="shared" si="39"/>
        <v>11633.553732312037</v>
      </c>
      <c r="I250" s="3">
        <f t="shared" si="31"/>
        <v>-0.15347696216770498</v>
      </c>
      <c r="J250" s="52"/>
    </row>
    <row r="251" spans="1:10" x14ac:dyDescent="0.25">
      <c r="A251" t="s">
        <v>249</v>
      </c>
      <c r="B251" s="8" t="s">
        <v>298</v>
      </c>
      <c r="C251" s="15">
        <f>VLOOKUP($A251,RAW!$B$4:$S$283,13,FALSE)</f>
        <v>30700</v>
      </c>
      <c r="D251" s="15">
        <f>VLOOKUP($A251,RAW!$B$4:$S$283,14,FALSE)</f>
        <v>38100</v>
      </c>
      <c r="E251" s="1">
        <f t="shared" si="36"/>
        <v>7400</v>
      </c>
      <c r="F251" s="1">
        <f t="shared" si="37"/>
        <v>5481.2678045116036</v>
      </c>
      <c r="G251" s="16">
        <f t="shared" si="38"/>
        <v>1918.7321954883964</v>
      </c>
      <c r="H251" s="16">
        <f t="shared" si="39"/>
        <v>1918.7321954883964</v>
      </c>
      <c r="I251" s="3">
        <f t="shared" si="31"/>
        <v>6.2499420048481968E-2</v>
      </c>
      <c r="J251" s="52"/>
    </row>
    <row r="252" spans="1:10" x14ac:dyDescent="0.25">
      <c r="A252" t="s">
        <v>74</v>
      </c>
      <c r="B252" s="8" t="s">
        <v>298</v>
      </c>
      <c r="C252" s="15">
        <f>VLOOKUP($A252,RAW!$B$4:$S$283,13,FALSE)</f>
        <v>21600</v>
      </c>
      <c r="D252" s="15">
        <f>VLOOKUP($A252,RAW!$B$4:$S$283,14,FALSE)</f>
        <v>34600</v>
      </c>
      <c r="E252" s="1">
        <f t="shared" si="36"/>
        <v>13000</v>
      </c>
      <c r="F252" s="1">
        <f t="shared" si="37"/>
        <v>3856.5271849332453</v>
      </c>
      <c r="G252" s="16">
        <f t="shared" si="38"/>
        <v>9143.4728150667543</v>
      </c>
      <c r="H252" s="16">
        <f t="shared" si="39"/>
        <v>9143.4728150667543</v>
      </c>
      <c r="I252" s="3">
        <f t="shared" si="31"/>
        <v>0.42330892662346087</v>
      </c>
      <c r="J252" s="52"/>
    </row>
    <row r="253" spans="1:10" x14ac:dyDescent="0.25">
      <c r="A253" t="s">
        <v>250</v>
      </c>
      <c r="B253" s="8" t="s">
        <v>298</v>
      </c>
      <c r="C253" s="15">
        <f>VLOOKUP($A253,RAW!$B$4:$S$283,13,FALSE)</f>
        <v>2115200</v>
      </c>
      <c r="D253" s="15">
        <f>VLOOKUP($A253,RAW!$B$4:$S$283,14,FALSE)</f>
        <v>2293200</v>
      </c>
      <c r="E253" s="1">
        <f t="shared" si="36"/>
        <v>178000</v>
      </c>
      <c r="F253" s="1">
        <f t="shared" si="37"/>
        <v>377653.9954430926</v>
      </c>
      <c r="G253" s="16">
        <f t="shared" si="38"/>
        <v>-199653.9954430926</v>
      </c>
      <c r="H253" s="16">
        <f t="shared" si="39"/>
        <v>199653.9954430926</v>
      </c>
      <c r="I253" s="3">
        <f t="shared" si="31"/>
        <v>-9.4390126438678418E-2</v>
      </c>
      <c r="J253" s="52"/>
    </row>
    <row r="254" spans="1:10" x14ac:dyDescent="0.25">
      <c r="A254" t="s">
        <v>251</v>
      </c>
      <c r="B254" s="8" t="s">
        <v>298</v>
      </c>
      <c r="C254" s="15">
        <f>VLOOKUP($A254,RAW!$B$4:$S$283,13,FALSE)</f>
        <v>55400</v>
      </c>
      <c r="D254" s="15">
        <f>VLOOKUP($A254,RAW!$B$4:$S$283,14,FALSE)</f>
        <v>63700</v>
      </c>
      <c r="E254" s="1">
        <f t="shared" si="36"/>
        <v>8300</v>
      </c>
      <c r="F254" s="1">
        <f t="shared" si="37"/>
        <v>9891.2780576528603</v>
      </c>
      <c r="G254" s="16">
        <f t="shared" si="38"/>
        <v>-1591.2780576528603</v>
      </c>
      <c r="H254" s="16">
        <f t="shared" si="39"/>
        <v>1591.2780576528603</v>
      </c>
      <c r="I254" s="3">
        <f t="shared" si="31"/>
        <v>-2.8723430643553434E-2</v>
      </c>
      <c r="J254" s="52"/>
    </row>
    <row r="255" spans="1:10" x14ac:dyDescent="0.25">
      <c r="A255" t="s">
        <v>221</v>
      </c>
      <c r="B255" s="8" t="s">
        <v>299</v>
      </c>
      <c r="C255" s="15">
        <f>VLOOKUP($A255,RAW!$B$4:$S$283,13,FALSE)</f>
        <v>68000</v>
      </c>
      <c r="D255" s="15">
        <f>VLOOKUP($A255,RAW!$B$4:$S$283,14,FALSE)</f>
        <v>91800</v>
      </c>
      <c r="E255" s="1">
        <f t="shared" si="36"/>
        <v>23800</v>
      </c>
      <c r="F255" s="1">
        <f t="shared" si="37"/>
        <v>12140.918915530587</v>
      </c>
      <c r="G255" s="16">
        <f t="shared" si="38"/>
        <v>11659.081084469413</v>
      </c>
      <c r="H255" s="16">
        <f t="shared" si="39"/>
        <v>11659.081084469413</v>
      </c>
      <c r="I255" s="3">
        <f t="shared" si="31"/>
        <v>0.17145707477160901</v>
      </c>
      <c r="J255" s="52"/>
    </row>
    <row r="256" spans="1:10" x14ac:dyDescent="0.25">
      <c r="A256" t="s">
        <v>222</v>
      </c>
      <c r="B256" s="8" t="s">
        <v>298</v>
      </c>
      <c r="C256" s="15">
        <f>VLOOKUP($A256,RAW!$B$4:$S$283,13,FALSE)</f>
        <v>626100</v>
      </c>
      <c r="D256" s="15">
        <f>VLOOKUP($A256,RAW!$B$4:$S$283,14,FALSE)</f>
        <v>888200</v>
      </c>
      <c r="E256" s="1">
        <f t="shared" si="36"/>
        <v>262100</v>
      </c>
      <c r="F256" s="1">
        <f t="shared" si="37"/>
        <v>111785.7254854956</v>
      </c>
      <c r="G256" s="16">
        <f t="shared" si="38"/>
        <v>150314.27451450442</v>
      </c>
      <c r="H256" s="16">
        <f t="shared" si="39"/>
        <v>150314.27451450442</v>
      </c>
      <c r="I256" s="3">
        <f t="shared" si="31"/>
        <v>0.240080297898905</v>
      </c>
      <c r="J256" s="52"/>
    </row>
    <row r="257" spans="1:18" x14ac:dyDescent="0.25">
      <c r="A257" s="2"/>
      <c r="B257" s="39"/>
      <c r="C257" s="40"/>
      <c r="D257" s="40"/>
      <c r="E257" s="41"/>
      <c r="F257" s="41"/>
      <c r="G257" s="42"/>
      <c r="H257" s="42"/>
      <c r="I257" s="4"/>
      <c r="J257" s="52"/>
      <c r="K257" s="7"/>
      <c r="L257" s="7"/>
      <c r="M257" s="7"/>
      <c r="N257" s="7"/>
      <c r="O257" s="7"/>
      <c r="P257" s="7"/>
      <c r="Q257" s="7"/>
      <c r="R257" s="7"/>
    </row>
    <row r="258" spans="1:18" ht="30" x14ac:dyDescent="0.25">
      <c r="A258" s="7"/>
      <c r="B258" s="21"/>
      <c r="C258" s="49" t="s">
        <v>821</v>
      </c>
      <c r="D258" s="49" t="s">
        <v>822</v>
      </c>
      <c r="E258" s="50" t="s">
        <v>796</v>
      </c>
      <c r="F258" s="27"/>
      <c r="G258" s="51"/>
      <c r="H258" s="51" t="s">
        <v>801</v>
      </c>
      <c r="I258" s="7"/>
      <c r="K258" s="7"/>
      <c r="L258" s="7"/>
      <c r="M258" s="7"/>
      <c r="N258" s="7"/>
      <c r="O258" s="7"/>
      <c r="P258" s="7"/>
      <c r="Q258" s="7"/>
      <c r="R258" s="7"/>
    </row>
    <row r="259" spans="1:18" x14ac:dyDescent="0.25">
      <c r="C259" s="15">
        <f>SUM(C3:C256)</f>
        <v>108944092.25</v>
      </c>
      <c r="D259" s="15">
        <f>SUM(D3:D256)</f>
        <v>128395289.16666667</v>
      </c>
      <c r="E259" s="5">
        <f>+D259/C259</f>
        <v>1.178542925228391</v>
      </c>
      <c r="F259" s="15"/>
      <c r="H259" s="15">
        <f>SUM(H3:H256)</f>
        <v>33839470.387324698</v>
      </c>
      <c r="I259" s="15"/>
      <c r="J259" s="74"/>
      <c r="K259" s="7"/>
      <c r="L259" s="7"/>
      <c r="M259" s="7"/>
    </row>
    <row r="260" spans="1:18" x14ac:dyDescent="0.25">
      <c r="E260" s="5">
        <f>+E259-1</f>
        <v>0.17854292522839099</v>
      </c>
      <c r="K260" s="7"/>
      <c r="L260" s="7"/>
      <c r="M260" s="7"/>
    </row>
    <row r="261" spans="1:18" x14ac:dyDescent="0.25">
      <c r="E261" s="11"/>
      <c r="K261" s="7"/>
      <c r="L261" s="7"/>
      <c r="M261" s="7"/>
    </row>
    <row r="262" spans="1:18" x14ac:dyDescent="0.25">
      <c r="C262" t="s">
        <v>310</v>
      </c>
      <c r="F262" s="17"/>
      <c r="G262" s="43" t="s">
        <v>797</v>
      </c>
    </row>
    <row r="263" spans="1:18" x14ac:dyDescent="0.25">
      <c r="C263" s="46">
        <f>+H259/C259</f>
        <v>0.31061317496382829</v>
      </c>
      <c r="G263" s="8" t="s">
        <v>798</v>
      </c>
      <c r="H263" s="1">
        <f>ABS(SUMIFS(E3:E256,I3:I256,"&lt;"&amp;-1*E260))</f>
        <v>8137300</v>
      </c>
    </row>
    <row r="264" spans="1:18" x14ac:dyDescent="0.25">
      <c r="G264" s="8" t="s">
        <v>799</v>
      </c>
      <c r="H264" s="1">
        <f>SUMIF(G3:G256,"&gt;0")</f>
        <v>16919735.193662357</v>
      </c>
    </row>
    <row r="265" spans="1:18" x14ac:dyDescent="0.25">
      <c r="G265" s="8" t="s">
        <v>802</v>
      </c>
      <c r="H265" s="1">
        <f>+H264+H263</f>
        <v>25057035.193662357</v>
      </c>
    </row>
    <row r="266" spans="1:18" x14ac:dyDescent="0.25">
      <c r="G266" s="8" t="s">
        <v>803</v>
      </c>
      <c r="H266" s="45">
        <f>H265/C259</f>
        <v>0.22999902680507539</v>
      </c>
    </row>
    <row r="270" spans="1:18" x14ac:dyDescent="0.25">
      <c r="C270" s="15"/>
    </row>
    <row r="271" spans="1:18" x14ac:dyDescent="0.25">
      <c r="C271" s="28"/>
    </row>
  </sheetData>
  <sortState ref="A3:I256">
    <sortCondition ref="A3:A256"/>
  </sortState>
  <mergeCells count="1">
    <mergeCell ref="K2:M2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1"/>
  <sheetViews>
    <sheetView workbookViewId="0"/>
  </sheetViews>
  <sheetFormatPr defaultRowHeight="15" x14ac:dyDescent="0.25"/>
  <cols>
    <col min="1" max="1" width="56.28515625" bestFit="1" customWidth="1"/>
    <col min="2" max="2" width="12.5703125" style="8" customWidth="1"/>
    <col min="3" max="3" width="12.5703125" style="8" bestFit="1" customWidth="1"/>
    <col min="4" max="4" width="12.5703125" style="8" customWidth="1"/>
    <col min="5" max="5" width="11.42578125" customWidth="1"/>
    <col min="6" max="6" width="13.7109375" style="3" customWidth="1"/>
    <col min="7" max="9" width="11.85546875" customWidth="1"/>
    <col min="10" max="10" width="4" style="53" customWidth="1"/>
    <col min="11" max="11" width="14.140625" customWidth="1"/>
    <col min="12" max="12" width="44.5703125" customWidth="1"/>
    <col min="13" max="14" width="14" customWidth="1"/>
    <col min="15" max="15" width="9.5703125" customWidth="1"/>
  </cols>
  <sheetData>
    <row r="1" spans="1:17" x14ac:dyDescent="0.25">
      <c r="A1" t="s">
        <v>823</v>
      </c>
      <c r="B1" s="18" t="s">
        <v>846</v>
      </c>
      <c r="E1" s="8"/>
      <c r="J1" s="44"/>
    </row>
    <row r="2" spans="1:17" ht="60" x14ac:dyDescent="0.25">
      <c r="A2" t="s">
        <v>787</v>
      </c>
      <c r="B2" s="34" t="s">
        <v>788</v>
      </c>
      <c r="C2" s="35">
        <v>1980</v>
      </c>
      <c r="D2" s="35">
        <v>1990</v>
      </c>
      <c r="E2" s="34" t="s">
        <v>789</v>
      </c>
      <c r="F2" s="36" t="s">
        <v>790</v>
      </c>
      <c r="G2" s="34" t="s">
        <v>792</v>
      </c>
      <c r="H2" s="33" t="s">
        <v>791</v>
      </c>
      <c r="I2" s="34" t="s">
        <v>793</v>
      </c>
      <c r="J2" s="71"/>
      <c r="K2" s="95" t="str">
        <f>"Summary Statistics "&amp;A1</f>
        <v>Summary Statistics Decade: 1980 to 1990</v>
      </c>
      <c r="L2" s="96"/>
      <c r="M2" s="97"/>
    </row>
    <row r="3" spans="1:17" x14ac:dyDescent="0.25">
      <c r="A3" t="s">
        <v>14</v>
      </c>
      <c r="B3" s="8" t="s">
        <v>298</v>
      </c>
      <c r="C3" s="15">
        <f>VLOOKUP($A3,RAW!$B$4:$S$283,14,FALSE)</f>
        <v>1123900</v>
      </c>
      <c r="D3" s="15">
        <f>VLOOKUP($A3,RAW!$B$4:$S$283,15,FALSE)</f>
        <v>1738641</v>
      </c>
      <c r="E3" s="1">
        <f t="shared" ref="E3:E66" si="0">D3-C3</f>
        <v>614741</v>
      </c>
      <c r="F3" s="1">
        <f t="shared" ref="F3:F34" si="1">+C3*E$260</f>
        <v>180575.32189086589</v>
      </c>
      <c r="G3" s="16">
        <f t="shared" ref="G3:G66" si="2">+E3-F3</f>
        <v>434165.67810913408</v>
      </c>
      <c r="H3" s="16">
        <f t="shared" ref="H3:H66" si="3">ABS(G3)</f>
        <v>434165.67810913408</v>
      </c>
      <c r="I3" s="3">
        <f>IFERROR(+G3/C3,"")</f>
        <v>0.3863027654676876</v>
      </c>
      <c r="J3" s="52"/>
      <c r="K3" s="9" t="str">
        <f>"Total Jobs in "&amp;C2</f>
        <v>Total Jobs in 1980</v>
      </c>
      <c r="L3" s="9"/>
      <c r="M3" s="12">
        <f>+C259</f>
        <v>128395289.16666667</v>
      </c>
      <c r="O3" s="13"/>
    </row>
    <row r="4" spans="1:17" x14ac:dyDescent="0.25">
      <c r="A4" t="s">
        <v>15</v>
      </c>
      <c r="B4" s="8" t="s">
        <v>298</v>
      </c>
      <c r="C4" s="15">
        <f>VLOOKUP($A4,RAW!$B$4:$S$283,14,FALSE)</f>
        <v>34035.666666666664</v>
      </c>
      <c r="D4" s="15">
        <f>VLOOKUP($A4,RAW!$B$4:$S$283,15,FALSE)</f>
        <v>43071.333333333328</v>
      </c>
      <c r="E4" s="1">
        <f t="shared" si="0"/>
        <v>9035.6666666666642</v>
      </c>
      <c r="F4" s="1">
        <f t="shared" si="1"/>
        <v>5468.4593505681532</v>
      </c>
      <c r="G4" s="16">
        <f t="shared" si="2"/>
        <v>3567.207316098511</v>
      </c>
      <c r="H4" s="16">
        <f t="shared" si="3"/>
        <v>3567.207316098511</v>
      </c>
      <c r="I4" s="3">
        <f t="shared" ref="I4:I67" si="4">IFERROR(+G4/C4,"")</f>
        <v>0.10480791667853853</v>
      </c>
      <c r="J4" s="52"/>
      <c r="K4" s="9" t="str">
        <f>"Total Jobs in "&amp;D2</f>
        <v>Total Jobs in 1990</v>
      </c>
      <c r="L4" s="9"/>
      <c r="M4" s="12">
        <f>+D259</f>
        <v>149024367.08333331</v>
      </c>
    </row>
    <row r="5" spans="1:17" x14ac:dyDescent="0.25">
      <c r="A5" t="s">
        <v>115</v>
      </c>
      <c r="B5" s="8" t="s">
        <v>298</v>
      </c>
      <c r="C5" s="15">
        <f>VLOOKUP($A5,RAW!$B$4:$S$283,14,FALSE)</f>
        <v>129200</v>
      </c>
      <c r="D5" s="15">
        <f>VLOOKUP($A5,RAW!$B$4:$S$283,15,FALSE)</f>
        <v>203312</v>
      </c>
      <c r="E5" s="1">
        <f t="shared" si="0"/>
        <v>74112</v>
      </c>
      <c r="F5" s="1">
        <f t="shared" si="1"/>
        <v>20758.369595426528</v>
      </c>
      <c r="G5" s="16">
        <f t="shared" si="2"/>
        <v>53353.630404573472</v>
      </c>
      <c r="H5" s="16">
        <f t="shared" si="3"/>
        <v>53353.630404573472</v>
      </c>
      <c r="I5" s="3">
        <f t="shared" si="4"/>
        <v>0.41295379570103308</v>
      </c>
      <c r="J5" s="52"/>
      <c r="K5" s="9" t="s">
        <v>319</v>
      </c>
      <c r="L5" s="9"/>
      <c r="M5" s="12">
        <f>M4-M3</f>
        <v>20629077.916666642</v>
      </c>
    </row>
    <row r="6" spans="1:17" x14ac:dyDescent="0.25">
      <c r="A6" t="s">
        <v>94</v>
      </c>
      <c r="B6" s="8" t="s">
        <v>298</v>
      </c>
      <c r="C6" s="15">
        <f>VLOOKUP($A6,RAW!$B$4:$S$283,14,FALSE)</f>
        <v>0</v>
      </c>
      <c r="D6" s="15">
        <f>VLOOKUP($A6,RAW!$B$4:$S$283,15,FALSE)</f>
        <v>0</v>
      </c>
      <c r="E6" s="1">
        <f t="shared" si="0"/>
        <v>0</v>
      </c>
      <c r="F6" s="1">
        <f t="shared" si="1"/>
        <v>0</v>
      </c>
      <c r="G6" s="16">
        <f t="shared" si="2"/>
        <v>0</v>
      </c>
      <c r="H6" s="16">
        <f t="shared" si="3"/>
        <v>0</v>
      </c>
      <c r="I6" s="3" t="str">
        <f t="shared" si="4"/>
        <v/>
      </c>
      <c r="J6" s="52"/>
      <c r="K6" s="9" t="s">
        <v>311</v>
      </c>
      <c r="L6" s="9"/>
      <c r="M6" s="37">
        <f>(M5/M3)</f>
        <v>0.16066849532063873</v>
      </c>
    </row>
    <row r="7" spans="1:17" x14ac:dyDescent="0.25">
      <c r="A7" t="s">
        <v>48</v>
      </c>
      <c r="B7" s="8" t="s">
        <v>298</v>
      </c>
      <c r="C7" s="15">
        <f>VLOOKUP($A7,RAW!$B$4:$S$283,14,FALSE)</f>
        <v>30400</v>
      </c>
      <c r="D7" s="15">
        <f>VLOOKUP($A7,RAW!$B$4:$S$283,15,FALSE)</f>
        <v>38749</v>
      </c>
      <c r="E7" s="1">
        <f t="shared" si="0"/>
        <v>8349</v>
      </c>
      <c r="F7" s="1">
        <f t="shared" si="1"/>
        <v>4884.322257747418</v>
      </c>
      <c r="G7" s="16">
        <f t="shared" si="2"/>
        <v>3464.677742252582</v>
      </c>
      <c r="H7" s="16">
        <f t="shared" si="3"/>
        <v>3464.677742252582</v>
      </c>
      <c r="I7" s="3">
        <f t="shared" si="4"/>
        <v>0.11396966257409809</v>
      </c>
      <c r="J7" s="52"/>
      <c r="K7" s="9" t="s">
        <v>302</v>
      </c>
      <c r="L7" s="9"/>
      <c r="M7" s="12">
        <f>+M15+M17</f>
        <v>25523919.308429521</v>
      </c>
    </row>
    <row r="8" spans="1:17" x14ac:dyDescent="0.25">
      <c r="A8" t="s">
        <v>16</v>
      </c>
      <c r="B8" s="8" t="s">
        <v>298</v>
      </c>
      <c r="C8" s="15">
        <f>VLOOKUP($A8,RAW!$B$4:$S$283,14,FALSE)</f>
        <v>85700</v>
      </c>
      <c r="D8" s="15">
        <f>VLOOKUP($A8,RAW!$B$4:$S$283,15,FALSE)</f>
        <v>122021</v>
      </c>
      <c r="E8" s="1">
        <f t="shared" si="0"/>
        <v>36321</v>
      </c>
      <c r="F8" s="1">
        <f t="shared" si="1"/>
        <v>13769.290048978743</v>
      </c>
      <c r="G8" s="16">
        <f t="shared" si="2"/>
        <v>22551.709951021257</v>
      </c>
      <c r="H8" s="16">
        <f t="shared" si="3"/>
        <v>22551.709951021257</v>
      </c>
      <c r="I8" s="3">
        <f t="shared" si="4"/>
        <v>0.26314714061868444</v>
      </c>
      <c r="J8" s="52"/>
      <c r="K8" s="9" t="s">
        <v>303</v>
      </c>
      <c r="L8" s="9"/>
      <c r="M8" s="12">
        <f>+M16+M18</f>
        <v>-8622639.6864932515</v>
      </c>
    </row>
    <row r="9" spans="1:17" x14ac:dyDescent="0.25">
      <c r="A9" t="s">
        <v>178</v>
      </c>
      <c r="B9" s="8" t="s">
        <v>298</v>
      </c>
      <c r="C9" s="15">
        <f>VLOOKUP($A9,RAW!$B$4:$S$283,14,FALSE)</f>
        <v>5100</v>
      </c>
      <c r="D9" s="15">
        <f>VLOOKUP($A9,RAW!$B$4:$S$283,15,FALSE)</f>
        <v>2865</v>
      </c>
      <c r="E9" s="1">
        <f t="shared" si="0"/>
        <v>-2235</v>
      </c>
      <c r="F9" s="1">
        <f t="shared" si="1"/>
        <v>819.40932613525763</v>
      </c>
      <c r="G9" s="16">
        <f t="shared" si="2"/>
        <v>-3054.4093261352577</v>
      </c>
      <c r="H9" s="16">
        <f t="shared" si="3"/>
        <v>3054.4093261352577</v>
      </c>
      <c r="I9" s="3">
        <f t="shared" si="4"/>
        <v>-0.59890378943828582</v>
      </c>
      <c r="J9" s="52"/>
      <c r="K9" s="9" t="s">
        <v>300</v>
      </c>
      <c r="L9" s="9"/>
      <c r="M9" s="12">
        <f>+M7-M8</f>
        <v>34146558.994922772</v>
      </c>
    </row>
    <row r="10" spans="1:17" x14ac:dyDescent="0.25">
      <c r="A10" t="s">
        <v>179</v>
      </c>
      <c r="B10" s="8" t="s">
        <v>298</v>
      </c>
      <c r="C10" s="15">
        <f>VLOOKUP($A10,RAW!$B$4:$S$283,14,FALSE)</f>
        <v>3700</v>
      </c>
      <c r="D10" s="15">
        <f>VLOOKUP($A10,RAW!$B$4:$S$283,15,FALSE)</f>
        <v>1223</v>
      </c>
      <c r="E10" s="1">
        <f t="shared" si="0"/>
        <v>-2477</v>
      </c>
      <c r="F10" s="1">
        <f t="shared" si="1"/>
        <v>594.47343268636337</v>
      </c>
      <c r="G10" s="16">
        <f t="shared" si="2"/>
        <v>-3071.4734326863636</v>
      </c>
      <c r="H10" s="16">
        <f t="shared" si="3"/>
        <v>3071.4734326863636</v>
      </c>
      <c r="I10" s="3">
        <f t="shared" si="4"/>
        <v>-0.83012795478009826</v>
      </c>
      <c r="J10" s="52"/>
      <c r="K10" s="9" t="s">
        <v>312</v>
      </c>
      <c r="L10" s="9"/>
      <c r="M10" s="12">
        <f>+H259</f>
        <v>27528147.424259774</v>
      </c>
    </row>
    <row r="11" spans="1:17" x14ac:dyDescent="0.25">
      <c r="A11" t="s">
        <v>180</v>
      </c>
      <c r="B11" s="8" t="s">
        <v>298</v>
      </c>
      <c r="C11" s="15">
        <f>VLOOKUP($A11,RAW!$B$4:$S$283,14,FALSE)</f>
        <v>12000</v>
      </c>
      <c r="D11" s="15">
        <f>VLOOKUP($A11,RAW!$B$4:$S$283,15,FALSE)</f>
        <v>5373</v>
      </c>
      <c r="E11" s="1">
        <f t="shared" si="0"/>
        <v>-6627</v>
      </c>
      <c r="F11" s="1">
        <f t="shared" si="1"/>
        <v>1928.0219438476652</v>
      </c>
      <c r="G11" s="16">
        <f t="shared" si="2"/>
        <v>-8555.0219438476652</v>
      </c>
      <c r="H11" s="16">
        <f t="shared" si="3"/>
        <v>8555.0219438476652</v>
      </c>
      <c r="I11" s="3">
        <f t="shared" si="4"/>
        <v>-0.71291849532063878</v>
      </c>
      <c r="J11" s="52"/>
      <c r="K11" s="9" t="s">
        <v>310</v>
      </c>
      <c r="L11" s="9"/>
      <c r="M11" s="77">
        <f>+C263</f>
        <v>0.21440153764929945</v>
      </c>
    </row>
    <row r="12" spans="1:17" x14ac:dyDescent="0.25">
      <c r="A12" t="s">
        <v>181</v>
      </c>
      <c r="B12" s="8" t="s">
        <v>298</v>
      </c>
      <c r="C12" s="15">
        <f>VLOOKUP($A12,RAW!$B$4:$S$283,14,FALSE)</f>
        <v>20100</v>
      </c>
      <c r="D12" s="15">
        <f>VLOOKUP($A12,RAW!$B$4:$S$283,15,FALSE)</f>
        <v>14577</v>
      </c>
      <c r="E12" s="1">
        <f t="shared" si="0"/>
        <v>-5523</v>
      </c>
      <c r="F12" s="1">
        <f t="shared" si="1"/>
        <v>3229.4367559448392</v>
      </c>
      <c r="G12" s="16">
        <f t="shared" si="2"/>
        <v>-8752.4367559448401</v>
      </c>
      <c r="H12" s="16">
        <f t="shared" si="3"/>
        <v>8752.4367559448401</v>
      </c>
      <c r="I12" s="3">
        <f t="shared" si="4"/>
        <v>-0.43544461472362389</v>
      </c>
      <c r="J12" s="52"/>
      <c r="K12" s="9" t="s">
        <v>800</v>
      </c>
      <c r="L12" s="9"/>
      <c r="M12" s="77">
        <f>+H266</f>
        <v>0.1506738279705698</v>
      </c>
      <c r="N12" s="7"/>
      <c r="O12" s="7"/>
      <c r="P12" s="7"/>
      <c r="Q12" s="7"/>
    </row>
    <row r="13" spans="1:17" x14ac:dyDescent="0.25">
      <c r="A13" t="s">
        <v>182</v>
      </c>
      <c r="B13" s="8" t="s">
        <v>298</v>
      </c>
      <c r="C13" s="15">
        <f>VLOOKUP($A13,RAW!$B$4:$S$283,14,FALSE)</f>
        <v>15000</v>
      </c>
      <c r="D13" s="15">
        <f>VLOOKUP($A13,RAW!$B$4:$S$283,15,FALSE)</f>
        <v>3211</v>
      </c>
      <c r="E13" s="1">
        <f t="shared" si="0"/>
        <v>-11789</v>
      </c>
      <c r="F13" s="1">
        <f t="shared" si="1"/>
        <v>2410.0274298095815</v>
      </c>
      <c r="G13" s="16">
        <f t="shared" si="2"/>
        <v>-14199.027429809581</v>
      </c>
      <c r="H13" s="16">
        <f t="shared" si="3"/>
        <v>14199.027429809581</v>
      </c>
      <c r="I13" s="3">
        <f t="shared" si="4"/>
        <v>-0.94660182865397202</v>
      </c>
      <c r="J13" s="52"/>
      <c r="K13" s="9"/>
      <c r="L13" s="9"/>
      <c r="M13" s="12"/>
      <c r="N13" s="7"/>
      <c r="O13" s="7"/>
      <c r="P13" s="7"/>
      <c r="Q13" s="7"/>
    </row>
    <row r="14" spans="1:17" x14ac:dyDescent="0.25">
      <c r="A14" t="s">
        <v>183</v>
      </c>
      <c r="B14" s="8" t="s">
        <v>298</v>
      </c>
      <c r="C14" s="15">
        <f>VLOOKUP($A14,RAW!$B$4:$S$283,14,FALSE)</f>
        <v>0</v>
      </c>
      <c r="D14" s="15">
        <f>VLOOKUP($A14,RAW!$B$4:$S$283,15,FALSE)</f>
        <v>0</v>
      </c>
      <c r="E14" s="1">
        <f t="shared" si="0"/>
        <v>0</v>
      </c>
      <c r="F14" s="1">
        <f t="shared" si="1"/>
        <v>0</v>
      </c>
      <c r="G14" s="16">
        <f t="shared" si="2"/>
        <v>0</v>
      </c>
      <c r="H14" s="16">
        <f t="shared" si="3"/>
        <v>0</v>
      </c>
      <c r="I14" s="3" t="str">
        <f t="shared" si="4"/>
        <v/>
      </c>
      <c r="J14" s="52"/>
      <c r="K14" s="9" t="s">
        <v>304</v>
      </c>
      <c r="L14" s="9"/>
      <c r="M14" s="9"/>
      <c r="N14" s="75"/>
      <c r="O14" s="7"/>
      <c r="P14" s="7"/>
      <c r="Q14" s="7"/>
    </row>
    <row r="15" spans="1:17" x14ac:dyDescent="0.25">
      <c r="A15" t="s">
        <v>184</v>
      </c>
      <c r="B15" s="8" t="s">
        <v>298</v>
      </c>
      <c r="C15" s="15">
        <f>VLOOKUP($A15,RAW!$B$4:$S$283,14,FALSE)</f>
        <v>14600</v>
      </c>
      <c r="D15" s="15">
        <f>VLOOKUP($A15,RAW!$B$4:$S$283,15,FALSE)</f>
        <v>7155</v>
      </c>
      <c r="E15" s="1">
        <f t="shared" si="0"/>
        <v>-7445</v>
      </c>
      <c r="F15" s="1">
        <f t="shared" si="1"/>
        <v>2345.7600316813259</v>
      </c>
      <c r="G15" s="16">
        <f t="shared" si="2"/>
        <v>-9790.7600316813259</v>
      </c>
      <c r="H15" s="16">
        <f t="shared" si="3"/>
        <v>9790.7600316813259</v>
      </c>
      <c r="I15" s="3">
        <f t="shared" si="4"/>
        <v>-0.67060000216995386</v>
      </c>
      <c r="J15" s="52"/>
      <c r="K15" s="9" t="s">
        <v>299</v>
      </c>
      <c r="L15" s="9" t="s">
        <v>305</v>
      </c>
      <c r="M15" s="10">
        <f>SUMIFS(G:G,B:B,K15,G:G,"&gt;0")</f>
        <v>1700432.3917628552</v>
      </c>
      <c r="N15" s="75"/>
      <c r="O15" s="75"/>
      <c r="P15" s="7"/>
      <c r="Q15" s="7"/>
    </row>
    <row r="16" spans="1:17" x14ac:dyDescent="0.25">
      <c r="A16" t="s">
        <v>185</v>
      </c>
      <c r="B16" s="8" t="s">
        <v>298</v>
      </c>
      <c r="C16" s="15">
        <f>VLOOKUP($A16,RAW!$B$4:$S$283,14,FALSE)</f>
        <v>0</v>
      </c>
      <c r="D16" s="15">
        <f>VLOOKUP($A16,RAW!$B$4:$S$283,15,FALSE)</f>
        <v>0</v>
      </c>
      <c r="E16" s="1">
        <f t="shared" si="0"/>
        <v>0</v>
      </c>
      <c r="F16" s="1">
        <f t="shared" si="1"/>
        <v>0</v>
      </c>
      <c r="G16" s="16">
        <f t="shared" si="2"/>
        <v>0</v>
      </c>
      <c r="H16" s="16">
        <f t="shared" si="3"/>
        <v>0</v>
      </c>
      <c r="I16" s="3" t="str">
        <f t="shared" si="4"/>
        <v/>
      </c>
      <c r="J16" s="52"/>
      <c r="K16" s="9"/>
      <c r="L16" s="9" t="s">
        <v>306</v>
      </c>
      <c r="M16" s="10">
        <f>SUMIFS(G:G,B:B,K15,G:G,"&lt;0")</f>
        <v>-5928928.6864932524</v>
      </c>
      <c r="N16" s="7"/>
      <c r="O16" s="76"/>
      <c r="P16" s="7"/>
      <c r="Q16" s="7"/>
    </row>
    <row r="17" spans="1:17" x14ac:dyDescent="0.25">
      <c r="A17" t="s">
        <v>186</v>
      </c>
      <c r="B17" s="8" t="s">
        <v>298</v>
      </c>
      <c r="C17" s="15">
        <f>VLOOKUP($A17,RAW!$B$4:$S$283,14,FALSE)</f>
        <v>500</v>
      </c>
      <c r="D17" s="15">
        <f>VLOOKUP($A17,RAW!$B$4:$S$283,15,FALSE)</f>
        <v>1019</v>
      </c>
      <c r="E17" s="1">
        <f t="shared" si="0"/>
        <v>519</v>
      </c>
      <c r="F17" s="1">
        <f t="shared" si="1"/>
        <v>80.334247660319377</v>
      </c>
      <c r="G17" s="16">
        <f t="shared" si="2"/>
        <v>438.66575233968064</v>
      </c>
      <c r="H17" s="16">
        <f t="shared" si="3"/>
        <v>438.66575233968064</v>
      </c>
      <c r="I17" s="3">
        <f t="shared" si="4"/>
        <v>0.87733150467936127</v>
      </c>
      <c r="J17" s="52"/>
      <c r="K17" s="9" t="s">
        <v>298</v>
      </c>
      <c r="L17" s="9" t="s">
        <v>307</v>
      </c>
      <c r="M17" s="10">
        <f>SUMIFS(E:E,B:B,K17,E:E,"&gt;0")</f>
        <v>23823486.916666664</v>
      </c>
      <c r="N17" s="7"/>
      <c r="O17" s="27"/>
      <c r="P17" s="7"/>
      <c r="Q17" s="7"/>
    </row>
    <row r="18" spans="1:17" x14ac:dyDescent="0.25">
      <c r="A18" t="s">
        <v>188</v>
      </c>
      <c r="B18" s="8" t="s">
        <v>298</v>
      </c>
      <c r="C18" s="15">
        <f>VLOOKUP($A18,RAW!$B$4:$S$283,14,FALSE)</f>
        <v>5900</v>
      </c>
      <c r="D18" s="15">
        <f>VLOOKUP($A18,RAW!$B$4:$S$283,15,FALSE)</f>
        <v>2319</v>
      </c>
      <c r="E18" s="1">
        <f t="shared" si="0"/>
        <v>-3581</v>
      </c>
      <c r="F18" s="1">
        <f t="shared" si="1"/>
        <v>947.9441223917687</v>
      </c>
      <c r="G18" s="16">
        <f t="shared" si="2"/>
        <v>-4528.9441223917684</v>
      </c>
      <c r="H18" s="16">
        <f t="shared" si="3"/>
        <v>4528.9441223917684</v>
      </c>
      <c r="I18" s="3">
        <f t="shared" si="4"/>
        <v>-0.76761764786301157</v>
      </c>
      <c r="J18" s="52"/>
      <c r="K18" s="9"/>
      <c r="L18" s="9" t="s">
        <v>308</v>
      </c>
      <c r="M18" s="10">
        <f>SUMIFS(E:E,B:B,K17,E:E,"&lt;0")</f>
        <v>-2693711</v>
      </c>
      <c r="N18" s="7"/>
      <c r="O18" s="7"/>
      <c r="P18" s="7"/>
      <c r="Q18" s="7"/>
    </row>
    <row r="19" spans="1:17" x14ac:dyDescent="0.25">
      <c r="A19" t="s">
        <v>187</v>
      </c>
      <c r="C19" s="15">
        <f>VLOOKUP($A19,RAW!$B$4:$S$283,14,FALSE)</f>
        <v>0</v>
      </c>
      <c r="D19" s="15">
        <f>VLOOKUP($A19,RAW!$B$4:$S$283,15,FALSE)</f>
        <v>0</v>
      </c>
      <c r="E19" s="1">
        <f t="shared" si="0"/>
        <v>0</v>
      </c>
      <c r="F19" s="1">
        <f t="shared" si="1"/>
        <v>0</v>
      </c>
      <c r="G19" s="16">
        <f t="shared" si="2"/>
        <v>0</v>
      </c>
      <c r="H19" s="16">
        <f t="shared" si="3"/>
        <v>0</v>
      </c>
      <c r="I19" s="3" t="str">
        <f t="shared" si="4"/>
        <v/>
      </c>
      <c r="J19" s="52"/>
      <c r="K19" s="9"/>
      <c r="L19" s="9"/>
      <c r="M19" s="9"/>
      <c r="N19" s="7"/>
      <c r="O19" s="7"/>
      <c r="P19" s="7"/>
      <c r="Q19" s="7"/>
    </row>
    <row r="20" spans="1:17" x14ac:dyDescent="0.25">
      <c r="A20" t="s">
        <v>189</v>
      </c>
      <c r="C20" s="15">
        <f>VLOOKUP($A20,RAW!$B$4:$S$283,14,FALSE)</f>
        <v>0</v>
      </c>
      <c r="D20" s="15">
        <f>VLOOKUP($A20,RAW!$B$4:$S$283,15,FALSE)</f>
        <v>0</v>
      </c>
      <c r="E20" s="1">
        <f t="shared" si="0"/>
        <v>0</v>
      </c>
      <c r="F20" s="1">
        <f t="shared" si="1"/>
        <v>0</v>
      </c>
      <c r="G20" s="16">
        <f t="shared" si="2"/>
        <v>0</v>
      </c>
      <c r="H20" s="16">
        <f t="shared" si="3"/>
        <v>0</v>
      </c>
      <c r="I20" s="3" t="str">
        <f t="shared" si="4"/>
        <v/>
      </c>
      <c r="J20" s="52"/>
      <c r="K20" s="9" t="s">
        <v>833</v>
      </c>
      <c r="L20" s="9"/>
      <c r="M20" s="72">
        <f>+M15/M10</f>
        <v>6.177068022617143E-2</v>
      </c>
      <c r="N20" s="7"/>
      <c r="O20" s="76"/>
      <c r="P20" s="7"/>
      <c r="Q20" s="7"/>
    </row>
    <row r="21" spans="1:17" x14ac:dyDescent="0.25">
      <c r="A21" t="s">
        <v>17</v>
      </c>
      <c r="B21" s="8" t="s">
        <v>298</v>
      </c>
      <c r="C21" s="15">
        <f>VLOOKUP($A21,RAW!$B$4:$S$283,14,FALSE)</f>
        <v>120900</v>
      </c>
      <c r="D21" s="15">
        <f>VLOOKUP($A21,RAW!$B$4:$S$283,15,FALSE)</f>
        <v>164634</v>
      </c>
      <c r="E21" s="1">
        <f t="shared" si="0"/>
        <v>43734</v>
      </c>
      <c r="F21" s="1">
        <f t="shared" si="1"/>
        <v>19424.821084265226</v>
      </c>
      <c r="G21" s="16">
        <f t="shared" si="2"/>
        <v>24309.178915734774</v>
      </c>
      <c r="H21" s="16">
        <f t="shared" si="3"/>
        <v>24309.178915734774</v>
      </c>
      <c r="I21" s="3">
        <f t="shared" si="4"/>
        <v>0.20106847738407588</v>
      </c>
      <c r="J21" s="52"/>
      <c r="K21" s="9" t="s">
        <v>834</v>
      </c>
      <c r="L21" s="9"/>
      <c r="M21" s="32">
        <f>ABS(+M16/M10)</f>
        <v>0.21537695926709025</v>
      </c>
      <c r="N21" s="7"/>
      <c r="O21" s="27"/>
      <c r="P21" s="7"/>
      <c r="Q21" s="7"/>
    </row>
    <row r="22" spans="1:17" x14ac:dyDescent="0.25">
      <c r="A22" t="s">
        <v>18</v>
      </c>
      <c r="B22" s="8" t="s">
        <v>298</v>
      </c>
      <c r="C22" s="15">
        <f>VLOOKUP($A22,RAW!$B$4:$S$283,14,FALSE)</f>
        <v>183100</v>
      </c>
      <c r="D22" s="15">
        <f>VLOOKUP($A22,RAW!$B$4:$S$283,15,FALSE)</f>
        <v>257225</v>
      </c>
      <c r="E22" s="1">
        <f t="shared" si="0"/>
        <v>74125</v>
      </c>
      <c r="F22" s="1">
        <f t="shared" si="1"/>
        <v>29418.401493208956</v>
      </c>
      <c r="G22" s="16">
        <f t="shared" si="2"/>
        <v>44706.598506791044</v>
      </c>
      <c r="H22" s="16">
        <f t="shared" si="3"/>
        <v>44706.598506791044</v>
      </c>
      <c r="I22" s="3">
        <f t="shared" si="4"/>
        <v>0.24416492903763543</v>
      </c>
      <c r="J22" s="52"/>
      <c r="K22" s="9" t="s">
        <v>835</v>
      </c>
      <c r="L22" s="9"/>
      <c r="M22" s="73">
        <f>+M21+M20</f>
        <v>0.27714763949326165</v>
      </c>
      <c r="N22" s="7"/>
      <c r="O22" s="7"/>
      <c r="P22" s="7"/>
      <c r="Q22" s="7"/>
    </row>
    <row r="23" spans="1:17" x14ac:dyDescent="0.25">
      <c r="A23" t="s">
        <v>190</v>
      </c>
      <c r="B23" s="8" t="s">
        <v>298</v>
      </c>
      <c r="C23" s="15">
        <f>VLOOKUP($A23,RAW!$B$4:$S$283,14,FALSE)</f>
        <v>66000</v>
      </c>
      <c r="D23" s="15">
        <f>VLOOKUP($A23,RAW!$B$4:$S$283,15,FALSE)</f>
        <v>88891</v>
      </c>
      <c r="E23" s="1">
        <f t="shared" si="0"/>
        <v>22891</v>
      </c>
      <c r="F23" s="1">
        <f t="shared" si="1"/>
        <v>10604.120691162158</v>
      </c>
      <c r="G23" s="16">
        <f t="shared" si="2"/>
        <v>12286.879308837842</v>
      </c>
      <c r="H23" s="16">
        <f t="shared" si="3"/>
        <v>12286.879308837842</v>
      </c>
      <c r="I23" s="3">
        <f t="shared" si="4"/>
        <v>0.18616483801269459</v>
      </c>
      <c r="J23" s="52"/>
      <c r="K23" s="9" t="s">
        <v>836</v>
      </c>
      <c r="L23" s="9"/>
      <c r="M23" s="78">
        <f>+M20/M21</f>
        <v>0.28680263866836953</v>
      </c>
      <c r="N23" s="7"/>
      <c r="O23" s="7"/>
      <c r="P23" s="7"/>
      <c r="Q23" s="7"/>
    </row>
    <row r="24" spans="1:17" x14ac:dyDescent="0.25">
      <c r="A24" t="s">
        <v>19</v>
      </c>
      <c r="B24" s="8" t="s">
        <v>298</v>
      </c>
      <c r="C24" s="15">
        <f>VLOOKUP($A24,RAW!$B$4:$S$283,14,FALSE)</f>
        <v>0</v>
      </c>
      <c r="D24" s="15">
        <f>VLOOKUP($A24,RAW!$B$4:$S$283,15,FALSE)</f>
        <v>0</v>
      </c>
      <c r="E24" s="1">
        <f t="shared" si="0"/>
        <v>0</v>
      </c>
      <c r="F24" s="1">
        <f t="shared" si="1"/>
        <v>0</v>
      </c>
      <c r="G24" s="16">
        <f t="shared" si="2"/>
        <v>0</v>
      </c>
      <c r="H24" s="16">
        <f t="shared" si="3"/>
        <v>0</v>
      </c>
      <c r="I24" s="3" t="str">
        <f t="shared" si="4"/>
        <v/>
      </c>
      <c r="J24" s="52"/>
    </row>
    <row r="25" spans="1:17" x14ac:dyDescent="0.25">
      <c r="A25" t="s">
        <v>95</v>
      </c>
      <c r="B25" s="8" t="s">
        <v>298</v>
      </c>
      <c r="C25" s="15">
        <f>VLOOKUP($A25,RAW!$B$4:$S$283,14,FALSE)</f>
        <v>182100</v>
      </c>
      <c r="D25" s="15">
        <f>VLOOKUP($A25,RAW!$B$4:$S$283,15,FALSE)</f>
        <v>181070</v>
      </c>
      <c r="E25" s="1">
        <f t="shared" si="0"/>
        <v>-1030</v>
      </c>
      <c r="F25" s="1">
        <f t="shared" si="1"/>
        <v>29257.732997888317</v>
      </c>
      <c r="G25" s="16">
        <f t="shared" si="2"/>
        <v>-30287.732997888317</v>
      </c>
      <c r="H25" s="16">
        <f t="shared" si="3"/>
        <v>30287.732997888317</v>
      </c>
      <c r="I25" s="3">
        <f t="shared" si="4"/>
        <v>-0.16632472815973814</v>
      </c>
      <c r="J25" s="52"/>
    </row>
    <row r="26" spans="1:17" x14ac:dyDescent="0.25">
      <c r="A26" t="s">
        <v>191</v>
      </c>
      <c r="B26" s="8" t="s">
        <v>298</v>
      </c>
      <c r="C26" s="15">
        <f>VLOOKUP($A26,RAW!$B$4:$S$283,14,FALSE)</f>
        <v>496900</v>
      </c>
      <c r="D26" s="15">
        <f>VLOOKUP($A26,RAW!$B$4:$S$283,15,FALSE)</f>
        <v>393617</v>
      </c>
      <c r="E26" s="1">
        <f t="shared" si="0"/>
        <v>-103283</v>
      </c>
      <c r="F26" s="1">
        <f t="shared" si="1"/>
        <v>79836.175324825395</v>
      </c>
      <c r="G26" s="16">
        <f t="shared" si="2"/>
        <v>-183119.1753248254</v>
      </c>
      <c r="H26" s="16">
        <f t="shared" si="3"/>
        <v>183119.1753248254</v>
      </c>
      <c r="I26" s="3">
        <f t="shared" si="4"/>
        <v>-0.36852319445527348</v>
      </c>
      <c r="J26" s="52"/>
    </row>
    <row r="27" spans="1:17" x14ac:dyDescent="0.25">
      <c r="A27" t="s">
        <v>229</v>
      </c>
      <c r="B27" s="8" t="s">
        <v>298</v>
      </c>
      <c r="C27" s="15">
        <f>VLOOKUP($A27,RAW!$B$4:$S$283,14,FALSE)</f>
        <v>1888200</v>
      </c>
      <c r="D27" s="15">
        <f>VLOOKUP($A27,RAW!$B$4:$S$283,15,FALSE)</f>
        <v>2447450</v>
      </c>
      <c r="E27" s="1">
        <f t="shared" si="0"/>
        <v>559250</v>
      </c>
      <c r="F27" s="1">
        <f t="shared" si="1"/>
        <v>303374.25286443013</v>
      </c>
      <c r="G27" s="16">
        <f t="shared" si="2"/>
        <v>255875.74713556987</v>
      </c>
      <c r="H27" s="16">
        <f t="shared" si="3"/>
        <v>255875.74713556987</v>
      </c>
      <c r="I27" s="3">
        <f t="shared" si="4"/>
        <v>0.1355130532441319</v>
      </c>
      <c r="J27" s="52"/>
    </row>
    <row r="28" spans="1:17" x14ac:dyDescent="0.25">
      <c r="A28" t="s">
        <v>96</v>
      </c>
      <c r="B28" s="8" t="s">
        <v>298</v>
      </c>
      <c r="C28" s="15">
        <f>VLOOKUP($A28,RAW!$B$4:$S$283,14,FALSE)</f>
        <v>584900</v>
      </c>
      <c r="D28" s="15">
        <f>VLOOKUP($A28,RAW!$B$4:$S$283,15,FALSE)</f>
        <v>498587</v>
      </c>
      <c r="E28" s="1">
        <f t="shared" si="0"/>
        <v>-86313</v>
      </c>
      <c r="F28" s="1">
        <f t="shared" si="1"/>
        <v>93975.002913041608</v>
      </c>
      <c r="G28" s="16">
        <f t="shared" si="2"/>
        <v>-180288.00291304162</v>
      </c>
      <c r="H28" s="16">
        <f t="shared" si="3"/>
        <v>180288.00291304162</v>
      </c>
      <c r="I28" s="3">
        <f t="shared" si="4"/>
        <v>-0.30823731050272118</v>
      </c>
      <c r="J28" s="52"/>
    </row>
    <row r="29" spans="1:17" x14ac:dyDescent="0.25">
      <c r="A29" t="s">
        <v>230</v>
      </c>
      <c r="B29" s="8" t="s">
        <v>298</v>
      </c>
      <c r="C29" s="15">
        <f>VLOOKUP($A29,RAW!$B$4:$S$283,14,FALSE)</f>
        <v>1143400</v>
      </c>
      <c r="D29" s="15">
        <f>VLOOKUP($A29,RAW!$B$4:$S$283,15,FALSE)</f>
        <v>1638673</v>
      </c>
      <c r="E29" s="1">
        <f t="shared" si="0"/>
        <v>495273</v>
      </c>
      <c r="F29" s="1">
        <f t="shared" si="1"/>
        <v>183708.35754961835</v>
      </c>
      <c r="G29" s="16">
        <f t="shared" si="2"/>
        <v>311564.64245038165</v>
      </c>
      <c r="H29" s="16">
        <f t="shared" si="3"/>
        <v>311564.64245038165</v>
      </c>
      <c r="I29" s="3">
        <f t="shared" si="4"/>
        <v>0.27248962957003819</v>
      </c>
      <c r="J29" s="52"/>
    </row>
    <row r="30" spans="1:17" x14ac:dyDescent="0.25">
      <c r="A30" t="s">
        <v>231</v>
      </c>
      <c r="B30" s="8" t="s">
        <v>298</v>
      </c>
      <c r="C30" s="15">
        <f>VLOOKUP($A30,RAW!$B$4:$S$283,14,FALSE)</f>
        <v>326800</v>
      </c>
      <c r="D30" s="15">
        <f>VLOOKUP($A30,RAW!$B$4:$S$283,15,FALSE)</f>
        <v>439703</v>
      </c>
      <c r="E30" s="1">
        <f t="shared" si="0"/>
        <v>112903</v>
      </c>
      <c r="F30" s="1">
        <f t="shared" si="1"/>
        <v>52506.464270784745</v>
      </c>
      <c r="G30" s="16">
        <f t="shared" si="2"/>
        <v>60396.535729215255</v>
      </c>
      <c r="H30" s="16">
        <f t="shared" si="3"/>
        <v>60396.535729215255</v>
      </c>
      <c r="I30" s="3">
        <f t="shared" si="4"/>
        <v>0.18481192083603198</v>
      </c>
      <c r="J30" s="52"/>
    </row>
    <row r="31" spans="1:17" x14ac:dyDescent="0.25">
      <c r="A31" t="s">
        <v>116</v>
      </c>
      <c r="B31" s="8" t="s">
        <v>298</v>
      </c>
      <c r="C31" s="15">
        <f>VLOOKUP($A31,RAW!$B$4:$S$283,14,FALSE)</f>
        <v>8600</v>
      </c>
      <c r="D31" s="15">
        <f>VLOOKUP($A31,RAW!$B$4:$S$283,15,FALSE)</f>
        <v>9692</v>
      </c>
      <c r="E31" s="1">
        <f t="shared" si="0"/>
        <v>1092</v>
      </c>
      <c r="F31" s="1">
        <f t="shared" si="1"/>
        <v>1381.7490597574933</v>
      </c>
      <c r="G31" s="16">
        <f t="shared" si="2"/>
        <v>-289.74905975749334</v>
      </c>
      <c r="H31" s="16">
        <f t="shared" si="3"/>
        <v>289.74905975749334</v>
      </c>
      <c r="I31" s="3">
        <f t="shared" si="4"/>
        <v>-3.3691751134592246E-2</v>
      </c>
      <c r="J31" s="52"/>
    </row>
    <row r="32" spans="1:17" x14ac:dyDescent="0.25">
      <c r="A32" t="s">
        <v>20</v>
      </c>
      <c r="B32" s="8" t="s">
        <v>298</v>
      </c>
      <c r="C32" s="15">
        <f>VLOOKUP($A32,RAW!$B$4:$S$283,14,FALSE)</f>
        <v>54300</v>
      </c>
      <c r="D32" s="15">
        <f>VLOOKUP($A32,RAW!$B$4:$S$283,15,FALSE)</f>
        <v>125825</v>
      </c>
      <c r="E32" s="1">
        <f t="shared" si="0"/>
        <v>71525</v>
      </c>
      <c r="F32" s="1">
        <f t="shared" si="1"/>
        <v>8724.299295910685</v>
      </c>
      <c r="G32" s="16">
        <f t="shared" si="2"/>
        <v>62800.700704089315</v>
      </c>
      <c r="H32" s="16">
        <f t="shared" si="3"/>
        <v>62800.700704089315</v>
      </c>
      <c r="I32" s="3">
        <f t="shared" si="4"/>
        <v>1.1565506575338731</v>
      </c>
      <c r="J32" s="52"/>
    </row>
    <row r="33" spans="1:10" x14ac:dyDescent="0.25">
      <c r="A33" t="s">
        <v>97</v>
      </c>
      <c r="C33" s="15">
        <f>VLOOKUP($A33,RAW!$B$4:$S$283,14,FALSE)</f>
        <v>0</v>
      </c>
      <c r="D33" s="15">
        <f>VLOOKUP($A33,RAW!$B$4:$S$283,15,FALSE)</f>
        <v>0</v>
      </c>
      <c r="E33" s="1">
        <f t="shared" si="0"/>
        <v>0</v>
      </c>
      <c r="F33" s="1">
        <f t="shared" si="1"/>
        <v>0</v>
      </c>
      <c r="G33" s="16">
        <f t="shared" si="2"/>
        <v>0</v>
      </c>
      <c r="H33" s="16">
        <f t="shared" si="3"/>
        <v>0</v>
      </c>
      <c r="I33" s="3" t="str">
        <f t="shared" si="4"/>
        <v/>
      </c>
      <c r="J33" s="52"/>
    </row>
    <row r="34" spans="1:10" x14ac:dyDescent="0.25">
      <c r="A34" t="s">
        <v>5</v>
      </c>
      <c r="B34" s="8" t="s">
        <v>298</v>
      </c>
      <c r="C34" s="15">
        <f>VLOOKUP($A34,RAW!$B$4:$S$283,14,FALSE)</f>
        <v>157700</v>
      </c>
      <c r="D34" s="15">
        <f>VLOOKUP($A34,RAW!$B$4:$S$283,15,FALSE)</f>
        <v>201630</v>
      </c>
      <c r="E34" s="1">
        <f t="shared" si="0"/>
        <v>43930</v>
      </c>
      <c r="F34" s="1">
        <f t="shared" si="1"/>
        <v>25337.421712064734</v>
      </c>
      <c r="G34" s="16">
        <f t="shared" si="2"/>
        <v>18592.578287935266</v>
      </c>
      <c r="H34" s="16">
        <f t="shared" si="3"/>
        <v>18592.578287935266</v>
      </c>
      <c r="I34" s="3">
        <f t="shared" si="4"/>
        <v>0.1178984038550112</v>
      </c>
      <c r="J34" s="52"/>
    </row>
    <row r="35" spans="1:10" x14ac:dyDescent="0.25">
      <c r="A35" t="s">
        <v>98</v>
      </c>
      <c r="B35" s="8" t="s">
        <v>299</v>
      </c>
      <c r="C35" s="15">
        <f>VLOOKUP($A35,RAW!$B$4:$S$283,14,FALSE)</f>
        <v>626200</v>
      </c>
      <c r="D35" s="15">
        <f>VLOOKUP($A35,RAW!$B$4:$S$283,15,FALSE)</f>
        <v>620543</v>
      </c>
      <c r="E35" s="1">
        <f t="shared" si="0"/>
        <v>-5657</v>
      </c>
      <c r="F35" s="1">
        <f t="shared" ref="F35:F66" si="5">+C35*E$260</f>
        <v>100610.61176978399</v>
      </c>
      <c r="G35" s="16">
        <f t="shared" si="2"/>
        <v>-106267.61176978399</v>
      </c>
      <c r="H35" s="16">
        <f t="shared" si="3"/>
        <v>106267.61176978399</v>
      </c>
      <c r="I35" s="3">
        <f t="shared" si="4"/>
        <v>-0.16970235031904182</v>
      </c>
      <c r="J35" s="52"/>
    </row>
    <row r="36" spans="1:10" x14ac:dyDescent="0.25">
      <c r="A36" t="s">
        <v>232</v>
      </c>
      <c r="B36" s="8" t="s">
        <v>298</v>
      </c>
      <c r="C36" s="15">
        <f>VLOOKUP($A36,RAW!$B$4:$S$283,14,FALSE)</f>
        <v>811200</v>
      </c>
      <c r="D36" s="15">
        <f>VLOOKUP($A36,RAW!$B$4:$S$283,15,FALSE)</f>
        <v>976734</v>
      </c>
      <c r="E36" s="1">
        <f t="shared" si="0"/>
        <v>165534</v>
      </c>
      <c r="F36" s="1">
        <f t="shared" si="5"/>
        <v>130334.28340410216</v>
      </c>
      <c r="G36" s="16">
        <f t="shared" si="2"/>
        <v>35199.716595897844</v>
      </c>
      <c r="H36" s="16">
        <f t="shared" si="3"/>
        <v>35199.716595897844</v>
      </c>
      <c r="I36" s="3">
        <f t="shared" si="4"/>
        <v>4.3392155566935209E-2</v>
      </c>
      <c r="J36" s="52"/>
    </row>
    <row r="37" spans="1:10" x14ac:dyDescent="0.25">
      <c r="A37" t="s">
        <v>3</v>
      </c>
      <c r="B37" s="8" t="s">
        <v>298</v>
      </c>
      <c r="C37" s="15">
        <f>VLOOKUP($A37,RAW!$B$4:$S$283,14,FALSE)</f>
        <v>404300</v>
      </c>
      <c r="D37" s="15">
        <f>VLOOKUP($A37,RAW!$B$4:$S$283,15,FALSE)</f>
        <v>417594</v>
      </c>
      <c r="E37" s="1">
        <f t="shared" si="0"/>
        <v>13294</v>
      </c>
      <c r="F37" s="1">
        <f t="shared" si="5"/>
        <v>64958.27265813425</v>
      </c>
      <c r="G37" s="16">
        <f t="shared" si="2"/>
        <v>-51664.27265813425</v>
      </c>
      <c r="H37" s="16">
        <f t="shared" si="3"/>
        <v>51664.27265813425</v>
      </c>
      <c r="I37" s="3">
        <f t="shared" si="4"/>
        <v>-0.12778697169956529</v>
      </c>
      <c r="J37" s="52"/>
    </row>
    <row r="38" spans="1:10" x14ac:dyDescent="0.25">
      <c r="A38" t="s">
        <v>49</v>
      </c>
      <c r="B38" s="8" t="s">
        <v>299</v>
      </c>
      <c r="C38" s="15">
        <f>VLOOKUP($A38,RAW!$B$4:$S$283,14,FALSE)</f>
        <v>72500</v>
      </c>
      <c r="D38" s="15">
        <f>VLOOKUP($A38,RAW!$B$4:$S$283,15,FALSE)</f>
        <v>99390</v>
      </c>
      <c r="E38" s="1">
        <f t="shared" si="0"/>
        <v>26890</v>
      </c>
      <c r="F38" s="1">
        <f t="shared" si="5"/>
        <v>11648.46591074631</v>
      </c>
      <c r="G38" s="16">
        <f t="shared" si="2"/>
        <v>15241.53408925369</v>
      </c>
      <c r="H38" s="16">
        <f t="shared" si="3"/>
        <v>15241.53408925369</v>
      </c>
      <c r="I38" s="3">
        <f t="shared" si="4"/>
        <v>0.21022805640349917</v>
      </c>
      <c r="J38" s="52"/>
    </row>
    <row r="39" spans="1:10" x14ac:dyDescent="0.25">
      <c r="A39" t="s">
        <v>6</v>
      </c>
      <c r="B39" s="8" t="s">
        <v>299</v>
      </c>
      <c r="C39" s="15">
        <f>VLOOKUP($A39,RAW!$B$4:$S$283,14,FALSE)</f>
        <v>0</v>
      </c>
      <c r="D39" s="15">
        <f>VLOOKUP($A39,RAW!$B$4:$S$283,15,FALSE)</f>
        <v>0</v>
      </c>
      <c r="E39" s="1">
        <f t="shared" si="0"/>
        <v>0</v>
      </c>
      <c r="F39" s="1">
        <f t="shared" si="5"/>
        <v>0</v>
      </c>
      <c r="G39" s="16">
        <f t="shared" si="2"/>
        <v>0</v>
      </c>
      <c r="H39" s="16">
        <f t="shared" si="3"/>
        <v>0</v>
      </c>
      <c r="I39" s="3" t="str">
        <f t="shared" si="4"/>
        <v/>
      </c>
      <c r="J39" s="52"/>
    </row>
    <row r="40" spans="1:10" x14ac:dyDescent="0.25">
      <c r="A40" t="s">
        <v>192</v>
      </c>
      <c r="B40" s="8" t="s">
        <v>298</v>
      </c>
      <c r="C40" s="15">
        <f>VLOOKUP($A40,RAW!$B$4:$S$283,14,FALSE)</f>
        <v>12500</v>
      </c>
      <c r="D40" s="15">
        <f>VLOOKUP($A40,RAW!$B$4:$S$283,15,FALSE)</f>
        <v>10177</v>
      </c>
      <c r="E40" s="1">
        <f t="shared" si="0"/>
        <v>-2323</v>
      </c>
      <c r="F40" s="1">
        <f t="shared" si="5"/>
        <v>2008.3561915079845</v>
      </c>
      <c r="G40" s="16">
        <f t="shared" si="2"/>
        <v>-4331.3561915079845</v>
      </c>
      <c r="H40" s="16">
        <f t="shared" si="3"/>
        <v>4331.3561915079845</v>
      </c>
      <c r="I40" s="3">
        <f t="shared" si="4"/>
        <v>-0.34650849532063877</v>
      </c>
      <c r="J40" s="52"/>
    </row>
    <row r="41" spans="1:10" x14ac:dyDescent="0.25">
      <c r="A41" t="s">
        <v>234</v>
      </c>
      <c r="B41" s="8" t="s">
        <v>298</v>
      </c>
      <c r="C41" s="15">
        <f>VLOOKUP($A41,RAW!$B$4:$S$283,14,FALSE)</f>
        <v>0</v>
      </c>
      <c r="D41" s="15">
        <f>VLOOKUP($A41,RAW!$B$4:$S$283,15,FALSE)</f>
        <v>0</v>
      </c>
      <c r="E41" s="1">
        <f t="shared" si="0"/>
        <v>0</v>
      </c>
      <c r="F41" s="1">
        <f t="shared" si="5"/>
        <v>0</v>
      </c>
      <c r="G41" s="16">
        <f t="shared" si="2"/>
        <v>0</v>
      </c>
      <c r="H41" s="16">
        <f t="shared" si="3"/>
        <v>0</v>
      </c>
      <c r="I41" s="3" t="str">
        <f t="shared" si="4"/>
        <v/>
      </c>
      <c r="J41" s="52"/>
    </row>
    <row r="42" spans="1:10" x14ac:dyDescent="0.25">
      <c r="A42" t="s">
        <v>193</v>
      </c>
      <c r="B42" s="8" t="s">
        <v>309</v>
      </c>
      <c r="C42" s="15">
        <f>VLOOKUP($A42,RAW!$B$4:$S$283,14,FALSE)</f>
        <v>0</v>
      </c>
      <c r="D42" s="15">
        <f>VLOOKUP($A42,RAW!$B$4:$S$283,15,FALSE)</f>
        <v>0</v>
      </c>
      <c r="E42" s="1">
        <f t="shared" si="0"/>
        <v>0</v>
      </c>
      <c r="F42" s="1">
        <f t="shared" si="5"/>
        <v>0</v>
      </c>
      <c r="G42" s="16">
        <f t="shared" si="2"/>
        <v>0</v>
      </c>
      <c r="H42" s="16">
        <f t="shared" si="3"/>
        <v>0</v>
      </c>
      <c r="I42" s="3" t="str">
        <f t="shared" si="4"/>
        <v/>
      </c>
      <c r="J42" s="52"/>
    </row>
    <row r="43" spans="1:10" x14ac:dyDescent="0.25">
      <c r="A43" t="s">
        <v>125</v>
      </c>
      <c r="B43" s="8" t="s">
        <v>299</v>
      </c>
      <c r="C43" s="15">
        <f>VLOOKUP($A43,RAW!$B$4:$S$283,14,FALSE)</f>
        <v>41100</v>
      </c>
      <c r="D43" s="15">
        <f>VLOOKUP($A43,RAW!$B$4:$S$283,15,FALSE)</f>
        <v>27127</v>
      </c>
      <c r="E43" s="1">
        <f t="shared" si="0"/>
        <v>-13973</v>
      </c>
      <c r="F43" s="1">
        <f t="shared" si="5"/>
        <v>6603.4751576782528</v>
      </c>
      <c r="G43" s="16">
        <f t="shared" si="2"/>
        <v>-20576.475157678251</v>
      </c>
      <c r="H43" s="16">
        <f t="shared" si="3"/>
        <v>20576.475157678251</v>
      </c>
      <c r="I43" s="3">
        <f t="shared" si="4"/>
        <v>-0.50064416442039539</v>
      </c>
      <c r="J43" s="52"/>
    </row>
    <row r="44" spans="1:10" x14ac:dyDescent="0.25">
      <c r="A44" t="s">
        <v>9</v>
      </c>
      <c r="B44" s="8" t="s">
        <v>298</v>
      </c>
      <c r="C44" s="15">
        <f>VLOOKUP($A44,RAW!$B$4:$S$283,14,FALSE)</f>
        <v>37800</v>
      </c>
      <c r="D44" s="15">
        <f>VLOOKUP($A44,RAW!$B$4:$S$283,15,FALSE)</f>
        <v>34766</v>
      </c>
      <c r="E44" s="1">
        <f t="shared" si="0"/>
        <v>-3034</v>
      </c>
      <c r="F44" s="1">
        <f t="shared" si="5"/>
        <v>6073.2691231201452</v>
      </c>
      <c r="G44" s="16">
        <f t="shared" si="2"/>
        <v>-9107.2691231201461</v>
      </c>
      <c r="H44" s="16">
        <f t="shared" si="3"/>
        <v>9107.2691231201461</v>
      </c>
      <c r="I44" s="3">
        <f t="shared" si="4"/>
        <v>-0.24093304558518905</v>
      </c>
      <c r="J44" s="52"/>
    </row>
    <row r="45" spans="1:10" x14ac:dyDescent="0.25">
      <c r="A45" t="s">
        <v>99</v>
      </c>
      <c r="B45" s="8" t="s">
        <v>298</v>
      </c>
      <c r="C45" s="15">
        <f>VLOOKUP($A45,RAW!$B$4:$S$283,14,FALSE)</f>
        <v>2353900</v>
      </c>
      <c r="D45" s="15">
        <f>VLOOKUP($A45,RAW!$B$4:$S$283,15,FALSE)</f>
        <v>2330034</v>
      </c>
      <c r="E45" s="1">
        <f t="shared" si="0"/>
        <v>-23866</v>
      </c>
      <c r="F45" s="1">
        <f t="shared" si="5"/>
        <v>378197.57113525155</v>
      </c>
      <c r="G45" s="16">
        <f t="shared" si="2"/>
        <v>-402063.57113525155</v>
      </c>
      <c r="H45" s="16">
        <f t="shared" si="3"/>
        <v>402063.57113525155</v>
      </c>
      <c r="I45" s="3">
        <f t="shared" si="4"/>
        <v>-0.17080741371139452</v>
      </c>
      <c r="J45" s="52"/>
    </row>
    <row r="46" spans="1:10" x14ac:dyDescent="0.25">
      <c r="A46" t="s">
        <v>233</v>
      </c>
      <c r="B46" s="8" t="s">
        <v>298</v>
      </c>
      <c r="C46" s="15">
        <f>VLOOKUP($A46,RAW!$B$4:$S$283,14,FALSE)</f>
        <v>0</v>
      </c>
      <c r="D46" s="15">
        <f>VLOOKUP($A46,RAW!$B$4:$S$283,15,FALSE)</f>
        <v>0</v>
      </c>
      <c r="E46" s="1">
        <f t="shared" si="0"/>
        <v>0</v>
      </c>
      <c r="F46" s="1">
        <f t="shared" si="5"/>
        <v>0</v>
      </c>
      <c r="G46" s="16">
        <f t="shared" si="2"/>
        <v>0</v>
      </c>
      <c r="H46" s="16">
        <f t="shared" si="3"/>
        <v>0</v>
      </c>
      <c r="I46" s="3" t="str">
        <f t="shared" si="4"/>
        <v/>
      </c>
      <c r="J46" s="52"/>
    </row>
    <row r="47" spans="1:10" x14ac:dyDescent="0.25">
      <c r="A47" t="s">
        <v>194</v>
      </c>
      <c r="B47" s="8" t="s">
        <v>299</v>
      </c>
      <c r="C47" s="15">
        <f>VLOOKUP($A47,RAW!$B$4:$S$283,14,FALSE)</f>
        <v>91600</v>
      </c>
      <c r="D47" s="15">
        <f>VLOOKUP($A47,RAW!$B$4:$S$283,15,FALSE)</f>
        <v>40338</v>
      </c>
      <c r="E47" s="1">
        <f t="shared" si="0"/>
        <v>-51262</v>
      </c>
      <c r="F47" s="1">
        <f t="shared" si="5"/>
        <v>14717.23417137051</v>
      </c>
      <c r="G47" s="16">
        <f t="shared" si="2"/>
        <v>-65979.23417137051</v>
      </c>
      <c r="H47" s="16">
        <f t="shared" si="3"/>
        <v>65979.23417137051</v>
      </c>
      <c r="I47" s="3">
        <f t="shared" si="4"/>
        <v>-0.72029731628133742</v>
      </c>
      <c r="J47" s="52"/>
    </row>
    <row r="48" spans="1:10" x14ac:dyDescent="0.25">
      <c r="A48" t="s">
        <v>126</v>
      </c>
      <c r="B48" s="8" t="s">
        <v>298</v>
      </c>
      <c r="C48" s="15">
        <f>VLOOKUP($A48,RAW!$B$4:$S$283,14,FALSE)</f>
        <v>276100</v>
      </c>
      <c r="D48" s="15">
        <f>VLOOKUP($A48,RAW!$B$4:$S$283,15,FALSE)</f>
        <v>316256</v>
      </c>
      <c r="E48" s="1">
        <f t="shared" si="0"/>
        <v>40156</v>
      </c>
      <c r="F48" s="1">
        <f t="shared" si="5"/>
        <v>44360.571558028365</v>
      </c>
      <c r="G48" s="16">
        <f t="shared" si="2"/>
        <v>-4204.571558028365</v>
      </c>
      <c r="H48" s="16">
        <f t="shared" si="3"/>
        <v>4204.571558028365</v>
      </c>
      <c r="I48" s="3">
        <f t="shared" si="4"/>
        <v>-1.5228437370620662E-2</v>
      </c>
      <c r="J48" s="52"/>
    </row>
    <row r="49" spans="1:10" x14ac:dyDescent="0.25">
      <c r="A49" t="s">
        <v>195</v>
      </c>
      <c r="B49" s="8" t="s">
        <v>298</v>
      </c>
      <c r="C49" s="15">
        <f>VLOOKUP($A49,RAW!$B$4:$S$283,14,FALSE)</f>
        <v>450100</v>
      </c>
      <c r="D49" s="15">
        <f>VLOOKUP($A49,RAW!$B$4:$S$283,15,FALSE)</f>
        <v>522900</v>
      </c>
      <c r="E49" s="1">
        <f t="shared" si="0"/>
        <v>72800</v>
      </c>
      <c r="F49" s="1">
        <f t="shared" si="5"/>
        <v>72316.889743819513</v>
      </c>
      <c r="G49" s="16">
        <f t="shared" si="2"/>
        <v>483.11025618048734</v>
      </c>
      <c r="H49" s="16">
        <f t="shared" si="3"/>
        <v>483.11025618048734</v>
      </c>
      <c r="I49" s="3">
        <f t="shared" si="4"/>
        <v>1.0733398271061704E-3</v>
      </c>
      <c r="J49" s="52"/>
    </row>
    <row r="50" spans="1:10" x14ac:dyDescent="0.25">
      <c r="A50" t="s">
        <v>80</v>
      </c>
      <c r="B50" s="8" t="s">
        <v>298</v>
      </c>
      <c r="C50" s="15">
        <f>VLOOKUP($A50,RAW!$B$4:$S$283,14,FALSE)</f>
        <v>935100</v>
      </c>
      <c r="D50" s="15">
        <f>VLOOKUP($A50,RAW!$B$4:$S$283,15,FALSE)</f>
        <v>937815</v>
      </c>
      <c r="E50" s="1">
        <f t="shared" si="0"/>
        <v>2715</v>
      </c>
      <c r="F50" s="1">
        <f t="shared" si="5"/>
        <v>150241.1099743293</v>
      </c>
      <c r="G50" s="16">
        <f t="shared" si="2"/>
        <v>-147526.1099743293</v>
      </c>
      <c r="H50" s="16">
        <f t="shared" si="3"/>
        <v>147526.1099743293</v>
      </c>
      <c r="I50" s="3">
        <f t="shared" si="4"/>
        <v>-0.15776506253270164</v>
      </c>
      <c r="J50" s="52"/>
    </row>
    <row r="51" spans="1:10" x14ac:dyDescent="0.25">
      <c r="A51" t="s">
        <v>81</v>
      </c>
      <c r="B51" s="8" t="s">
        <v>299</v>
      </c>
      <c r="C51" s="15">
        <f>VLOOKUP($A51,RAW!$B$4:$S$283,14,FALSE)</f>
        <v>21700</v>
      </c>
      <c r="D51" s="15">
        <f>VLOOKUP($A51,RAW!$B$4:$S$283,15,FALSE)</f>
        <v>17867</v>
      </c>
      <c r="E51" s="1">
        <f t="shared" si="0"/>
        <v>-3833</v>
      </c>
      <c r="F51" s="1">
        <f t="shared" si="5"/>
        <v>3486.5063484578609</v>
      </c>
      <c r="G51" s="16">
        <f t="shared" si="2"/>
        <v>-7319.5063484578604</v>
      </c>
      <c r="H51" s="16">
        <f t="shared" si="3"/>
        <v>7319.5063484578604</v>
      </c>
      <c r="I51" s="3">
        <f t="shared" si="4"/>
        <v>-0.33730444002109955</v>
      </c>
      <c r="J51" s="52"/>
    </row>
    <row r="52" spans="1:10" x14ac:dyDescent="0.25">
      <c r="A52" t="s">
        <v>8</v>
      </c>
      <c r="B52" s="8" t="s">
        <v>298</v>
      </c>
      <c r="C52" s="15">
        <f>VLOOKUP($A52,RAW!$B$4:$S$283,14,FALSE)</f>
        <v>89700</v>
      </c>
      <c r="D52" s="15">
        <f>VLOOKUP($A52,RAW!$B$4:$S$283,15,FALSE)</f>
        <v>82975</v>
      </c>
      <c r="E52" s="1">
        <f t="shared" si="0"/>
        <v>-6725</v>
      </c>
      <c r="F52" s="1">
        <f t="shared" si="5"/>
        <v>14411.964030261297</v>
      </c>
      <c r="G52" s="16">
        <f t="shared" si="2"/>
        <v>-21136.964030261297</v>
      </c>
      <c r="H52" s="16">
        <f t="shared" si="3"/>
        <v>21136.964030261297</v>
      </c>
      <c r="I52" s="3">
        <f t="shared" si="4"/>
        <v>-0.23564062464059418</v>
      </c>
      <c r="J52" s="52"/>
    </row>
    <row r="53" spans="1:10" x14ac:dyDescent="0.25">
      <c r="A53" t="s">
        <v>127</v>
      </c>
      <c r="B53" s="8" t="s">
        <v>298</v>
      </c>
      <c r="C53" s="15">
        <f>VLOOKUP($A53,RAW!$B$4:$S$283,14,FALSE)</f>
        <v>1553700</v>
      </c>
      <c r="D53" s="15">
        <f>VLOOKUP($A53,RAW!$B$4:$S$283,15,FALSE)</f>
        <v>1635952</v>
      </c>
      <c r="E53" s="1">
        <f t="shared" si="0"/>
        <v>82252</v>
      </c>
      <c r="F53" s="1">
        <f t="shared" si="5"/>
        <v>249630.64117967643</v>
      </c>
      <c r="G53" s="16">
        <f t="shared" si="2"/>
        <v>-167378.64117967643</v>
      </c>
      <c r="H53" s="16">
        <f t="shared" si="3"/>
        <v>167378.64117967643</v>
      </c>
      <c r="I53" s="3">
        <f t="shared" si="4"/>
        <v>-0.10772906042329693</v>
      </c>
      <c r="J53" s="52"/>
    </row>
    <row r="54" spans="1:10" x14ac:dyDescent="0.25">
      <c r="A54" t="s">
        <v>100</v>
      </c>
      <c r="B54" s="8" t="s">
        <v>298</v>
      </c>
      <c r="C54" s="15">
        <f>VLOOKUP($A54,RAW!$B$4:$S$283,14,FALSE)</f>
        <v>2676600</v>
      </c>
      <c r="D54" s="15">
        <f>VLOOKUP($A54,RAW!$B$4:$S$283,15,FALSE)</f>
        <v>4049868</v>
      </c>
      <c r="E54" s="1">
        <f t="shared" si="0"/>
        <v>1373268</v>
      </c>
      <c r="F54" s="1">
        <f t="shared" si="5"/>
        <v>430045.29457522172</v>
      </c>
      <c r="G54" s="16">
        <f t="shared" si="2"/>
        <v>943222.70542477828</v>
      </c>
      <c r="H54" s="16">
        <f t="shared" si="3"/>
        <v>943222.70542477828</v>
      </c>
      <c r="I54" s="3">
        <f t="shared" si="4"/>
        <v>0.35239584003017943</v>
      </c>
      <c r="J54" s="52"/>
    </row>
    <row r="55" spans="1:10" x14ac:dyDescent="0.25">
      <c r="A55" t="s">
        <v>128</v>
      </c>
      <c r="B55" s="8" t="s">
        <v>298</v>
      </c>
      <c r="C55" s="15">
        <f>VLOOKUP($A55,RAW!$B$4:$S$283,14,FALSE)</f>
        <v>89500</v>
      </c>
      <c r="D55" s="15">
        <f>VLOOKUP($A55,RAW!$B$4:$S$283,15,FALSE)</f>
        <v>88550</v>
      </c>
      <c r="E55" s="1">
        <f t="shared" si="0"/>
        <v>-950</v>
      </c>
      <c r="F55" s="1">
        <f t="shared" si="5"/>
        <v>14379.830331197169</v>
      </c>
      <c r="G55" s="16">
        <f t="shared" si="2"/>
        <v>-15329.830331197169</v>
      </c>
      <c r="H55" s="16">
        <f t="shared" si="3"/>
        <v>15329.830331197169</v>
      </c>
      <c r="I55" s="3">
        <f t="shared" si="4"/>
        <v>-0.17128302046030355</v>
      </c>
      <c r="J55" s="52"/>
    </row>
    <row r="56" spans="1:10" x14ac:dyDescent="0.25">
      <c r="A56" t="s">
        <v>196</v>
      </c>
      <c r="B56" s="8" t="s">
        <v>298</v>
      </c>
      <c r="C56" s="15">
        <f>VLOOKUP($A56,RAW!$B$4:$S$283,14,FALSE)</f>
        <v>14900</v>
      </c>
      <c r="D56" s="15">
        <f>VLOOKUP($A56,RAW!$B$4:$S$283,15,FALSE)</f>
        <v>6194</v>
      </c>
      <c r="E56" s="1">
        <f t="shared" si="0"/>
        <v>-8706</v>
      </c>
      <c r="F56" s="1">
        <f t="shared" si="5"/>
        <v>2393.9605802775177</v>
      </c>
      <c r="G56" s="16">
        <f t="shared" si="2"/>
        <v>-11099.960580277519</v>
      </c>
      <c r="H56" s="16">
        <f t="shared" si="3"/>
        <v>11099.960580277519</v>
      </c>
      <c r="I56" s="3">
        <f t="shared" si="4"/>
        <v>-0.74496379733406171</v>
      </c>
      <c r="J56" s="52"/>
    </row>
    <row r="57" spans="1:10" x14ac:dyDescent="0.25">
      <c r="A57" t="s">
        <v>235</v>
      </c>
      <c r="B57" s="8" t="s">
        <v>298</v>
      </c>
      <c r="C57" s="15">
        <f>VLOOKUP($A57,RAW!$B$4:$S$283,14,FALSE)</f>
        <v>962600</v>
      </c>
      <c r="D57" s="15">
        <f>VLOOKUP($A57,RAW!$B$4:$S$283,15,FALSE)</f>
        <v>989642</v>
      </c>
      <c r="E57" s="1">
        <f t="shared" si="0"/>
        <v>27042</v>
      </c>
      <c r="F57" s="1">
        <f t="shared" si="5"/>
        <v>154659.49359564687</v>
      </c>
      <c r="G57" s="16">
        <f t="shared" si="2"/>
        <v>-127617.49359564687</v>
      </c>
      <c r="H57" s="16">
        <f t="shared" si="3"/>
        <v>127617.49359564687</v>
      </c>
      <c r="I57" s="3">
        <f t="shared" si="4"/>
        <v>-0.13257582962356831</v>
      </c>
      <c r="J57" s="52"/>
    </row>
    <row r="58" spans="1:10" x14ac:dyDescent="0.25">
      <c r="A58" t="s">
        <v>21</v>
      </c>
      <c r="B58" s="8" t="s">
        <v>298</v>
      </c>
      <c r="C58" s="15">
        <f>VLOOKUP($A58,RAW!$B$4:$S$283,14,FALSE)</f>
        <v>107900</v>
      </c>
      <c r="D58" s="15">
        <f>VLOOKUP($A58,RAW!$B$4:$S$283,15,FALSE)</f>
        <v>151205</v>
      </c>
      <c r="E58" s="1">
        <f t="shared" si="0"/>
        <v>43305</v>
      </c>
      <c r="F58" s="1">
        <f t="shared" si="5"/>
        <v>17336.13064509692</v>
      </c>
      <c r="G58" s="16">
        <f t="shared" si="2"/>
        <v>25968.86935490308</v>
      </c>
      <c r="H58" s="16">
        <f t="shared" si="3"/>
        <v>25968.86935490308</v>
      </c>
      <c r="I58" s="3">
        <f t="shared" si="4"/>
        <v>0.24067534156536682</v>
      </c>
      <c r="J58" s="52"/>
    </row>
    <row r="59" spans="1:10" x14ac:dyDescent="0.25">
      <c r="A59" t="s">
        <v>0</v>
      </c>
      <c r="B59" s="8" t="s">
        <v>298</v>
      </c>
      <c r="C59" s="15">
        <f>VLOOKUP($A59,RAW!$B$4:$S$283,14,FALSE)</f>
        <v>320100</v>
      </c>
      <c r="D59" s="15">
        <f>VLOOKUP($A59,RAW!$B$4:$S$283,15,FALSE)</f>
        <v>367721</v>
      </c>
      <c r="E59" s="1">
        <f t="shared" si="0"/>
        <v>47621</v>
      </c>
      <c r="F59" s="1">
        <f t="shared" si="5"/>
        <v>51429.985352136464</v>
      </c>
      <c r="G59" s="16">
        <f t="shared" si="2"/>
        <v>-3808.9853521364639</v>
      </c>
      <c r="H59" s="16">
        <f t="shared" si="3"/>
        <v>3808.9853521364639</v>
      </c>
      <c r="I59" s="3">
        <f t="shared" si="4"/>
        <v>-1.1899360675215446E-2</v>
      </c>
      <c r="J59" s="52"/>
    </row>
    <row r="60" spans="1:10" x14ac:dyDescent="0.25">
      <c r="A60" t="s">
        <v>113</v>
      </c>
      <c r="B60" s="8" t="s">
        <v>298</v>
      </c>
      <c r="C60" s="15">
        <f>VLOOKUP($A60,RAW!$B$4:$S$283,14,FALSE)</f>
        <v>9105800</v>
      </c>
      <c r="D60" s="15">
        <f>VLOOKUP($A60,RAW!$B$4:$S$283,15,FALSE)</f>
        <v>10501478</v>
      </c>
      <c r="E60" s="1">
        <f t="shared" si="0"/>
        <v>1395678</v>
      </c>
      <c r="F60" s="1">
        <f t="shared" si="5"/>
        <v>1463015.1846906724</v>
      </c>
      <c r="G60" s="16">
        <f t="shared" si="2"/>
        <v>-67337.184690672439</v>
      </c>
      <c r="H60" s="16">
        <f t="shared" si="3"/>
        <v>67337.184690672439</v>
      </c>
      <c r="I60" s="3">
        <f t="shared" si="4"/>
        <v>-7.3949773430859933E-3</v>
      </c>
      <c r="J60" s="52"/>
    </row>
    <row r="61" spans="1:10" x14ac:dyDescent="0.25">
      <c r="A61" t="s">
        <v>101</v>
      </c>
      <c r="B61" s="8" t="s">
        <v>298</v>
      </c>
      <c r="C61" s="15">
        <f>VLOOKUP($A61,RAW!$B$4:$S$283,14,FALSE)</f>
        <v>103200</v>
      </c>
      <c r="D61" s="15">
        <f>VLOOKUP($A61,RAW!$B$4:$S$283,15,FALSE)</f>
        <v>187734</v>
      </c>
      <c r="E61" s="1">
        <f t="shared" si="0"/>
        <v>84534</v>
      </c>
      <c r="F61" s="1">
        <f t="shared" si="5"/>
        <v>16580.98871708992</v>
      </c>
      <c r="G61" s="16">
        <f t="shared" si="2"/>
        <v>67953.011282910084</v>
      </c>
      <c r="H61" s="16">
        <f t="shared" si="3"/>
        <v>67953.011282910084</v>
      </c>
      <c r="I61" s="3">
        <f t="shared" si="4"/>
        <v>0.65845941165610544</v>
      </c>
      <c r="J61" s="52"/>
    </row>
    <row r="62" spans="1:10" x14ac:dyDescent="0.25">
      <c r="A62" t="s">
        <v>23</v>
      </c>
      <c r="B62" s="8" t="s">
        <v>298</v>
      </c>
      <c r="C62" s="15">
        <f>VLOOKUP($A62,RAW!$B$4:$S$283,14,FALSE)</f>
        <v>0</v>
      </c>
      <c r="D62" s="15">
        <f>VLOOKUP($A62,RAW!$B$4:$S$283,15,FALSE)</f>
        <v>0</v>
      </c>
      <c r="E62" s="1">
        <f t="shared" si="0"/>
        <v>0</v>
      </c>
      <c r="F62" s="1">
        <f t="shared" si="5"/>
        <v>0</v>
      </c>
      <c r="G62" s="16">
        <f t="shared" si="2"/>
        <v>0</v>
      </c>
      <c r="H62" s="16">
        <f t="shared" si="3"/>
        <v>0</v>
      </c>
      <c r="I62" s="3" t="str">
        <f t="shared" si="4"/>
        <v/>
      </c>
      <c r="J62" s="52"/>
    </row>
    <row r="63" spans="1:10" x14ac:dyDescent="0.25">
      <c r="A63" t="s">
        <v>129</v>
      </c>
      <c r="B63" s="8" t="s">
        <v>299</v>
      </c>
      <c r="C63" s="15">
        <f>VLOOKUP($A63,RAW!$B$4:$S$283,14,FALSE)</f>
        <v>80500</v>
      </c>
      <c r="D63" s="15">
        <f>VLOOKUP($A63,RAW!$B$4:$S$283,15,FALSE)</f>
        <v>84123</v>
      </c>
      <c r="E63" s="1">
        <f t="shared" si="0"/>
        <v>3623</v>
      </c>
      <c r="F63" s="1">
        <f t="shared" si="5"/>
        <v>12933.813873311421</v>
      </c>
      <c r="G63" s="16">
        <f t="shared" si="2"/>
        <v>-9310.813873311421</v>
      </c>
      <c r="H63" s="16">
        <f t="shared" si="3"/>
        <v>9310.813873311421</v>
      </c>
      <c r="I63" s="3">
        <f t="shared" si="4"/>
        <v>-0.11566228414051455</v>
      </c>
      <c r="J63" s="52"/>
    </row>
    <row r="64" spans="1:10" x14ac:dyDescent="0.25">
      <c r="A64" t="s">
        <v>197</v>
      </c>
      <c r="B64" s="8" t="s">
        <v>298</v>
      </c>
      <c r="C64" s="15">
        <f>VLOOKUP($A64,RAW!$B$4:$S$283,14,FALSE)</f>
        <v>0</v>
      </c>
      <c r="D64" s="15">
        <f>VLOOKUP($A64,RAW!$B$4:$S$283,15,FALSE)</f>
        <v>0</v>
      </c>
      <c r="E64" s="1">
        <f t="shared" si="0"/>
        <v>0</v>
      </c>
      <c r="F64" s="1">
        <f t="shared" si="5"/>
        <v>0</v>
      </c>
      <c r="G64" s="16">
        <f t="shared" si="2"/>
        <v>0</v>
      </c>
      <c r="H64" s="16">
        <f t="shared" si="3"/>
        <v>0</v>
      </c>
      <c r="I64" s="3" t="str">
        <f t="shared" si="4"/>
        <v/>
      </c>
      <c r="J64" s="52"/>
    </row>
    <row r="65" spans="1:10" x14ac:dyDescent="0.25">
      <c r="A65" t="s">
        <v>82</v>
      </c>
      <c r="B65" s="8" t="s">
        <v>299</v>
      </c>
      <c r="C65" s="15">
        <f>VLOOKUP($A65,RAW!$B$4:$S$283,14,FALSE)</f>
        <v>59000</v>
      </c>
      <c r="D65" s="15">
        <f>VLOOKUP($A65,RAW!$B$4:$S$283,15,FALSE)</f>
        <v>46355</v>
      </c>
      <c r="E65" s="1">
        <f t="shared" si="0"/>
        <v>-12645</v>
      </c>
      <c r="F65" s="1">
        <f t="shared" si="5"/>
        <v>9479.4412239176872</v>
      </c>
      <c r="G65" s="16">
        <f t="shared" si="2"/>
        <v>-22124.441223917689</v>
      </c>
      <c r="H65" s="16">
        <f t="shared" si="3"/>
        <v>22124.441223917689</v>
      </c>
      <c r="I65" s="3">
        <f t="shared" si="4"/>
        <v>-0.37499052921894388</v>
      </c>
      <c r="J65" s="52"/>
    </row>
    <row r="66" spans="1:10" x14ac:dyDescent="0.25">
      <c r="A66" t="s">
        <v>236</v>
      </c>
      <c r="B66" s="8" t="s">
        <v>298</v>
      </c>
      <c r="C66" s="15">
        <f>VLOOKUP($A66,RAW!$B$4:$S$283,14,FALSE)</f>
        <v>2321800</v>
      </c>
      <c r="D66" s="15">
        <f>VLOOKUP($A66,RAW!$B$4:$S$283,15,FALSE)</f>
        <v>3080881</v>
      </c>
      <c r="E66" s="1">
        <f t="shared" si="0"/>
        <v>759081</v>
      </c>
      <c r="F66" s="1">
        <f t="shared" si="5"/>
        <v>373040.1124354591</v>
      </c>
      <c r="G66" s="16">
        <f t="shared" si="2"/>
        <v>386040.8875645409</v>
      </c>
      <c r="H66" s="16">
        <f t="shared" si="3"/>
        <v>386040.8875645409</v>
      </c>
      <c r="I66" s="3">
        <f t="shared" si="4"/>
        <v>0.16626793331231843</v>
      </c>
      <c r="J66" s="52"/>
    </row>
    <row r="67" spans="1:10" x14ac:dyDescent="0.25">
      <c r="A67" t="s">
        <v>237</v>
      </c>
      <c r="B67" s="8" t="s">
        <v>298</v>
      </c>
      <c r="C67" s="15">
        <f>VLOOKUP($A67,RAW!$B$4:$S$283,14,FALSE)</f>
        <v>332900</v>
      </c>
      <c r="D67" s="15">
        <f>VLOOKUP($A67,RAW!$B$4:$S$283,15,FALSE)</f>
        <v>359622</v>
      </c>
      <c r="E67" s="1">
        <f t="shared" ref="E67:E130" si="6">D67-C67</f>
        <v>26722</v>
      </c>
      <c r="F67" s="1">
        <f t="shared" ref="F67:F98" si="7">+C67*E$260</f>
        <v>53486.542092240641</v>
      </c>
      <c r="G67" s="16">
        <f t="shared" ref="G67:G130" si="8">+E67-F67</f>
        <v>-26764.542092240641</v>
      </c>
      <c r="H67" s="16">
        <f t="shared" ref="H67:H130" si="9">ABS(G67)</f>
        <v>26764.542092240641</v>
      </c>
      <c r="I67" s="3">
        <f t="shared" si="4"/>
        <v>-8.0398143863744789E-2</v>
      </c>
      <c r="J67" s="52"/>
    </row>
    <row r="68" spans="1:10" x14ac:dyDescent="0.25">
      <c r="A68" t="s">
        <v>175</v>
      </c>
      <c r="B68" s="8" t="s">
        <v>298</v>
      </c>
      <c r="C68" s="15">
        <f>VLOOKUP($A68,RAW!$B$4:$S$283,14,FALSE)</f>
        <v>0</v>
      </c>
      <c r="D68" s="15">
        <f>VLOOKUP($A68,RAW!$B$4:$S$283,15,FALSE)</f>
        <v>0</v>
      </c>
      <c r="E68" s="1">
        <f t="shared" si="6"/>
        <v>0</v>
      </c>
      <c r="F68" s="1">
        <f t="shared" si="7"/>
        <v>0</v>
      </c>
      <c r="G68" s="16">
        <f t="shared" si="8"/>
        <v>0</v>
      </c>
      <c r="H68" s="16">
        <f t="shared" si="9"/>
        <v>0</v>
      </c>
      <c r="I68" s="3" t="str">
        <f t="shared" ref="I68:I131" si="10">IFERROR(+G68/C68,"")</f>
        <v/>
      </c>
      <c r="J68" s="52"/>
    </row>
    <row r="69" spans="1:10" x14ac:dyDescent="0.25">
      <c r="A69" t="s">
        <v>130</v>
      </c>
      <c r="B69" s="8" t="s">
        <v>298</v>
      </c>
      <c r="C69" s="15">
        <f>VLOOKUP($A69,RAW!$B$4:$S$283,14,FALSE)</f>
        <v>185000</v>
      </c>
      <c r="D69" s="15">
        <f>VLOOKUP($A69,RAW!$B$4:$S$283,15,FALSE)</f>
        <v>116322</v>
      </c>
      <c r="E69" s="1">
        <f t="shared" si="6"/>
        <v>-68678</v>
      </c>
      <c r="F69" s="1">
        <f t="shared" si="7"/>
        <v>29723.671634318169</v>
      </c>
      <c r="G69" s="16">
        <f t="shared" si="8"/>
        <v>-98401.671634318162</v>
      </c>
      <c r="H69" s="16">
        <f t="shared" si="9"/>
        <v>98401.671634318162</v>
      </c>
      <c r="I69" s="3">
        <f t="shared" si="10"/>
        <v>-0.53190092775307118</v>
      </c>
      <c r="J69" s="52"/>
    </row>
    <row r="70" spans="1:10" x14ac:dyDescent="0.25">
      <c r="A70" t="s">
        <v>83</v>
      </c>
      <c r="B70" s="8" t="s">
        <v>298</v>
      </c>
      <c r="C70" s="15">
        <f>VLOOKUP($A70,RAW!$B$4:$S$283,14,FALSE)</f>
        <v>0</v>
      </c>
      <c r="D70" s="15">
        <f>VLOOKUP($A70,RAW!$B$4:$S$283,15,FALSE)</f>
        <v>0</v>
      </c>
      <c r="E70" s="1">
        <f t="shared" si="6"/>
        <v>0</v>
      </c>
      <c r="F70" s="1">
        <f t="shared" si="7"/>
        <v>0</v>
      </c>
      <c r="G70" s="16">
        <f t="shared" si="8"/>
        <v>0</v>
      </c>
      <c r="H70" s="16">
        <f t="shared" si="9"/>
        <v>0</v>
      </c>
      <c r="I70" s="3" t="str">
        <f t="shared" si="10"/>
        <v/>
      </c>
      <c r="J70" s="52"/>
    </row>
    <row r="71" spans="1:10" x14ac:dyDescent="0.25">
      <c r="A71" t="s">
        <v>25</v>
      </c>
      <c r="B71" s="8" t="s">
        <v>298</v>
      </c>
      <c r="C71" s="15">
        <f>VLOOKUP($A71,RAW!$B$4:$S$283,14,FALSE)</f>
        <v>16700</v>
      </c>
      <c r="D71" s="15">
        <f>VLOOKUP($A71,RAW!$B$4:$S$283,15,FALSE)</f>
        <v>28765</v>
      </c>
      <c r="E71" s="1">
        <f t="shared" si="6"/>
        <v>12065</v>
      </c>
      <c r="F71" s="1">
        <f t="shared" si="7"/>
        <v>2683.1638718546674</v>
      </c>
      <c r="G71" s="16">
        <f t="shared" si="8"/>
        <v>9381.8361281453326</v>
      </c>
      <c r="H71" s="16">
        <f t="shared" si="9"/>
        <v>9381.8361281453326</v>
      </c>
      <c r="I71" s="3">
        <f t="shared" si="10"/>
        <v>0.56178659449972057</v>
      </c>
      <c r="J71" s="52"/>
    </row>
    <row r="72" spans="1:10" x14ac:dyDescent="0.25">
      <c r="A72" t="s">
        <v>131</v>
      </c>
      <c r="B72" s="8" t="s">
        <v>298</v>
      </c>
      <c r="C72" s="15">
        <f>VLOOKUP($A72,RAW!$B$4:$S$283,14,FALSE)</f>
        <v>0</v>
      </c>
      <c r="D72" s="15">
        <f>VLOOKUP($A72,RAW!$B$4:$S$283,15,FALSE)</f>
        <v>0</v>
      </c>
      <c r="E72" s="1">
        <f t="shared" si="6"/>
        <v>0</v>
      </c>
      <c r="F72" s="1">
        <f t="shared" si="7"/>
        <v>0</v>
      </c>
      <c r="G72" s="16">
        <f t="shared" si="8"/>
        <v>0</v>
      </c>
      <c r="H72" s="16">
        <f t="shared" si="9"/>
        <v>0</v>
      </c>
      <c r="I72" s="3" t="str">
        <f t="shared" si="10"/>
        <v/>
      </c>
      <c r="J72" s="52"/>
    </row>
    <row r="73" spans="1:10" x14ac:dyDescent="0.25">
      <c r="A73" t="s">
        <v>198</v>
      </c>
      <c r="B73" s="8" t="s">
        <v>298</v>
      </c>
      <c r="C73" s="15">
        <f>VLOOKUP($A73,RAW!$B$4:$S$283,14,FALSE)</f>
        <v>874600</v>
      </c>
      <c r="D73" s="15">
        <f>VLOOKUP($A73,RAW!$B$4:$S$283,15,FALSE)</f>
        <v>158940</v>
      </c>
      <c r="E73" s="1">
        <f t="shared" si="6"/>
        <v>-715660</v>
      </c>
      <c r="F73" s="1">
        <f t="shared" si="7"/>
        <v>140520.66600743067</v>
      </c>
      <c r="G73" s="16">
        <f t="shared" si="8"/>
        <v>-856180.66600743064</v>
      </c>
      <c r="H73" s="16">
        <f t="shared" si="9"/>
        <v>856180.66600743064</v>
      </c>
      <c r="I73" s="3">
        <f t="shared" si="10"/>
        <v>-0.97893970501649974</v>
      </c>
      <c r="J73" s="52"/>
    </row>
    <row r="74" spans="1:10" x14ac:dyDescent="0.25">
      <c r="A74" t="s">
        <v>117</v>
      </c>
      <c r="B74" s="8" t="s">
        <v>298</v>
      </c>
      <c r="C74" s="15">
        <f>VLOOKUP($A74,RAW!$B$4:$S$283,14,FALSE)</f>
        <v>26100</v>
      </c>
      <c r="D74" s="15">
        <f>VLOOKUP($A74,RAW!$B$4:$S$283,15,FALSE)</f>
        <v>79401</v>
      </c>
      <c r="E74" s="1">
        <f t="shared" si="6"/>
        <v>53301</v>
      </c>
      <c r="F74" s="1">
        <f t="shared" si="7"/>
        <v>4193.4477278686718</v>
      </c>
      <c r="G74" s="16">
        <f t="shared" si="8"/>
        <v>49107.552272131332</v>
      </c>
      <c r="H74" s="16">
        <f t="shared" si="9"/>
        <v>49107.552272131332</v>
      </c>
      <c r="I74" s="3">
        <f t="shared" si="10"/>
        <v>1.8815154127253384</v>
      </c>
      <c r="J74" s="52"/>
    </row>
    <row r="75" spans="1:10" x14ac:dyDescent="0.25">
      <c r="A75" t="s">
        <v>1</v>
      </c>
      <c r="B75" s="8" t="s">
        <v>298</v>
      </c>
      <c r="C75" s="15">
        <f>VLOOKUP($A75,RAW!$B$4:$S$283,14,FALSE)</f>
        <v>134500</v>
      </c>
      <c r="D75" s="15">
        <f>VLOOKUP($A75,RAW!$B$4:$S$283,15,FALSE)</f>
        <v>164365</v>
      </c>
      <c r="E75" s="1">
        <f t="shared" si="6"/>
        <v>29865</v>
      </c>
      <c r="F75" s="1">
        <f t="shared" si="7"/>
        <v>21609.912620625913</v>
      </c>
      <c r="G75" s="16">
        <f t="shared" si="8"/>
        <v>8255.0873793740866</v>
      </c>
      <c r="H75" s="16">
        <f t="shared" si="9"/>
        <v>8255.0873793740866</v>
      </c>
      <c r="I75" s="3">
        <f t="shared" si="10"/>
        <v>6.1376114344788749E-2</v>
      </c>
      <c r="J75" s="52"/>
    </row>
    <row r="76" spans="1:10" x14ac:dyDescent="0.25">
      <c r="A76" t="s">
        <v>26</v>
      </c>
      <c r="B76" s="8" t="s">
        <v>298</v>
      </c>
      <c r="C76" s="15">
        <f>VLOOKUP($A76,RAW!$B$4:$S$283,14,FALSE)</f>
        <v>394400</v>
      </c>
      <c r="D76" s="15">
        <f>VLOOKUP($A76,RAW!$B$4:$S$283,15,FALSE)</f>
        <v>700052</v>
      </c>
      <c r="E76" s="1">
        <f t="shared" si="6"/>
        <v>305652</v>
      </c>
      <c r="F76" s="1">
        <f t="shared" si="7"/>
        <v>63367.654554459928</v>
      </c>
      <c r="G76" s="16">
        <f t="shared" si="8"/>
        <v>242284.34544554006</v>
      </c>
      <c r="H76" s="16">
        <f t="shared" si="9"/>
        <v>242284.34544554006</v>
      </c>
      <c r="I76" s="3">
        <f t="shared" si="10"/>
        <v>0.61431122070370203</v>
      </c>
      <c r="J76" s="52"/>
    </row>
    <row r="77" spans="1:10" x14ac:dyDescent="0.25">
      <c r="A77" t="s">
        <v>27</v>
      </c>
      <c r="B77" s="8" t="s">
        <v>298</v>
      </c>
      <c r="C77" s="15">
        <f>VLOOKUP($A77,RAW!$B$4:$S$283,14,FALSE)</f>
        <v>87100</v>
      </c>
      <c r="D77" s="15">
        <f>VLOOKUP($A77,RAW!$B$4:$S$283,15,FALSE)</f>
        <v>108270</v>
      </c>
      <c r="E77" s="1">
        <f t="shared" si="6"/>
        <v>21170</v>
      </c>
      <c r="F77" s="1">
        <f t="shared" si="7"/>
        <v>13994.225942427636</v>
      </c>
      <c r="G77" s="16">
        <f t="shared" si="8"/>
        <v>7175.7740575723637</v>
      </c>
      <c r="H77" s="16">
        <f t="shared" si="9"/>
        <v>7175.7740575723637</v>
      </c>
      <c r="I77" s="3">
        <f t="shared" si="10"/>
        <v>8.2385465643769959E-2</v>
      </c>
      <c r="J77" s="52"/>
    </row>
    <row r="78" spans="1:10" x14ac:dyDescent="0.25">
      <c r="A78" t="s">
        <v>102</v>
      </c>
      <c r="B78" s="8" t="s">
        <v>298</v>
      </c>
      <c r="C78" s="15">
        <f>VLOOKUP($A78,RAW!$B$4:$S$283,14,FALSE)</f>
        <v>113700</v>
      </c>
      <c r="D78" s="15">
        <f>VLOOKUP($A78,RAW!$B$4:$S$283,15,FALSE)</f>
        <v>229667</v>
      </c>
      <c r="E78" s="1">
        <f t="shared" si="6"/>
        <v>115967</v>
      </c>
      <c r="F78" s="1">
        <f t="shared" si="7"/>
        <v>18268.007917956627</v>
      </c>
      <c r="G78" s="16">
        <f t="shared" si="8"/>
        <v>97698.992082043376</v>
      </c>
      <c r="H78" s="16">
        <f t="shared" si="9"/>
        <v>97698.992082043376</v>
      </c>
      <c r="I78" s="3">
        <f t="shared" si="10"/>
        <v>0.85926993915605432</v>
      </c>
      <c r="J78" s="52"/>
    </row>
    <row r="79" spans="1:10" x14ac:dyDescent="0.25">
      <c r="A79" t="s">
        <v>28</v>
      </c>
      <c r="B79" s="8" t="s">
        <v>298</v>
      </c>
      <c r="C79" s="15">
        <f>VLOOKUP($A79,RAW!$B$4:$S$283,14,FALSE)</f>
        <v>363300</v>
      </c>
      <c r="D79" s="15">
        <f>VLOOKUP($A79,RAW!$B$4:$S$283,15,FALSE)</f>
        <v>376412</v>
      </c>
      <c r="E79" s="1">
        <f t="shared" si="6"/>
        <v>13112</v>
      </c>
      <c r="F79" s="1">
        <f t="shared" si="7"/>
        <v>58370.864349988064</v>
      </c>
      <c r="G79" s="16">
        <f t="shared" si="8"/>
        <v>-45258.864349988064</v>
      </c>
      <c r="H79" s="16">
        <f t="shared" si="9"/>
        <v>45258.864349988064</v>
      </c>
      <c r="I79" s="3">
        <f t="shared" si="10"/>
        <v>-0.12457711078994788</v>
      </c>
      <c r="J79" s="52"/>
    </row>
    <row r="80" spans="1:10" x14ac:dyDescent="0.25">
      <c r="A80" t="s">
        <v>199</v>
      </c>
      <c r="B80" s="8" t="s">
        <v>299</v>
      </c>
      <c r="C80" s="15">
        <f>VLOOKUP($A80,RAW!$B$4:$S$283,14,FALSE)</f>
        <v>145900</v>
      </c>
      <c r="D80" s="15">
        <f>VLOOKUP($A80,RAW!$B$4:$S$283,15,FALSE)</f>
        <v>137542</v>
      </c>
      <c r="E80" s="1">
        <f t="shared" si="6"/>
        <v>-8358</v>
      </c>
      <c r="F80" s="1">
        <f t="shared" si="7"/>
        <v>23441.533467281195</v>
      </c>
      <c r="G80" s="16">
        <f t="shared" si="8"/>
        <v>-31799.533467281195</v>
      </c>
      <c r="H80" s="16">
        <f t="shared" si="9"/>
        <v>31799.533467281195</v>
      </c>
      <c r="I80" s="3">
        <f t="shared" si="10"/>
        <v>-0.21795430752077585</v>
      </c>
      <c r="J80" s="52"/>
    </row>
    <row r="81" spans="1:12" x14ac:dyDescent="0.25">
      <c r="A81" t="s">
        <v>200</v>
      </c>
      <c r="C81" s="15">
        <f>VLOOKUP($A81,RAW!$B$4:$S$283,14,FALSE)</f>
        <v>0</v>
      </c>
      <c r="D81" s="15">
        <f>VLOOKUP($A81,RAW!$B$4:$S$283,15,FALSE)</f>
        <v>0</v>
      </c>
      <c r="E81" s="1">
        <f t="shared" si="6"/>
        <v>0</v>
      </c>
      <c r="F81" s="1">
        <f t="shared" si="7"/>
        <v>0</v>
      </c>
      <c r="G81" s="16">
        <f t="shared" si="8"/>
        <v>0</v>
      </c>
      <c r="H81" s="16">
        <f t="shared" si="9"/>
        <v>0</v>
      </c>
      <c r="I81" s="3" t="str">
        <f t="shared" si="10"/>
        <v/>
      </c>
      <c r="J81" s="52"/>
    </row>
    <row r="82" spans="1:12" x14ac:dyDescent="0.25">
      <c r="A82" t="s">
        <v>63</v>
      </c>
      <c r="B82" s="8" t="s">
        <v>298</v>
      </c>
      <c r="C82" s="15">
        <f>VLOOKUP($A82,RAW!$B$4:$S$283,14,FALSE)</f>
        <v>105300</v>
      </c>
      <c r="D82" s="15">
        <f>VLOOKUP($A82,RAW!$B$4:$S$283,15,FALSE)</f>
        <v>172896</v>
      </c>
      <c r="E82" s="1">
        <f t="shared" si="6"/>
        <v>67596</v>
      </c>
      <c r="F82" s="1">
        <f t="shared" si="7"/>
        <v>16918.392557263262</v>
      </c>
      <c r="G82" s="16">
        <f t="shared" si="8"/>
        <v>50677.607442736742</v>
      </c>
      <c r="H82" s="16">
        <f t="shared" si="9"/>
        <v>50677.607442736742</v>
      </c>
      <c r="I82" s="3">
        <f t="shared" si="10"/>
        <v>0.48126882661668319</v>
      </c>
      <c r="J82" s="52"/>
    </row>
    <row r="83" spans="1:12" x14ac:dyDescent="0.25">
      <c r="A83" t="s">
        <v>29</v>
      </c>
      <c r="B83" s="8" t="s">
        <v>298</v>
      </c>
      <c r="C83" s="15">
        <f>VLOOKUP($A83,RAW!$B$4:$S$283,14,FALSE)</f>
        <v>380200</v>
      </c>
      <c r="D83" s="15">
        <f>VLOOKUP($A83,RAW!$B$4:$S$283,15,FALSE)</f>
        <v>499326</v>
      </c>
      <c r="E83" s="1">
        <f t="shared" si="6"/>
        <v>119126</v>
      </c>
      <c r="F83" s="1">
        <f t="shared" si="7"/>
        <v>61086.161920906859</v>
      </c>
      <c r="G83" s="16">
        <f t="shared" si="8"/>
        <v>58039.838079093141</v>
      </c>
      <c r="H83" s="16">
        <f t="shared" si="9"/>
        <v>58039.838079093141</v>
      </c>
      <c r="I83" s="3">
        <f t="shared" si="10"/>
        <v>0.15265607069724654</v>
      </c>
      <c r="J83" s="52"/>
    </row>
    <row r="84" spans="1:12" x14ac:dyDescent="0.25">
      <c r="A84" t="s">
        <v>2</v>
      </c>
      <c r="B84" s="8" t="s">
        <v>298</v>
      </c>
      <c r="C84" s="15">
        <f>VLOOKUP($A84,RAW!$B$4:$S$283,14,FALSE)</f>
        <v>709200</v>
      </c>
      <c r="D84" s="15">
        <f>VLOOKUP($A84,RAW!$B$4:$S$283,15,FALSE)</f>
        <v>802739</v>
      </c>
      <c r="E84" s="1">
        <f t="shared" si="6"/>
        <v>93539</v>
      </c>
      <c r="F84" s="1">
        <f t="shared" si="7"/>
        <v>113946.09688139701</v>
      </c>
      <c r="G84" s="16">
        <f t="shared" si="8"/>
        <v>-20407.09688139701</v>
      </c>
      <c r="H84" s="16">
        <f t="shared" si="9"/>
        <v>20407.09688139701</v>
      </c>
      <c r="I84" s="3">
        <f t="shared" si="10"/>
        <v>-2.8774812297514114E-2</v>
      </c>
      <c r="J84" s="52"/>
    </row>
    <row r="85" spans="1:12" x14ac:dyDescent="0.25">
      <c r="A85" t="s">
        <v>132</v>
      </c>
      <c r="B85" s="8" t="s">
        <v>298</v>
      </c>
      <c r="C85" s="15">
        <f>VLOOKUP($A85,RAW!$B$4:$S$283,14,FALSE)</f>
        <v>0</v>
      </c>
      <c r="D85" s="15">
        <f>VLOOKUP($A85,RAW!$B$4:$S$283,15,FALSE)</f>
        <v>0</v>
      </c>
      <c r="E85" s="1">
        <f t="shared" si="6"/>
        <v>0</v>
      </c>
      <c r="F85" s="1">
        <f t="shared" si="7"/>
        <v>0</v>
      </c>
      <c r="G85" s="16">
        <f t="shared" si="8"/>
        <v>0</v>
      </c>
      <c r="H85" s="16">
        <f t="shared" si="9"/>
        <v>0</v>
      </c>
      <c r="I85" s="3" t="str">
        <f t="shared" si="10"/>
        <v/>
      </c>
      <c r="J85" s="52"/>
    </row>
    <row r="86" spans="1:12" x14ac:dyDescent="0.25">
      <c r="A86" t="s">
        <v>238</v>
      </c>
      <c r="B86" s="8" t="s">
        <v>299</v>
      </c>
      <c r="C86" s="15">
        <f>VLOOKUP($A86,RAW!$B$4:$S$283,14,FALSE)</f>
        <v>28200</v>
      </c>
      <c r="D86" s="15">
        <f>VLOOKUP($A86,RAW!$B$4:$S$283,15,FALSE)</f>
        <v>15184</v>
      </c>
      <c r="E86" s="1">
        <f t="shared" si="6"/>
        <v>-13016</v>
      </c>
      <c r="F86" s="1">
        <f t="shared" si="7"/>
        <v>4530.8515680420132</v>
      </c>
      <c r="G86" s="16">
        <f t="shared" si="8"/>
        <v>-17546.851568042013</v>
      </c>
      <c r="H86" s="16">
        <f t="shared" si="9"/>
        <v>17546.851568042013</v>
      </c>
      <c r="I86" s="3">
        <f t="shared" si="10"/>
        <v>-0.62222877900858198</v>
      </c>
      <c r="J86" s="52"/>
    </row>
    <row r="87" spans="1:12" x14ac:dyDescent="0.25">
      <c r="A87" t="s">
        <v>38</v>
      </c>
      <c r="B87" s="8" t="s">
        <v>299</v>
      </c>
      <c r="C87" s="15">
        <f>VLOOKUP($A87,RAW!$B$4:$S$283,14,FALSE)</f>
        <v>326600</v>
      </c>
      <c r="D87" s="15">
        <f>VLOOKUP($A87,RAW!$B$4:$S$283,15,FALSE)</f>
        <v>432640</v>
      </c>
      <c r="E87" s="1">
        <f t="shared" si="6"/>
        <v>106040</v>
      </c>
      <c r="F87" s="1">
        <f t="shared" si="7"/>
        <v>52474.330571720617</v>
      </c>
      <c r="G87" s="16">
        <f t="shared" si="8"/>
        <v>53565.669428279383</v>
      </c>
      <c r="H87" s="16">
        <f t="shared" si="9"/>
        <v>53565.669428279383</v>
      </c>
      <c r="I87" s="3">
        <f t="shared" si="10"/>
        <v>0.16401001049687502</v>
      </c>
      <c r="J87" s="52"/>
    </row>
    <row r="88" spans="1:12" x14ac:dyDescent="0.25">
      <c r="A88" t="s">
        <v>30</v>
      </c>
      <c r="B88" s="8" t="s">
        <v>298</v>
      </c>
      <c r="C88" s="15">
        <f>VLOOKUP($A88,RAW!$B$4:$S$283,14,FALSE)</f>
        <v>93700</v>
      </c>
      <c r="D88" s="15">
        <f>VLOOKUP($A88,RAW!$B$4:$S$283,15,FALSE)</f>
        <v>162272</v>
      </c>
      <c r="E88" s="1">
        <f t="shared" si="6"/>
        <v>68572</v>
      </c>
      <c r="F88" s="1">
        <f t="shared" si="7"/>
        <v>15054.638011543851</v>
      </c>
      <c r="G88" s="16">
        <f t="shared" si="8"/>
        <v>53517.361988456149</v>
      </c>
      <c r="H88" s="16">
        <f t="shared" si="9"/>
        <v>53517.361988456149</v>
      </c>
      <c r="I88" s="3">
        <f t="shared" si="10"/>
        <v>0.57115647799846481</v>
      </c>
      <c r="J88" s="52"/>
    </row>
    <row r="89" spans="1:12" x14ac:dyDescent="0.25">
      <c r="A89" t="s">
        <v>31</v>
      </c>
      <c r="B89" s="8" t="s">
        <v>298</v>
      </c>
      <c r="C89" s="15">
        <f>VLOOKUP($A89,RAW!$B$4:$S$283,14,FALSE)</f>
        <v>63100</v>
      </c>
      <c r="D89" s="15">
        <f>VLOOKUP($A89,RAW!$B$4:$S$283,15,FALSE)</f>
        <v>70626</v>
      </c>
      <c r="E89" s="1">
        <f t="shared" si="6"/>
        <v>7526</v>
      </c>
      <c r="F89" s="1">
        <f t="shared" si="7"/>
        <v>10138.182054732306</v>
      </c>
      <c r="G89" s="16">
        <f t="shared" si="8"/>
        <v>-2612.1820547323059</v>
      </c>
      <c r="H89" s="16">
        <f t="shared" si="9"/>
        <v>2612.1820547323059</v>
      </c>
      <c r="I89" s="3">
        <f t="shared" si="10"/>
        <v>-4.1397496905424817E-2</v>
      </c>
      <c r="J89" s="52"/>
    </row>
    <row r="90" spans="1:12" x14ac:dyDescent="0.25">
      <c r="A90" t="s">
        <v>32</v>
      </c>
      <c r="B90" s="8" t="s">
        <v>298</v>
      </c>
      <c r="C90" s="15">
        <f>VLOOKUP($A90,RAW!$B$4:$S$283,14,FALSE)</f>
        <v>223100</v>
      </c>
      <c r="D90" s="15">
        <f>VLOOKUP($A90,RAW!$B$4:$S$283,15,FALSE)</f>
        <v>276783</v>
      </c>
      <c r="E90" s="1">
        <f t="shared" si="6"/>
        <v>53683</v>
      </c>
      <c r="F90" s="1">
        <f t="shared" si="7"/>
        <v>35845.141306034508</v>
      </c>
      <c r="G90" s="16">
        <f t="shared" si="8"/>
        <v>17837.858693965492</v>
      </c>
      <c r="H90" s="16">
        <f t="shared" si="9"/>
        <v>17837.858693965492</v>
      </c>
      <c r="I90" s="3">
        <f t="shared" si="10"/>
        <v>7.9954543675327172E-2</v>
      </c>
      <c r="J90" s="52"/>
    </row>
    <row r="91" spans="1:12" x14ac:dyDescent="0.25">
      <c r="A91" t="s">
        <v>33</v>
      </c>
      <c r="B91" s="8" t="s">
        <v>299</v>
      </c>
      <c r="C91" s="15">
        <f>VLOOKUP($A91,RAW!$B$4:$S$283,14,FALSE)</f>
        <v>347000</v>
      </c>
      <c r="D91" s="15">
        <f>VLOOKUP($A91,RAW!$B$4:$S$283,15,FALSE)</f>
        <v>507311</v>
      </c>
      <c r="E91" s="1">
        <f t="shared" si="6"/>
        <v>160311</v>
      </c>
      <c r="F91" s="1">
        <f t="shared" si="7"/>
        <v>55751.967876261653</v>
      </c>
      <c r="G91" s="16">
        <f t="shared" si="8"/>
        <v>104559.03212373835</v>
      </c>
      <c r="H91" s="16">
        <f t="shared" si="9"/>
        <v>104559.03212373835</v>
      </c>
      <c r="I91" s="3">
        <f t="shared" si="10"/>
        <v>0.30132285914622003</v>
      </c>
      <c r="J91" s="52"/>
    </row>
    <row r="92" spans="1:12" x14ac:dyDescent="0.25">
      <c r="A92" t="s">
        <v>34</v>
      </c>
      <c r="B92" s="8" t="s">
        <v>299</v>
      </c>
      <c r="C92" s="15">
        <f>VLOOKUP($A92,RAW!$B$4:$S$283,14,FALSE)</f>
        <v>351500</v>
      </c>
      <c r="D92" s="15">
        <f>VLOOKUP($A92,RAW!$B$4:$S$283,15,FALSE)</f>
        <v>534549</v>
      </c>
      <c r="E92" s="1">
        <f t="shared" si="6"/>
        <v>183049</v>
      </c>
      <c r="F92" s="1">
        <f t="shared" si="7"/>
        <v>56474.976105204521</v>
      </c>
      <c r="G92" s="16">
        <f t="shared" si="8"/>
        <v>126574.02389479548</v>
      </c>
      <c r="H92" s="16">
        <f t="shared" si="9"/>
        <v>126574.02389479548</v>
      </c>
      <c r="I92" s="3">
        <f t="shared" si="10"/>
        <v>0.36009679628675811</v>
      </c>
      <c r="J92" s="52"/>
    </row>
    <row r="93" spans="1:12" x14ac:dyDescent="0.25">
      <c r="A93" t="s">
        <v>35</v>
      </c>
      <c r="B93" s="8" t="s">
        <v>298</v>
      </c>
      <c r="C93" s="15">
        <f>VLOOKUP($A93,RAW!$B$4:$S$283,14,FALSE)</f>
        <v>243300</v>
      </c>
      <c r="D93" s="15">
        <f>VLOOKUP($A93,RAW!$B$4:$S$283,15,FALSE)</f>
        <v>217958</v>
      </c>
      <c r="E93" s="1">
        <f t="shared" si="6"/>
        <v>-25342</v>
      </c>
      <c r="F93" s="1">
        <f t="shared" si="7"/>
        <v>39090.644911511408</v>
      </c>
      <c r="G93" s="16">
        <f t="shared" si="8"/>
        <v>-64432.644911511408</v>
      </c>
      <c r="H93" s="16">
        <f t="shared" si="9"/>
        <v>64432.644911511408</v>
      </c>
      <c r="I93" s="3">
        <f t="shared" si="10"/>
        <v>-0.26482796922117308</v>
      </c>
      <c r="J93" s="52"/>
    </row>
    <row r="94" spans="1:12" x14ac:dyDescent="0.25">
      <c r="A94" t="s">
        <v>36</v>
      </c>
      <c r="B94" s="8" t="s">
        <v>298</v>
      </c>
      <c r="C94" s="15">
        <f>VLOOKUP($A94,RAW!$B$4:$S$283,14,FALSE)</f>
        <v>24200</v>
      </c>
      <c r="D94" s="15">
        <f>VLOOKUP($A94,RAW!$B$4:$S$283,15,FALSE)</f>
        <v>20191</v>
      </c>
      <c r="E94" s="1">
        <f t="shared" si="6"/>
        <v>-4009</v>
      </c>
      <c r="F94" s="1">
        <f t="shared" si="7"/>
        <v>3888.1775867594579</v>
      </c>
      <c r="G94" s="16">
        <f t="shared" si="8"/>
        <v>-7897.1775867594579</v>
      </c>
      <c r="H94" s="16">
        <f t="shared" si="9"/>
        <v>7897.1775867594579</v>
      </c>
      <c r="I94" s="3">
        <f t="shared" si="10"/>
        <v>-0.32632965234543215</v>
      </c>
      <c r="J94" s="52"/>
    </row>
    <row r="95" spans="1:12" x14ac:dyDescent="0.25">
      <c r="A95" t="s">
        <v>37</v>
      </c>
      <c r="B95" s="8" t="s">
        <v>298</v>
      </c>
      <c r="C95" s="15">
        <f>VLOOKUP($A95,RAW!$B$4:$S$283,14,FALSE)</f>
        <v>34400</v>
      </c>
      <c r="D95" s="15">
        <f>VLOOKUP($A95,RAW!$B$4:$S$283,15,FALSE)</f>
        <v>33169</v>
      </c>
      <c r="E95" s="1">
        <f t="shared" si="6"/>
        <v>-1231</v>
      </c>
      <c r="F95" s="1">
        <f t="shared" si="7"/>
        <v>5526.9962390299734</v>
      </c>
      <c r="G95" s="16">
        <f t="shared" si="8"/>
        <v>-6757.9962390299734</v>
      </c>
      <c r="H95" s="16">
        <f t="shared" si="9"/>
        <v>6757.9962390299734</v>
      </c>
      <c r="I95" s="3">
        <f t="shared" si="10"/>
        <v>-0.19645337904156898</v>
      </c>
      <c r="J95" s="52"/>
      <c r="K95" s="16"/>
      <c r="L95" s="16"/>
    </row>
    <row r="96" spans="1:12" x14ac:dyDescent="0.25">
      <c r="A96" t="s">
        <v>133</v>
      </c>
      <c r="B96" s="8" t="s">
        <v>298</v>
      </c>
      <c r="C96" s="15">
        <f>VLOOKUP($A96,RAW!$B$4:$S$283,14,FALSE)</f>
        <v>17100</v>
      </c>
      <c r="D96" s="15">
        <f>VLOOKUP($A96,RAW!$B$4:$S$283,15,FALSE)</f>
        <v>18284</v>
      </c>
      <c r="E96" s="1">
        <f t="shared" si="6"/>
        <v>1184</v>
      </c>
      <c r="F96" s="1">
        <f t="shared" si="7"/>
        <v>2747.4312699829229</v>
      </c>
      <c r="G96" s="16">
        <f t="shared" si="8"/>
        <v>-1563.4312699829229</v>
      </c>
      <c r="H96" s="16">
        <f t="shared" si="9"/>
        <v>1563.4312699829229</v>
      </c>
      <c r="I96" s="3">
        <f t="shared" si="10"/>
        <v>-9.1428729238767423E-2</v>
      </c>
      <c r="J96" s="52"/>
      <c r="K96" s="13"/>
      <c r="L96" s="13"/>
    </row>
    <row r="97" spans="1:10" x14ac:dyDescent="0.25">
      <c r="A97" t="s">
        <v>39</v>
      </c>
      <c r="B97" s="8" t="s">
        <v>299</v>
      </c>
      <c r="C97" s="15">
        <f>VLOOKUP($A97,RAW!$B$4:$S$283,14,FALSE)</f>
        <v>122000</v>
      </c>
      <c r="D97" s="15">
        <f>VLOOKUP($A97,RAW!$B$4:$S$283,15,FALSE)</f>
        <v>196394</v>
      </c>
      <c r="E97" s="1">
        <f t="shared" si="6"/>
        <v>74394</v>
      </c>
      <c r="F97" s="1">
        <f t="shared" si="7"/>
        <v>19601.556429117929</v>
      </c>
      <c r="G97" s="16">
        <f t="shared" si="8"/>
        <v>54792.443570882067</v>
      </c>
      <c r="H97" s="16">
        <f t="shared" si="9"/>
        <v>54792.443570882067</v>
      </c>
      <c r="I97" s="3">
        <f t="shared" si="10"/>
        <v>0.44911838992526287</v>
      </c>
      <c r="J97" s="52"/>
    </row>
    <row r="98" spans="1:10" x14ac:dyDescent="0.25">
      <c r="A98" t="s">
        <v>134</v>
      </c>
      <c r="B98" s="8" t="s">
        <v>298</v>
      </c>
      <c r="C98" s="15">
        <f>VLOOKUP($A98,RAW!$B$4:$S$283,14,FALSE)</f>
        <v>471800</v>
      </c>
      <c r="D98" s="15">
        <f>VLOOKUP($A98,RAW!$B$4:$S$283,15,FALSE)</f>
        <v>480573</v>
      </c>
      <c r="E98" s="1">
        <f t="shared" si="6"/>
        <v>8773</v>
      </c>
      <c r="F98" s="1">
        <f t="shared" si="7"/>
        <v>75803.396092277369</v>
      </c>
      <c r="G98" s="16">
        <f t="shared" si="8"/>
        <v>-67030.396092277369</v>
      </c>
      <c r="H98" s="16">
        <f t="shared" si="9"/>
        <v>67030.396092277369</v>
      </c>
      <c r="I98" s="3">
        <f t="shared" si="10"/>
        <v>-0.14207375178524242</v>
      </c>
      <c r="J98" s="52"/>
    </row>
    <row r="99" spans="1:10" x14ac:dyDescent="0.25">
      <c r="A99" t="s">
        <v>103</v>
      </c>
      <c r="B99" s="8" t="s">
        <v>298</v>
      </c>
      <c r="C99" s="15">
        <f>VLOOKUP($A99,RAW!$B$4:$S$283,14,FALSE)</f>
        <v>0</v>
      </c>
      <c r="D99" s="15">
        <f>VLOOKUP($A99,RAW!$B$4:$S$283,15,FALSE)</f>
        <v>0</v>
      </c>
      <c r="E99" s="1">
        <f t="shared" si="6"/>
        <v>0</v>
      </c>
      <c r="F99" s="1">
        <f t="shared" ref="F99:F130" si="11">+C99*E$260</f>
        <v>0</v>
      </c>
      <c r="G99" s="16">
        <f t="shared" si="8"/>
        <v>0</v>
      </c>
      <c r="H99" s="16">
        <f t="shared" si="9"/>
        <v>0</v>
      </c>
      <c r="I99" s="3" t="str">
        <f t="shared" si="10"/>
        <v/>
      </c>
      <c r="J99" s="52"/>
    </row>
    <row r="100" spans="1:10" x14ac:dyDescent="0.25">
      <c r="A100" t="s">
        <v>40</v>
      </c>
      <c r="B100" s="8" t="s">
        <v>298</v>
      </c>
      <c r="C100" s="15">
        <f>VLOOKUP($A100,RAW!$B$4:$S$283,14,FALSE)</f>
        <v>0</v>
      </c>
      <c r="D100" s="15">
        <f>VLOOKUP($A100,RAW!$B$4:$S$283,15,FALSE)</f>
        <v>0</v>
      </c>
      <c r="E100" s="1">
        <f t="shared" si="6"/>
        <v>0</v>
      </c>
      <c r="F100" s="1">
        <f t="shared" si="11"/>
        <v>0</v>
      </c>
      <c r="G100" s="16">
        <f t="shared" si="8"/>
        <v>0</v>
      </c>
      <c r="H100" s="16">
        <f t="shared" si="9"/>
        <v>0</v>
      </c>
      <c r="I100" s="3" t="str">
        <f t="shared" si="10"/>
        <v/>
      </c>
      <c r="J100" s="52"/>
    </row>
    <row r="101" spans="1:10" x14ac:dyDescent="0.25">
      <c r="A101" t="s">
        <v>254</v>
      </c>
      <c r="B101" s="8" t="s">
        <v>298</v>
      </c>
      <c r="C101" s="15">
        <f>VLOOKUP($A101,RAW!$B$4:$S$283,14,FALSE)</f>
        <v>61100</v>
      </c>
      <c r="D101" s="15">
        <f>VLOOKUP($A101,RAW!$B$4:$S$283,15,FALSE)</f>
        <v>49943</v>
      </c>
      <c r="E101" s="1">
        <f t="shared" si="6"/>
        <v>-11157</v>
      </c>
      <c r="F101" s="1">
        <f t="shared" si="11"/>
        <v>9816.8450640910287</v>
      </c>
      <c r="G101" s="16">
        <f t="shared" si="8"/>
        <v>-20973.845064091031</v>
      </c>
      <c r="H101" s="16">
        <f t="shared" si="9"/>
        <v>20973.845064091031</v>
      </c>
      <c r="I101" s="3">
        <f t="shared" si="10"/>
        <v>-0.34327078664633437</v>
      </c>
      <c r="J101" s="52"/>
    </row>
    <row r="102" spans="1:10" x14ac:dyDescent="0.25">
      <c r="A102" t="s">
        <v>256</v>
      </c>
      <c r="B102" s="8" t="s">
        <v>309</v>
      </c>
      <c r="C102" s="15">
        <f>VLOOKUP($A102,RAW!$B$4:$S$283,14,FALSE)</f>
        <v>0</v>
      </c>
      <c r="D102" s="15">
        <f>VLOOKUP($A102,RAW!$B$4:$S$283,15,FALSE)</f>
        <v>0</v>
      </c>
      <c r="E102" s="1">
        <f t="shared" si="6"/>
        <v>0</v>
      </c>
      <c r="F102" s="1">
        <f t="shared" si="11"/>
        <v>0</v>
      </c>
      <c r="G102" s="16">
        <f t="shared" si="8"/>
        <v>0</v>
      </c>
      <c r="H102" s="16">
        <f t="shared" si="9"/>
        <v>0</v>
      </c>
      <c r="I102" s="3" t="str">
        <f t="shared" si="10"/>
        <v/>
      </c>
      <c r="J102" s="52"/>
    </row>
    <row r="103" spans="1:10" x14ac:dyDescent="0.25">
      <c r="A103" t="s">
        <v>255</v>
      </c>
      <c r="B103" s="8" t="s">
        <v>299</v>
      </c>
      <c r="C103" s="15">
        <f>VLOOKUP($A103,RAW!$B$4:$S$283,14,FALSE)</f>
        <v>1432000</v>
      </c>
      <c r="D103" s="15">
        <f>VLOOKUP($A103,RAW!$B$4:$S$283,15,FALSE)</f>
        <v>1205684</v>
      </c>
      <c r="E103" s="1">
        <f t="shared" si="6"/>
        <v>-226316</v>
      </c>
      <c r="F103" s="1">
        <f t="shared" si="11"/>
        <v>230077.2852991547</v>
      </c>
      <c r="G103" s="16">
        <f t="shared" si="8"/>
        <v>-456393.2852991547</v>
      </c>
      <c r="H103" s="16">
        <f t="shared" si="9"/>
        <v>456393.2852991547</v>
      </c>
      <c r="I103" s="3">
        <f t="shared" si="10"/>
        <v>-0.31871039476197954</v>
      </c>
      <c r="J103" s="52"/>
    </row>
    <row r="104" spans="1:10" x14ac:dyDescent="0.25">
      <c r="A104" t="s">
        <v>78</v>
      </c>
      <c r="B104" s="8" t="s">
        <v>299</v>
      </c>
      <c r="C104" s="15">
        <f>VLOOKUP($A104,RAW!$B$4:$S$283,14,FALSE)</f>
        <v>164800</v>
      </c>
      <c r="D104" s="15">
        <f>VLOOKUP($A104,RAW!$B$4:$S$283,15,FALSE)</f>
        <v>291877</v>
      </c>
      <c r="E104" s="1">
        <f t="shared" si="6"/>
        <v>127077</v>
      </c>
      <c r="F104" s="1">
        <f t="shared" si="11"/>
        <v>26478.168028841268</v>
      </c>
      <c r="G104" s="16">
        <f t="shared" si="8"/>
        <v>100598.83197115874</v>
      </c>
      <c r="H104" s="16">
        <f t="shared" si="9"/>
        <v>100598.83197115874</v>
      </c>
      <c r="I104" s="3">
        <f t="shared" si="10"/>
        <v>0.61042980565023508</v>
      </c>
      <c r="J104" s="52"/>
    </row>
    <row r="105" spans="1:10" x14ac:dyDescent="0.25">
      <c r="A105" t="s">
        <v>257</v>
      </c>
      <c r="B105" s="8" t="s">
        <v>299</v>
      </c>
      <c r="C105" s="15">
        <f>VLOOKUP($A105,RAW!$B$4:$S$283,14,FALSE)</f>
        <v>0</v>
      </c>
      <c r="D105" s="15">
        <f>VLOOKUP($A105,RAW!$B$4:$S$283,15,FALSE)</f>
        <v>0</v>
      </c>
      <c r="E105" s="1">
        <f t="shared" si="6"/>
        <v>0</v>
      </c>
      <c r="F105" s="1">
        <f t="shared" si="11"/>
        <v>0</v>
      </c>
      <c r="G105" s="16">
        <f t="shared" si="8"/>
        <v>0</v>
      </c>
      <c r="H105" s="16">
        <f t="shared" si="9"/>
        <v>0</v>
      </c>
      <c r="I105" s="3" t="str">
        <f t="shared" si="10"/>
        <v/>
      </c>
      <c r="J105" s="52"/>
    </row>
    <row r="106" spans="1:10" x14ac:dyDescent="0.25">
      <c r="A106" t="s">
        <v>77</v>
      </c>
      <c r="B106" s="8" t="s">
        <v>299</v>
      </c>
      <c r="C106" s="15">
        <f>VLOOKUP($A106,RAW!$B$4:$S$283,14,FALSE)</f>
        <v>1466900</v>
      </c>
      <c r="D106" s="15">
        <f>VLOOKUP($A106,RAW!$B$4:$S$283,15,FALSE)</f>
        <v>1046618</v>
      </c>
      <c r="E106" s="1">
        <f t="shared" si="6"/>
        <v>-420282</v>
      </c>
      <c r="F106" s="1">
        <f t="shared" si="11"/>
        <v>235684.615785845</v>
      </c>
      <c r="G106" s="16">
        <f t="shared" si="8"/>
        <v>-655966.61578584497</v>
      </c>
      <c r="H106" s="16">
        <f t="shared" si="9"/>
        <v>655966.61578584497</v>
      </c>
      <c r="I106" s="3">
        <f t="shared" si="10"/>
        <v>-0.44717882322301789</v>
      </c>
      <c r="J106" s="52"/>
    </row>
    <row r="107" spans="1:10" x14ac:dyDescent="0.25">
      <c r="A107" t="s">
        <v>201</v>
      </c>
      <c r="B107" s="8" t="s">
        <v>298</v>
      </c>
      <c r="C107" s="15">
        <f>VLOOKUP($A107,RAW!$B$4:$S$283,14,FALSE)</f>
        <v>348600</v>
      </c>
      <c r="D107" s="15">
        <f>VLOOKUP($A107,RAW!$B$4:$S$283,15,FALSE)</f>
        <v>176955</v>
      </c>
      <c r="E107" s="1">
        <f t="shared" si="6"/>
        <v>-171645</v>
      </c>
      <c r="F107" s="1">
        <f t="shared" si="11"/>
        <v>56009.037468774673</v>
      </c>
      <c r="G107" s="16">
        <f t="shared" si="8"/>
        <v>-227654.03746877468</v>
      </c>
      <c r="H107" s="16">
        <f t="shared" si="9"/>
        <v>227654.03746877468</v>
      </c>
      <c r="I107" s="3">
        <f t="shared" si="10"/>
        <v>-0.65305231631891758</v>
      </c>
      <c r="J107" s="52"/>
    </row>
    <row r="108" spans="1:10" x14ac:dyDescent="0.25">
      <c r="A108" t="s">
        <v>239</v>
      </c>
      <c r="B108" s="8" t="s">
        <v>298</v>
      </c>
      <c r="C108" s="15">
        <f>VLOOKUP($A108,RAW!$B$4:$S$283,14,FALSE)</f>
        <v>231800</v>
      </c>
      <c r="D108" s="15">
        <f>VLOOKUP($A108,RAW!$B$4:$S$283,15,FALSE)</f>
        <v>286408</v>
      </c>
      <c r="E108" s="1">
        <f t="shared" si="6"/>
        <v>54608</v>
      </c>
      <c r="F108" s="1">
        <f t="shared" si="11"/>
        <v>37242.957215324066</v>
      </c>
      <c r="G108" s="16">
        <f t="shared" si="8"/>
        <v>17365.042784675934</v>
      </c>
      <c r="H108" s="16">
        <f t="shared" si="9"/>
        <v>17365.042784675934</v>
      </c>
      <c r="I108" s="3">
        <f t="shared" si="10"/>
        <v>7.4913903298860801E-2</v>
      </c>
      <c r="J108" s="52"/>
    </row>
    <row r="109" spans="1:10" x14ac:dyDescent="0.25">
      <c r="A109" t="s">
        <v>259</v>
      </c>
      <c r="B109" s="8" t="s">
        <v>298</v>
      </c>
      <c r="C109" s="15">
        <f>VLOOKUP($A109,RAW!$B$4:$S$283,14,FALSE)</f>
        <v>71600</v>
      </c>
      <c r="D109" s="15">
        <f>VLOOKUP($A109,RAW!$B$4:$S$283,15,FALSE)</f>
        <v>78164</v>
      </c>
      <c r="E109" s="1">
        <f t="shared" si="6"/>
        <v>6564</v>
      </c>
      <c r="F109" s="1">
        <f t="shared" si="11"/>
        <v>11503.864264957736</v>
      </c>
      <c r="G109" s="16">
        <f t="shared" si="8"/>
        <v>-4939.8642649577359</v>
      </c>
      <c r="H109" s="16">
        <f t="shared" si="9"/>
        <v>4939.8642649577359</v>
      </c>
      <c r="I109" s="3">
        <f t="shared" si="10"/>
        <v>-6.899251766700748E-2</v>
      </c>
      <c r="J109" s="52"/>
    </row>
    <row r="110" spans="1:10" x14ac:dyDescent="0.25">
      <c r="A110" t="s">
        <v>84</v>
      </c>
      <c r="B110" s="8" t="s">
        <v>298</v>
      </c>
      <c r="C110" s="15">
        <f>VLOOKUP($A110,RAW!$B$4:$S$283,14,FALSE)</f>
        <v>0</v>
      </c>
      <c r="D110" s="15">
        <f>VLOOKUP($A110,RAW!$B$4:$S$283,15,FALSE)</f>
        <v>0</v>
      </c>
      <c r="E110" s="1">
        <f t="shared" si="6"/>
        <v>0</v>
      </c>
      <c r="F110" s="1">
        <f t="shared" si="11"/>
        <v>0</v>
      </c>
      <c r="G110" s="16">
        <f t="shared" si="8"/>
        <v>0</v>
      </c>
      <c r="H110" s="16">
        <f t="shared" si="9"/>
        <v>0</v>
      </c>
      <c r="I110" s="3" t="str">
        <f t="shared" si="10"/>
        <v/>
      </c>
      <c r="J110" s="52"/>
    </row>
    <row r="111" spans="1:10" x14ac:dyDescent="0.25">
      <c r="A111" t="s">
        <v>135</v>
      </c>
      <c r="B111" s="8" t="s">
        <v>298</v>
      </c>
      <c r="C111" s="15">
        <f>VLOOKUP($A111,RAW!$B$4:$S$283,14,FALSE)</f>
        <v>2682500</v>
      </c>
      <c r="D111" s="15">
        <f>VLOOKUP($A111,RAW!$B$4:$S$283,15,FALSE)</f>
        <v>2291498</v>
      </c>
      <c r="E111" s="1">
        <f t="shared" si="6"/>
        <v>-391002</v>
      </c>
      <c r="F111" s="1">
        <f t="shared" si="11"/>
        <v>430993.23869761347</v>
      </c>
      <c r="G111" s="16">
        <f t="shared" si="8"/>
        <v>-821995.23869761347</v>
      </c>
      <c r="H111" s="16">
        <f t="shared" si="9"/>
        <v>821995.23869761347</v>
      </c>
      <c r="I111" s="3">
        <f t="shared" si="10"/>
        <v>-0.30642879354990249</v>
      </c>
      <c r="J111" s="52"/>
    </row>
    <row r="112" spans="1:10" x14ac:dyDescent="0.25">
      <c r="A112" t="s">
        <v>41</v>
      </c>
      <c r="B112" s="8" t="s">
        <v>298</v>
      </c>
      <c r="C112" s="15">
        <f>VLOOKUP($A112,RAW!$B$4:$S$283,14,FALSE)</f>
        <v>70400</v>
      </c>
      <c r="D112" s="15">
        <f>VLOOKUP($A112,RAW!$B$4:$S$283,15,FALSE)</f>
        <v>56644</v>
      </c>
      <c r="E112" s="1">
        <f t="shared" si="6"/>
        <v>-13756</v>
      </c>
      <c r="F112" s="1">
        <f t="shared" si="11"/>
        <v>11311.062070572969</v>
      </c>
      <c r="G112" s="16">
        <f t="shared" si="8"/>
        <v>-25067.062070572967</v>
      </c>
      <c r="H112" s="16">
        <f t="shared" si="9"/>
        <v>25067.062070572967</v>
      </c>
      <c r="I112" s="3">
        <f t="shared" si="10"/>
        <v>-0.35606622259336601</v>
      </c>
      <c r="J112" s="52"/>
    </row>
    <row r="113" spans="1:10" x14ac:dyDescent="0.25">
      <c r="A113" t="s">
        <v>136</v>
      </c>
      <c r="B113" s="8" t="s">
        <v>299</v>
      </c>
      <c r="C113" s="15">
        <f>VLOOKUP($A113,RAW!$B$4:$S$283,14,FALSE)</f>
        <v>17700</v>
      </c>
      <c r="D113" s="15">
        <f>VLOOKUP($A113,RAW!$B$4:$S$283,15,FALSE)</f>
        <v>18634</v>
      </c>
      <c r="E113" s="1">
        <f t="shared" si="6"/>
        <v>934</v>
      </c>
      <c r="F113" s="1">
        <f t="shared" si="11"/>
        <v>2843.832367175306</v>
      </c>
      <c r="G113" s="16">
        <f t="shared" si="8"/>
        <v>-1909.832367175306</v>
      </c>
      <c r="H113" s="16">
        <f t="shared" si="9"/>
        <v>1909.832367175306</v>
      </c>
      <c r="I113" s="3">
        <f t="shared" si="10"/>
        <v>-0.10790013373871785</v>
      </c>
      <c r="J113" s="52"/>
    </row>
    <row r="114" spans="1:10" x14ac:dyDescent="0.25">
      <c r="A114" t="s">
        <v>202</v>
      </c>
      <c r="B114" s="8" t="s">
        <v>298</v>
      </c>
      <c r="C114" s="15">
        <f>VLOOKUP($A114,RAW!$B$4:$S$283,14,FALSE)</f>
        <v>0</v>
      </c>
      <c r="D114" s="15">
        <f>VLOOKUP($A114,RAW!$B$4:$S$283,15,FALSE)</f>
        <v>0</v>
      </c>
      <c r="E114" s="1">
        <f t="shared" si="6"/>
        <v>0</v>
      </c>
      <c r="F114" s="1">
        <f t="shared" si="11"/>
        <v>0</v>
      </c>
      <c r="G114" s="16">
        <f t="shared" si="8"/>
        <v>0</v>
      </c>
      <c r="H114" s="16">
        <f t="shared" si="9"/>
        <v>0</v>
      </c>
      <c r="I114" s="3" t="str">
        <f t="shared" si="10"/>
        <v/>
      </c>
      <c r="J114" s="52"/>
    </row>
    <row r="115" spans="1:10" x14ac:dyDescent="0.25">
      <c r="A115" t="s">
        <v>42</v>
      </c>
      <c r="B115" s="8" t="s">
        <v>298</v>
      </c>
      <c r="C115" s="15">
        <f>VLOOKUP($A115,RAW!$B$4:$S$283,14,FALSE)</f>
        <v>44900</v>
      </c>
      <c r="D115" s="15">
        <f>VLOOKUP($A115,RAW!$B$4:$S$283,15,FALSE)</f>
        <v>50747</v>
      </c>
      <c r="E115" s="1">
        <f t="shared" si="6"/>
        <v>5847</v>
      </c>
      <c r="F115" s="1">
        <f t="shared" si="11"/>
        <v>7214.0154398966806</v>
      </c>
      <c r="G115" s="16">
        <f t="shared" si="8"/>
        <v>-1367.0154398966806</v>
      </c>
      <c r="H115" s="16">
        <f t="shared" si="9"/>
        <v>1367.0154398966806</v>
      </c>
      <c r="I115" s="3">
        <f t="shared" si="10"/>
        <v>-3.0445778171418275E-2</v>
      </c>
      <c r="J115" s="52"/>
    </row>
    <row r="116" spans="1:10" x14ac:dyDescent="0.25">
      <c r="A116" t="s">
        <v>203</v>
      </c>
      <c r="B116" s="8" t="s">
        <v>298</v>
      </c>
      <c r="C116" s="15">
        <f>VLOOKUP($A116,RAW!$B$4:$S$283,14,FALSE)</f>
        <v>0</v>
      </c>
      <c r="D116" s="15">
        <f>VLOOKUP($A116,RAW!$B$4:$S$283,15,FALSE)</f>
        <v>0</v>
      </c>
      <c r="E116" s="1">
        <f t="shared" si="6"/>
        <v>0</v>
      </c>
      <c r="F116" s="1">
        <f t="shared" si="11"/>
        <v>0</v>
      </c>
      <c r="G116" s="16">
        <f t="shared" si="8"/>
        <v>0</v>
      </c>
      <c r="H116" s="16">
        <f t="shared" si="9"/>
        <v>0</v>
      </c>
      <c r="I116" s="3" t="str">
        <f t="shared" si="10"/>
        <v/>
      </c>
      <c r="J116" s="52"/>
    </row>
    <row r="117" spans="1:10" x14ac:dyDescent="0.25">
      <c r="A117" t="s">
        <v>137</v>
      </c>
      <c r="B117" s="8" t="s">
        <v>298</v>
      </c>
      <c r="C117" s="15">
        <f>VLOOKUP($A117,RAW!$B$4:$S$283,14,FALSE)</f>
        <v>11600</v>
      </c>
      <c r="D117" s="15">
        <f>VLOOKUP($A117,RAW!$B$4:$S$283,15,FALSE)</f>
        <v>23919</v>
      </c>
      <c r="E117" s="1">
        <f t="shared" si="6"/>
        <v>12319</v>
      </c>
      <c r="F117" s="1">
        <f t="shared" si="11"/>
        <v>1863.7545457194096</v>
      </c>
      <c r="G117" s="16">
        <f t="shared" si="8"/>
        <v>10455.24545428059</v>
      </c>
      <c r="H117" s="16">
        <f t="shared" si="9"/>
        <v>10455.24545428059</v>
      </c>
      <c r="I117" s="3">
        <f t="shared" si="10"/>
        <v>0.90131426330005082</v>
      </c>
      <c r="J117" s="52"/>
    </row>
    <row r="118" spans="1:10" x14ac:dyDescent="0.25">
      <c r="A118" t="s">
        <v>260</v>
      </c>
      <c r="B118" s="8" t="s">
        <v>298</v>
      </c>
      <c r="C118" s="15">
        <f>VLOOKUP($A118,RAW!$B$4:$S$283,14,FALSE)</f>
        <v>0</v>
      </c>
      <c r="D118" s="15">
        <f>VLOOKUP($A118,RAW!$B$4:$S$283,15,FALSE)</f>
        <v>0</v>
      </c>
      <c r="E118" s="1">
        <f t="shared" si="6"/>
        <v>0</v>
      </c>
      <c r="F118" s="1">
        <f t="shared" si="11"/>
        <v>0</v>
      </c>
      <c r="G118" s="16">
        <f t="shared" si="8"/>
        <v>0</v>
      </c>
      <c r="H118" s="16">
        <f t="shared" si="9"/>
        <v>0</v>
      </c>
      <c r="I118" s="3" t="str">
        <f t="shared" si="10"/>
        <v/>
      </c>
      <c r="J118" s="52"/>
    </row>
    <row r="119" spans="1:10" x14ac:dyDescent="0.25">
      <c r="A119" t="s">
        <v>261</v>
      </c>
      <c r="B119" s="8" t="s">
        <v>298</v>
      </c>
      <c r="C119" s="15">
        <f>VLOOKUP($A119,RAW!$B$4:$S$283,14,FALSE)</f>
        <v>610900</v>
      </c>
      <c r="D119" s="15">
        <f>VLOOKUP($A119,RAW!$B$4:$S$283,15,FALSE)</f>
        <v>999949</v>
      </c>
      <c r="E119" s="1">
        <f t="shared" si="6"/>
        <v>389049</v>
      </c>
      <c r="F119" s="1">
        <f t="shared" si="11"/>
        <v>98152.383791378219</v>
      </c>
      <c r="G119" s="16">
        <f t="shared" si="8"/>
        <v>290896.61620862177</v>
      </c>
      <c r="H119" s="16">
        <f t="shared" si="9"/>
        <v>290896.61620862177</v>
      </c>
      <c r="I119" s="3">
        <f t="shared" si="10"/>
        <v>0.47617714226325381</v>
      </c>
      <c r="J119" s="52"/>
    </row>
    <row r="120" spans="1:10" x14ac:dyDescent="0.25">
      <c r="A120" t="s">
        <v>50</v>
      </c>
      <c r="B120" s="8" t="s">
        <v>298</v>
      </c>
      <c r="C120" s="15">
        <f>VLOOKUP($A120,RAW!$B$4:$S$283,14,FALSE)</f>
        <v>50200</v>
      </c>
      <c r="D120" s="15">
        <f>VLOOKUP($A120,RAW!$B$4:$S$283,15,FALSE)</f>
        <v>58875</v>
      </c>
      <c r="E120" s="1">
        <f t="shared" si="6"/>
        <v>8675</v>
      </c>
      <c r="F120" s="1">
        <f t="shared" si="11"/>
        <v>8065.5584650960654</v>
      </c>
      <c r="G120" s="16">
        <f t="shared" si="8"/>
        <v>609.44153490393455</v>
      </c>
      <c r="H120" s="16">
        <f t="shared" si="9"/>
        <v>609.44153490393455</v>
      </c>
      <c r="I120" s="3">
        <f t="shared" si="10"/>
        <v>1.214026961960029E-2</v>
      </c>
      <c r="J120" s="52"/>
    </row>
    <row r="121" spans="1:10" x14ac:dyDescent="0.25">
      <c r="A121" t="s">
        <v>138</v>
      </c>
      <c r="B121" s="8" t="s">
        <v>298</v>
      </c>
      <c r="C121" s="15">
        <f>VLOOKUP($A121,RAW!$B$4:$S$283,14,FALSE)</f>
        <v>39600</v>
      </c>
      <c r="D121" s="15">
        <f>VLOOKUP($A121,RAW!$B$4:$S$283,15,FALSE)</f>
        <v>50141</v>
      </c>
      <c r="E121" s="1">
        <f t="shared" si="6"/>
        <v>10541</v>
      </c>
      <c r="F121" s="1">
        <f t="shared" si="11"/>
        <v>6362.4724146972949</v>
      </c>
      <c r="G121" s="16">
        <f t="shared" si="8"/>
        <v>4178.5275853027051</v>
      </c>
      <c r="H121" s="16">
        <f t="shared" si="9"/>
        <v>4178.5275853027051</v>
      </c>
      <c r="I121" s="3">
        <f t="shared" si="10"/>
        <v>0.10551837336622993</v>
      </c>
      <c r="J121" s="52"/>
    </row>
    <row r="122" spans="1:10" x14ac:dyDescent="0.25">
      <c r="A122" t="s">
        <v>240</v>
      </c>
      <c r="B122" s="8" t="s">
        <v>298</v>
      </c>
      <c r="C122" s="15">
        <f>VLOOKUP($A122,RAW!$B$4:$S$283,14,FALSE)</f>
        <v>848000</v>
      </c>
      <c r="D122" s="15">
        <f>VLOOKUP($A122,RAW!$B$4:$S$283,15,FALSE)</f>
        <v>1243805</v>
      </c>
      <c r="E122" s="1">
        <f t="shared" si="6"/>
        <v>395805</v>
      </c>
      <c r="F122" s="1">
        <f t="shared" si="11"/>
        <v>136246.88403190166</v>
      </c>
      <c r="G122" s="16">
        <f t="shared" si="8"/>
        <v>259558.11596809834</v>
      </c>
      <c r="H122" s="16">
        <f t="shared" si="9"/>
        <v>259558.11596809834</v>
      </c>
      <c r="I122" s="3">
        <f t="shared" si="10"/>
        <v>0.30608268392464427</v>
      </c>
      <c r="J122" s="52"/>
    </row>
    <row r="123" spans="1:10" x14ac:dyDescent="0.25">
      <c r="A123" t="s">
        <v>139</v>
      </c>
      <c r="B123" s="8" t="s">
        <v>298</v>
      </c>
      <c r="C123" s="15">
        <f>VLOOKUP($A123,RAW!$B$4:$S$283,14,FALSE)</f>
        <v>28500</v>
      </c>
      <c r="D123" s="15">
        <f>VLOOKUP($A123,RAW!$B$4:$S$283,15,FALSE)</f>
        <v>20486</v>
      </c>
      <c r="E123" s="1">
        <f t="shared" si="6"/>
        <v>-8014</v>
      </c>
      <c r="F123" s="1">
        <f t="shared" si="11"/>
        <v>4579.052116638205</v>
      </c>
      <c r="G123" s="16">
        <f t="shared" si="8"/>
        <v>-12593.052116638206</v>
      </c>
      <c r="H123" s="16">
        <f t="shared" si="9"/>
        <v>12593.052116638206</v>
      </c>
      <c r="I123" s="3">
        <f t="shared" si="10"/>
        <v>-0.44186147777677914</v>
      </c>
      <c r="J123" s="52"/>
    </row>
    <row r="124" spans="1:10" x14ac:dyDescent="0.25">
      <c r="A124" t="s">
        <v>204</v>
      </c>
      <c r="B124" s="8" t="s">
        <v>298</v>
      </c>
      <c r="C124" s="15">
        <f>VLOOKUP($A124,RAW!$B$4:$S$283,14,FALSE)</f>
        <v>0</v>
      </c>
      <c r="D124" s="15">
        <f>VLOOKUP($A124,RAW!$B$4:$S$283,15,FALSE)</f>
        <v>0</v>
      </c>
      <c r="E124" s="1">
        <f t="shared" si="6"/>
        <v>0</v>
      </c>
      <c r="F124" s="1">
        <f t="shared" si="11"/>
        <v>0</v>
      </c>
      <c r="G124" s="16">
        <f t="shared" si="8"/>
        <v>0</v>
      </c>
      <c r="H124" s="16">
        <f t="shared" si="9"/>
        <v>0</v>
      </c>
      <c r="I124" s="3" t="str">
        <f t="shared" si="10"/>
        <v/>
      </c>
      <c r="J124" s="52"/>
    </row>
    <row r="125" spans="1:10" x14ac:dyDescent="0.25">
      <c r="A125" t="s">
        <v>241</v>
      </c>
      <c r="B125" s="8" t="s">
        <v>298</v>
      </c>
      <c r="C125" s="15">
        <f>VLOOKUP($A125,RAW!$B$4:$S$283,14,FALSE)</f>
        <v>73800</v>
      </c>
      <c r="D125" s="15">
        <f>VLOOKUP($A125,RAW!$B$4:$S$283,15,FALSE)</f>
        <v>120151</v>
      </c>
      <c r="E125" s="1">
        <f t="shared" si="6"/>
        <v>46351</v>
      </c>
      <c r="F125" s="1">
        <f t="shared" si="11"/>
        <v>11857.33495466314</v>
      </c>
      <c r="G125" s="16">
        <f t="shared" si="8"/>
        <v>34493.665045336864</v>
      </c>
      <c r="H125" s="16">
        <f t="shared" si="9"/>
        <v>34493.665045336864</v>
      </c>
      <c r="I125" s="3">
        <f t="shared" si="10"/>
        <v>0.46739383530266754</v>
      </c>
      <c r="J125" s="52"/>
    </row>
    <row r="126" spans="1:10" x14ac:dyDescent="0.25">
      <c r="A126" t="s">
        <v>225</v>
      </c>
      <c r="B126" s="8" t="s">
        <v>299</v>
      </c>
      <c r="C126" s="15">
        <f>VLOOKUP($A126,RAW!$B$4:$S$283,14,FALSE)</f>
        <v>101000</v>
      </c>
      <c r="D126" s="15">
        <f>VLOOKUP($A126,RAW!$B$4:$S$283,15,FALSE)</f>
        <v>48474</v>
      </c>
      <c r="E126" s="1">
        <f t="shared" si="6"/>
        <v>-52526</v>
      </c>
      <c r="F126" s="1">
        <f t="shared" si="11"/>
        <v>16227.518027384514</v>
      </c>
      <c r="G126" s="16">
        <f t="shared" si="8"/>
        <v>-68753.518027384518</v>
      </c>
      <c r="H126" s="16">
        <f t="shared" si="9"/>
        <v>68753.518027384518</v>
      </c>
      <c r="I126" s="3">
        <f t="shared" si="10"/>
        <v>-0.68072790126123284</v>
      </c>
      <c r="J126" s="52"/>
    </row>
    <row r="127" spans="1:10" x14ac:dyDescent="0.25">
      <c r="A127" t="s">
        <v>118</v>
      </c>
      <c r="B127" s="8" t="s">
        <v>298</v>
      </c>
      <c r="C127" s="15">
        <f>VLOOKUP($A127,RAW!$B$4:$S$283,14,FALSE)</f>
        <v>344100</v>
      </c>
      <c r="D127" s="15">
        <f>VLOOKUP($A127,RAW!$B$4:$S$283,15,FALSE)</f>
        <v>311003</v>
      </c>
      <c r="E127" s="1">
        <f t="shared" si="6"/>
        <v>-33097</v>
      </c>
      <c r="F127" s="1">
        <f t="shared" si="11"/>
        <v>55286.029239831798</v>
      </c>
      <c r="G127" s="16">
        <f t="shared" si="8"/>
        <v>-88383.029239831798</v>
      </c>
      <c r="H127" s="16">
        <f t="shared" si="9"/>
        <v>88383.029239831798</v>
      </c>
      <c r="I127" s="3">
        <f t="shared" si="10"/>
        <v>-0.25685274408553271</v>
      </c>
      <c r="J127" s="52"/>
    </row>
    <row r="128" spans="1:10" x14ac:dyDescent="0.25">
      <c r="A128" t="s">
        <v>141</v>
      </c>
      <c r="B128" s="8" t="s">
        <v>298</v>
      </c>
      <c r="C128" s="15">
        <f>VLOOKUP($A128,RAW!$B$4:$S$283,14,FALSE)</f>
        <v>59000</v>
      </c>
      <c r="D128" s="15">
        <f>VLOOKUP($A128,RAW!$B$4:$S$283,15,FALSE)</f>
        <v>86243</v>
      </c>
      <c r="E128" s="1">
        <f t="shared" si="6"/>
        <v>27243</v>
      </c>
      <c r="F128" s="1">
        <f t="shared" si="11"/>
        <v>9479.4412239176872</v>
      </c>
      <c r="G128" s="16">
        <f t="shared" si="8"/>
        <v>17763.558776082311</v>
      </c>
      <c r="H128" s="16">
        <f t="shared" si="9"/>
        <v>17763.558776082311</v>
      </c>
      <c r="I128" s="3">
        <f t="shared" si="10"/>
        <v>0.30107726739122559</v>
      </c>
      <c r="J128" s="52"/>
    </row>
    <row r="129" spans="1:10" x14ac:dyDescent="0.25">
      <c r="A129" t="s">
        <v>85</v>
      </c>
      <c r="B129" s="8" t="s">
        <v>298</v>
      </c>
      <c r="C129" s="15">
        <f>VLOOKUP($A129,RAW!$B$4:$S$283,14,FALSE)</f>
        <v>180500</v>
      </c>
      <c r="D129" s="15">
        <f>VLOOKUP($A129,RAW!$B$4:$S$283,15,FALSE)</f>
        <v>192204</v>
      </c>
      <c r="E129" s="1">
        <f t="shared" si="6"/>
        <v>11704</v>
      </c>
      <c r="F129" s="1">
        <f t="shared" si="11"/>
        <v>29000.663405375297</v>
      </c>
      <c r="G129" s="16">
        <f t="shared" si="8"/>
        <v>-17296.663405375297</v>
      </c>
      <c r="H129" s="16">
        <f t="shared" si="9"/>
        <v>17296.663405375297</v>
      </c>
      <c r="I129" s="3">
        <f t="shared" si="10"/>
        <v>-9.5826390057480865E-2</v>
      </c>
      <c r="J129" s="52"/>
    </row>
    <row r="130" spans="1:10" x14ac:dyDescent="0.25">
      <c r="A130" t="s">
        <v>140</v>
      </c>
      <c r="B130" s="8" t="s">
        <v>298</v>
      </c>
      <c r="C130" s="15">
        <f>VLOOKUP($A130,RAW!$B$4:$S$283,14,FALSE)</f>
        <v>0</v>
      </c>
      <c r="D130" s="15">
        <f>VLOOKUP($A130,RAW!$B$4:$S$283,15,FALSE)</f>
        <v>0</v>
      </c>
      <c r="E130" s="1">
        <f t="shared" si="6"/>
        <v>0</v>
      </c>
      <c r="F130" s="1">
        <f t="shared" si="11"/>
        <v>0</v>
      </c>
      <c r="G130" s="16">
        <f t="shared" si="8"/>
        <v>0</v>
      </c>
      <c r="H130" s="16">
        <f t="shared" si="9"/>
        <v>0</v>
      </c>
      <c r="I130" s="3" t="str">
        <f t="shared" si="10"/>
        <v/>
      </c>
      <c r="J130" s="52"/>
    </row>
    <row r="131" spans="1:10" x14ac:dyDescent="0.25">
      <c r="A131" t="s">
        <v>119</v>
      </c>
      <c r="B131" s="8" t="s">
        <v>298</v>
      </c>
      <c r="C131" s="15">
        <f>VLOOKUP($A131,RAW!$B$4:$S$283,14,FALSE)</f>
        <v>818900</v>
      </c>
      <c r="D131" s="15">
        <f>VLOOKUP($A131,RAW!$B$4:$S$283,15,FALSE)</f>
        <v>1175759</v>
      </c>
      <c r="E131" s="1">
        <f t="shared" ref="E131:E193" si="12">D131-C131</f>
        <v>356859</v>
      </c>
      <c r="F131" s="1">
        <f t="shared" ref="F131:F162" si="13">+C131*E$260</f>
        <v>131571.43081807109</v>
      </c>
      <c r="G131" s="16">
        <f t="shared" ref="G131:G193" si="14">+E131-F131</f>
        <v>225287.56918192891</v>
      </c>
      <c r="H131" s="16">
        <f t="shared" ref="H131:H193" si="15">ABS(G131)</f>
        <v>225287.56918192891</v>
      </c>
      <c r="I131" s="3">
        <f t="shared" si="10"/>
        <v>0.27510998801065928</v>
      </c>
      <c r="J131" s="52"/>
    </row>
    <row r="132" spans="1:10" x14ac:dyDescent="0.25">
      <c r="A132" t="s">
        <v>242</v>
      </c>
      <c r="B132" s="8" t="s">
        <v>298</v>
      </c>
      <c r="C132" s="15">
        <f>VLOOKUP($A132,RAW!$B$4:$S$283,14,FALSE)</f>
        <v>2911500</v>
      </c>
      <c r="D132" s="15">
        <f>VLOOKUP($A132,RAW!$B$4:$S$283,15,FALSE)</f>
        <v>3416653</v>
      </c>
      <c r="E132" s="1">
        <f t="shared" si="12"/>
        <v>505153</v>
      </c>
      <c r="F132" s="1">
        <f t="shared" si="13"/>
        <v>467786.32412603975</v>
      </c>
      <c r="G132" s="16">
        <f t="shared" si="14"/>
        <v>37366.675873960252</v>
      </c>
      <c r="H132" s="16">
        <f t="shared" si="15"/>
        <v>37366.675873960252</v>
      </c>
      <c r="I132" s="3">
        <f t="shared" ref="I132:I194" si="16">IFERROR(+G132/C132,"")</f>
        <v>1.2834166537509961E-2</v>
      </c>
      <c r="J132" s="52"/>
    </row>
    <row r="133" spans="1:10" x14ac:dyDescent="0.25">
      <c r="A133" t="s">
        <v>142</v>
      </c>
      <c r="B133" s="8" t="s">
        <v>298</v>
      </c>
      <c r="C133" s="15">
        <f>VLOOKUP($A133,RAW!$B$4:$S$283,14,FALSE)</f>
        <v>93700</v>
      </c>
      <c r="D133" s="15">
        <f>VLOOKUP($A133,RAW!$B$4:$S$283,15,FALSE)</f>
        <v>116291</v>
      </c>
      <c r="E133" s="1">
        <f t="shared" si="12"/>
        <v>22591</v>
      </c>
      <c r="F133" s="1">
        <f t="shared" si="13"/>
        <v>15054.638011543851</v>
      </c>
      <c r="G133" s="16">
        <f t="shared" si="14"/>
        <v>7536.3619884561485</v>
      </c>
      <c r="H133" s="16">
        <f t="shared" si="15"/>
        <v>7536.3619884561485</v>
      </c>
      <c r="I133" s="3">
        <f t="shared" si="16"/>
        <v>8.0430757614259857E-2</v>
      </c>
      <c r="J133" s="52"/>
    </row>
    <row r="134" spans="1:10" x14ac:dyDescent="0.25">
      <c r="A134" t="s">
        <v>143</v>
      </c>
      <c r="B134" s="8" t="s">
        <v>299</v>
      </c>
      <c r="C134" s="15">
        <f>VLOOKUP($A134,RAW!$B$4:$S$283,14,FALSE)</f>
        <v>59900</v>
      </c>
      <c r="D134" s="15">
        <f>VLOOKUP($A134,RAW!$B$4:$S$283,15,FALSE)</f>
        <v>30569</v>
      </c>
      <c r="E134" s="1">
        <f t="shared" si="12"/>
        <v>-29331</v>
      </c>
      <c r="F134" s="1">
        <f t="shared" si="13"/>
        <v>9624.0428697062616</v>
      </c>
      <c r="G134" s="16">
        <f t="shared" si="14"/>
        <v>-38955.04286970626</v>
      </c>
      <c r="H134" s="16">
        <f t="shared" si="15"/>
        <v>38955.04286970626</v>
      </c>
      <c r="I134" s="3">
        <f t="shared" si="16"/>
        <v>-0.65033460550427813</v>
      </c>
      <c r="J134" s="52"/>
    </row>
    <row r="135" spans="1:10" x14ac:dyDescent="0.25">
      <c r="A135" t="s">
        <v>265</v>
      </c>
      <c r="B135" s="8" t="s">
        <v>298</v>
      </c>
      <c r="C135" s="15">
        <f>VLOOKUP($A135,RAW!$B$4:$S$283,14,FALSE)</f>
        <v>5464900</v>
      </c>
      <c r="D135" s="15">
        <f>VLOOKUP($A135,RAW!$B$4:$S$283,15,FALSE)</f>
        <v>6092343</v>
      </c>
      <c r="E135" s="1">
        <f t="shared" si="12"/>
        <v>627443</v>
      </c>
      <c r="F135" s="1">
        <f t="shared" si="13"/>
        <v>878037.26007775881</v>
      </c>
      <c r="G135" s="16">
        <f t="shared" si="14"/>
        <v>-250594.26007775881</v>
      </c>
      <c r="H135" s="16">
        <f t="shared" si="15"/>
        <v>250594.26007775881</v>
      </c>
      <c r="I135" s="3">
        <f t="shared" si="16"/>
        <v>-4.5855232497897275E-2</v>
      </c>
      <c r="J135" s="52"/>
    </row>
    <row r="136" spans="1:10" x14ac:dyDescent="0.25">
      <c r="A136" t="s">
        <v>226</v>
      </c>
      <c r="B136" s="8" t="s">
        <v>299</v>
      </c>
      <c r="C136" s="15">
        <f>VLOOKUP($A136,RAW!$B$4:$S$283,14,FALSE)</f>
        <v>3900</v>
      </c>
      <c r="D136" s="15">
        <f>VLOOKUP($A136,RAW!$B$4:$S$283,15,FALSE)</f>
        <v>1749</v>
      </c>
      <c r="E136" s="1">
        <f t="shared" si="12"/>
        <v>-2151</v>
      </c>
      <c r="F136" s="1">
        <f t="shared" si="13"/>
        <v>626.60713175049113</v>
      </c>
      <c r="G136" s="16">
        <f t="shared" si="14"/>
        <v>-2777.6071317504911</v>
      </c>
      <c r="H136" s="16">
        <f t="shared" si="15"/>
        <v>2777.6071317504911</v>
      </c>
      <c r="I136" s="3">
        <f t="shared" si="16"/>
        <v>-0.71220695685910029</v>
      </c>
      <c r="J136" s="52"/>
    </row>
    <row r="137" spans="1:10" x14ac:dyDescent="0.25">
      <c r="A137" t="s">
        <v>205</v>
      </c>
      <c r="B137" s="8" t="s">
        <v>298</v>
      </c>
      <c r="C137" s="15">
        <f>VLOOKUP($A137,RAW!$B$4:$S$283,14,FALSE)</f>
        <v>384200</v>
      </c>
      <c r="D137" s="15">
        <f>VLOOKUP($A137,RAW!$B$4:$S$283,15,FALSE)</f>
        <v>474242</v>
      </c>
      <c r="E137" s="1">
        <f t="shared" si="12"/>
        <v>90042</v>
      </c>
      <c r="F137" s="1">
        <f t="shared" si="13"/>
        <v>61728.835902189414</v>
      </c>
      <c r="G137" s="16">
        <f t="shared" si="14"/>
        <v>28313.164097810586</v>
      </c>
      <c r="H137" s="16">
        <f t="shared" si="15"/>
        <v>28313.164097810586</v>
      </c>
      <c r="I137" s="3">
        <f t="shared" si="16"/>
        <v>7.3693815975561128E-2</v>
      </c>
      <c r="J137" s="52"/>
    </row>
    <row r="138" spans="1:10" x14ac:dyDescent="0.25">
      <c r="A138" t="s">
        <v>43</v>
      </c>
      <c r="B138" s="8" t="s">
        <v>298</v>
      </c>
      <c r="C138" s="15">
        <f>VLOOKUP($A138,RAW!$B$4:$S$283,14,FALSE)</f>
        <v>563200</v>
      </c>
      <c r="D138" s="15">
        <f>VLOOKUP($A138,RAW!$B$4:$S$283,15,FALSE)</f>
        <v>828965</v>
      </c>
      <c r="E138" s="1">
        <f t="shared" si="12"/>
        <v>265765</v>
      </c>
      <c r="F138" s="1">
        <f t="shared" si="13"/>
        <v>90488.496564583751</v>
      </c>
      <c r="G138" s="16">
        <f t="shared" si="14"/>
        <v>175276.50343541626</v>
      </c>
      <c r="H138" s="16">
        <f t="shared" si="15"/>
        <v>175276.50343541626</v>
      </c>
      <c r="I138" s="3">
        <f t="shared" si="16"/>
        <v>0.31121538252027037</v>
      </c>
      <c r="J138" s="52"/>
    </row>
    <row r="139" spans="1:10" x14ac:dyDescent="0.25">
      <c r="A139" t="s">
        <v>44</v>
      </c>
      <c r="B139" s="8" t="s">
        <v>298</v>
      </c>
      <c r="C139" s="15">
        <f>VLOOKUP($A139,RAW!$B$4:$S$283,14,FALSE)</f>
        <v>243600</v>
      </c>
      <c r="D139" s="15">
        <f>VLOOKUP($A139,RAW!$B$4:$S$283,15,FALSE)</f>
        <v>300546</v>
      </c>
      <c r="E139" s="1">
        <f t="shared" si="12"/>
        <v>56946</v>
      </c>
      <c r="F139" s="1">
        <f t="shared" si="13"/>
        <v>39138.845460107601</v>
      </c>
      <c r="G139" s="16">
        <f t="shared" si="14"/>
        <v>17807.154539892399</v>
      </c>
      <c r="H139" s="16">
        <f t="shared" si="15"/>
        <v>17807.154539892399</v>
      </c>
      <c r="I139" s="3">
        <f t="shared" si="16"/>
        <v>7.3099977585765183E-2</v>
      </c>
      <c r="J139" s="52"/>
    </row>
    <row r="140" spans="1:10" x14ac:dyDescent="0.25">
      <c r="A140" t="s">
        <v>144</v>
      </c>
      <c r="B140" s="8" t="s">
        <v>298</v>
      </c>
      <c r="C140" s="15">
        <f>VLOOKUP($A140,RAW!$B$4:$S$283,14,FALSE)</f>
        <v>449900</v>
      </c>
      <c r="D140" s="15">
        <f>VLOOKUP($A140,RAW!$B$4:$S$283,15,FALSE)</f>
        <v>411627</v>
      </c>
      <c r="E140" s="1">
        <f t="shared" si="12"/>
        <v>-38273</v>
      </c>
      <c r="F140" s="1">
        <f t="shared" si="13"/>
        <v>72284.756044755384</v>
      </c>
      <c r="G140" s="16">
        <f t="shared" si="14"/>
        <v>-110557.75604475538</v>
      </c>
      <c r="H140" s="16">
        <f t="shared" si="15"/>
        <v>110557.75604475538</v>
      </c>
      <c r="I140" s="3">
        <f t="shared" si="16"/>
        <v>-0.2457385108796519</v>
      </c>
      <c r="J140" s="52"/>
    </row>
    <row r="141" spans="1:10" x14ac:dyDescent="0.25">
      <c r="A141" t="s">
        <v>145</v>
      </c>
      <c r="B141" s="8" t="s">
        <v>299</v>
      </c>
      <c r="C141" s="15">
        <f>VLOOKUP($A141,RAW!$B$4:$S$283,14,FALSE)</f>
        <v>85800</v>
      </c>
      <c r="D141" s="15">
        <f>VLOOKUP($A141,RAW!$B$4:$S$283,15,FALSE)</f>
        <v>57702</v>
      </c>
      <c r="E141" s="1">
        <f t="shared" si="12"/>
        <v>-28098</v>
      </c>
      <c r="F141" s="1">
        <f t="shared" si="13"/>
        <v>13785.356898510805</v>
      </c>
      <c r="G141" s="16">
        <f t="shared" si="14"/>
        <v>-41883.356898510807</v>
      </c>
      <c r="H141" s="16">
        <f t="shared" si="15"/>
        <v>41883.356898510807</v>
      </c>
      <c r="I141" s="3">
        <f t="shared" si="16"/>
        <v>-0.48815101280315626</v>
      </c>
      <c r="J141" s="52"/>
    </row>
    <row r="142" spans="1:10" x14ac:dyDescent="0.25">
      <c r="A142" t="s">
        <v>146</v>
      </c>
      <c r="C142" s="15">
        <f>VLOOKUP($A142,RAW!$B$4:$S$283,14,FALSE)</f>
        <v>0</v>
      </c>
      <c r="D142" s="15">
        <f>VLOOKUP($A142,RAW!$B$4:$S$283,15,FALSE)</f>
        <v>0</v>
      </c>
      <c r="E142" s="1">
        <f t="shared" si="12"/>
        <v>0</v>
      </c>
      <c r="F142" s="1">
        <f t="shared" si="13"/>
        <v>0</v>
      </c>
      <c r="G142" s="16">
        <f t="shared" si="14"/>
        <v>0</v>
      </c>
      <c r="H142" s="16">
        <f t="shared" si="15"/>
        <v>0</v>
      </c>
      <c r="I142" s="3" t="str">
        <f t="shared" si="16"/>
        <v/>
      </c>
      <c r="J142" s="52"/>
    </row>
    <row r="143" spans="1:10" x14ac:dyDescent="0.25">
      <c r="A143" t="s">
        <v>262</v>
      </c>
      <c r="B143" s="8" t="s">
        <v>299</v>
      </c>
      <c r="C143" s="15">
        <f>VLOOKUP($A143,RAW!$B$4:$S$283,14,FALSE)</f>
        <v>31500</v>
      </c>
      <c r="D143" s="15">
        <f>VLOOKUP($A143,RAW!$B$4:$S$283,15,FALSE)</f>
        <v>18416</v>
      </c>
      <c r="E143" s="1">
        <f t="shared" si="12"/>
        <v>-13084</v>
      </c>
      <c r="F143" s="1">
        <f t="shared" si="13"/>
        <v>5061.0576026001208</v>
      </c>
      <c r="G143" s="16">
        <f t="shared" si="14"/>
        <v>-18145.057602600122</v>
      </c>
      <c r="H143" s="16">
        <f t="shared" si="15"/>
        <v>18145.057602600122</v>
      </c>
      <c r="I143" s="3">
        <f t="shared" si="16"/>
        <v>-0.57603357468571814</v>
      </c>
      <c r="J143" s="52"/>
    </row>
    <row r="144" spans="1:10" x14ac:dyDescent="0.25">
      <c r="A144" t="s">
        <v>147</v>
      </c>
      <c r="C144" s="15">
        <f>VLOOKUP($A144,RAW!$B$4:$S$283,14,FALSE)</f>
        <v>0</v>
      </c>
      <c r="D144" s="15">
        <f>VLOOKUP($A144,RAW!$B$4:$S$283,15,FALSE)</f>
        <v>0</v>
      </c>
      <c r="E144" s="1">
        <f t="shared" si="12"/>
        <v>0</v>
      </c>
      <c r="F144" s="1">
        <f t="shared" si="13"/>
        <v>0</v>
      </c>
      <c r="G144" s="16">
        <f t="shared" si="14"/>
        <v>0</v>
      </c>
      <c r="H144" s="16">
        <f t="shared" si="15"/>
        <v>0</v>
      </c>
      <c r="I144" s="3" t="str">
        <f t="shared" si="16"/>
        <v/>
      </c>
      <c r="J144" s="52"/>
    </row>
    <row r="145" spans="1:10" x14ac:dyDescent="0.25">
      <c r="A145" t="s">
        <v>263</v>
      </c>
      <c r="B145" s="8" t="s">
        <v>299</v>
      </c>
      <c r="C145" s="15">
        <f>VLOOKUP($A145,RAW!$B$4:$S$283,14,FALSE)</f>
        <v>139300</v>
      </c>
      <c r="D145" s="15">
        <f>VLOOKUP($A145,RAW!$B$4:$S$283,15,FALSE)</f>
        <v>142099</v>
      </c>
      <c r="E145" s="1">
        <f t="shared" si="12"/>
        <v>2799</v>
      </c>
      <c r="F145" s="1">
        <f t="shared" si="13"/>
        <v>22381.121398164978</v>
      </c>
      <c r="G145" s="16">
        <f t="shared" si="14"/>
        <v>-19582.121398164978</v>
      </c>
      <c r="H145" s="16">
        <f t="shared" si="15"/>
        <v>19582.121398164978</v>
      </c>
      <c r="I145" s="3">
        <f t="shared" si="16"/>
        <v>-0.14057517155897328</v>
      </c>
      <c r="J145" s="52"/>
    </row>
    <row r="146" spans="1:10" x14ac:dyDescent="0.25">
      <c r="A146" t="s">
        <v>7</v>
      </c>
      <c r="B146" s="8" t="s">
        <v>299</v>
      </c>
      <c r="C146" s="15">
        <f>VLOOKUP($A146,RAW!$B$4:$S$283,14,FALSE)</f>
        <v>595800</v>
      </c>
      <c r="D146" s="15">
        <f>VLOOKUP($A146,RAW!$B$4:$S$283,15,FALSE)</f>
        <v>642338</v>
      </c>
      <c r="E146" s="1">
        <f t="shared" si="12"/>
        <v>46538</v>
      </c>
      <c r="F146" s="1">
        <f t="shared" si="13"/>
        <v>95726.289512036572</v>
      </c>
      <c r="G146" s="16">
        <f t="shared" si="14"/>
        <v>-49188.289512036572</v>
      </c>
      <c r="H146" s="16">
        <f t="shared" si="15"/>
        <v>49188.289512036572</v>
      </c>
      <c r="I146" s="3">
        <f t="shared" si="16"/>
        <v>-8.2558391258873071E-2</v>
      </c>
      <c r="J146" s="52"/>
    </row>
    <row r="147" spans="1:10" x14ac:dyDescent="0.25">
      <c r="A147" t="s">
        <v>104</v>
      </c>
      <c r="B147" s="8" t="s">
        <v>298</v>
      </c>
      <c r="C147" s="15">
        <f>VLOOKUP($A147,RAW!$B$4:$S$283,14,FALSE)</f>
        <v>293000</v>
      </c>
      <c r="D147" s="15">
        <f>VLOOKUP($A147,RAW!$B$4:$S$283,15,FALSE)</f>
        <v>375009</v>
      </c>
      <c r="E147" s="1">
        <f t="shared" si="12"/>
        <v>82009</v>
      </c>
      <c r="F147" s="1">
        <f t="shared" si="13"/>
        <v>47075.869128947154</v>
      </c>
      <c r="G147" s="16">
        <f t="shared" si="14"/>
        <v>34933.130871052846</v>
      </c>
      <c r="H147" s="16">
        <f t="shared" si="15"/>
        <v>34933.130871052846</v>
      </c>
      <c r="I147" s="3">
        <f t="shared" si="16"/>
        <v>0.11922570263157968</v>
      </c>
      <c r="J147" s="52"/>
    </row>
    <row r="148" spans="1:10" x14ac:dyDescent="0.25">
      <c r="A148" t="s">
        <v>86</v>
      </c>
      <c r="B148" s="8" t="s">
        <v>298</v>
      </c>
      <c r="C148" s="15">
        <f>VLOOKUP($A148,RAW!$B$4:$S$283,14,FALSE)</f>
        <v>236800</v>
      </c>
      <c r="D148" s="15">
        <f>VLOOKUP($A148,RAW!$B$4:$S$283,15,FALSE)</f>
        <v>491519</v>
      </c>
      <c r="E148" s="1">
        <f t="shared" si="12"/>
        <v>254719</v>
      </c>
      <c r="F148" s="1">
        <f t="shared" si="13"/>
        <v>38046.299691927255</v>
      </c>
      <c r="G148" s="16">
        <f t="shared" si="14"/>
        <v>216672.70030807273</v>
      </c>
      <c r="H148" s="16">
        <f t="shared" si="15"/>
        <v>216672.70030807273</v>
      </c>
      <c r="I148" s="3">
        <f t="shared" si="16"/>
        <v>0.91500295738206394</v>
      </c>
      <c r="J148" s="52"/>
    </row>
    <row r="149" spans="1:10" x14ac:dyDescent="0.25">
      <c r="A149" t="s">
        <v>92</v>
      </c>
      <c r="B149" s="8" t="s">
        <v>298</v>
      </c>
      <c r="C149" s="15">
        <f>VLOOKUP($A149,RAW!$B$4:$S$283,14,FALSE)</f>
        <v>9517700</v>
      </c>
      <c r="D149" s="15">
        <f>VLOOKUP($A149,RAW!$B$4:$S$283,15,FALSE)</f>
        <v>14031032</v>
      </c>
      <c r="E149" s="1">
        <f t="shared" si="12"/>
        <v>4513332</v>
      </c>
      <c r="F149" s="1">
        <f t="shared" si="13"/>
        <v>1529194.5379132435</v>
      </c>
      <c r="G149" s="16">
        <f t="shared" si="14"/>
        <v>2984137.4620867567</v>
      </c>
      <c r="H149" s="16">
        <f t="shared" si="15"/>
        <v>2984137.4620867567</v>
      </c>
      <c r="I149" s="3">
        <f t="shared" si="16"/>
        <v>0.31353556658507375</v>
      </c>
      <c r="J149" s="52"/>
    </row>
    <row r="150" spans="1:10" x14ac:dyDescent="0.25">
      <c r="A150" t="s">
        <v>243</v>
      </c>
      <c r="B150" s="8" t="s">
        <v>298</v>
      </c>
      <c r="C150" s="15">
        <f>VLOOKUP($A150,RAW!$B$4:$S$283,14,FALSE)</f>
        <v>0</v>
      </c>
      <c r="D150" s="15">
        <f>VLOOKUP($A150,RAW!$B$4:$S$283,15,FALSE)</f>
        <v>0</v>
      </c>
      <c r="E150" s="1">
        <f t="shared" si="12"/>
        <v>0</v>
      </c>
      <c r="F150" s="1">
        <f t="shared" si="13"/>
        <v>0</v>
      </c>
      <c r="G150" s="16">
        <f t="shared" si="14"/>
        <v>0</v>
      </c>
      <c r="H150" s="16">
        <f t="shared" si="15"/>
        <v>0</v>
      </c>
      <c r="I150" s="3" t="str">
        <f t="shared" si="16"/>
        <v/>
      </c>
      <c r="J150" s="52"/>
    </row>
    <row r="151" spans="1:10" x14ac:dyDescent="0.25">
      <c r="A151" t="s">
        <v>51</v>
      </c>
      <c r="B151" s="8" t="s">
        <v>298</v>
      </c>
      <c r="C151" s="15">
        <f>VLOOKUP($A151,RAW!$B$4:$S$283,14,FALSE)</f>
        <v>6900</v>
      </c>
      <c r="D151" s="15">
        <f>VLOOKUP($A151,RAW!$B$4:$S$283,15,FALSE)</f>
        <v>5737</v>
      </c>
      <c r="E151" s="1">
        <f t="shared" si="12"/>
        <v>-1163</v>
      </c>
      <c r="F151" s="1">
        <f t="shared" si="13"/>
        <v>1108.6126177124074</v>
      </c>
      <c r="G151" s="16">
        <f t="shared" si="14"/>
        <v>-2271.6126177124074</v>
      </c>
      <c r="H151" s="16">
        <f t="shared" si="15"/>
        <v>2271.6126177124074</v>
      </c>
      <c r="I151" s="3">
        <f t="shared" si="16"/>
        <v>-0.32921921995831993</v>
      </c>
      <c r="J151" s="52"/>
    </row>
    <row r="152" spans="1:10" x14ac:dyDescent="0.25">
      <c r="A152" t="s">
        <v>206</v>
      </c>
      <c r="B152" s="8" t="s">
        <v>299</v>
      </c>
      <c r="C152" s="15">
        <f>VLOOKUP($A152,RAW!$B$4:$S$283,14,FALSE)</f>
        <v>341800</v>
      </c>
      <c r="D152" s="15">
        <f>VLOOKUP($A152,RAW!$B$4:$S$283,15,FALSE)</f>
        <v>324162</v>
      </c>
      <c r="E152" s="1">
        <f t="shared" si="12"/>
        <v>-17638</v>
      </c>
      <c r="F152" s="1">
        <f t="shared" si="13"/>
        <v>54916.491700594328</v>
      </c>
      <c r="G152" s="16">
        <f t="shared" si="14"/>
        <v>-72554.491700594328</v>
      </c>
      <c r="H152" s="16">
        <f t="shared" si="15"/>
        <v>72554.491700594328</v>
      </c>
      <c r="I152" s="3">
        <f t="shared" si="16"/>
        <v>-0.21227177209067971</v>
      </c>
      <c r="J152" s="52"/>
    </row>
    <row r="153" spans="1:10" x14ac:dyDescent="0.25">
      <c r="A153" t="s">
        <v>153</v>
      </c>
      <c r="B153" s="8" t="s">
        <v>298</v>
      </c>
      <c r="C153" s="15">
        <f>VLOOKUP($A153,RAW!$B$4:$S$283,14,FALSE)</f>
        <v>1774300</v>
      </c>
      <c r="D153" s="15">
        <f>VLOOKUP($A153,RAW!$B$4:$S$283,15,FALSE)</f>
        <v>1900178</v>
      </c>
      <c r="E153" s="1">
        <f t="shared" si="12"/>
        <v>125878</v>
      </c>
      <c r="F153" s="1">
        <f t="shared" si="13"/>
        <v>285074.11124740937</v>
      </c>
      <c r="G153" s="16">
        <f t="shared" si="14"/>
        <v>-159196.11124740937</v>
      </c>
      <c r="H153" s="16">
        <f t="shared" si="15"/>
        <v>159196.11124740937</v>
      </c>
      <c r="I153" s="3">
        <f t="shared" si="16"/>
        <v>-8.9723333848508918E-2</v>
      </c>
      <c r="J153" s="52"/>
    </row>
    <row r="154" spans="1:10" x14ac:dyDescent="0.25">
      <c r="A154" t="s">
        <v>148</v>
      </c>
      <c r="B154" s="8" t="s">
        <v>298</v>
      </c>
      <c r="C154" s="15">
        <f>VLOOKUP($A154,RAW!$B$4:$S$283,14,FALSE)</f>
        <v>117400</v>
      </c>
      <c r="D154" s="15">
        <f>VLOOKUP($A154,RAW!$B$4:$S$283,15,FALSE)</f>
        <v>181277</v>
      </c>
      <c r="E154" s="1">
        <f t="shared" si="12"/>
        <v>63877</v>
      </c>
      <c r="F154" s="1">
        <f t="shared" si="13"/>
        <v>18862.481350642989</v>
      </c>
      <c r="G154" s="16">
        <f t="shared" si="14"/>
        <v>45014.518649357007</v>
      </c>
      <c r="H154" s="16">
        <f t="shared" si="15"/>
        <v>45014.518649357007</v>
      </c>
      <c r="I154" s="3">
        <f t="shared" si="16"/>
        <v>0.38342860859758948</v>
      </c>
      <c r="J154" s="52"/>
    </row>
    <row r="155" spans="1:10" x14ac:dyDescent="0.25">
      <c r="A155" t="s">
        <v>149</v>
      </c>
      <c r="B155" s="8" t="s">
        <v>298</v>
      </c>
      <c r="C155" s="15">
        <f>VLOOKUP($A155,RAW!$B$4:$S$283,14,FALSE)</f>
        <v>1447500</v>
      </c>
      <c r="D155" s="15">
        <f>VLOOKUP($A155,RAW!$B$4:$S$283,15,FALSE)</f>
        <v>1611401</v>
      </c>
      <c r="E155" s="1">
        <f t="shared" si="12"/>
        <v>163901</v>
      </c>
      <c r="F155" s="1">
        <f t="shared" si="13"/>
        <v>232567.64697662462</v>
      </c>
      <c r="G155" s="16">
        <f t="shared" si="14"/>
        <v>-68666.646976624615</v>
      </c>
      <c r="H155" s="16">
        <f t="shared" si="15"/>
        <v>68666.646976624615</v>
      </c>
      <c r="I155" s="3">
        <f t="shared" si="16"/>
        <v>-4.7438098084023911E-2</v>
      </c>
      <c r="J155" s="52"/>
    </row>
    <row r="156" spans="1:10" x14ac:dyDescent="0.25">
      <c r="A156" t="s">
        <v>150</v>
      </c>
      <c r="B156" s="8" t="s">
        <v>299</v>
      </c>
      <c r="C156" s="15">
        <f>VLOOKUP($A156,RAW!$B$4:$S$283,14,FALSE)</f>
        <v>89400</v>
      </c>
      <c r="D156" s="15">
        <f>VLOOKUP($A156,RAW!$B$4:$S$283,15,FALSE)</f>
        <v>146773</v>
      </c>
      <c r="E156" s="1">
        <f t="shared" si="12"/>
        <v>57373</v>
      </c>
      <c r="F156" s="1">
        <f t="shared" si="13"/>
        <v>14363.763481665104</v>
      </c>
      <c r="G156" s="16">
        <f t="shared" si="14"/>
        <v>43009.236518334896</v>
      </c>
      <c r="H156" s="16">
        <f t="shared" si="15"/>
        <v>43009.236518334896</v>
      </c>
      <c r="I156" s="3">
        <f t="shared" si="16"/>
        <v>0.48108765680464088</v>
      </c>
      <c r="J156" s="52"/>
    </row>
    <row r="157" spans="1:10" x14ac:dyDescent="0.25">
      <c r="A157" t="s">
        <v>151</v>
      </c>
      <c r="B157" s="8" t="s">
        <v>298</v>
      </c>
      <c r="C157" s="15">
        <f>VLOOKUP($A157,RAW!$B$4:$S$283,14,FALSE)</f>
        <v>185100</v>
      </c>
      <c r="D157" s="15">
        <f>VLOOKUP($A157,RAW!$B$4:$S$283,15,FALSE)</f>
        <v>203292</v>
      </c>
      <c r="E157" s="1">
        <f t="shared" si="12"/>
        <v>18192</v>
      </c>
      <c r="F157" s="1">
        <f t="shared" si="13"/>
        <v>29739.738483850233</v>
      </c>
      <c r="G157" s="16">
        <f t="shared" si="14"/>
        <v>-11547.738483850233</v>
      </c>
      <c r="H157" s="16">
        <f t="shared" si="15"/>
        <v>11547.738483850233</v>
      </c>
      <c r="I157" s="3">
        <f t="shared" si="16"/>
        <v>-6.2386485596165497E-2</v>
      </c>
      <c r="J157" s="52"/>
    </row>
    <row r="158" spans="1:10" x14ac:dyDescent="0.25">
      <c r="A158" t="s">
        <v>152</v>
      </c>
      <c r="B158" s="8" t="s">
        <v>298</v>
      </c>
      <c r="C158" s="15">
        <f>VLOOKUP($A158,RAW!$B$4:$S$283,14,FALSE)</f>
        <v>0</v>
      </c>
      <c r="D158" s="15">
        <f>VLOOKUP($A158,RAW!$B$4:$S$283,15,FALSE)</f>
        <v>0</v>
      </c>
      <c r="E158" s="1">
        <f t="shared" si="12"/>
        <v>0</v>
      </c>
      <c r="F158" s="1">
        <f t="shared" si="13"/>
        <v>0</v>
      </c>
      <c r="G158" s="16">
        <f t="shared" si="14"/>
        <v>0</v>
      </c>
      <c r="H158" s="16">
        <f t="shared" si="15"/>
        <v>0</v>
      </c>
      <c r="I158" s="3" t="str">
        <f t="shared" si="16"/>
        <v/>
      </c>
      <c r="J158" s="52"/>
    </row>
    <row r="159" spans="1:10" x14ac:dyDescent="0.25">
      <c r="A159" t="s">
        <v>176</v>
      </c>
      <c r="B159" s="8" t="s">
        <v>298</v>
      </c>
      <c r="C159" s="15">
        <f>VLOOKUP($A159,RAW!$B$4:$S$283,14,FALSE)</f>
        <v>1790400</v>
      </c>
      <c r="D159" s="15">
        <f>VLOOKUP($A159,RAW!$B$4:$S$283,15,FALSE)</f>
        <v>1712854</v>
      </c>
      <c r="E159" s="1">
        <f t="shared" si="12"/>
        <v>-77546</v>
      </c>
      <c r="F159" s="1">
        <f t="shared" si="13"/>
        <v>287660.87402207166</v>
      </c>
      <c r="G159" s="16">
        <f t="shared" si="14"/>
        <v>-365206.87402207166</v>
      </c>
      <c r="H159" s="16">
        <f t="shared" si="15"/>
        <v>365206.87402207166</v>
      </c>
      <c r="I159" s="3">
        <f t="shared" si="16"/>
        <v>-0.20398060434655477</v>
      </c>
      <c r="J159" s="52"/>
    </row>
    <row r="160" spans="1:10" x14ac:dyDescent="0.25">
      <c r="A160" t="s">
        <v>105</v>
      </c>
      <c r="B160" s="8" t="s">
        <v>298</v>
      </c>
      <c r="C160" s="15">
        <f>VLOOKUP($A160,RAW!$B$4:$S$283,14,FALSE)</f>
        <v>122100</v>
      </c>
      <c r="D160" s="15">
        <f>VLOOKUP($A160,RAW!$B$4:$S$283,15,FALSE)</f>
        <v>181382</v>
      </c>
      <c r="E160" s="1">
        <f t="shared" si="12"/>
        <v>59282</v>
      </c>
      <c r="F160" s="1">
        <f t="shared" si="13"/>
        <v>19617.623278649993</v>
      </c>
      <c r="G160" s="16">
        <f t="shared" si="14"/>
        <v>39664.37672135001</v>
      </c>
      <c r="H160" s="16">
        <f t="shared" si="15"/>
        <v>39664.37672135001</v>
      </c>
      <c r="I160" s="3">
        <f t="shared" si="16"/>
        <v>0.32485157019942679</v>
      </c>
      <c r="J160" s="52"/>
    </row>
    <row r="161" spans="1:10" x14ac:dyDescent="0.25">
      <c r="A161" t="s">
        <v>244</v>
      </c>
      <c r="B161" s="8" t="s">
        <v>298</v>
      </c>
      <c r="C161" s="15">
        <f>VLOOKUP($A161,RAW!$B$4:$S$283,14,FALSE)</f>
        <v>0</v>
      </c>
      <c r="D161" s="15">
        <f>VLOOKUP($A161,RAW!$B$4:$S$283,15,FALSE)</f>
        <v>0</v>
      </c>
      <c r="E161" s="1">
        <f t="shared" si="12"/>
        <v>0</v>
      </c>
      <c r="F161" s="1">
        <f t="shared" si="13"/>
        <v>0</v>
      </c>
      <c r="G161" s="16">
        <f t="shared" si="14"/>
        <v>0</v>
      </c>
      <c r="H161" s="16">
        <f t="shared" si="15"/>
        <v>0</v>
      </c>
      <c r="I161" s="3" t="str">
        <f t="shared" si="16"/>
        <v/>
      </c>
      <c r="J161" s="52"/>
    </row>
    <row r="162" spans="1:10" x14ac:dyDescent="0.25">
      <c r="A162" t="s">
        <v>154</v>
      </c>
      <c r="B162" s="8" t="s">
        <v>298</v>
      </c>
      <c r="C162" s="15">
        <f>VLOOKUP($A162,RAW!$B$4:$S$283,14,FALSE)</f>
        <v>0</v>
      </c>
      <c r="D162" s="15">
        <f>VLOOKUP($A162,RAW!$B$4:$S$283,15,FALSE)</f>
        <v>0</v>
      </c>
      <c r="E162" s="1">
        <f t="shared" si="12"/>
        <v>0</v>
      </c>
      <c r="F162" s="1">
        <f t="shared" si="13"/>
        <v>0</v>
      </c>
      <c r="G162" s="16">
        <f t="shared" si="14"/>
        <v>0</v>
      </c>
      <c r="H162" s="16">
        <f t="shared" si="15"/>
        <v>0</v>
      </c>
      <c r="I162" s="3" t="str">
        <f t="shared" si="16"/>
        <v/>
      </c>
      <c r="J162" s="52"/>
    </row>
    <row r="163" spans="1:10" x14ac:dyDescent="0.25">
      <c r="A163" t="s">
        <v>10</v>
      </c>
      <c r="B163" s="8" t="s">
        <v>298</v>
      </c>
      <c r="C163" s="15">
        <f>VLOOKUP($A163,RAW!$B$4:$S$283,14,FALSE)</f>
        <v>0</v>
      </c>
      <c r="D163" s="15">
        <f>VLOOKUP($A163,RAW!$B$4:$S$283,15,FALSE)</f>
        <v>0</v>
      </c>
      <c r="E163" s="1">
        <f t="shared" si="12"/>
        <v>0</v>
      </c>
      <c r="F163" s="1">
        <f t="shared" ref="F163:F193" si="17">+C163*E$260</f>
        <v>0</v>
      </c>
      <c r="G163" s="16">
        <f t="shared" si="14"/>
        <v>0</v>
      </c>
      <c r="H163" s="16">
        <f t="shared" si="15"/>
        <v>0</v>
      </c>
      <c r="I163" s="3" t="str">
        <f t="shared" si="16"/>
        <v/>
      </c>
      <c r="J163" s="52"/>
    </row>
    <row r="164" spans="1:10" x14ac:dyDescent="0.25">
      <c r="A164" t="s">
        <v>155</v>
      </c>
      <c r="B164" s="8" t="s">
        <v>298</v>
      </c>
      <c r="C164" s="15">
        <f>VLOOKUP($A164,RAW!$B$4:$S$283,14,FALSE)</f>
        <v>147300</v>
      </c>
      <c r="D164" s="15">
        <f>VLOOKUP($A164,RAW!$B$4:$S$283,15,FALSE)</f>
        <v>111541</v>
      </c>
      <c r="E164" s="1">
        <f t="shared" si="12"/>
        <v>-35759</v>
      </c>
      <c r="F164" s="1">
        <f t="shared" si="17"/>
        <v>23666.469360730091</v>
      </c>
      <c r="G164" s="16">
        <f t="shared" si="14"/>
        <v>-59425.469360730087</v>
      </c>
      <c r="H164" s="16">
        <f t="shared" si="15"/>
        <v>59425.469360730087</v>
      </c>
      <c r="I164" s="3">
        <f t="shared" si="16"/>
        <v>-0.40343156388818796</v>
      </c>
      <c r="J164" s="52"/>
    </row>
    <row r="165" spans="1:10" x14ac:dyDescent="0.25">
      <c r="A165" t="s">
        <v>207</v>
      </c>
      <c r="B165" s="8" t="s">
        <v>299</v>
      </c>
      <c r="C165" s="15">
        <f>VLOOKUP($A165,RAW!$B$4:$S$283,14,FALSE)</f>
        <v>365300</v>
      </c>
      <c r="D165" s="15">
        <f>VLOOKUP($A165,RAW!$B$4:$S$283,15,FALSE)</f>
        <v>255122</v>
      </c>
      <c r="E165" s="1">
        <f t="shared" si="12"/>
        <v>-110178</v>
      </c>
      <c r="F165" s="1">
        <f t="shared" si="17"/>
        <v>58692.201340629341</v>
      </c>
      <c r="G165" s="16">
        <f t="shared" si="14"/>
        <v>-168870.20134062934</v>
      </c>
      <c r="H165" s="16">
        <f t="shared" si="15"/>
        <v>168870.20134062934</v>
      </c>
      <c r="I165" s="3">
        <f t="shared" si="16"/>
        <v>-0.4622781312363245</v>
      </c>
      <c r="J165" s="52"/>
    </row>
    <row r="166" spans="1:10" x14ac:dyDescent="0.25">
      <c r="A166" t="s">
        <v>53</v>
      </c>
      <c r="B166" s="8" t="s">
        <v>298</v>
      </c>
      <c r="C166" s="15">
        <f>VLOOKUP($A166,RAW!$B$4:$S$283,14,FALSE)</f>
        <v>10500</v>
      </c>
      <c r="D166" s="15">
        <f>VLOOKUP($A166,RAW!$B$4:$S$283,15,FALSE)</f>
        <v>22543</v>
      </c>
      <c r="E166" s="1">
        <f t="shared" si="12"/>
        <v>12043</v>
      </c>
      <c r="F166" s="1">
        <f t="shared" si="17"/>
        <v>1687.019200866707</v>
      </c>
      <c r="G166" s="16">
        <f t="shared" si="14"/>
        <v>10355.980799133293</v>
      </c>
      <c r="H166" s="16">
        <f t="shared" si="15"/>
        <v>10355.980799133293</v>
      </c>
      <c r="I166" s="3">
        <f t="shared" si="16"/>
        <v>0.98628388563174219</v>
      </c>
      <c r="J166" s="52"/>
    </row>
    <row r="167" spans="1:10" x14ac:dyDescent="0.25">
      <c r="A167" t="s">
        <v>66</v>
      </c>
      <c r="B167" s="8" t="s">
        <v>298</v>
      </c>
      <c r="C167" s="15">
        <f>VLOOKUP($A167,RAW!$B$4:$S$283,14,FALSE)</f>
        <v>39200</v>
      </c>
      <c r="D167" s="15">
        <f>VLOOKUP($A167,RAW!$B$4:$S$283,15,FALSE)</f>
        <v>56042</v>
      </c>
      <c r="E167" s="1">
        <f t="shared" si="12"/>
        <v>16842</v>
      </c>
      <c r="F167" s="1">
        <f t="shared" si="17"/>
        <v>6298.2050165690398</v>
      </c>
      <c r="G167" s="16">
        <f t="shared" si="14"/>
        <v>10543.79498343096</v>
      </c>
      <c r="H167" s="16">
        <f t="shared" si="15"/>
        <v>10543.79498343096</v>
      </c>
      <c r="I167" s="3">
        <f t="shared" si="16"/>
        <v>0.2689743618222184</v>
      </c>
      <c r="J167" s="52"/>
    </row>
    <row r="168" spans="1:10" x14ac:dyDescent="0.25">
      <c r="A168" t="s">
        <v>156</v>
      </c>
      <c r="B168" s="8" t="s">
        <v>299</v>
      </c>
      <c r="C168" s="15">
        <f>VLOOKUP($A168,RAW!$B$4:$S$283,14,FALSE)</f>
        <v>46100</v>
      </c>
      <c r="D168" s="15">
        <f>VLOOKUP($A168,RAW!$B$4:$S$283,15,FALSE)</f>
        <v>24089</v>
      </c>
      <c r="E168" s="1">
        <f t="shared" si="12"/>
        <v>-22011</v>
      </c>
      <c r="F168" s="1">
        <f t="shared" si="17"/>
        <v>7406.8176342814468</v>
      </c>
      <c r="G168" s="16">
        <f t="shared" si="14"/>
        <v>-29417.817634281448</v>
      </c>
      <c r="H168" s="16">
        <f t="shared" si="15"/>
        <v>29417.817634281448</v>
      </c>
      <c r="I168" s="3">
        <f t="shared" si="16"/>
        <v>-0.63813053436619194</v>
      </c>
      <c r="J168" s="52"/>
    </row>
    <row r="169" spans="1:10" x14ac:dyDescent="0.25">
      <c r="A169" t="s">
        <v>157</v>
      </c>
      <c r="B169" s="8" t="s">
        <v>299</v>
      </c>
      <c r="C169" s="15">
        <f>VLOOKUP($A169,RAW!$B$4:$S$283,14,FALSE)</f>
        <v>14500</v>
      </c>
      <c r="D169" s="15">
        <f>VLOOKUP($A169,RAW!$B$4:$S$283,15,FALSE)</f>
        <v>12353</v>
      </c>
      <c r="E169" s="1">
        <f t="shared" si="12"/>
        <v>-2147</v>
      </c>
      <c r="F169" s="1">
        <f t="shared" si="17"/>
        <v>2329.6931821492622</v>
      </c>
      <c r="G169" s="16">
        <f t="shared" si="14"/>
        <v>-4476.6931821492617</v>
      </c>
      <c r="H169" s="16">
        <f t="shared" si="15"/>
        <v>4476.6931821492617</v>
      </c>
      <c r="I169" s="3">
        <f t="shared" si="16"/>
        <v>-0.30873746083788012</v>
      </c>
      <c r="J169" s="52"/>
    </row>
    <row r="170" spans="1:10" x14ac:dyDescent="0.25">
      <c r="A170" t="s">
        <v>208</v>
      </c>
      <c r="B170" s="8" t="s">
        <v>298</v>
      </c>
      <c r="C170" s="15">
        <f>VLOOKUP($A170,RAW!$B$4:$S$283,14,FALSE)</f>
        <v>0</v>
      </c>
      <c r="D170" s="15">
        <f>VLOOKUP($A170,RAW!$B$4:$S$283,15,FALSE)</f>
        <v>0</v>
      </c>
      <c r="E170" s="1">
        <f t="shared" si="12"/>
        <v>0</v>
      </c>
      <c r="F170" s="1">
        <f t="shared" si="17"/>
        <v>0</v>
      </c>
      <c r="G170" s="16">
        <f t="shared" si="14"/>
        <v>0</v>
      </c>
      <c r="H170" s="16">
        <f t="shared" si="15"/>
        <v>0</v>
      </c>
      <c r="I170" s="3" t="str">
        <f t="shared" si="16"/>
        <v/>
      </c>
      <c r="J170" s="52"/>
    </row>
    <row r="171" spans="1:10" x14ac:dyDescent="0.25">
      <c r="A171" t="s">
        <v>209</v>
      </c>
      <c r="B171" s="8" t="s">
        <v>298</v>
      </c>
      <c r="C171" s="15">
        <f>VLOOKUP($A171,RAW!$B$4:$S$283,14,FALSE)</f>
        <v>0</v>
      </c>
      <c r="D171" s="15">
        <f>VLOOKUP($A171,RAW!$B$4:$S$283,15,FALSE)</f>
        <v>0</v>
      </c>
      <c r="E171" s="1">
        <f t="shared" si="12"/>
        <v>0</v>
      </c>
      <c r="F171" s="1">
        <f t="shared" si="17"/>
        <v>0</v>
      </c>
      <c r="G171" s="16">
        <f t="shared" si="14"/>
        <v>0</v>
      </c>
      <c r="H171" s="16">
        <f t="shared" si="15"/>
        <v>0</v>
      </c>
      <c r="I171" s="3" t="str">
        <f t="shared" si="16"/>
        <v/>
      </c>
      <c r="J171" s="52"/>
    </row>
    <row r="172" spans="1:10" x14ac:dyDescent="0.25">
      <c r="A172" t="s">
        <v>45</v>
      </c>
      <c r="B172" s="8" t="s">
        <v>298</v>
      </c>
      <c r="C172" s="15">
        <f>VLOOKUP($A172,RAW!$B$4:$S$283,14,FALSE)</f>
        <v>662000</v>
      </c>
      <c r="D172" s="15">
        <f>VLOOKUP($A172,RAW!$B$4:$S$283,15,FALSE)</f>
        <v>995823</v>
      </c>
      <c r="E172" s="1">
        <f t="shared" si="12"/>
        <v>333823</v>
      </c>
      <c r="F172" s="1">
        <f t="shared" si="17"/>
        <v>106362.54390226286</v>
      </c>
      <c r="G172" s="16">
        <f t="shared" si="14"/>
        <v>227460.45609773713</v>
      </c>
      <c r="H172" s="16">
        <f t="shared" si="15"/>
        <v>227460.45609773713</v>
      </c>
      <c r="I172" s="3">
        <f t="shared" si="16"/>
        <v>0.34359585513253343</v>
      </c>
      <c r="J172" s="52"/>
    </row>
    <row r="173" spans="1:10" x14ac:dyDescent="0.25">
      <c r="A173" t="s">
        <v>120</v>
      </c>
      <c r="B173" s="8" t="s">
        <v>298</v>
      </c>
      <c r="C173" s="15">
        <f>VLOOKUP($A173,RAW!$B$4:$S$283,14,FALSE)</f>
        <v>151100</v>
      </c>
      <c r="D173" s="15">
        <f>VLOOKUP($A173,RAW!$B$4:$S$283,15,FALSE)</f>
        <v>142974</v>
      </c>
      <c r="E173" s="1">
        <f t="shared" si="12"/>
        <v>-8126</v>
      </c>
      <c r="F173" s="1">
        <f t="shared" si="17"/>
        <v>24277.009642948517</v>
      </c>
      <c r="G173" s="16">
        <f t="shared" si="14"/>
        <v>-32403.009642948517</v>
      </c>
      <c r="H173" s="16">
        <f t="shared" si="15"/>
        <v>32403.009642948517</v>
      </c>
      <c r="I173" s="3">
        <f t="shared" si="16"/>
        <v>-0.21444744965551632</v>
      </c>
      <c r="J173" s="52"/>
    </row>
    <row r="174" spans="1:10" x14ac:dyDescent="0.25">
      <c r="A174" t="s">
        <v>46</v>
      </c>
      <c r="B174" s="8" t="s">
        <v>298</v>
      </c>
      <c r="C174" s="15">
        <f>VLOOKUP($A174,RAW!$B$4:$S$283,14,FALSE)</f>
        <v>1705100</v>
      </c>
      <c r="D174" s="15">
        <f>VLOOKUP($A174,RAW!$B$4:$S$283,15,FALSE)</f>
        <v>2416805</v>
      </c>
      <c r="E174" s="1">
        <f t="shared" si="12"/>
        <v>711705</v>
      </c>
      <c r="F174" s="1">
        <f t="shared" si="17"/>
        <v>273955.85137122113</v>
      </c>
      <c r="G174" s="16">
        <f t="shared" si="14"/>
        <v>437749.14862877887</v>
      </c>
      <c r="H174" s="16">
        <f t="shared" si="15"/>
        <v>437749.14862877887</v>
      </c>
      <c r="I174" s="3">
        <f t="shared" si="16"/>
        <v>0.25672931125962045</v>
      </c>
      <c r="J174" s="52"/>
    </row>
    <row r="175" spans="1:10" x14ac:dyDescent="0.25">
      <c r="A175" t="s">
        <v>47</v>
      </c>
      <c r="B175" s="8" t="s">
        <v>298</v>
      </c>
      <c r="C175" s="15">
        <f>VLOOKUP($A175,RAW!$B$4:$S$283,14,FALSE)</f>
        <v>0</v>
      </c>
      <c r="D175" s="15">
        <f>VLOOKUP($A175,RAW!$B$4:$S$283,15,FALSE)</f>
        <v>0</v>
      </c>
      <c r="E175" s="1">
        <f t="shared" si="12"/>
        <v>0</v>
      </c>
      <c r="F175" s="1">
        <f t="shared" si="17"/>
        <v>0</v>
      </c>
      <c r="G175" s="16">
        <f t="shared" si="14"/>
        <v>0</v>
      </c>
      <c r="H175" s="16">
        <f t="shared" si="15"/>
        <v>0</v>
      </c>
      <c r="I175" s="3" t="str">
        <f t="shared" si="16"/>
        <v/>
      </c>
      <c r="J175" s="52"/>
    </row>
    <row r="176" spans="1:10" x14ac:dyDescent="0.25">
      <c r="A176" t="s">
        <v>106</v>
      </c>
      <c r="B176" s="8" t="s">
        <v>299</v>
      </c>
      <c r="C176" s="15">
        <f>VLOOKUP($A176,RAW!$B$4:$S$283,14,FALSE)</f>
        <v>1131700</v>
      </c>
      <c r="D176" s="15">
        <f>VLOOKUP($A176,RAW!$B$4:$S$283,15,FALSE)</f>
        <v>1708754</v>
      </c>
      <c r="E176" s="1">
        <f t="shared" si="12"/>
        <v>577054</v>
      </c>
      <c r="F176" s="1">
        <f t="shared" si="17"/>
        <v>181828.53615436688</v>
      </c>
      <c r="G176" s="16">
        <f t="shared" si="14"/>
        <v>395225.46384563309</v>
      </c>
      <c r="H176" s="16">
        <f t="shared" si="15"/>
        <v>395225.46384563309</v>
      </c>
      <c r="I176" s="3">
        <f t="shared" si="16"/>
        <v>0.34923165489584967</v>
      </c>
      <c r="J176" s="52"/>
    </row>
    <row r="177" spans="1:10" x14ac:dyDescent="0.25">
      <c r="A177" t="s">
        <v>87</v>
      </c>
      <c r="B177" s="8" t="s">
        <v>298</v>
      </c>
      <c r="C177" s="15">
        <f>VLOOKUP($A177,RAW!$B$4:$S$283,14,FALSE)</f>
        <v>48700</v>
      </c>
      <c r="D177" s="15">
        <f>VLOOKUP($A177,RAW!$B$4:$S$283,15,FALSE)</f>
        <v>51881</v>
      </c>
      <c r="E177" s="1">
        <f t="shared" si="12"/>
        <v>3181</v>
      </c>
      <c r="F177" s="1">
        <f t="shared" si="17"/>
        <v>7824.5557221151075</v>
      </c>
      <c r="G177" s="16">
        <f t="shared" si="14"/>
        <v>-4643.5557221151075</v>
      </c>
      <c r="H177" s="16">
        <f t="shared" si="15"/>
        <v>4643.5557221151075</v>
      </c>
      <c r="I177" s="3">
        <f t="shared" si="16"/>
        <v>-9.535022016663465E-2</v>
      </c>
      <c r="J177" s="52"/>
    </row>
    <row r="178" spans="1:10" x14ac:dyDescent="0.25">
      <c r="A178" t="s">
        <v>88</v>
      </c>
      <c r="B178" s="8" t="s">
        <v>298</v>
      </c>
      <c r="C178" s="15">
        <f>VLOOKUP($A178,RAW!$B$4:$S$283,14,FALSE)</f>
        <v>443700</v>
      </c>
      <c r="D178" s="15">
        <f>VLOOKUP($A178,RAW!$B$4:$S$283,15,FALSE)</f>
        <v>1054989</v>
      </c>
      <c r="E178" s="1">
        <f t="shared" si="12"/>
        <v>611289</v>
      </c>
      <c r="F178" s="1">
        <f t="shared" si="17"/>
        <v>71288.611373767417</v>
      </c>
      <c r="G178" s="16">
        <f t="shared" si="14"/>
        <v>540000.38862623263</v>
      </c>
      <c r="H178" s="16">
        <f t="shared" si="15"/>
        <v>540000.38862623263</v>
      </c>
      <c r="I178" s="3">
        <f t="shared" si="16"/>
        <v>1.2170394154298685</v>
      </c>
      <c r="J178" s="52"/>
    </row>
    <row r="179" spans="1:10" x14ac:dyDescent="0.25">
      <c r="A179" t="s">
        <v>89</v>
      </c>
      <c r="B179" s="8" t="s">
        <v>298</v>
      </c>
      <c r="C179" s="15">
        <f>VLOOKUP($A179,RAW!$B$4:$S$283,14,FALSE)</f>
        <v>0</v>
      </c>
      <c r="D179" s="15">
        <f>VLOOKUP($A179,RAW!$B$4:$S$283,15,FALSE)</f>
        <v>0</v>
      </c>
      <c r="E179" s="1">
        <f t="shared" si="12"/>
        <v>0</v>
      </c>
      <c r="F179" s="1">
        <f t="shared" si="17"/>
        <v>0</v>
      </c>
      <c r="G179" s="16">
        <f t="shared" si="14"/>
        <v>0</v>
      </c>
      <c r="H179" s="16">
        <f t="shared" si="15"/>
        <v>0</v>
      </c>
      <c r="I179" s="3" t="str">
        <f t="shared" si="16"/>
        <v/>
      </c>
      <c r="J179" s="52"/>
    </row>
    <row r="180" spans="1:10" x14ac:dyDescent="0.25">
      <c r="A180" t="s">
        <v>210</v>
      </c>
      <c r="B180" s="8" t="s">
        <v>299</v>
      </c>
      <c r="C180" s="15">
        <f>VLOOKUP($A180,RAW!$B$4:$S$283,14,FALSE)</f>
        <v>55200</v>
      </c>
      <c r="D180" s="15">
        <f>VLOOKUP($A180,RAW!$B$4:$S$283,15,FALSE)</f>
        <v>30401</v>
      </c>
      <c r="E180" s="1">
        <f t="shared" si="12"/>
        <v>-24799</v>
      </c>
      <c r="F180" s="1">
        <f t="shared" si="17"/>
        <v>8868.9009416992594</v>
      </c>
      <c r="G180" s="16">
        <f t="shared" si="14"/>
        <v>-33667.900941699263</v>
      </c>
      <c r="H180" s="16">
        <f t="shared" si="15"/>
        <v>33667.900941699263</v>
      </c>
      <c r="I180" s="3">
        <f t="shared" si="16"/>
        <v>-0.6099257416974504</v>
      </c>
      <c r="J180" s="52"/>
    </row>
    <row r="181" spans="1:10" x14ac:dyDescent="0.25">
      <c r="A181" t="s">
        <v>223</v>
      </c>
      <c r="B181" s="8" t="s">
        <v>299</v>
      </c>
      <c r="C181" s="15">
        <f>VLOOKUP($A181,RAW!$B$4:$S$283,14,FALSE)</f>
        <v>11421100</v>
      </c>
      <c r="D181" s="15">
        <f>VLOOKUP($A181,RAW!$B$4:$S$283,15,FALSE)</f>
        <v>9987874</v>
      </c>
      <c r="E181" s="1">
        <f t="shared" si="12"/>
        <v>-1433226</v>
      </c>
      <c r="F181" s="1">
        <f t="shared" si="17"/>
        <v>1835010.9519065474</v>
      </c>
      <c r="G181" s="16">
        <f t="shared" si="14"/>
        <v>-3268236.9519065474</v>
      </c>
      <c r="H181" s="16">
        <f t="shared" si="15"/>
        <v>3268236.9519065474</v>
      </c>
      <c r="I181" s="3">
        <f t="shared" si="16"/>
        <v>-0.2861578089594301</v>
      </c>
      <c r="J181" s="52"/>
    </row>
    <row r="182" spans="1:10" x14ac:dyDescent="0.25">
      <c r="A182" t="s">
        <v>158</v>
      </c>
      <c r="B182" s="8" t="s">
        <v>298</v>
      </c>
      <c r="C182" s="15">
        <f>VLOOKUP($A182,RAW!$B$4:$S$283,14,FALSE)</f>
        <v>54400</v>
      </c>
      <c r="D182" s="15">
        <f>VLOOKUP($A182,RAW!$B$4:$S$283,15,FALSE)</f>
        <v>90987</v>
      </c>
      <c r="E182" s="1">
        <f t="shared" si="12"/>
        <v>36587</v>
      </c>
      <c r="F182" s="1">
        <f t="shared" si="17"/>
        <v>8740.3661454427493</v>
      </c>
      <c r="G182" s="16">
        <f t="shared" si="14"/>
        <v>27846.633854557251</v>
      </c>
      <c r="H182" s="16">
        <f t="shared" si="15"/>
        <v>27846.633854557251</v>
      </c>
      <c r="I182" s="3">
        <f t="shared" si="16"/>
        <v>0.51188665173818471</v>
      </c>
      <c r="J182" s="52"/>
    </row>
    <row r="183" spans="1:10" x14ac:dyDescent="0.25">
      <c r="A183" t="s">
        <v>54</v>
      </c>
      <c r="B183" s="8" t="s">
        <v>298</v>
      </c>
      <c r="C183" s="15">
        <f>VLOOKUP($A183,RAW!$B$4:$S$283,14,FALSE)</f>
        <v>27900</v>
      </c>
      <c r="D183" s="15">
        <f>VLOOKUP($A183,RAW!$B$4:$S$283,15,FALSE)</f>
        <v>29073</v>
      </c>
      <c r="E183" s="1">
        <f t="shared" si="12"/>
        <v>1173</v>
      </c>
      <c r="F183" s="1">
        <f t="shared" si="17"/>
        <v>4482.6510194458215</v>
      </c>
      <c r="G183" s="16">
        <f t="shared" si="14"/>
        <v>-3309.6510194458215</v>
      </c>
      <c r="H183" s="16">
        <f t="shared" si="15"/>
        <v>3309.6510194458215</v>
      </c>
      <c r="I183" s="3">
        <f t="shared" si="16"/>
        <v>-0.11862548456795059</v>
      </c>
      <c r="J183" s="52"/>
    </row>
    <row r="184" spans="1:10" x14ac:dyDescent="0.25">
      <c r="A184" t="s">
        <v>55</v>
      </c>
      <c r="B184" s="8" t="s">
        <v>298</v>
      </c>
      <c r="C184" s="15">
        <f>VLOOKUP($A184,RAW!$B$4:$S$283,14,FALSE)</f>
        <v>0</v>
      </c>
      <c r="D184" s="15">
        <f>VLOOKUP($A184,RAW!$B$4:$S$283,15,FALSE)</f>
        <v>0</v>
      </c>
      <c r="E184" s="1">
        <f t="shared" si="12"/>
        <v>0</v>
      </c>
      <c r="F184" s="1">
        <f t="shared" si="17"/>
        <v>0</v>
      </c>
      <c r="G184" s="16">
        <f t="shared" si="14"/>
        <v>0</v>
      </c>
      <c r="H184" s="16">
        <f t="shared" si="15"/>
        <v>0</v>
      </c>
      <c r="I184" s="3" t="str">
        <f t="shared" si="16"/>
        <v/>
      </c>
      <c r="J184" s="52"/>
    </row>
    <row r="185" spans="1:10" x14ac:dyDescent="0.25">
      <c r="A185" t="s">
        <v>159</v>
      </c>
      <c r="B185" s="8" t="s">
        <v>298</v>
      </c>
      <c r="C185" s="15">
        <f>VLOOKUP($A185,RAW!$B$4:$S$283,14,FALSE)</f>
        <v>648700</v>
      </c>
      <c r="D185" s="15">
        <f>VLOOKUP($A185,RAW!$B$4:$S$283,15,FALSE)</f>
        <v>807813</v>
      </c>
      <c r="E185" s="1">
        <f t="shared" si="12"/>
        <v>159113</v>
      </c>
      <c r="F185" s="1">
        <f t="shared" si="17"/>
        <v>104225.65291449837</v>
      </c>
      <c r="G185" s="16">
        <f t="shared" si="14"/>
        <v>54887.347085501635</v>
      </c>
      <c r="H185" s="16">
        <f t="shared" si="15"/>
        <v>54887.347085501635</v>
      </c>
      <c r="I185" s="3">
        <f t="shared" si="16"/>
        <v>8.4611295029291864E-2</v>
      </c>
      <c r="J185" s="52"/>
    </row>
    <row r="186" spans="1:10" x14ac:dyDescent="0.25">
      <c r="A186" t="s">
        <v>211</v>
      </c>
      <c r="B186" s="8" t="s">
        <v>298</v>
      </c>
      <c r="C186" s="15">
        <f>VLOOKUP($A186,RAW!$B$4:$S$283,14,FALSE)</f>
        <v>233000</v>
      </c>
      <c r="D186" s="15">
        <f>VLOOKUP($A186,RAW!$B$4:$S$283,15,FALSE)</f>
        <v>189841</v>
      </c>
      <c r="E186" s="1">
        <f t="shared" si="12"/>
        <v>-43159</v>
      </c>
      <c r="F186" s="1">
        <f t="shared" si="17"/>
        <v>37435.759409708829</v>
      </c>
      <c r="G186" s="16">
        <f t="shared" si="14"/>
        <v>-80594.759409708829</v>
      </c>
      <c r="H186" s="16">
        <f t="shared" si="15"/>
        <v>80594.759409708829</v>
      </c>
      <c r="I186" s="3">
        <f t="shared" si="16"/>
        <v>-0.3459002549772911</v>
      </c>
      <c r="J186" s="52"/>
    </row>
    <row r="187" spans="1:10" x14ac:dyDescent="0.25">
      <c r="A187" t="s">
        <v>160</v>
      </c>
      <c r="B187" s="8" t="s">
        <v>298</v>
      </c>
      <c r="C187" s="15">
        <f>VLOOKUP($A187,RAW!$B$4:$S$283,14,FALSE)</f>
        <v>18853.5</v>
      </c>
      <c r="D187" s="15">
        <f>VLOOKUP($A187,RAW!$B$4:$S$283,15,FALSE)</f>
        <v>20614.75</v>
      </c>
      <c r="E187" s="1">
        <f t="shared" si="12"/>
        <v>1761.25</v>
      </c>
      <c r="F187" s="1">
        <f t="shared" si="17"/>
        <v>3029.1634765276631</v>
      </c>
      <c r="G187" s="16">
        <f t="shared" si="14"/>
        <v>-1267.9134765276631</v>
      </c>
      <c r="H187" s="16">
        <f t="shared" si="15"/>
        <v>1267.9134765276631</v>
      </c>
      <c r="I187" s="3">
        <f t="shared" si="16"/>
        <v>-6.7250827513600286E-2</v>
      </c>
      <c r="J187" s="52"/>
    </row>
    <row r="188" spans="1:10" x14ac:dyDescent="0.25">
      <c r="A188" t="s">
        <v>161</v>
      </c>
      <c r="B188" s="8" t="s">
        <v>299</v>
      </c>
      <c r="C188" s="15">
        <f>VLOOKUP($A188,RAW!$B$4:$S$283,14,FALSE)</f>
        <v>40600</v>
      </c>
      <c r="D188" s="15">
        <f>VLOOKUP($A188,RAW!$B$4:$S$283,15,FALSE)</f>
        <v>40406</v>
      </c>
      <c r="E188" s="1">
        <f t="shared" si="12"/>
        <v>-194</v>
      </c>
      <c r="F188" s="1">
        <f t="shared" si="17"/>
        <v>6523.1409100179335</v>
      </c>
      <c r="G188" s="16">
        <f t="shared" si="14"/>
        <v>-6717.1409100179335</v>
      </c>
      <c r="H188" s="16">
        <f t="shared" si="15"/>
        <v>6717.1409100179335</v>
      </c>
      <c r="I188" s="3">
        <f t="shared" si="16"/>
        <v>-0.16544682044379147</v>
      </c>
      <c r="J188" s="52"/>
    </row>
    <row r="189" spans="1:10" x14ac:dyDescent="0.25">
      <c r="A189" t="s">
        <v>56</v>
      </c>
      <c r="B189" s="8" t="s">
        <v>298</v>
      </c>
      <c r="C189" s="15">
        <f>VLOOKUP($A189,RAW!$B$4:$S$283,14,FALSE)</f>
        <v>733200</v>
      </c>
      <c r="D189" s="15">
        <f>VLOOKUP($A189,RAW!$B$4:$S$283,15,FALSE)</f>
        <v>891324</v>
      </c>
      <c r="E189" s="1">
        <f t="shared" si="12"/>
        <v>158124</v>
      </c>
      <c r="F189" s="1">
        <f t="shared" si="17"/>
        <v>117802.14076909234</v>
      </c>
      <c r="G189" s="16">
        <f t="shared" si="14"/>
        <v>40321.859230907663</v>
      </c>
      <c r="H189" s="16">
        <f t="shared" si="15"/>
        <v>40321.859230907663</v>
      </c>
      <c r="I189" s="3">
        <f t="shared" si="16"/>
        <v>5.4994352469868606E-2</v>
      </c>
      <c r="J189" s="52"/>
    </row>
    <row r="190" spans="1:10" x14ac:dyDescent="0.25">
      <c r="A190" t="s">
        <v>57</v>
      </c>
      <c r="B190" s="8" t="s">
        <v>298</v>
      </c>
      <c r="C190" s="15">
        <f>VLOOKUP($A190,RAW!$B$4:$S$283,14,FALSE)</f>
        <v>162500</v>
      </c>
      <c r="D190" s="15">
        <f>VLOOKUP($A190,RAW!$B$4:$S$283,15,FALSE)</f>
        <v>206279</v>
      </c>
      <c r="E190" s="1">
        <f t="shared" si="12"/>
        <v>43779</v>
      </c>
      <c r="F190" s="1">
        <f t="shared" si="17"/>
        <v>26108.630489603798</v>
      </c>
      <c r="G190" s="16">
        <f t="shared" si="14"/>
        <v>17670.369510396202</v>
      </c>
      <c r="H190" s="16">
        <f t="shared" si="15"/>
        <v>17670.369510396202</v>
      </c>
      <c r="I190" s="3">
        <f t="shared" si="16"/>
        <v>0.10874073544859202</v>
      </c>
      <c r="J190" s="52"/>
    </row>
    <row r="191" spans="1:10" x14ac:dyDescent="0.25">
      <c r="A191" t="s">
        <v>162</v>
      </c>
      <c r="B191" s="8" t="s">
        <v>298</v>
      </c>
      <c r="C191" s="15">
        <f>VLOOKUP($A191,RAW!$B$4:$S$283,14,FALSE)</f>
        <v>30500</v>
      </c>
      <c r="D191" s="15">
        <f>VLOOKUP($A191,RAW!$B$4:$S$283,15,FALSE)</f>
        <v>53818</v>
      </c>
      <c r="E191" s="1">
        <f t="shared" si="12"/>
        <v>23318</v>
      </c>
      <c r="F191" s="1">
        <f t="shared" si="17"/>
        <v>4900.3891072794822</v>
      </c>
      <c r="G191" s="16">
        <f t="shared" si="14"/>
        <v>18417.610892720517</v>
      </c>
      <c r="H191" s="16">
        <f t="shared" si="15"/>
        <v>18417.610892720517</v>
      </c>
      <c r="I191" s="3">
        <f t="shared" si="16"/>
        <v>0.60385609484329561</v>
      </c>
      <c r="J191" s="52"/>
    </row>
    <row r="192" spans="1:10" x14ac:dyDescent="0.25">
      <c r="A192" t="s">
        <v>11</v>
      </c>
      <c r="B192" s="8" t="s">
        <v>298</v>
      </c>
      <c r="C192" s="15">
        <f>VLOOKUP($A192,RAW!$B$4:$S$283,14,FALSE)</f>
        <v>109800</v>
      </c>
      <c r="D192" s="15">
        <f>VLOOKUP($A192,RAW!$B$4:$S$283,15,FALSE)</f>
        <v>167387</v>
      </c>
      <c r="E192" s="1">
        <f t="shared" si="12"/>
        <v>57587</v>
      </c>
      <c r="F192" s="1">
        <f t="shared" si="17"/>
        <v>17641.400786206137</v>
      </c>
      <c r="G192" s="16">
        <f t="shared" si="14"/>
        <v>39945.599213793859</v>
      </c>
      <c r="H192" s="16">
        <f t="shared" si="15"/>
        <v>39945.599213793859</v>
      </c>
      <c r="I192" s="3">
        <f t="shared" si="16"/>
        <v>0.36380327152817721</v>
      </c>
      <c r="J192" s="52"/>
    </row>
    <row r="193" spans="1:10" x14ac:dyDescent="0.25">
      <c r="A193" t="s">
        <v>212</v>
      </c>
      <c r="B193" s="8" t="s">
        <v>298</v>
      </c>
      <c r="C193" s="15">
        <f>VLOOKUP($A193,RAW!$B$4:$S$283,14,FALSE)</f>
        <v>112200</v>
      </c>
      <c r="D193" s="15">
        <f>VLOOKUP($A193,RAW!$B$4:$S$283,15,FALSE)</f>
        <v>126976</v>
      </c>
      <c r="E193" s="1">
        <f t="shared" si="12"/>
        <v>14776</v>
      </c>
      <c r="F193" s="1">
        <f t="shared" si="17"/>
        <v>18027.005174975668</v>
      </c>
      <c r="G193" s="16">
        <f t="shared" si="14"/>
        <v>-3251.0051749756676</v>
      </c>
      <c r="H193" s="16">
        <f t="shared" si="15"/>
        <v>3251.0051749756676</v>
      </c>
      <c r="I193" s="3">
        <f t="shared" si="16"/>
        <v>-2.8975090686057643E-2</v>
      </c>
      <c r="J193" s="52"/>
    </row>
    <row r="194" spans="1:10" x14ac:dyDescent="0.25">
      <c r="A194" t="s">
        <v>58</v>
      </c>
      <c r="B194" s="8" t="s">
        <v>298</v>
      </c>
      <c r="C194" s="15">
        <f>VLOOKUP($A194,RAW!$B$4:$S$283,14,FALSE)</f>
        <v>458400</v>
      </c>
      <c r="D194" s="15">
        <f>VLOOKUP($A194,RAW!$B$4:$S$283,15,FALSE)</f>
        <v>617673</v>
      </c>
      <c r="E194" s="1">
        <f t="shared" ref="E194:E256" si="18">D194-C194</f>
        <v>159273</v>
      </c>
      <c r="F194" s="1">
        <f t="shared" ref="F194:F256" si="19">+C194*E$260</f>
        <v>73650.438254980807</v>
      </c>
      <c r="G194" s="16">
        <f t="shared" ref="G194:G256" si="20">+E194-F194</f>
        <v>85622.561745019193</v>
      </c>
      <c r="H194" s="16">
        <f t="shared" ref="H194:H256" si="21">ABS(G194)</f>
        <v>85622.561745019193</v>
      </c>
      <c r="I194" s="3">
        <f t="shared" si="16"/>
        <v>0.18678569316103663</v>
      </c>
      <c r="J194" s="52"/>
    </row>
    <row r="195" spans="1:10" x14ac:dyDescent="0.25">
      <c r="A195" t="s">
        <v>52</v>
      </c>
      <c r="B195" s="8" t="s">
        <v>298</v>
      </c>
      <c r="C195" s="15">
        <f>VLOOKUP($A195,RAW!$B$4:$S$283,14,FALSE)</f>
        <v>34000</v>
      </c>
      <c r="D195" s="15">
        <f>VLOOKUP($A195,RAW!$B$4:$S$283,15,FALSE)</f>
        <v>41258</v>
      </c>
      <c r="E195" s="1">
        <f t="shared" si="18"/>
        <v>7258</v>
      </c>
      <c r="F195" s="1">
        <f t="shared" si="19"/>
        <v>5462.7288409017183</v>
      </c>
      <c r="G195" s="16">
        <f t="shared" si="20"/>
        <v>1795.2711590982817</v>
      </c>
      <c r="H195" s="16">
        <f t="shared" si="21"/>
        <v>1795.2711590982817</v>
      </c>
      <c r="I195" s="3">
        <f t="shared" ref="I195:I256" si="22">IFERROR(+G195/C195,"")</f>
        <v>5.2802092914655346E-2</v>
      </c>
      <c r="J195" s="52"/>
    </row>
    <row r="196" spans="1:10" x14ac:dyDescent="0.25">
      <c r="A196" t="s">
        <v>163</v>
      </c>
      <c r="B196" s="8" t="s">
        <v>298</v>
      </c>
      <c r="C196" s="15">
        <f>VLOOKUP($A196,RAW!$B$4:$S$283,14,FALSE)</f>
        <v>0</v>
      </c>
      <c r="D196" s="15">
        <f>VLOOKUP($A196,RAW!$B$4:$S$283,15,FALSE)</f>
        <v>0</v>
      </c>
      <c r="E196" s="1">
        <f t="shared" si="18"/>
        <v>0</v>
      </c>
      <c r="F196" s="1">
        <f t="shared" si="19"/>
        <v>0</v>
      </c>
      <c r="G196" s="16">
        <f t="shared" si="20"/>
        <v>0</v>
      </c>
      <c r="H196" s="16">
        <f t="shared" si="21"/>
        <v>0</v>
      </c>
      <c r="I196" s="3" t="str">
        <f t="shared" si="22"/>
        <v/>
      </c>
      <c r="J196" s="52"/>
    </row>
    <row r="197" spans="1:10" x14ac:dyDescent="0.25">
      <c r="A197" t="s">
        <v>4</v>
      </c>
      <c r="B197" s="8" t="s">
        <v>298</v>
      </c>
      <c r="C197" s="15">
        <f>VLOOKUP($A197,RAW!$B$4:$S$283,14,FALSE)</f>
        <v>30200</v>
      </c>
      <c r="D197" s="15">
        <f>VLOOKUP($A197,RAW!$B$4:$S$283,15,FALSE)</f>
        <v>54967</v>
      </c>
      <c r="E197" s="1">
        <f t="shared" si="18"/>
        <v>24767</v>
      </c>
      <c r="F197" s="1">
        <f t="shared" si="19"/>
        <v>4852.1885586832905</v>
      </c>
      <c r="G197" s="16">
        <f t="shared" si="20"/>
        <v>19914.81144131671</v>
      </c>
      <c r="H197" s="16">
        <f t="shared" si="21"/>
        <v>19914.81144131671</v>
      </c>
      <c r="I197" s="3">
        <f t="shared" si="22"/>
        <v>0.65943084242770567</v>
      </c>
      <c r="J197" s="52"/>
    </row>
    <row r="198" spans="1:10" x14ac:dyDescent="0.25">
      <c r="A198" t="s">
        <v>164</v>
      </c>
      <c r="B198" s="8" t="s">
        <v>298</v>
      </c>
      <c r="C198" s="15">
        <f>VLOOKUP($A198,RAW!$B$4:$S$283,14,FALSE)</f>
        <v>565200</v>
      </c>
      <c r="D198" s="15">
        <f>VLOOKUP($A198,RAW!$B$4:$S$283,15,FALSE)</f>
        <v>585612</v>
      </c>
      <c r="E198" s="1">
        <f t="shared" si="18"/>
        <v>20412</v>
      </c>
      <c r="F198" s="1">
        <f t="shared" si="19"/>
        <v>90809.833555225021</v>
      </c>
      <c r="G198" s="16">
        <f t="shared" si="20"/>
        <v>-70397.833555225021</v>
      </c>
      <c r="H198" s="16">
        <f t="shared" si="21"/>
        <v>70397.833555225021</v>
      </c>
      <c r="I198" s="3">
        <f t="shared" si="22"/>
        <v>-0.12455384563911008</v>
      </c>
      <c r="J198" s="52"/>
    </row>
    <row r="199" spans="1:10" x14ac:dyDescent="0.25">
      <c r="A199" t="s">
        <v>245</v>
      </c>
      <c r="B199" s="8" t="s">
        <v>298</v>
      </c>
      <c r="C199" s="15">
        <f>VLOOKUP($A199,RAW!$B$4:$S$283,14,FALSE)</f>
        <v>541000</v>
      </c>
      <c r="D199" s="15">
        <f>VLOOKUP($A199,RAW!$B$4:$S$283,15,FALSE)</f>
        <v>687250</v>
      </c>
      <c r="E199" s="1">
        <f t="shared" si="18"/>
        <v>146250</v>
      </c>
      <c r="F199" s="1">
        <f t="shared" si="19"/>
        <v>86921.655968465566</v>
      </c>
      <c r="G199" s="16">
        <f t="shared" si="20"/>
        <v>59328.344031534434</v>
      </c>
      <c r="H199" s="16">
        <f t="shared" si="21"/>
        <v>59328.344031534434</v>
      </c>
      <c r="I199" s="3">
        <f t="shared" si="22"/>
        <v>0.10966422186974942</v>
      </c>
      <c r="J199" s="52"/>
    </row>
    <row r="200" spans="1:10" x14ac:dyDescent="0.25">
      <c r="A200" t="s">
        <v>246</v>
      </c>
      <c r="B200" s="8" t="s">
        <v>298</v>
      </c>
      <c r="C200" s="15">
        <f>VLOOKUP($A200,RAW!$B$4:$S$283,14,FALSE)</f>
        <v>26400</v>
      </c>
      <c r="D200" s="15">
        <f>VLOOKUP($A200,RAW!$B$4:$S$283,15,FALSE)</f>
        <v>39125</v>
      </c>
      <c r="E200" s="1">
        <f t="shared" si="18"/>
        <v>12725</v>
      </c>
      <c r="F200" s="1">
        <f t="shared" si="19"/>
        <v>4241.6482764648636</v>
      </c>
      <c r="G200" s="16">
        <f t="shared" si="20"/>
        <v>8483.3517235351355</v>
      </c>
      <c r="H200" s="16">
        <f t="shared" si="21"/>
        <v>8483.3517235351355</v>
      </c>
      <c r="I200" s="3">
        <f t="shared" si="22"/>
        <v>0.32133908043693693</v>
      </c>
      <c r="J200" s="52"/>
    </row>
    <row r="201" spans="1:10" x14ac:dyDescent="0.25">
      <c r="A201" t="s">
        <v>90</v>
      </c>
      <c r="B201" s="8" t="s">
        <v>298</v>
      </c>
      <c r="C201" s="15">
        <f>VLOOKUP($A201,RAW!$B$4:$S$283,14,FALSE)</f>
        <v>41400</v>
      </c>
      <c r="D201" s="15">
        <f>VLOOKUP($A201,RAW!$B$4:$S$283,15,FALSE)</f>
        <v>54294</v>
      </c>
      <c r="E201" s="1">
        <f t="shared" si="18"/>
        <v>12894</v>
      </c>
      <c r="F201" s="1">
        <f t="shared" si="19"/>
        <v>6651.6757062744446</v>
      </c>
      <c r="G201" s="16">
        <f t="shared" si="20"/>
        <v>6242.3242937255554</v>
      </c>
      <c r="H201" s="16">
        <f t="shared" si="21"/>
        <v>6242.3242937255554</v>
      </c>
      <c r="I201" s="3">
        <f t="shared" si="22"/>
        <v>0.15078078004168008</v>
      </c>
      <c r="J201" s="52"/>
    </row>
    <row r="202" spans="1:10" x14ac:dyDescent="0.25">
      <c r="A202" t="s">
        <v>213</v>
      </c>
      <c r="B202" s="8" t="s">
        <v>298</v>
      </c>
      <c r="C202" s="15">
        <f>VLOOKUP($A202,RAW!$B$4:$S$283,14,FALSE)</f>
        <v>33800</v>
      </c>
      <c r="D202" s="15">
        <f>VLOOKUP($A202,RAW!$B$4:$S$283,15,FALSE)</f>
        <v>41687</v>
      </c>
      <c r="E202" s="1">
        <f t="shared" si="18"/>
        <v>7887</v>
      </c>
      <c r="F202" s="1">
        <f t="shared" si="19"/>
        <v>5430.5951418375898</v>
      </c>
      <c r="G202" s="16">
        <f t="shared" si="20"/>
        <v>2456.4048581624102</v>
      </c>
      <c r="H202" s="16">
        <f t="shared" si="21"/>
        <v>2456.4048581624102</v>
      </c>
      <c r="I202" s="3">
        <f t="shared" si="22"/>
        <v>7.2674699945633442E-2</v>
      </c>
      <c r="J202" s="52"/>
    </row>
    <row r="203" spans="1:10" x14ac:dyDescent="0.25">
      <c r="A203" t="s">
        <v>247</v>
      </c>
      <c r="B203" s="8" t="s">
        <v>298</v>
      </c>
      <c r="C203" s="15">
        <f>VLOOKUP($A203,RAW!$B$4:$S$283,14,FALSE)</f>
        <v>542300</v>
      </c>
      <c r="D203" s="15">
        <f>VLOOKUP($A203,RAW!$B$4:$S$283,15,FALSE)</f>
        <v>504113</v>
      </c>
      <c r="E203" s="1">
        <f t="shared" si="18"/>
        <v>-38187</v>
      </c>
      <c r="F203" s="1">
        <f t="shared" si="19"/>
        <v>87130.525012382393</v>
      </c>
      <c r="G203" s="16">
        <f t="shared" si="20"/>
        <v>-125317.52501238239</v>
      </c>
      <c r="H203" s="16">
        <f t="shared" si="21"/>
        <v>125317.52501238239</v>
      </c>
      <c r="I203" s="3">
        <f t="shared" si="22"/>
        <v>-0.23108523882054655</v>
      </c>
      <c r="J203" s="52"/>
    </row>
    <row r="204" spans="1:10" x14ac:dyDescent="0.25">
      <c r="A204" t="s">
        <v>165</v>
      </c>
      <c r="B204" s="8" t="s">
        <v>298</v>
      </c>
      <c r="C204" s="15">
        <f>VLOOKUP($A204,RAW!$B$4:$S$283,14,FALSE)</f>
        <v>335700</v>
      </c>
      <c r="D204" s="15">
        <f>VLOOKUP($A204,RAW!$B$4:$S$283,15,FALSE)</f>
        <v>397043</v>
      </c>
      <c r="E204" s="1">
        <f t="shared" si="18"/>
        <v>61343</v>
      </c>
      <c r="F204" s="1">
        <f t="shared" si="19"/>
        <v>53936.413879138432</v>
      </c>
      <c r="G204" s="16">
        <f t="shared" si="20"/>
        <v>7406.5861208615679</v>
      </c>
      <c r="H204" s="16">
        <f t="shared" si="21"/>
        <v>7406.5861208615679</v>
      </c>
      <c r="I204" s="3">
        <f t="shared" si="22"/>
        <v>2.2063110279599545E-2</v>
      </c>
      <c r="J204" s="52"/>
    </row>
    <row r="205" spans="1:10" x14ac:dyDescent="0.25">
      <c r="A205" t="s">
        <v>227</v>
      </c>
      <c r="B205" s="8" t="s">
        <v>299</v>
      </c>
      <c r="C205" s="15">
        <f>VLOOKUP($A205,RAW!$B$4:$S$283,14,FALSE)</f>
        <v>844300</v>
      </c>
      <c r="D205" s="15">
        <f>VLOOKUP($A205,RAW!$B$4:$S$283,15,FALSE)</f>
        <v>736330</v>
      </c>
      <c r="E205" s="1">
        <f t="shared" si="18"/>
        <v>-107970</v>
      </c>
      <c r="F205" s="1">
        <f t="shared" si="19"/>
        <v>135652.41059921531</v>
      </c>
      <c r="G205" s="16">
        <f t="shared" si="20"/>
        <v>-243622.41059921531</v>
      </c>
      <c r="H205" s="16">
        <f t="shared" si="21"/>
        <v>243622.41059921531</v>
      </c>
      <c r="I205" s="3">
        <f t="shared" si="22"/>
        <v>-0.28854958024305971</v>
      </c>
      <c r="J205" s="52"/>
    </row>
    <row r="206" spans="1:10" x14ac:dyDescent="0.25">
      <c r="A206" t="s">
        <v>75</v>
      </c>
      <c r="B206" s="8" t="s">
        <v>299</v>
      </c>
      <c r="C206" s="15">
        <f>VLOOKUP($A206,RAW!$B$4:$S$283,14,FALSE)</f>
        <v>1190500</v>
      </c>
      <c r="D206" s="15">
        <f>VLOOKUP($A206,RAW!$B$4:$S$283,15,FALSE)</f>
        <v>2188642</v>
      </c>
      <c r="E206" s="1">
        <f t="shared" si="18"/>
        <v>998142</v>
      </c>
      <c r="F206" s="1">
        <f t="shared" si="19"/>
        <v>191275.84367922044</v>
      </c>
      <c r="G206" s="16">
        <f t="shared" si="20"/>
        <v>806866.15632077958</v>
      </c>
      <c r="H206" s="16">
        <f t="shared" si="21"/>
        <v>806866.15632077958</v>
      </c>
      <c r="I206" s="3">
        <f t="shared" si="22"/>
        <v>0.67775401622913023</v>
      </c>
      <c r="J206" s="52"/>
    </row>
    <row r="207" spans="1:10" x14ac:dyDescent="0.25">
      <c r="A207" t="s">
        <v>24</v>
      </c>
      <c r="B207" s="8" t="s">
        <v>298</v>
      </c>
      <c r="C207" s="15">
        <f>VLOOKUP($A207,RAW!$B$4:$S$283,14,FALSE)</f>
        <v>693400</v>
      </c>
      <c r="D207" s="15">
        <f>VLOOKUP($A207,RAW!$B$4:$S$283,15,FALSE)</f>
        <v>879731</v>
      </c>
      <c r="E207" s="1">
        <f t="shared" si="18"/>
        <v>186331</v>
      </c>
      <c r="F207" s="1">
        <f t="shared" si="19"/>
        <v>111407.53465533092</v>
      </c>
      <c r="G207" s="16">
        <f t="shared" si="20"/>
        <v>74923.465344669079</v>
      </c>
      <c r="H207" s="16">
        <f t="shared" si="21"/>
        <v>74923.465344669079</v>
      </c>
      <c r="I207" s="3">
        <f t="shared" si="22"/>
        <v>0.10805230075666149</v>
      </c>
      <c r="J207" s="52"/>
    </row>
    <row r="208" spans="1:10" x14ac:dyDescent="0.25">
      <c r="A208" t="s">
        <v>64</v>
      </c>
      <c r="B208" s="8" t="s">
        <v>298</v>
      </c>
      <c r="C208" s="15">
        <f>VLOOKUP($A208,RAW!$B$4:$S$283,14,FALSE)</f>
        <v>100800</v>
      </c>
      <c r="D208" s="15">
        <f>VLOOKUP($A208,RAW!$B$4:$S$283,15,FALSE)</f>
        <v>203183</v>
      </c>
      <c r="E208" s="1">
        <f t="shared" si="18"/>
        <v>102383</v>
      </c>
      <c r="F208" s="1">
        <f t="shared" si="19"/>
        <v>16195.384328320388</v>
      </c>
      <c r="G208" s="16">
        <f t="shared" si="20"/>
        <v>86187.61567167961</v>
      </c>
      <c r="H208" s="16">
        <f t="shared" si="21"/>
        <v>86187.61567167961</v>
      </c>
      <c r="I208" s="3">
        <f t="shared" si="22"/>
        <v>0.85503586975872625</v>
      </c>
      <c r="J208" s="52"/>
    </row>
    <row r="209" spans="1:10" x14ac:dyDescent="0.25">
      <c r="A209" t="s">
        <v>91</v>
      </c>
      <c r="B209" s="8" t="s">
        <v>298</v>
      </c>
      <c r="C209" s="15">
        <f>VLOOKUP($A209,RAW!$B$4:$S$283,14,FALSE)</f>
        <v>212000</v>
      </c>
      <c r="D209" s="15">
        <f>VLOOKUP($A209,RAW!$B$4:$S$283,15,FALSE)</f>
        <v>277766</v>
      </c>
      <c r="E209" s="1">
        <f t="shared" si="18"/>
        <v>65766</v>
      </c>
      <c r="F209" s="1">
        <f t="shared" si="19"/>
        <v>34061.721007975415</v>
      </c>
      <c r="G209" s="16">
        <f t="shared" si="20"/>
        <v>31704.278992024585</v>
      </c>
      <c r="H209" s="16">
        <f t="shared" si="21"/>
        <v>31704.278992024585</v>
      </c>
      <c r="I209" s="3">
        <f t="shared" si="22"/>
        <v>0.14954848581143673</v>
      </c>
      <c r="J209" s="52"/>
    </row>
    <row r="210" spans="1:10" x14ac:dyDescent="0.25">
      <c r="A210" t="s">
        <v>59</v>
      </c>
      <c r="B210" s="8" t="s">
        <v>298</v>
      </c>
      <c r="C210" s="15">
        <f>VLOOKUP($A210,RAW!$B$4:$S$283,14,FALSE)</f>
        <v>127800</v>
      </c>
      <c r="D210" s="15">
        <f>VLOOKUP($A210,RAW!$B$4:$S$283,15,FALSE)</f>
        <v>93596</v>
      </c>
      <c r="E210" s="1">
        <f t="shared" si="18"/>
        <v>-34204</v>
      </c>
      <c r="F210" s="1">
        <f t="shared" si="19"/>
        <v>20533.433701977632</v>
      </c>
      <c r="G210" s="16">
        <f t="shared" si="20"/>
        <v>-54737.433701977629</v>
      </c>
      <c r="H210" s="16">
        <f t="shared" si="21"/>
        <v>54737.433701977629</v>
      </c>
      <c r="I210" s="3">
        <f t="shared" si="22"/>
        <v>-0.42830542802799398</v>
      </c>
      <c r="J210" s="52"/>
    </row>
    <row r="211" spans="1:10" x14ac:dyDescent="0.25">
      <c r="A211" t="s">
        <v>121</v>
      </c>
      <c r="B211" s="8" t="s">
        <v>298</v>
      </c>
      <c r="C211" s="15">
        <f>VLOOKUP($A211,RAW!$B$4:$S$283,14,FALSE)</f>
        <v>786300</v>
      </c>
      <c r="D211" s="15">
        <f>VLOOKUP($A211,RAW!$B$4:$S$283,15,FALSE)</f>
        <v>934616</v>
      </c>
      <c r="E211" s="1">
        <f t="shared" si="18"/>
        <v>148316</v>
      </c>
      <c r="F211" s="1">
        <f t="shared" si="19"/>
        <v>126333.63787061826</v>
      </c>
      <c r="G211" s="16">
        <f t="shared" si="20"/>
        <v>21982.362129381741</v>
      </c>
      <c r="H211" s="16">
        <f t="shared" si="21"/>
        <v>21982.362129381741</v>
      </c>
      <c r="I211" s="3">
        <f t="shared" si="22"/>
        <v>2.7956711343484347E-2</v>
      </c>
      <c r="J211" s="52"/>
    </row>
    <row r="212" spans="1:10" x14ac:dyDescent="0.25">
      <c r="A212" t="s">
        <v>60</v>
      </c>
      <c r="B212" s="8" t="s">
        <v>298</v>
      </c>
      <c r="C212" s="15">
        <f>VLOOKUP($A212,RAW!$B$4:$S$283,14,FALSE)</f>
        <v>78800</v>
      </c>
      <c r="D212" s="15">
        <f>VLOOKUP($A212,RAW!$B$4:$S$283,15,FALSE)</f>
        <v>107475</v>
      </c>
      <c r="E212" s="1">
        <f t="shared" si="18"/>
        <v>28675</v>
      </c>
      <c r="F212" s="1">
        <f t="shared" si="19"/>
        <v>12660.677431266335</v>
      </c>
      <c r="G212" s="16">
        <f t="shared" si="20"/>
        <v>16014.322568733665</v>
      </c>
      <c r="H212" s="16">
        <f t="shared" si="21"/>
        <v>16014.322568733665</v>
      </c>
      <c r="I212" s="3">
        <f t="shared" si="22"/>
        <v>0.20322744376565566</v>
      </c>
      <c r="J212" s="52"/>
    </row>
    <row r="213" spans="1:10" x14ac:dyDescent="0.25">
      <c r="A213" t="s">
        <v>61</v>
      </c>
      <c r="B213" s="8" t="s">
        <v>298</v>
      </c>
      <c r="C213" s="15">
        <f>VLOOKUP($A213,RAW!$B$4:$S$283,14,FALSE)</f>
        <v>63700</v>
      </c>
      <c r="D213" s="15">
        <f>VLOOKUP($A213,RAW!$B$4:$S$283,15,FALSE)</f>
        <v>120236</v>
      </c>
      <c r="E213" s="1">
        <f t="shared" si="18"/>
        <v>56536</v>
      </c>
      <c r="F213" s="1">
        <f t="shared" si="19"/>
        <v>10234.583151924689</v>
      </c>
      <c r="G213" s="16">
        <f t="shared" si="20"/>
        <v>46301.416848075314</v>
      </c>
      <c r="H213" s="16">
        <f t="shared" si="21"/>
        <v>46301.416848075314</v>
      </c>
      <c r="I213" s="3">
        <f t="shared" si="22"/>
        <v>0.72686682650039736</v>
      </c>
      <c r="J213" s="52"/>
    </row>
    <row r="214" spans="1:10" x14ac:dyDescent="0.25">
      <c r="A214" t="s">
        <v>166</v>
      </c>
      <c r="B214" s="8" t="s">
        <v>299</v>
      </c>
      <c r="C214" s="15">
        <f>VLOOKUP($A214,RAW!$B$4:$S$283,14,FALSE)</f>
        <v>23400</v>
      </c>
      <c r="D214" s="15">
        <f>VLOOKUP($A214,RAW!$B$4:$S$283,15,FALSE)</f>
        <v>15629</v>
      </c>
      <c r="E214" s="1">
        <f t="shared" si="18"/>
        <v>-7771</v>
      </c>
      <c r="F214" s="1">
        <f t="shared" si="19"/>
        <v>3759.6427905029468</v>
      </c>
      <c r="G214" s="16">
        <f t="shared" si="20"/>
        <v>-11530.642790502947</v>
      </c>
      <c r="H214" s="16">
        <f t="shared" si="21"/>
        <v>11530.642790502947</v>
      </c>
      <c r="I214" s="3">
        <f t="shared" si="22"/>
        <v>-0.49276251241465585</v>
      </c>
      <c r="J214" s="52"/>
    </row>
    <row r="215" spans="1:10" x14ac:dyDescent="0.25">
      <c r="A215" t="s">
        <v>167</v>
      </c>
      <c r="B215" s="8" t="s">
        <v>298</v>
      </c>
      <c r="C215" s="15">
        <f>VLOOKUP($A215,RAW!$B$4:$S$283,14,FALSE)</f>
        <v>148800</v>
      </c>
      <c r="D215" s="15">
        <f>VLOOKUP($A215,RAW!$B$4:$S$283,15,FALSE)</f>
        <v>241949</v>
      </c>
      <c r="E215" s="1">
        <f t="shared" si="18"/>
        <v>93149</v>
      </c>
      <c r="F215" s="1">
        <f t="shared" si="19"/>
        <v>23907.472103711047</v>
      </c>
      <c r="G215" s="16">
        <f t="shared" si="20"/>
        <v>69241.527896288957</v>
      </c>
      <c r="H215" s="16">
        <f t="shared" si="21"/>
        <v>69241.527896288957</v>
      </c>
      <c r="I215" s="3">
        <f t="shared" si="22"/>
        <v>0.46533284876538278</v>
      </c>
      <c r="J215" s="52"/>
    </row>
    <row r="216" spans="1:10" x14ac:dyDescent="0.25">
      <c r="A216" t="s">
        <v>214</v>
      </c>
      <c r="B216" s="8" t="s">
        <v>299</v>
      </c>
      <c r="C216" s="15">
        <f>VLOOKUP($A216,RAW!$B$4:$S$283,14,FALSE)</f>
        <v>47900</v>
      </c>
      <c r="D216" s="15">
        <f>VLOOKUP($A216,RAW!$B$4:$S$283,15,FALSE)</f>
        <v>35488</v>
      </c>
      <c r="E216" s="1">
        <f t="shared" si="18"/>
        <v>-12412</v>
      </c>
      <c r="F216" s="1">
        <f t="shared" si="19"/>
        <v>7696.0209258585965</v>
      </c>
      <c r="G216" s="16">
        <f t="shared" si="20"/>
        <v>-20108.020925858596</v>
      </c>
      <c r="H216" s="16">
        <f t="shared" si="21"/>
        <v>20108.020925858596</v>
      </c>
      <c r="I216" s="3">
        <f t="shared" si="22"/>
        <v>-0.41979166859830053</v>
      </c>
      <c r="J216" s="52"/>
    </row>
    <row r="217" spans="1:10" x14ac:dyDescent="0.25">
      <c r="A217" t="s">
        <v>123</v>
      </c>
      <c r="B217" s="8" t="s">
        <v>298</v>
      </c>
      <c r="C217" s="15">
        <f>VLOOKUP($A217,RAW!$B$4:$S$283,14,FALSE)</f>
        <v>6154100</v>
      </c>
      <c r="D217" s="15">
        <f>VLOOKUP($A217,RAW!$B$4:$S$283,15,FALSE)</f>
        <v>6923329</v>
      </c>
      <c r="E217" s="1">
        <f t="shared" si="18"/>
        <v>769229</v>
      </c>
      <c r="F217" s="1">
        <f t="shared" si="19"/>
        <v>988769.98705274297</v>
      </c>
      <c r="G217" s="16">
        <f t="shared" si="20"/>
        <v>-219540.98705274297</v>
      </c>
      <c r="H217" s="16">
        <f t="shared" si="21"/>
        <v>219540.98705274297</v>
      </c>
      <c r="I217" s="3">
        <f t="shared" si="22"/>
        <v>-3.567393884609333E-2</v>
      </c>
      <c r="J217" s="52"/>
    </row>
    <row r="218" spans="1:10" x14ac:dyDescent="0.25">
      <c r="A218" t="s">
        <v>215</v>
      </c>
      <c r="B218" s="8" t="s">
        <v>299</v>
      </c>
      <c r="C218" s="15">
        <f>VLOOKUP($A218,RAW!$B$4:$S$283,14,FALSE)</f>
        <v>131300</v>
      </c>
      <c r="D218" s="15">
        <f>VLOOKUP($A218,RAW!$B$4:$S$283,15,FALSE)</f>
        <v>117347</v>
      </c>
      <c r="E218" s="1">
        <f t="shared" si="18"/>
        <v>-13953</v>
      </c>
      <c r="F218" s="1">
        <f t="shared" si="19"/>
        <v>21095.773435599869</v>
      </c>
      <c r="G218" s="16">
        <f t="shared" si="20"/>
        <v>-35048.773435599869</v>
      </c>
      <c r="H218" s="16">
        <f t="shared" si="21"/>
        <v>35048.773435599869</v>
      </c>
      <c r="I218" s="3">
        <f t="shared" si="22"/>
        <v>-0.26693658366793505</v>
      </c>
      <c r="J218" s="52"/>
    </row>
    <row r="219" spans="1:10" x14ac:dyDescent="0.25">
      <c r="A219" t="s">
        <v>252</v>
      </c>
      <c r="B219" s="8" t="s">
        <v>298</v>
      </c>
      <c r="C219" s="15">
        <f>VLOOKUP($A219,RAW!$B$4:$S$283,14,FALSE)</f>
        <v>1677300</v>
      </c>
      <c r="D219" s="15">
        <f>VLOOKUP($A219,RAW!$B$4:$S$283,15,FALSE)</f>
        <v>1920798</v>
      </c>
      <c r="E219" s="1">
        <f t="shared" si="18"/>
        <v>243498</v>
      </c>
      <c r="F219" s="1">
        <f t="shared" si="19"/>
        <v>269489.2672013074</v>
      </c>
      <c r="G219" s="16">
        <f t="shared" si="20"/>
        <v>-25991.267201307404</v>
      </c>
      <c r="H219" s="16">
        <f t="shared" si="21"/>
        <v>25991.267201307404</v>
      </c>
      <c r="I219" s="3">
        <f t="shared" si="22"/>
        <v>-1.5495896501107378E-2</v>
      </c>
      <c r="J219" s="52"/>
    </row>
    <row r="220" spans="1:10" x14ac:dyDescent="0.25">
      <c r="A220" t="s">
        <v>248</v>
      </c>
      <c r="B220" s="8" t="s">
        <v>298</v>
      </c>
      <c r="C220" s="15">
        <f>VLOOKUP($A220,RAW!$B$4:$S$283,14,FALSE)</f>
        <v>71100</v>
      </c>
      <c r="D220" s="15">
        <f>VLOOKUP($A220,RAW!$B$4:$S$283,15,FALSE)</f>
        <v>138245</v>
      </c>
      <c r="E220" s="1">
        <f t="shared" si="18"/>
        <v>67145</v>
      </c>
      <c r="F220" s="1">
        <f t="shared" si="19"/>
        <v>11423.530017297417</v>
      </c>
      <c r="G220" s="16">
        <f t="shared" si="20"/>
        <v>55721.469982702583</v>
      </c>
      <c r="H220" s="16">
        <f t="shared" si="21"/>
        <v>55721.469982702583</v>
      </c>
      <c r="I220" s="3">
        <f t="shared" si="22"/>
        <v>0.78370562563576063</v>
      </c>
      <c r="J220" s="52"/>
    </row>
    <row r="221" spans="1:10" x14ac:dyDescent="0.25">
      <c r="A221" t="s">
        <v>107</v>
      </c>
      <c r="B221" s="8" t="s">
        <v>298</v>
      </c>
      <c r="C221" s="15">
        <f>VLOOKUP($A221,RAW!$B$4:$S$283,14,FALSE)</f>
        <v>601200</v>
      </c>
      <c r="D221" s="15">
        <f>VLOOKUP($A221,RAW!$B$4:$S$283,15,FALSE)</f>
        <v>747368</v>
      </c>
      <c r="E221" s="1">
        <f t="shared" si="18"/>
        <v>146168</v>
      </c>
      <c r="F221" s="1">
        <f t="shared" si="19"/>
        <v>96593.899386768026</v>
      </c>
      <c r="G221" s="16">
        <f t="shared" si="20"/>
        <v>49574.100613231974</v>
      </c>
      <c r="H221" s="16">
        <f t="shared" si="21"/>
        <v>49574.100613231974</v>
      </c>
      <c r="I221" s="3">
        <f t="shared" si="22"/>
        <v>8.2458583854344597E-2</v>
      </c>
      <c r="J221" s="52"/>
    </row>
    <row r="222" spans="1:10" x14ac:dyDescent="0.25">
      <c r="A222" t="s">
        <v>168</v>
      </c>
      <c r="B222" s="8" t="s">
        <v>298</v>
      </c>
      <c r="C222" s="15">
        <f>VLOOKUP($A222,RAW!$B$4:$S$283,14,FALSE)</f>
        <v>136400</v>
      </c>
      <c r="D222" s="15">
        <f>VLOOKUP($A222,RAW!$B$4:$S$283,15,FALSE)</f>
        <v>162551</v>
      </c>
      <c r="E222" s="1">
        <f t="shared" si="18"/>
        <v>26151</v>
      </c>
      <c r="F222" s="1">
        <f t="shared" si="19"/>
        <v>21915.182761735126</v>
      </c>
      <c r="G222" s="16">
        <f t="shared" si="20"/>
        <v>4235.8172382648736</v>
      </c>
      <c r="H222" s="16">
        <f t="shared" si="21"/>
        <v>4235.8172382648736</v>
      </c>
      <c r="I222" s="3">
        <f t="shared" si="22"/>
        <v>3.1054378579654499E-2</v>
      </c>
      <c r="J222" s="52"/>
    </row>
    <row r="223" spans="1:10" x14ac:dyDescent="0.25">
      <c r="A223" t="s">
        <v>62</v>
      </c>
      <c r="B223" s="8" t="s">
        <v>298</v>
      </c>
      <c r="C223" s="15">
        <f>VLOOKUP($A223,RAW!$B$4:$S$283,14,FALSE)</f>
        <v>543000</v>
      </c>
      <c r="D223" s="15">
        <f>VLOOKUP($A223,RAW!$B$4:$S$283,15,FALSE)</f>
        <v>748963</v>
      </c>
      <c r="E223" s="1">
        <f t="shared" si="18"/>
        <v>205963</v>
      </c>
      <c r="F223" s="1">
        <f t="shared" si="19"/>
        <v>87242.99295910685</v>
      </c>
      <c r="G223" s="16">
        <f t="shared" si="20"/>
        <v>118720.00704089315</v>
      </c>
      <c r="H223" s="16">
        <f t="shared" si="21"/>
        <v>118720.00704089315</v>
      </c>
      <c r="I223" s="3">
        <f t="shared" si="22"/>
        <v>0.2186372137033023</v>
      </c>
      <c r="J223" s="52"/>
    </row>
    <row r="224" spans="1:10" x14ac:dyDescent="0.25">
      <c r="A224" t="s">
        <v>216</v>
      </c>
      <c r="B224" s="8" t="s">
        <v>298</v>
      </c>
      <c r="C224" s="15">
        <f>VLOOKUP($A224,RAW!$B$4:$S$283,14,FALSE)</f>
        <v>0</v>
      </c>
      <c r="D224" s="15">
        <f>VLOOKUP($A224,RAW!$B$4:$S$283,15,FALSE)</f>
        <v>0</v>
      </c>
      <c r="E224" s="1">
        <f t="shared" si="18"/>
        <v>0</v>
      </c>
      <c r="F224" s="1">
        <f t="shared" si="19"/>
        <v>0</v>
      </c>
      <c r="G224" s="16">
        <f t="shared" si="20"/>
        <v>0</v>
      </c>
      <c r="H224" s="16">
        <f t="shared" si="21"/>
        <v>0</v>
      </c>
      <c r="I224" s="3" t="str">
        <f t="shared" si="22"/>
        <v/>
      </c>
      <c r="J224" s="52"/>
    </row>
    <row r="225" spans="1:10" x14ac:dyDescent="0.25">
      <c r="A225" t="s">
        <v>67</v>
      </c>
      <c r="B225" s="8" t="s">
        <v>298</v>
      </c>
      <c r="C225" s="15">
        <f>VLOOKUP($A225,RAW!$B$4:$S$283,14,FALSE)</f>
        <v>84100</v>
      </c>
      <c r="D225" s="15">
        <f>VLOOKUP($A225,RAW!$B$4:$S$283,15,FALSE)</f>
        <v>112458</v>
      </c>
      <c r="E225" s="1">
        <f t="shared" si="18"/>
        <v>28358</v>
      </c>
      <c r="F225" s="1">
        <f t="shared" si="19"/>
        <v>13512.22045646572</v>
      </c>
      <c r="G225" s="16">
        <f t="shared" si="20"/>
        <v>14845.77954353428</v>
      </c>
      <c r="H225" s="16">
        <f t="shared" si="21"/>
        <v>14845.77954353428</v>
      </c>
      <c r="I225" s="3">
        <f t="shared" si="22"/>
        <v>0.17652532156402234</v>
      </c>
      <c r="J225" s="52"/>
    </row>
    <row r="226" spans="1:10" x14ac:dyDescent="0.25">
      <c r="A226" t="s">
        <v>169</v>
      </c>
      <c r="B226" s="8" t="s">
        <v>298</v>
      </c>
      <c r="C226" s="15">
        <f>VLOOKUP($A226,RAW!$B$4:$S$283,14,FALSE)</f>
        <v>190500</v>
      </c>
      <c r="D226" s="15">
        <f>VLOOKUP($A226,RAW!$B$4:$S$283,15,FALSE)</f>
        <v>256790</v>
      </c>
      <c r="E226" s="1">
        <f t="shared" si="18"/>
        <v>66290</v>
      </c>
      <c r="F226" s="1">
        <f t="shared" si="19"/>
        <v>30607.348358581683</v>
      </c>
      <c r="G226" s="16">
        <f t="shared" si="20"/>
        <v>35682.651641418313</v>
      </c>
      <c r="H226" s="16">
        <f t="shared" si="21"/>
        <v>35682.651641418313</v>
      </c>
      <c r="I226" s="3">
        <f t="shared" si="22"/>
        <v>0.18731050730403315</v>
      </c>
      <c r="J226" s="52"/>
    </row>
    <row r="227" spans="1:10" x14ac:dyDescent="0.25">
      <c r="A227" t="s">
        <v>217</v>
      </c>
      <c r="B227" s="8" t="s">
        <v>299</v>
      </c>
      <c r="C227" s="15">
        <f>VLOOKUP($A227,RAW!$B$4:$S$283,14,FALSE)</f>
        <v>178400</v>
      </c>
      <c r="D227" s="15">
        <f>VLOOKUP($A227,RAW!$B$4:$S$283,15,FALSE)</f>
        <v>112325</v>
      </c>
      <c r="E227" s="1">
        <f t="shared" si="18"/>
        <v>-66075</v>
      </c>
      <c r="F227" s="1">
        <f t="shared" si="19"/>
        <v>28663.259565201955</v>
      </c>
      <c r="G227" s="16">
        <f t="shared" si="20"/>
        <v>-94738.259565201952</v>
      </c>
      <c r="H227" s="16">
        <f t="shared" si="21"/>
        <v>94738.259565201952</v>
      </c>
      <c r="I227" s="3">
        <f t="shared" si="22"/>
        <v>-0.53104405585875536</v>
      </c>
      <c r="J227" s="52"/>
    </row>
    <row r="228" spans="1:10" x14ac:dyDescent="0.25">
      <c r="A228" t="s">
        <v>65</v>
      </c>
      <c r="B228" s="8" t="s">
        <v>298</v>
      </c>
      <c r="C228" s="15">
        <f>VLOOKUP($A228,RAW!$B$4:$S$283,14,FALSE)</f>
        <v>50300</v>
      </c>
      <c r="D228" s="15">
        <f>VLOOKUP($A228,RAW!$B$4:$S$283,15,FALSE)</f>
        <v>50795</v>
      </c>
      <c r="E228" s="1">
        <f t="shared" si="18"/>
        <v>495</v>
      </c>
      <c r="F228" s="1">
        <f t="shared" si="19"/>
        <v>8081.6253146281297</v>
      </c>
      <c r="G228" s="16">
        <f t="shared" si="20"/>
        <v>-7586.6253146281297</v>
      </c>
      <c r="H228" s="16">
        <f t="shared" si="21"/>
        <v>7586.6253146281297</v>
      </c>
      <c r="I228" s="3">
        <f t="shared" si="22"/>
        <v>-0.15082754104628487</v>
      </c>
      <c r="J228" s="52"/>
    </row>
    <row r="229" spans="1:10" x14ac:dyDescent="0.25">
      <c r="A229" t="s">
        <v>108</v>
      </c>
      <c r="B229" s="8" t="s">
        <v>298</v>
      </c>
      <c r="C229" s="15">
        <f>VLOOKUP($A229,RAW!$B$4:$S$283,14,FALSE)</f>
        <v>6077300</v>
      </c>
      <c r="D229" s="15">
        <f>VLOOKUP($A229,RAW!$B$4:$S$283,15,FALSE)</f>
        <v>5858652</v>
      </c>
      <c r="E229" s="1">
        <f t="shared" si="18"/>
        <v>-218648</v>
      </c>
      <c r="F229" s="1">
        <f t="shared" si="19"/>
        <v>976430.64661211788</v>
      </c>
      <c r="G229" s="16">
        <f t="shared" si="20"/>
        <v>-1195078.646612118</v>
      </c>
      <c r="H229" s="16">
        <f t="shared" si="21"/>
        <v>1195078.646612118</v>
      </c>
      <c r="I229" s="3">
        <f t="shared" si="22"/>
        <v>-0.19664631441793526</v>
      </c>
      <c r="J229" s="52"/>
    </row>
    <row r="230" spans="1:10" x14ac:dyDescent="0.25">
      <c r="A230" t="s">
        <v>122</v>
      </c>
      <c r="B230" s="8" t="s">
        <v>298</v>
      </c>
      <c r="C230" s="15">
        <f>VLOOKUP($A230,RAW!$B$4:$S$283,14,FALSE)</f>
        <v>147100</v>
      </c>
      <c r="D230" s="15">
        <f>VLOOKUP($A230,RAW!$B$4:$S$283,15,FALSE)</f>
        <v>326050</v>
      </c>
      <c r="E230" s="1">
        <f t="shared" si="18"/>
        <v>178950</v>
      </c>
      <c r="F230" s="1">
        <f t="shared" si="19"/>
        <v>23634.335661665962</v>
      </c>
      <c r="G230" s="16">
        <f t="shared" si="20"/>
        <v>155315.66433833403</v>
      </c>
      <c r="H230" s="16">
        <f t="shared" si="21"/>
        <v>155315.66433833403</v>
      </c>
      <c r="I230" s="3">
        <f t="shared" si="22"/>
        <v>1.0558508792544801</v>
      </c>
      <c r="J230" s="52"/>
    </row>
    <row r="231" spans="1:10" x14ac:dyDescent="0.25">
      <c r="A231" t="s">
        <v>170</v>
      </c>
      <c r="B231" s="8" t="s">
        <v>298</v>
      </c>
      <c r="C231" s="15">
        <f>VLOOKUP($A231,RAW!$B$4:$S$283,14,FALSE)</f>
        <v>0</v>
      </c>
      <c r="D231" s="15">
        <f>VLOOKUP($A231,RAW!$B$4:$S$283,15,FALSE)</f>
        <v>0</v>
      </c>
      <c r="E231" s="1">
        <f t="shared" si="18"/>
        <v>0</v>
      </c>
      <c r="F231" s="1">
        <f t="shared" si="19"/>
        <v>0</v>
      </c>
      <c r="G231" s="16">
        <f t="shared" si="20"/>
        <v>0</v>
      </c>
      <c r="H231" s="16">
        <f t="shared" si="21"/>
        <v>0</v>
      </c>
      <c r="I231" s="3" t="str">
        <f t="shared" si="22"/>
        <v/>
      </c>
      <c r="J231" s="52"/>
    </row>
    <row r="232" spans="1:10" x14ac:dyDescent="0.25">
      <c r="A232" t="s">
        <v>171</v>
      </c>
      <c r="B232" s="8" t="s">
        <v>298</v>
      </c>
      <c r="C232" s="15">
        <f>VLOOKUP($A232,RAW!$B$4:$S$283,14,FALSE)</f>
        <v>125800</v>
      </c>
      <c r="D232" s="15">
        <f>VLOOKUP($A232,RAW!$B$4:$S$283,15,FALSE)</f>
        <v>105453</v>
      </c>
      <c r="E232" s="1">
        <f t="shared" si="18"/>
        <v>-20347</v>
      </c>
      <c r="F232" s="1">
        <f t="shared" si="19"/>
        <v>20212.096711336355</v>
      </c>
      <c r="G232" s="16">
        <f t="shared" si="20"/>
        <v>-40559.096711336359</v>
      </c>
      <c r="H232" s="16">
        <f t="shared" si="21"/>
        <v>40559.096711336359</v>
      </c>
      <c r="I232" s="3">
        <f t="shared" si="22"/>
        <v>-0.32240935382620317</v>
      </c>
      <c r="J232" s="52"/>
    </row>
    <row r="233" spans="1:10" x14ac:dyDescent="0.25">
      <c r="A233" t="s">
        <v>68</v>
      </c>
      <c r="B233" s="8" t="s">
        <v>298</v>
      </c>
      <c r="C233" s="15">
        <f>VLOOKUP($A233,RAW!$B$4:$S$283,14,FALSE)</f>
        <v>106100</v>
      </c>
      <c r="D233" s="15">
        <f>VLOOKUP($A233,RAW!$B$4:$S$283,15,FALSE)</f>
        <v>132695</v>
      </c>
      <c r="E233" s="1">
        <f t="shared" si="18"/>
        <v>26595</v>
      </c>
      <c r="F233" s="1">
        <f t="shared" si="19"/>
        <v>17046.927353519772</v>
      </c>
      <c r="G233" s="16">
        <f t="shared" si="20"/>
        <v>9548.0726464802283</v>
      </c>
      <c r="H233" s="16">
        <f t="shared" si="21"/>
        <v>9548.0726464802283</v>
      </c>
      <c r="I233" s="3">
        <f t="shared" si="22"/>
        <v>8.9991259627523357E-2</v>
      </c>
      <c r="J233" s="52"/>
    </row>
    <row r="234" spans="1:10" x14ac:dyDescent="0.25">
      <c r="A234" t="s">
        <v>218</v>
      </c>
      <c r="B234" s="8" t="s">
        <v>299</v>
      </c>
      <c r="C234" s="15">
        <f>VLOOKUP($A234,RAW!$B$4:$S$283,14,FALSE)</f>
        <v>11500</v>
      </c>
      <c r="D234" s="15">
        <f>VLOOKUP($A234,RAW!$B$4:$S$283,15,FALSE)</f>
        <v>7070</v>
      </c>
      <c r="E234" s="1">
        <f t="shared" si="18"/>
        <v>-4430</v>
      </c>
      <c r="F234" s="1">
        <f t="shared" si="19"/>
        <v>1847.6876961873456</v>
      </c>
      <c r="G234" s="16">
        <f t="shared" si="20"/>
        <v>-6277.6876961873459</v>
      </c>
      <c r="H234" s="16">
        <f t="shared" si="21"/>
        <v>6277.6876961873459</v>
      </c>
      <c r="I234" s="3">
        <f t="shared" si="22"/>
        <v>-0.5458858866249866</v>
      </c>
      <c r="J234" s="52"/>
    </row>
    <row r="235" spans="1:10" x14ac:dyDescent="0.25">
      <c r="A235" t="s">
        <v>172</v>
      </c>
      <c r="B235" s="8" t="s">
        <v>298</v>
      </c>
      <c r="C235" s="15">
        <f>VLOOKUP($A235,RAW!$B$4:$S$283,14,FALSE)</f>
        <v>78000</v>
      </c>
      <c r="D235" s="15">
        <f>VLOOKUP($A235,RAW!$B$4:$S$283,15,FALSE)</f>
        <v>74735</v>
      </c>
      <c r="E235" s="1">
        <f t="shared" si="18"/>
        <v>-3265</v>
      </c>
      <c r="F235" s="1">
        <f t="shared" si="19"/>
        <v>12532.142635009823</v>
      </c>
      <c r="G235" s="16">
        <f t="shared" si="20"/>
        <v>-15797.142635009823</v>
      </c>
      <c r="H235" s="16">
        <f t="shared" si="21"/>
        <v>15797.142635009823</v>
      </c>
      <c r="I235" s="3">
        <f t="shared" si="22"/>
        <v>-0.2025274696796131</v>
      </c>
      <c r="J235" s="52"/>
    </row>
    <row r="236" spans="1:10" x14ac:dyDescent="0.25">
      <c r="A236" t="s">
        <v>219</v>
      </c>
      <c r="B236" s="8" t="s">
        <v>299</v>
      </c>
      <c r="C236" s="15">
        <f>VLOOKUP($A236,RAW!$B$4:$S$283,14,FALSE)</f>
        <v>227700</v>
      </c>
      <c r="D236" s="15">
        <f>VLOOKUP($A236,RAW!$B$4:$S$283,15,FALSE)</f>
        <v>250803</v>
      </c>
      <c r="E236" s="1">
        <f t="shared" si="18"/>
        <v>23103</v>
      </c>
      <c r="F236" s="1">
        <f t="shared" si="19"/>
        <v>36584.216384509447</v>
      </c>
      <c r="G236" s="16">
        <f t="shared" si="20"/>
        <v>-13481.216384509447</v>
      </c>
      <c r="H236" s="16">
        <f t="shared" si="21"/>
        <v>13481.216384509447</v>
      </c>
      <c r="I236" s="3">
        <f t="shared" si="22"/>
        <v>-5.9206044727753392E-2</v>
      </c>
      <c r="J236" s="52"/>
    </row>
    <row r="237" spans="1:10" x14ac:dyDescent="0.25">
      <c r="A237" t="s">
        <v>69</v>
      </c>
      <c r="B237" s="8" t="s">
        <v>298</v>
      </c>
      <c r="C237" s="15">
        <f>VLOOKUP($A237,RAW!$B$4:$S$283,14,FALSE)</f>
        <v>4458000</v>
      </c>
      <c r="D237" s="15">
        <f>VLOOKUP($A237,RAW!$B$4:$S$283,15,FALSE)</f>
        <v>5305297</v>
      </c>
      <c r="E237" s="1">
        <f t="shared" si="18"/>
        <v>847297</v>
      </c>
      <c r="F237" s="1">
        <f t="shared" si="19"/>
        <v>716260.15213940758</v>
      </c>
      <c r="G237" s="16">
        <f t="shared" si="20"/>
        <v>131036.84786059242</v>
      </c>
      <c r="H237" s="16">
        <f t="shared" si="21"/>
        <v>131036.84786059242</v>
      </c>
      <c r="I237" s="3">
        <f t="shared" si="22"/>
        <v>2.9393640166126608E-2</v>
      </c>
      <c r="J237" s="52"/>
    </row>
    <row r="238" spans="1:10" x14ac:dyDescent="0.25">
      <c r="A238" t="s">
        <v>264</v>
      </c>
      <c r="B238" s="8" t="s">
        <v>298</v>
      </c>
      <c r="C238" s="15">
        <f>VLOOKUP($A238,RAW!$B$4:$S$283,14,FALSE)</f>
        <v>0</v>
      </c>
      <c r="D238" s="15">
        <f>VLOOKUP($A238,RAW!$B$4:$S$283,15,FALSE)</f>
        <v>0</v>
      </c>
      <c r="E238" s="1">
        <f t="shared" si="18"/>
        <v>0</v>
      </c>
      <c r="F238" s="1">
        <f t="shared" si="19"/>
        <v>0</v>
      </c>
      <c r="G238" s="16">
        <f t="shared" si="20"/>
        <v>0</v>
      </c>
      <c r="H238" s="16">
        <f t="shared" si="21"/>
        <v>0</v>
      </c>
      <c r="I238" s="3" t="str">
        <f t="shared" si="22"/>
        <v/>
      </c>
      <c r="J238" s="52"/>
    </row>
    <row r="239" spans="1:10" x14ac:dyDescent="0.25">
      <c r="A239" t="s">
        <v>72</v>
      </c>
      <c r="B239" s="8" t="s">
        <v>298</v>
      </c>
      <c r="C239" s="15">
        <f>VLOOKUP($A239,RAW!$B$4:$S$283,14,FALSE)</f>
        <v>283300</v>
      </c>
      <c r="D239" s="15">
        <f>VLOOKUP($A239,RAW!$B$4:$S$283,15,FALSE)</f>
        <v>432427</v>
      </c>
      <c r="E239" s="1">
        <f t="shared" si="18"/>
        <v>149127</v>
      </c>
      <c r="F239" s="1">
        <f t="shared" si="19"/>
        <v>45517.38472433696</v>
      </c>
      <c r="G239" s="16">
        <f t="shared" si="20"/>
        <v>103609.61527566303</v>
      </c>
      <c r="H239" s="16">
        <f t="shared" si="21"/>
        <v>103609.61527566303</v>
      </c>
      <c r="I239" s="3">
        <f t="shared" si="22"/>
        <v>0.36572402144603966</v>
      </c>
      <c r="J239" s="52"/>
    </row>
    <row r="240" spans="1:10" x14ac:dyDescent="0.25">
      <c r="A240" t="s">
        <v>70</v>
      </c>
      <c r="B240" s="8" t="s">
        <v>298</v>
      </c>
      <c r="C240" s="15">
        <f>VLOOKUP($A240,RAW!$B$4:$S$283,14,FALSE)</f>
        <v>678200</v>
      </c>
      <c r="D240" s="15">
        <f>VLOOKUP($A240,RAW!$B$4:$S$283,15,FALSE)</f>
        <v>1123400</v>
      </c>
      <c r="E240" s="1">
        <f t="shared" si="18"/>
        <v>445200</v>
      </c>
      <c r="F240" s="1">
        <f t="shared" si="19"/>
        <v>108965.3735264572</v>
      </c>
      <c r="G240" s="16">
        <f t="shared" si="20"/>
        <v>336234.62647354277</v>
      </c>
      <c r="H240" s="16">
        <f t="shared" si="21"/>
        <v>336234.62647354277</v>
      </c>
      <c r="I240" s="3">
        <f t="shared" si="22"/>
        <v>0.49577503166255199</v>
      </c>
      <c r="J240" s="52"/>
    </row>
    <row r="241" spans="1:10" x14ac:dyDescent="0.25">
      <c r="A241" t="s">
        <v>71</v>
      </c>
      <c r="B241" s="8" t="s">
        <v>298</v>
      </c>
      <c r="C241" s="15">
        <f>VLOOKUP($A241,RAW!$B$4:$S$283,14,FALSE)</f>
        <v>952700</v>
      </c>
      <c r="D241" s="15">
        <f>VLOOKUP($A241,RAW!$B$4:$S$283,15,FALSE)</f>
        <v>1170436</v>
      </c>
      <c r="E241" s="1">
        <f t="shared" si="18"/>
        <v>217736</v>
      </c>
      <c r="F241" s="1">
        <f t="shared" si="19"/>
        <v>153068.87549197255</v>
      </c>
      <c r="G241" s="16">
        <f t="shared" si="20"/>
        <v>64667.124508027453</v>
      </c>
      <c r="H241" s="16">
        <f t="shared" si="21"/>
        <v>64667.124508027453</v>
      </c>
      <c r="I241" s="3">
        <f t="shared" si="22"/>
        <v>6.787774168996269E-2</v>
      </c>
      <c r="J241" s="52"/>
    </row>
    <row r="242" spans="1:10" x14ac:dyDescent="0.25">
      <c r="A242" t="s">
        <v>109</v>
      </c>
      <c r="B242" s="8" t="s">
        <v>299</v>
      </c>
      <c r="C242" s="15">
        <f>VLOOKUP($A242,RAW!$B$4:$S$283,14,FALSE)</f>
        <v>0</v>
      </c>
      <c r="D242" s="15">
        <f>VLOOKUP($A242,RAW!$B$4:$S$283,15,FALSE)</f>
        <v>0</v>
      </c>
      <c r="E242" s="1">
        <f t="shared" si="18"/>
        <v>0</v>
      </c>
      <c r="F242" s="1">
        <f t="shared" si="19"/>
        <v>0</v>
      </c>
      <c r="G242" s="16">
        <f t="shared" si="20"/>
        <v>0</v>
      </c>
      <c r="H242" s="16">
        <f t="shared" si="21"/>
        <v>0</v>
      </c>
      <c r="I242" s="3" t="str">
        <f t="shared" si="22"/>
        <v/>
      </c>
      <c r="J242" s="52"/>
    </row>
    <row r="243" spans="1:10" x14ac:dyDescent="0.25">
      <c r="A243" t="s">
        <v>110</v>
      </c>
      <c r="B243" s="8" t="s">
        <v>299</v>
      </c>
      <c r="C243" s="15">
        <f>VLOOKUP($A243,RAW!$B$4:$S$283,14,FALSE)</f>
        <v>10900</v>
      </c>
      <c r="D243" s="15">
        <f>VLOOKUP($A243,RAW!$B$4:$S$283,15,FALSE)</f>
        <v>0</v>
      </c>
      <c r="E243" s="1">
        <f t="shared" si="18"/>
        <v>-10900</v>
      </c>
      <c r="F243" s="1">
        <f t="shared" si="19"/>
        <v>1751.2865989949626</v>
      </c>
      <c r="G243" s="16">
        <f t="shared" si="20"/>
        <v>-12651.286598994962</v>
      </c>
      <c r="H243" s="16">
        <f t="shared" si="21"/>
        <v>12651.286598994962</v>
      </c>
      <c r="I243" s="3">
        <f t="shared" si="22"/>
        <v>-1.1606684953206388</v>
      </c>
      <c r="J243" s="52"/>
    </row>
    <row r="244" spans="1:10" x14ac:dyDescent="0.25">
      <c r="A244" t="s">
        <v>111</v>
      </c>
      <c r="B244" s="8" t="s">
        <v>299</v>
      </c>
      <c r="C244" s="15">
        <f>VLOOKUP($A244,RAW!$B$4:$S$283,14,FALSE)</f>
        <v>462300</v>
      </c>
      <c r="D244" s="15">
        <f>VLOOKUP($A244,RAW!$B$4:$S$283,15,FALSE)</f>
        <v>305826</v>
      </c>
      <c r="E244" s="1">
        <f t="shared" si="18"/>
        <v>-156474</v>
      </c>
      <c r="F244" s="1">
        <f t="shared" si="19"/>
        <v>74277.045386731304</v>
      </c>
      <c r="G244" s="16">
        <f t="shared" si="20"/>
        <v>-230751.0453867313</v>
      </c>
      <c r="H244" s="16">
        <f t="shared" si="21"/>
        <v>230751.0453867313</v>
      </c>
      <c r="I244" s="3">
        <f t="shared" si="22"/>
        <v>-0.49913702225120332</v>
      </c>
      <c r="J244" s="52"/>
    </row>
    <row r="245" spans="1:10" x14ac:dyDescent="0.25">
      <c r="A245" t="s">
        <v>73</v>
      </c>
      <c r="B245" s="8" t="s">
        <v>298</v>
      </c>
      <c r="C245" s="15">
        <f>VLOOKUP($A245,RAW!$B$4:$S$283,14,FALSE)</f>
        <v>234400</v>
      </c>
      <c r="D245" s="15">
        <f>VLOOKUP($A245,RAW!$B$4:$S$283,15,FALSE)</f>
        <v>377412</v>
      </c>
      <c r="E245" s="1">
        <f t="shared" si="18"/>
        <v>143012</v>
      </c>
      <c r="F245" s="1">
        <f t="shared" si="19"/>
        <v>37660.695303157729</v>
      </c>
      <c r="G245" s="16">
        <f t="shared" si="20"/>
        <v>105351.30469684227</v>
      </c>
      <c r="H245" s="16">
        <f t="shared" si="21"/>
        <v>105351.30469684227</v>
      </c>
      <c r="I245" s="3">
        <f t="shared" si="22"/>
        <v>0.44945095860427592</v>
      </c>
      <c r="J245" s="52"/>
    </row>
    <row r="246" spans="1:10" x14ac:dyDescent="0.25">
      <c r="A246" t="s">
        <v>112</v>
      </c>
      <c r="B246" s="8" t="s">
        <v>298</v>
      </c>
      <c r="C246" s="15">
        <f>VLOOKUP($A246,RAW!$B$4:$S$283,14,FALSE)</f>
        <v>116300</v>
      </c>
      <c r="D246" s="15">
        <f>VLOOKUP($A246,RAW!$B$4:$S$283,15,FALSE)</f>
        <v>315219</v>
      </c>
      <c r="E246" s="1">
        <f t="shared" si="18"/>
        <v>198919</v>
      </c>
      <c r="F246" s="1">
        <f t="shared" si="19"/>
        <v>18685.746005790286</v>
      </c>
      <c r="G246" s="16">
        <f t="shared" si="20"/>
        <v>180233.25399420972</v>
      </c>
      <c r="H246" s="16">
        <f t="shared" si="21"/>
        <v>180233.25399420972</v>
      </c>
      <c r="I246" s="3">
        <f t="shared" si="22"/>
        <v>1.5497270334841764</v>
      </c>
      <c r="J246" s="52"/>
    </row>
    <row r="247" spans="1:10" x14ac:dyDescent="0.25">
      <c r="A247" t="s">
        <v>173</v>
      </c>
      <c r="B247" s="8" t="s">
        <v>298</v>
      </c>
      <c r="C247" s="15">
        <f>VLOOKUP($A247,RAW!$B$4:$S$283,14,FALSE)</f>
        <v>183500</v>
      </c>
      <c r="D247" s="15">
        <f>VLOOKUP($A247,RAW!$B$4:$S$283,15,FALSE)</f>
        <v>180523</v>
      </c>
      <c r="E247" s="1">
        <f t="shared" si="18"/>
        <v>-2977</v>
      </c>
      <c r="F247" s="1">
        <f t="shared" si="19"/>
        <v>29482.668891337213</v>
      </c>
      <c r="G247" s="16">
        <f t="shared" si="20"/>
        <v>-32459.668891337213</v>
      </c>
      <c r="H247" s="16">
        <f t="shared" si="21"/>
        <v>32459.668891337213</v>
      </c>
      <c r="I247" s="3">
        <f t="shared" si="22"/>
        <v>-0.17689192856314556</v>
      </c>
      <c r="J247" s="52"/>
    </row>
    <row r="248" spans="1:10" x14ac:dyDescent="0.25">
      <c r="A248" t="s">
        <v>174</v>
      </c>
      <c r="B248" s="8" t="s">
        <v>298</v>
      </c>
      <c r="C248" s="15">
        <f>VLOOKUP($A248,RAW!$B$4:$S$283,14,FALSE)</f>
        <v>217300</v>
      </c>
      <c r="D248" s="15">
        <f>VLOOKUP($A248,RAW!$B$4:$S$283,15,FALSE)</f>
        <v>173047</v>
      </c>
      <c r="E248" s="1">
        <f t="shared" si="18"/>
        <v>-44253</v>
      </c>
      <c r="F248" s="1">
        <f t="shared" si="19"/>
        <v>34913.264033174804</v>
      </c>
      <c r="G248" s="16">
        <f t="shared" si="20"/>
        <v>-79166.264033174812</v>
      </c>
      <c r="H248" s="16">
        <f t="shared" si="21"/>
        <v>79166.264033174812</v>
      </c>
      <c r="I248" s="3">
        <f t="shared" si="22"/>
        <v>-0.3643178280403811</v>
      </c>
      <c r="J248" s="52"/>
    </row>
    <row r="249" spans="1:10" x14ac:dyDescent="0.25">
      <c r="A249" t="s">
        <v>220</v>
      </c>
      <c r="B249" s="8" t="s">
        <v>298</v>
      </c>
      <c r="C249" s="15">
        <f>VLOOKUP($A249,RAW!$B$4:$S$283,14,FALSE)</f>
        <v>2145300</v>
      </c>
      <c r="D249" s="15">
        <f>VLOOKUP($A249,RAW!$B$4:$S$283,15,FALSE)</f>
        <v>3404323</v>
      </c>
      <c r="E249" s="1">
        <f t="shared" si="18"/>
        <v>1259023</v>
      </c>
      <c r="F249" s="1">
        <f t="shared" si="19"/>
        <v>344682.12301136635</v>
      </c>
      <c r="G249" s="16">
        <f t="shared" si="20"/>
        <v>914340.87698863365</v>
      </c>
      <c r="H249" s="16">
        <f t="shared" si="21"/>
        <v>914340.87698863365</v>
      </c>
      <c r="I249" s="3">
        <f t="shared" si="22"/>
        <v>0.42620653381281576</v>
      </c>
      <c r="J249" s="52"/>
    </row>
    <row r="250" spans="1:10" x14ac:dyDescent="0.25">
      <c r="A250" t="s">
        <v>12</v>
      </c>
      <c r="B250" s="8" t="s">
        <v>298</v>
      </c>
      <c r="C250" s="15">
        <f>VLOOKUP($A250,RAW!$B$4:$S$283,14,FALSE)</f>
        <v>77700</v>
      </c>
      <c r="D250" s="15">
        <f>VLOOKUP($A250,RAW!$B$4:$S$283,15,FALSE)</f>
        <v>90284</v>
      </c>
      <c r="E250" s="1">
        <f t="shared" si="18"/>
        <v>12584</v>
      </c>
      <c r="F250" s="1">
        <f t="shared" si="19"/>
        <v>12483.942086413632</v>
      </c>
      <c r="G250" s="16">
        <f t="shared" si="20"/>
        <v>100.05791358636816</v>
      </c>
      <c r="H250" s="16">
        <f t="shared" si="21"/>
        <v>100.05791358636816</v>
      </c>
      <c r="I250" s="3">
        <f t="shared" si="22"/>
        <v>1.2877466356031938E-3</v>
      </c>
      <c r="J250" s="52"/>
    </row>
    <row r="251" spans="1:10" x14ac:dyDescent="0.25">
      <c r="A251" t="s">
        <v>249</v>
      </c>
      <c r="B251" s="8" t="s">
        <v>298</v>
      </c>
      <c r="C251" s="15">
        <f>VLOOKUP($A251,RAW!$B$4:$S$283,14,FALSE)</f>
        <v>38100</v>
      </c>
      <c r="D251" s="15">
        <f>VLOOKUP($A251,RAW!$B$4:$S$283,15,FALSE)</f>
        <v>46748</v>
      </c>
      <c r="E251" s="1">
        <f t="shared" si="18"/>
        <v>8648</v>
      </c>
      <c r="F251" s="1">
        <f t="shared" si="19"/>
        <v>6121.469671716337</v>
      </c>
      <c r="G251" s="16">
        <f t="shared" si="20"/>
        <v>2526.530328283663</v>
      </c>
      <c r="H251" s="16">
        <f t="shared" si="21"/>
        <v>2526.530328283663</v>
      </c>
      <c r="I251" s="3">
        <f t="shared" si="22"/>
        <v>6.6313131975949166E-2</v>
      </c>
      <c r="J251" s="52"/>
    </row>
    <row r="252" spans="1:10" x14ac:dyDescent="0.25">
      <c r="A252" t="s">
        <v>74</v>
      </c>
      <c r="B252" s="8" t="s">
        <v>298</v>
      </c>
      <c r="C252" s="15">
        <f>VLOOKUP($A252,RAW!$B$4:$S$283,14,FALSE)</f>
        <v>34600</v>
      </c>
      <c r="D252" s="15">
        <f>VLOOKUP($A252,RAW!$B$4:$S$283,15,FALSE)</f>
        <v>51004</v>
      </c>
      <c r="E252" s="1">
        <f t="shared" si="18"/>
        <v>16404</v>
      </c>
      <c r="F252" s="1">
        <f t="shared" si="19"/>
        <v>5559.1299380941009</v>
      </c>
      <c r="G252" s="16">
        <f t="shared" si="20"/>
        <v>10844.870061905898</v>
      </c>
      <c r="H252" s="16">
        <f t="shared" si="21"/>
        <v>10844.870061905898</v>
      </c>
      <c r="I252" s="3">
        <f t="shared" si="22"/>
        <v>0.31343555092213576</v>
      </c>
      <c r="J252" s="52"/>
    </row>
    <row r="253" spans="1:10" x14ac:dyDescent="0.25">
      <c r="A253" t="s">
        <v>250</v>
      </c>
      <c r="B253" s="8" t="s">
        <v>298</v>
      </c>
      <c r="C253" s="15">
        <f>VLOOKUP($A253,RAW!$B$4:$S$283,14,FALSE)</f>
        <v>2293200</v>
      </c>
      <c r="D253" s="15">
        <f>VLOOKUP($A253,RAW!$B$4:$S$283,15,FALSE)</f>
        <v>2028981</v>
      </c>
      <c r="E253" s="1">
        <f t="shared" si="18"/>
        <v>-264219</v>
      </c>
      <c r="F253" s="1">
        <f t="shared" si="19"/>
        <v>368444.99346928881</v>
      </c>
      <c r="G253" s="16">
        <f t="shared" si="20"/>
        <v>-632663.99346928881</v>
      </c>
      <c r="H253" s="16">
        <f t="shared" si="21"/>
        <v>632663.99346928881</v>
      </c>
      <c r="I253" s="3">
        <f t="shared" si="22"/>
        <v>-0.27588696732482504</v>
      </c>
      <c r="J253" s="52"/>
    </row>
    <row r="254" spans="1:10" x14ac:dyDescent="0.25">
      <c r="A254" t="s">
        <v>251</v>
      </c>
      <c r="B254" s="8" t="s">
        <v>299</v>
      </c>
      <c r="C254" s="15">
        <f>VLOOKUP($A254,RAW!$B$4:$S$283,14,FALSE)</f>
        <v>63700</v>
      </c>
      <c r="D254" s="15">
        <f>VLOOKUP($A254,RAW!$B$4:$S$283,15,FALSE)</f>
        <v>63095</v>
      </c>
      <c r="E254" s="1">
        <f t="shared" si="18"/>
        <v>-605</v>
      </c>
      <c r="F254" s="1">
        <f t="shared" si="19"/>
        <v>10234.583151924689</v>
      </c>
      <c r="G254" s="16">
        <f t="shared" si="20"/>
        <v>-10839.583151924689</v>
      </c>
      <c r="H254" s="16">
        <f t="shared" si="21"/>
        <v>10839.583151924689</v>
      </c>
      <c r="I254" s="3">
        <f t="shared" si="22"/>
        <v>-0.1701661405325697</v>
      </c>
      <c r="J254" s="52"/>
    </row>
    <row r="255" spans="1:10" x14ac:dyDescent="0.25">
      <c r="A255" t="s">
        <v>221</v>
      </c>
      <c r="B255" s="8" t="s">
        <v>299</v>
      </c>
      <c r="C255" s="15">
        <f>VLOOKUP($A255,RAW!$B$4:$S$283,14,FALSE)</f>
        <v>91800</v>
      </c>
      <c r="D255" s="15">
        <f>VLOOKUP($A255,RAW!$B$4:$S$283,15,FALSE)</f>
        <v>75090</v>
      </c>
      <c r="E255" s="1">
        <f t="shared" si="18"/>
        <v>-16710</v>
      </c>
      <c r="F255" s="1">
        <f t="shared" si="19"/>
        <v>14749.367870434638</v>
      </c>
      <c r="G255" s="16">
        <f t="shared" si="20"/>
        <v>-31459.367870434638</v>
      </c>
      <c r="H255" s="16">
        <f t="shared" si="21"/>
        <v>31459.367870434638</v>
      </c>
      <c r="I255" s="3">
        <f t="shared" si="22"/>
        <v>-0.34269463911148845</v>
      </c>
      <c r="J255" s="52"/>
    </row>
    <row r="256" spans="1:10" x14ac:dyDescent="0.25">
      <c r="A256" t="s">
        <v>222</v>
      </c>
      <c r="B256" s="8" t="s">
        <v>298</v>
      </c>
      <c r="C256" s="15">
        <f>VLOOKUP($A256,RAW!$B$4:$S$283,14,FALSE)</f>
        <v>888200</v>
      </c>
      <c r="D256" s="15">
        <f>VLOOKUP($A256,RAW!$B$4:$S$283,15,FALSE)</f>
        <v>744113</v>
      </c>
      <c r="E256" s="1">
        <f t="shared" si="18"/>
        <v>-144087</v>
      </c>
      <c r="F256" s="1">
        <f t="shared" si="19"/>
        <v>142705.75754379135</v>
      </c>
      <c r="G256" s="16">
        <f t="shared" si="20"/>
        <v>-286792.75754379132</v>
      </c>
      <c r="H256" s="16">
        <f t="shared" si="21"/>
        <v>286792.75754379132</v>
      </c>
      <c r="I256" s="3">
        <f t="shared" si="22"/>
        <v>-0.32289209360931242</v>
      </c>
      <c r="J256" s="52"/>
    </row>
    <row r="257" spans="1:13" s="7" customFormat="1" x14ac:dyDescent="0.25">
      <c r="A257" s="2"/>
      <c r="B257" s="39"/>
      <c r="C257" s="40"/>
      <c r="D257" s="40"/>
      <c r="E257" s="41"/>
      <c r="F257" s="41"/>
      <c r="G257" s="42"/>
      <c r="H257" s="42"/>
      <c r="I257" s="4"/>
      <c r="J257" s="52"/>
    </row>
    <row r="258" spans="1:13" ht="30" x14ac:dyDescent="0.25">
      <c r="A258" s="7"/>
      <c r="B258" s="21"/>
      <c r="C258" s="49" t="s">
        <v>822</v>
      </c>
      <c r="D258" s="49" t="s">
        <v>824</v>
      </c>
      <c r="E258" s="50" t="s">
        <v>796</v>
      </c>
      <c r="F258" s="27"/>
      <c r="G258" s="51"/>
      <c r="H258" s="51" t="s">
        <v>801</v>
      </c>
      <c r="I258" s="7"/>
      <c r="K258" s="7"/>
      <c r="L258" s="7"/>
      <c r="M258" s="7"/>
    </row>
    <row r="259" spans="1:13" x14ac:dyDescent="0.25">
      <c r="C259" s="15">
        <f>SUM(C3:C256)</f>
        <v>128395289.16666667</v>
      </c>
      <c r="D259" s="15">
        <f>SUM(D3:D256)</f>
        <v>149024367.08333331</v>
      </c>
      <c r="E259" s="5">
        <f>+D259/C259</f>
        <v>1.1606684953206388</v>
      </c>
      <c r="F259" s="15"/>
      <c r="H259" s="15">
        <f>SUM(H3:H256)</f>
        <v>27528147.424259774</v>
      </c>
      <c r="I259" s="15"/>
      <c r="J259" s="74"/>
      <c r="K259" s="7"/>
      <c r="L259" s="7"/>
      <c r="M259" s="7"/>
    </row>
    <row r="260" spans="1:13" x14ac:dyDescent="0.25">
      <c r="E260" s="5">
        <f>+E259-1</f>
        <v>0.16066849532063876</v>
      </c>
      <c r="K260" s="7"/>
      <c r="L260" s="7"/>
      <c r="M260" s="7"/>
    </row>
    <row r="261" spans="1:13" x14ac:dyDescent="0.25">
      <c r="E261" s="11"/>
      <c r="K261" s="7"/>
      <c r="L261" s="7"/>
      <c r="M261" s="7"/>
    </row>
    <row r="262" spans="1:13" x14ac:dyDescent="0.25">
      <c r="C262" t="s">
        <v>310</v>
      </c>
      <c r="F262" s="17"/>
      <c r="G262" s="43" t="s">
        <v>797</v>
      </c>
    </row>
    <row r="263" spans="1:13" x14ac:dyDescent="0.25">
      <c r="C263" s="46">
        <f>+H259/C259</f>
        <v>0.21440153764929945</v>
      </c>
      <c r="G263" s="8" t="s">
        <v>798</v>
      </c>
      <c r="H263" s="1">
        <f>ABS(SUMIFS(E3:E256,I3:I256,"&lt;"&amp;-1*E260))</f>
        <v>5581736</v>
      </c>
    </row>
    <row r="264" spans="1:13" x14ac:dyDescent="0.25">
      <c r="G264" s="8" t="s">
        <v>799</v>
      </c>
      <c r="H264" s="1">
        <f>SUMIF(G3:G256,"&gt;0")</f>
        <v>13764073.712129897</v>
      </c>
    </row>
    <row r="265" spans="1:13" x14ac:dyDescent="0.25">
      <c r="G265" s="8" t="s">
        <v>802</v>
      </c>
      <c r="H265" s="1">
        <f>+H264+H263</f>
        <v>19345809.712129898</v>
      </c>
    </row>
    <row r="266" spans="1:13" x14ac:dyDescent="0.25">
      <c r="G266" s="8" t="s">
        <v>803</v>
      </c>
      <c r="H266" s="45">
        <f>H265/C259</f>
        <v>0.1506738279705698</v>
      </c>
    </row>
    <row r="267" spans="1:13" x14ac:dyDescent="0.25">
      <c r="H267" s="61"/>
    </row>
    <row r="270" spans="1:13" x14ac:dyDescent="0.25">
      <c r="B270" s="8" t="s">
        <v>784</v>
      </c>
      <c r="C270" s="15">
        <f>SUMIF(E3:E256,"&lt;0")</f>
        <v>-5581736</v>
      </c>
    </row>
    <row r="271" spans="1:13" x14ac:dyDescent="0.25">
      <c r="B271" s="8" t="s">
        <v>785</v>
      </c>
      <c r="C271" s="28">
        <f>C270/C259</f>
        <v>-4.3473059145919986E-2</v>
      </c>
    </row>
  </sheetData>
  <sortState ref="A3:I256">
    <sortCondition ref="A3:A256"/>
  </sortState>
  <mergeCells count="1">
    <mergeCell ref="K2:M2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0"/>
  <sheetViews>
    <sheetView workbookViewId="0"/>
  </sheetViews>
  <sheetFormatPr defaultRowHeight="15" x14ac:dyDescent="0.25"/>
  <cols>
    <col min="1" max="1" width="56.28515625" style="25" bestFit="1" customWidth="1"/>
    <col min="2" max="2" width="11.85546875" style="8" customWidth="1"/>
    <col min="3" max="3" width="12.5703125" style="8" bestFit="1" customWidth="1"/>
    <col min="4" max="4" width="12.5703125" style="8" customWidth="1"/>
    <col min="5" max="5" width="11.85546875" customWidth="1"/>
    <col min="6" max="6" width="13" style="3" customWidth="1"/>
    <col min="7" max="9" width="11.85546875" customWidth="1"/>
    <col min="10" max="10" width="4" style="53" customWidth="1"/>
    <col min="11" max="11" width="14.140625" customWidth="1"/>
    <col min="12" max="12" width="44.5703125" customWidth="1"/>
    <col min="13" max="14" width="14" customWidth="1"/>
    <col min="15" max="15" width="9.5703125" customWidth="1"/>
  </cols>
  <sheetData>
    <row r="1" spans="1:17" x14ac:dyDescent="0.25">
      <c r="A1" s="25" t="s">
        <v>825</v>
      </c>
      <c r="B1" s="18" t="s">
        <v>846</v>
      </c>
      <c r="E1" s="8"/>
      <c r="J1" s="44"/>
    </row>
    <row r="2" spans="1:17" ht="60" x14ac:dyDescent="0.25">
      <c r="A2" s="25" t="s">
        <v>787</v>
      </c>
      <c r="B2" s="34" t="s">
        <v>788</v>
      </c>
      <c r="C2" s="35">
        <v>1990</v>
      </c>
      <c r="D2" s="35">
        <v>2000</v>
      </c>
      <c r="E2" s="34" t="s">
        <v>789</v>
      </c>
      <c r="F2" s="36" t="s">
        <v>790</v>
      </c>
      <c r="G2" s="34" t="s">
        <v>792</v>
      </c>
      <c r="H2" s="33" t="s">
        <v>791</v>
      </c>
      <c r="I2" s="34" t="s">
        <v>793</v>
      </c>
      <c r="J2" s="71"/>
      <c r="K2" s="95" t="str">
        <f>"Summary Statistics "&amp;A1</f>
        <v>Summary Statistics Decade: 1990 to 2000</v>
      </c>
      <c r="L2" s="96"/>
      <c r="M2" s="97"/>
    </row>
    <row r="3" spans="1:17" ht="15" customHeight="1" x14ac:dyDescent="0.25">
      <c r="A3" s="25" t="s">
        <v>14</v>
      </c>
      <c r="B3" s="8" t="s">
        <v>298</v>
      </c>
      <c r="C3" s="15">
        <f>VLOOKUP($A3,RAW!$B$4:$S$283,15,FALSE)</f>
        <v>1738641</v>
      </c>
      <c r="D3" s="15">
        <f>VLOOKUP($A3,RAW!$B$4:$S$283,16,FALSE)</f>
        <v>2095895</v>
      </c>
      <c r="E3" s="1">
        <f t="shared" ref="E3:E66" si="0">D3-C3</f>
        <v>357254</v>
      </c>
      <c r="F3" s="1">
        <f t="shared" ref="F3:F34" si="1">+C3*E$260</f>
        <v>240246.27880831159</v>
      </c>
      <c r="G3" s="16">
        <f t="shared" ref="G3:G66" si="2">+E3-F3</f>
        <v>117007.72119168841</v>
      </c>
      <c r="H3" s="16">
        <f t="shared" ref="H3:H66" si="3">ABS(G3)</f>
        <v>117007.72119168841</v>
      </c>
      <c r="I3" s="3">
        <f>IFERROR(+G3/C3,"")</f>
        <v>6.7298379131567942E-2</v>
      </c>
      <c r="J3" s="52"/>
      <c r="K3" s="9" t="str">
        <f>"Total Jobs in "&amp;C2</f>
        <v>Total Jobs in 1990</v>
      </c>
      <c r="L3" s="9"/>
      <c r="M3" s="12">
        <f>+C259</f>
        <v>147625383.08333331</v>
      </c>
      <c r="O3" s="13"/>
    </row>
    <row r="4" spans="1:17" ht="15" customHeight="1" x14ac:dyDescent="0.25">
      <c r="A4" s="25" t="s">
        <v>15</v>
      </c>
      <c r="B4" s="8" t="s">
        <v>298</v>
      </c>
      <c r="C4" s="15">
        <f>VLOOKUP($A4,RAW!$B$4:$S$283,15,FALSE)</f>
        <v>43071.333333333328</v>
      </c>
      <c r="D4" s="15">
        <f>VLOOKUP($A4,RAW!$B$4:$S$283,16,FALSE)</f>
        <v>52107</v>
      </c>
      <c r="E4" s="1">
        <f t="shared" si="0"/>
        <v>9035.6666666666715</v>
      </c>
      <c r="F4" s="1">
        <f t="shared" si="1"/>
        <v>5951.6182792455274</v>
      </c>
      <c r="G4" s="16">
        <f t="shared" si="2"/>
        <v>3084.0483874211441</v>
      </c>
      <c r="H4" s="16">
        <f t="shared" si="3"/>
        <v>3084.0483874211441</v>
      </c>
      <c r="I4" s="3">
        <f t="shared" ref="I4:I67" si="4">IFERROR(+G4/C4,"")</f>
        <v>7.1603271799212415E-2</v>
      </c>
      <c r="J4" s="52"/>
      <c r="K4" s="9" t="str">
        <f>"Total Jobs in "&amp;D2</f>
        <v>Total Jobs in 2000</v>
      </c>
      <c r="L4" s="9"/>
      <c r="M4" s="12">
        <f>+D259</f>
        <v>168024332</v>
      </c>
    </row>
    <row r="5" spans="1:17" ht="15" customHeight="1" x14ac:dyDescent="0.25">
      <c r="A5" s="25" t="s">
        <v>115</v>
      </c>
      <c r="B5" s="8" t="s">
        <v>298</v>
      </c>
      <c r="C5" s="15">
        <f>VLOOKUP($A5,RAW!$B$4:$S$283,15,FALSE)</f>
        <v>203312</v>
      </c>
      <c r="D5" s="15">
        <f>VLOOKUP($A5,RAW!$B$4:$S$283,16,FALSE)</f>
        <v>238321</v>
      </c>
      <c r="E5" s="1">
        <f t="shared" si="0"/>
        <v>35009</v>
      </c>
      <c r="F5" s="1">
        <f t="shared" si="1"/>
        <v>28093.753360857962</v>
      </c>
      <c r="G5" s="16">
        <f t="shared" si="2"/>
        <v>6915.2466391420385</v>
      </c>
      <c r="H5" s="16">
        <f t="shared" si="3"/>
        <v>6915.2466391420385</v>
      </c>
      <c r="I5" s="3">
        <f t="shared" si="4"/>
        <v>3.4012978275468432E-2</v>
      </c>
      <c r="J5" s="52"/>
      <c r="K5" s="9" t="s">
        <v>319</v>
      </c>
      <c r="L5" s="9"/>
      <c r="M5" s="12">
        <f>M4-M3</f>
        <v>20398948.916666687</v>
      </c>
    </row>
    <row r="6" spans="1:17" ht="15" customHeight="1" x14ac:dyDescent="0.25">
      <c r="A6" s="25" t="s">
        <v>94</v>
      </c>
      <c r="B6" s="8" t="s">
        <v>298</v>
      </c>
      <c r="C6" s="15">
        <f>VLOOKUP($A6,RAW!$B$4:$S$283,15,FALSE)</f>
        <v>0</v>
      </c>
      <c r="D6" s="15">
        <f>VLOOKUP($A6,RAW!$B$4:$S$283,16,FALSE)</f>
        <v>0</v>
      </c>
      <c r="E6" s="1">
        <f t="shared" si="0"/>
        <v>0</v>
      </c>
      <c r="F6" s="1">
        <f t="shared" si="1"/>
        <v>0</v>
      </c>
      <c r="G6" s="16">
        <f t="shared" si="2"/>
        <v>0</v>
      </c>
      <c r="H6" s="16">
        <f t="shared" si="3"/>
        <v>0</v>
      </c>
      <c r="I6" s="3" t="str">
        <f t="shared" si="4"/>
        <v/>
      </c>
      <c r="J6" s="52"/>
      <c r="K6" s="9" t="s">
        <v>311</v>
      </c>
      <c r="L6" s="9"/>
      <c r="M6" s="37">
        <f>(M5/M3)</f>
        <v>0.1381804977613616</v>
      </c>
    </row>
    <row r="7" spans="1:17" ht="15" customHeight="1" x14ac:dyDescent="0.25">
      <c r="A7" s="25" t="s">
        <v>48</v>
      </c>
      <c r="B7" s="8" t="s">
        <v>298</v>
      </c>
      <c r="C7" s="15">
        <f>VLOOKUP($A7,RAW!$B$4:$S$283,15,FALSE)</f>
        <v>38749</v>
      </c>
      <c r="D7" s="15">
        <f>VLOOKUP($A7,RAW!$B$4:$S$283,16,FALSE)</f>
        <v>32641</v>
      </c>
      <c r="E7" s="1">
        <f t="shared" si="0"/>
        <v>-6108</v>
      </c>
      <c r="F7" s="1">
        <f t="shared" si="1"/>
        <v>5354.356107755003</v>
      </c>
      <c r="G7" s="16">
        <f t="shared" si="2"/>
        <v>-11462.356107755004</v>
      </c>
      <c r="H7" s="16">
        <f t="shared" si="3"/>
        <v>11462.356107755004</v>
      </c>
      <c r="I7" s="3">
        <f t="shared" si="4"/>
        <v>-0.29581037208069894</v>
      </c>
      <c r="J7" s="52"/>
      <c r="K7" s="9" t="s">
        <v>302</v>
      </c>
      <c r="L7" s="9"/>
      <c r="M7" s="12">
        <f>+M15+M17</f>
        <v>27342800.663864583</v>
      </c>
    </row>
    <row r="8" spans="1:17" ht="15" customHeight="1" x14ac:dyDescent="0.25">
      <c r="A8" s="25" t="s">
        <v>16</v>
      </c>
      <c r="B8" s="8" t="s">
        <v>298</v>
      </c>
      <c r="C8" s="15">
        <f>VLOOKUP($A8,RAW!$B$4:$S$283,15,FALSE)</f>
        <v>122021</v>
      </c>
      <c r="D8" s="15">
        <f>VLOOKUP($A8,RAW!$B$4:$S$283,16,FALSE)</f>
        <v>134051</v>
      </c>
      <c r="E8" s="1">
        <f t="shared" si="0"/>
        <v>12030</v>
      </c>
      <c r="F8" s="1">
        <f t="shared" si="1"/>
        <v>16860.92251733911</v>
      </c>
      <c r="G8" s="16">
        <f t="shared" si="2"/>
        <v>-4830.9225173391096</v>
      </c>
      <c r="H8" s="16">
        <f t="shared" si="3"/>
        <v>4830.9225173391096</v>
      </c>
      <c r="I8" s="3">
        <f t="shared" si="4"/>
        <v>-3.9590910723064962E-2</v>
      </c>
      <c r="J8" s="52"/>
      <c r="K8" s="9" t="s">
        <v>303</v>
      </c>
      <c r="L8" s="9"/>
      <c r="M8" s="12">
        <f>+M16+M18</f>
        <v>-11922450.863780491</v>
      </c>
    </row>
    <row r="9" spans="1:17" ht="15" customHeight="1" x14ac:dyDescent="0.25">
      <c r="A9" s="25" t="s">
        <v>178</v>
      </c>
      <c r="B9" s="8" t="s">
        <v>298</v>
      </c>
      <c r="C9" s="26"/>
      <c r="D9" s="15">
        <f>VLOOKUP($A9,RAW!$B$4:$S$283,16,FALSE)</f>
        <v>0</v>
      </c>
      <c r="E9" s="1">
        <f t="shared" si="0"/>
        <v>0</v>
      </c>
      <c r="F9" s="1">
        <f t="shared" si="1"/>
        <v>0</v>
      </c>
      <c r="G9" s="16">
        <f t="shared" si="2"/>
        <v>0</v>
      </c>
      <c r="H9" s="16">
        <f t="shared" si="3"/>
        <v>0</v>
      </c>
      <c r="I9" s="3" t="str">
        <f t="shared" si="4"/>
        <v/>
      </c>
      <c r="J9" s="52"/>
      <c r="K9" s="9" t="s">
        <v>300</v>
      </c>
      <c r="L9" s="9"/>
      <c r="M9" s="12">
        <f>+M7-M8</f>
        <v>39265251.527645074</v>
      </c>
    </row>
    <row r="10" spans="1:17" ht="15" customHeight="1" x14ac:dyDescent="0.25">
      <c r="A10" s="25" t="s">
        <v>179</v>
      </c>
      <c r="B10" s="8" t="s">
        <v>298</v>
      </c>
      <c r="C10" s="26"/>
      <c r="D10" s="15">
        <f>VLOOKUP($A10,RAW!$B$4:$S$283,16,FALSE)</f>
        <v>0</v>
      </c>
      <c r="E10" s="1">
        <f t="shared" si="0"/>
        <v>0</v>
      </c>
      <c r="F10" s="1">
        <f t="shared" si="1"/>
        <v>0</v>
      </c>
      <c r="G10" s="16">
        <f t="shared" si="2"/>
        <v>0</v>
      </c>
      <c r="H10" s="16">
        <f t="shared" si="3"/>
        <v>0</v>
      </c>
      <c r="I10" s="3" t="str">
        <f t="shared" si="4"/>
        <v/>
      </c>
      <c r="J10" s="52"/>
      <c r="K10" s="9" t="s">
        <v>312</v>
      </c>
      <c r="L10" s="9"/>
      <c r="M10" s="12">
        <f>+H259</f>
        <v>31110077.32295128</v>
      </c>
    </row>
    <row r="11" spans="1:17" ht="15" customHeight="1" x14ac:dyDescent="0.25">
      <c r="A11" s="25" t="s">
        <v>180</v>
      </c>
      <c r="B11" s="8" t="s">
        <v>298</v>
      </c>
      <c r="C11" s="26"/>
      <c r="D11" s="15">
        <f>VLOOKUP($A11,RAW!$B$4:$S$283,16,FALSE)</f>
        <v>0</v>
      </c>
      <c r="E11" s="1">
        <f t="shared" si="0"/>
        <v>0</v>
      </c>
      <c r="F11" s="1">
        <f t="shared" si="1"/>
        <v>0</v>
      </c>
      <c r="G11" s="16">
        <f t="shared" si="2"/>
        <v>0</v>
      </c>
      <c r="H11" s="16">
        <f t="shared" si="3"/>
        <v>0</v>
      </c>
      <c r="I11" s="3" t="str">
        <f t="shared" si="4"/>
        <v/>
      </c>
      <c r="J11" s="52"/>
      <c r="K11" s="9" t="s">
        <v>310</v>
      </c>
      <c r="L11" s="9"/>
      <c r="M11" s="77">
        <f>+C263</f>
        <v>0.2107366407671904</v>
      </c>
    </row>
    <row r="12" spans="1:17" ht="15" customHeight="1" x14ac:dyDescent="0.25">
      <c r="A12" s="25" t="s">
        <v>181</v>
      </c>
      <c r="B12" s="8" t="s">
        <v>298</v>
      </c>
      <c r="C12" s="26"/>
      <c r="D12" s="15">
        <f>VLOOKUP($A12,RAW!$B$4:$S$283,16,FALSE)</f>
        <v>0</v>
      </c>
      <c r="E12" s="1">
        <f t="shared" si="0"/>
        <v>0</v>
      </c>
      <c r="F12" s="1">
        <f t="shared" si="1"/>
        <v>0</v>
      </c>
      <c r="G12" s="16">
        <f t="shared" si="2"/>
        <v>0</v>
      </c>
      <c r="H12" s="16">
        <f t="shared" si="3"/>
        <v>0</v>
      </c>
      <c r="I12" s="3" t="str">
        <f t="shared" si="4"/>
        <v/>
      </c>
      <c r="J12" s="52"/>
      <c r="K12" s="9" t="s">
        <v>800</v>
      </c>
      <c r="L12" s="9"/>
      <c r="M12" s="77">
        <f>+H266</f>
        <v>0.15766732099409142</v>
      </c>
      <c r="N12" s="7"/>
      <c r="O12" s="7"/>
      <c r="P12" s="7"/>
      <c r="Q12" s="7"/>
    </row>
    <row r="13" spans="1:17" ht="15" customHeight="1" x14ac:dyDescent="0.25">
      <c r="A13" s="25" t="s">
        <v>182</v>
      </c>
      <c r="B13" s="8" t="s">
        <v>298</v>
      </c>
      <c r="C13" s="26"/>
      <c r="D13" s="15">
        <f>VLOOKUP($A13,RAW!$B$4:$S$283,16,FALSE)</f>
        <v>0</v>
      </c>
      <c r="E13" s="1">
        <f t="shared" si="0"/>
        <v>0</v>
      </c>
      <c r="F13" s="1">
        <f t="shared" si="1"/>
        <v>0</v>
      </c>
      <c r="G13" s="16">
        <f t="shared" si="2"/>
        <v>0</v>
      </c>
      <c r="H13" s="16">
        <f t="shared" si="3"/>
        <v>0</v>
      </c>
      <c r="I13" s="3" t="str">
        <f t="shared" si="4"/>
        <v/>
      </c>
      <c r="J13" s="52"/>
      <c r="K13" s="9"/>
      <c r="L13" s="9"/>
      <c r="M13" s="12"/>
      <c r="N13" s="7"/>
      <c r="O13" s="7"/>
      <c r="P13" s="7"/>
      <c r="Q13" s="7"/>
    </row>
    <row r="14" spans="1:17" ht="15" customHeight="1" x14ac:dyDescent="0.25">
      <c r="A14" s="25" t="s">
        <v>183</v>
      </c>
      <c r="B14" s="8" t="s">
        <v>298</v>
      </c>
      <c r="C14" s="15">
        <f>VLOOKUP($A14,RAW!$B$4:$S$283,15,FALSE)</f>
        <v>0</v>
      </c>
      <c r="D14" s="15">
        <f>VLOOKUP($A14,RAW!$B$4:$S$283,16,FALSE)</f>
        <v>0</v>
      </c>
      <c r="E14" s="1">
        <f t="shared" si="0"/>
        <v>0</v>
      </c>
      <c r="F14" s="1">
        <f t="shared" si="1"/>
        <v>0</v>
      </c>
      <c r="G14" s="16">
        <f t="shared" si="2"/>
        <v>0</v>
      </c>
      <c r="H14" s="16">
        <f t="shared" si="3"/>
        <v>0</v>
      </c>
      <c r="I14" s="3" t="str">
        <f t="shared" si="4"/>
        <v/>
      </c>
      <c r="J14" s="52"/>
      <c r="K14" s="9" t="s">
        <v>304</v>
      </c>
      <c r="L14" s="9"/>
      <c r="M14" s="9"/>
      <c r="N14" s="75"/>
      <c r="O14" s="7"/>
      <c r="P14" s="7"/>
      <c r="Q14" s="7"/>
    </row>
    <row r="15" spans="1:17" ht="15" customHeight="1" x14ac:dyDescent="0.25">
      <c r="A15" s="25" t="s">
        <v>184</v>
      </c>
      <c r="B15" s="8" t="s">
        <v>298</v>
      </c>
      <c r="C15" s="26"/>
      <c r="D15" s="15">
        <f>VLOOKUP($A15,RAW!$B$4:$S$283,16,FALSE)</f>
        <v>0</v>
      </c>
      <c r="E15" s="1">
        <f t="shared" si="0"/>
        <v>0</v>
      </c>
      <c r="F15" s="1">
        <f t="shared" si="1"/>
        <v>0</v>
      </c>
      <c r="G15" s="16">
        <f t="shared" si="2"/>
        <v>0</v>
      </c>
      <c r="H15" s="16">
        <f t="shared" si="3"/>
        <v>0</v>
      </c>
      <c r="I15" s="3" t="str">
        <f t="shared" si="4"/>
        <v/>
      </c>
      <c r="J15" s="52"/>
      <c r="K15" s="9" t="s">
        <v>299</v>
      </c>
      <c r="L15" s="9" t="s">
        <v>305</v>
      </c>
      <c r="M15" s="10">
        <f>SUMIFS(G:G,B:B,K15,G:G,"&gt;0")</f>
        <v>3923865.7471979153</v>
      </c>
      <c r="N15" s="75"/>
      <c r="O15" s="75"/>
      <c r="P15" s="7"/>
      <c r="Q15" s="7"/>
    </row>
    <row r="16" spans="1:17" ht="15" customHeight="1" x14ac:dyDescent="0.25">
      <c r="A16" s="25" t="s">
        <v>185</v>
      </c>
      <c r="B16" s="8" t="s">
        <v>298</v>
      </c>
      <c r="C16" s="15">
        <f>VLOOKUP($A16,RAW!$B$4:$S$283,15,FALSE)</f>
        <v>0</v>
      </c>
      <c r="D16" s="15">
        <f>VLOOKUP($A16,RAW!$B$4:$S$283,16,FALSE)</f>
        <v>0</v>
      </c>
      <c r="E16" s="1">
        <f t="shared" si="0"/>
        <v>0</v>
      </c>
      <c r="F16" s="1">
        <f t="shared" si="1"/>
        <v>0</v>
      </c>
      <c r="G16" s="16">
        <f t="shared" si="2"/>
        <v>0</v>
      </c>
      <c r="H16" s="16">
        <f t="shared" si="3"/>
        <v>0</v>
      </c>
      <c r="I16" s="3" t="str">
        <f t="shared" si="4"/>
        <v/>
      </c>
      <c r="J16" s="52"/>
      <c r="K16" s="9"/>
      <c r="L16" s="9" t="s">
        <v>306</v>
      </c>
      <c r="M16" s="10">
        <f>SUMIFS(G:G,B:B,K15,G:G,"&lt;0")</f>
        <v>-7160548.8637804911</v>
      </c>
      <c r="N16" s="7"/>
      <c r="O16" s="76"/>
      <c r="P16" s="7"/>
      <c r="Q16" s="7"/>
    </row>
    <row r="17" spans="1:17" ht="15" customHeight="1" x14ac:dyDescent="0.25">
      <c r="A17" s="25" t="s">
        <v>186</v>
      </c>
      <c r="B17" s="8" t="s">
        <v>298</v>
      </c>
      <c r="C17" s="26"/>
      <c r="D17" s="15">
        <f>VLOOKUP($A17,RAW!$B$4:$S$283,16,FALSE)</f>
        <v>0</v>
      </c>
      <c r="E17" s="1">
        <f t="shared" si="0"/>
        <v>0</v>
      </c>
      <c r="F17" s="1">
        <f t="shared" si="1"/>
        <v>0</v>
      </c>
      <c r="G17" s="16">
        <f t="shared" si="2"/>
        <v>0</v>
      </c>
      <c r="H17" s="16">
        <f t="shared" si="3"/>
        <v>0</v>
      </c>
      <c r="I17" s="3" t="str">
        <f t="shared" si="4"/>
        <v/>
      </c>
      <c r="J17" s="52"/>
      <c r="K17" s="9" t="s">
        <v>298</v>
      </c>
      <c r="L17" s="9" t="s">
        <v>307</v>
      </c>
      <c r="M17" s="10">
        <f>SUMIFS(E:E,B:B,K17,E:E,"&gt;0")</f>
        <v>23418934.916666668</v>
      </c>
      <c r="N17" s="7"/>
      <c r="O17" s="27"/>
      <c r="P17" s="7"/>
      <c r="Q17" s="7"/>
    </row>
    <row r="18" spans="1:17" ht="15" customHeight="1" x14ac:dyDescent="0.25">
      <c r="A18" s="25" t="s">
        <v>188</v>
      </c>
      <c r="B18" s="8" t="s">
        <v>298</v>
      </c>
      <c r="C18" s="26"/>
      <c r="D18" s="15">
        <f>VLOOKUP($A18,RAW!$B$4:$S$283,16,FALSE)</f>
        <v>0</v>
      </c>
      <c r="E18" s="1">
        <f t="shared" si="0"/>
        <v>0</v>
      </c>
      <c r="F18" s="1">
        <f t="shared" si="1"/>
        <v>0</v>
      </c>
      <c r="G18" s="16">
        <f t="shared" si="2"/>
        <v>0</v>
      </c>
      <c r="H18" s="16">
        <f t="shared" si="3"/>
        <v>0</v>
      </c>
      <c r="I18" s="3" t="str">
        <f t="shared" si="4"/>
        <v/>
      </c>
      <c r="J18" s="52"/>
      <c r="K18" s="9"/>
      <c r="L18" s="9" t="s">
        <v>308</v>
      </c>
      <c r="M18" s="10">
        <f>SUMIFS(E:E,B:B,K17,E:E,"&lt;0")</f>
        <v>-4761902</v>
      </c>
      <c r="N18" s="7"/>
      <c r="O18" s="7"/>
      <c r="P18" s="7"/>
      <c r="Q18" s="7"/>
    </row>
    <row r="19" spans="1:17" ht="15" customHeight="1" x14ac:dyDescent="0.25">
      <c r="A19" s="25" t="s">
        <v>187</v>
      </c>
      <c r="B19" s="8" t="s">
        <v>298</v>
      </c>
      <c r="C19" s="15">
        <f>VLOOKUP($A19,RAW!$B$4:$S$283,15,FALSE)</f>
        <v>0</v>
      </c>
      <c r="D19" s="15">
        <f>VLOOKUP($A19,RAW!$B$4:$S$283,16,FALSE)</f>
        <v>0</v>
      </c>
      <c r="E19" s="1">
        <f t="shared" si="0"/>
        <v>0</v>
      </c>
      <c r="F19" s="1">
        <f t="shared" si="1"/>
        <v>0</v>
      </c>
      <c r="G19" s="16">
        <f t="shared" si="2"/>
        <v>0</v>
      </c>
      <c r="H19" s="16">
        <f t="shared" si="3"/>
        <v>0</v>
      </c>
      <c r="I19" s="3" t="str">
        <f t="shared" si="4"/>
        <v/>
      </c>
      <c r="J19" s="52"/>
      <c r="K19" s="9"/>
      <c r="L19" s="9"/>
      <c r="M19" s="9"/>
      <c r="N19" s="7"/>
      <c r="O19" s="7"/>
      <c r="P19" s="7"/>
      <c r="Q19" s="7"/>
    </row>
    <row r="20" spans="1:17" ht="15" customHeight="1" x14ac:dyDescent="0.25">
      <c r="A20" s="25" t="s">
        <v>189</v>
      </c>
      <c r="B20" s="8" t="s">
        <v>298</v>
      </c>
      <c r="C20" s="15">
        <f>VLOOKUP($A20,RAW!$B$4:$S$283,15,FALSE)</f>
        <v>0</v>
      </c>
      <c r="D20" s="15">
        <f>VLOOKUP($A20,RAW!$B$4:$S$283,16,FALSE)</f>
        <v>0</v>
      </c>
      <c r="E20" s="1">
        <f t="shared" si="0"/>
        <v>0</v>
      </c>
      <c r="F20" s="1">
        <f t="shared" si="1"/>
        <v>0</v>
      </c>
      <c r="G20" s="16">
        <f t="shared" si="2"/>
        <v>0</v>
      </c>
      <c r="H20" s="16">
        <f t="shared" si="3"/>
        <v>0</v>
      </c>
      <c r="I20" s="3" t="str">
        <f t="shared" si="4"/>
        <v/>
      </c>
      <c r="J20" s="52"/>
      <c r="K20" s="9" t="s">
        <v>833</v>
      </c>
      <c r="L20" s="9"/>
      <c r="M20" s="72">
        <f>+M15/M10</f>
        <v>0.12612844727014247</v>
      </c>
      <c r="N20" s="7"/>
      <c r="O20" s="76"/>
      <c r="P20" s="7"/>
      <c r="Q20" s="7"/>
    </row>
    <row r="21" spans="1:17" ht="15" customHeight="1" x14ac:dyDescent="0.25">
      <c r="A21" s="25" t="s">
        <v>17</v>
      </c>
      <c r="B21" s="8" t="s">
        <v>298</v>
      </c>
      <c r="C21" s="15">
        <f>VLOOKUP($A21,RAW!$B$4:$S$283,15,FALSE)</f>
        <v>164634</v>
      </c>
      <c r="D21" s="15">
        <f>VLOOKUP($A21,RAW!$B$4:$S$283,16,FALSE)</f>
        <v>219422</v>
      </c>
      <c r="E21" s="1">
        <f t="shared" si="0"/>
        <v>54788</v>
      </c>
      <c r="F21" s="1">
        <f t="shared" si="1"/>
        <v>22749.208068444015</v>
      </c>
      <c r="G21" s="16">
        <f t="shared" si="2"/>
        <v>32038.791931555985</v>
      </c>
      <c r="H21" s="16">
        <f t="shared" si="3"/>
        <v>32038.791931555985</v>
      </c>
      <c r="I21" s="3">
        <f t="shared" si="4"/>
        <v>0.19460616841937864</v>
      </c>
      <c r="J21" s="52"/>
      <c r="K21" s="9" t="s">
        <v>834</v>
      </c>
      <c r="L21" s="9"/>
      <c r="M21" s="32">
        <f>ABS(+M16/M10)</f>
        <v>0.23016814742848091</v>
      </c>
      <c r="N21" s="7"/>
      <c r="O21" s="27"/>
      <c r="P21" s="7"/>
      <c r="Q21" s="7"/>
    </row>
    <row r="22" spans="1:17" x14ac:dyDescent="0.25">
      <c r="A22" s="25" t="s">
        <v>18</v>
      </c>
      <c r="B22" s="8" t="s">
        <v>298</v>
      </c>
      <c r="C22" s="15">
        <f>VLOOKUP($A22,RAW!$B$4:$S$283,15,FALSE)</f>
        <v>257225</v>
      </c>
      <c r="D22" s="15">
        <f>VLOOKUP($A22,RAW!$B$4:$S$283,16,FALSE)</f>
        <v>292376</v>
      </c>
      <c r="E22" s="1">
        <f t="shared" si="0"/>
        <v>35151</v>
      </c>
      <c r="F22" s="1">
        <f t="shared" si="1"/>
        <v>35543.478536666255</v>
      </c>
      <c r="G22" s="16">
        <f t="shared" si="2"/>
        <v>-392.47853666625451</v>
      </c>
      <c r="H22" s="16">
        <f t="shared" si="3"/>
        <v>392.47853666625451</v>
      </c>
      <c r="I22" s="3">
        <f t="shared" si="4"/>
        <v>-1.5258180062834271E-3</v>
      </c>
      <c r="J22" s="52"/>
      <c r="K22" s="9" t="s">
        <v>835</v>
      </c>
      <c r="L22" s="9"/>
      <c r="M22" s="73">
        <f>+M21+M20</f>
        <v>0.3562965946986234</v>
      </c>
      <c r="N22" s="7"/>
      <c r="O22" s="7"/>
      <c r="P22" s="7"/>
      <c r="Q22" s="7"/>
    </row>
    <row r="23" spans="1:17" x14ac:dyDescent="0.25">
      <c r="A23" s="25" t="s">
        <v>190</v>
      </c>
      <c r="B23" s="8" t="s">
        <v>298</v>
      </c>
      <c r="C23" s="15">
        <f>VLOOKUP($A23,RAW!$B$4:$S$283,15,FALSE)</f>
        <v>88891</v>
      </c>
      <c r="D23" s="15">
        <f>VLOOKUP($A23,RAW!$B$4:$S$283,16,FALSE)</f>
        <v>75754</v>
      </c>
      <c r="E23" s="1">
        <f t="shared" si="0"/>
        <v>-13137</v>
      </c>
      <c r="F23" s="1">
        <f t="shared" si="1"/>
        <v>12283.002626505198</v>
      </c>
      <c r="G23" s="16">
        <f t="shared" si="2"/>
        <v>-25420.0026265052</v>
      </c>
      <c r="H23" s="16">
        <f t="shared" si="3"/>
        <v>25420.0026265052</v>
      </c>
      <c r="I23" s="3">
        <f t="shared" si="4"/>
        <v>-0.28596823780253572</v>
      </c>
      <c r="J23" s="52"/>
      <c r="K23" s="9" t="s">
        <v>836</v>
      </c>
      <c r="L23" s="9"/>
      <c r="M23" s="78">
        <f>+M20/M21</f>
        <v>0.54798393556751279</v>
      </c>
      <c r="N23" s="7"/>
      <c r="O23" s="7"/>
      <c r="P23" s="7"/>
      <c r="Q23" s="7"/>
    </row>
    <row r="24" spans="1:17" x14ac:dyDescent="0.25">
      <c r="A24" s="25" t="s">
        <v>19</v>
      </c>
      <c r="B24" s="8" t="s">
        <v>298</v>
      </c>
      <c r="C24" s="15">
        <f>VLOOKUP($A24,RAW!$B$4:$S$283,15,FALSE)</f>
        <v>0</v>
      </c>
      <c r="D24" s="15">
        <f>VLOOKUP($A24,RAW!$B$4:$S$283,16,FALSE)</f>
        <v>0</v>
      </c>
      <c r="E24" s="1">
        <f t="shared" si="0"/>
        <v>0</v>
      </c>
      <c r="F24" s="1">
        <f t="shared" si="1"/>
        <v>0</v>
      </c>
      <c r="G24" s="16">
        <f t="shared" si="2"/>
        <v>0</v>
      </c>
      <c r="H24" s="16">
        <f t="shared" si="3"/>
        <v>0</v>
      </c>
      <c r="I24" s="3" t="str">
        <f t="shared" si="4"/>
        <v/>
      </c>
      <c r="J24" s="52"/>
    </row>
    <row r="25" spans="1:17" x14ac:dyDescent="0.25">
      <c r="A25" s="25" t="s">
        <v>95</v>
      </c>
      <c r="B25" s="8" t="s">
        <v>298</v>
      </c>
      <c r="C25" s="15">
        <f>VLOOKUP($A25,RAW!$B$4:$S$283,15,FALSE)</f>
        <v>181070</v>
      </c>
      <c r="D25" s="15">
        <f>VLOOKUP($A25,RAW!$B$4:$S$283,16,FALSE)</f>
        <v>271653</v>
      </c>
      <c r="E25" s="1">
        <f t="shared" si="0"/>
        <v>90583</v>
      </c>
      <c r="F25" s="1">
        <f t="shared" si="1"/>
        <v>25020.342729649754</v>
      </c>
      <c r="G25" s="16">
        <f t="shared" si="2"/>
        <v>65562.657270350246</v>
      </c>
      <c r="H25" s="16">
        <f t="shared" si="3"/>
        <v>65562.657270350246</v>
      </c>
      <c r="I25" s="3">
        <f t="shared" si="4"/>
        <v>0.36208459308748137</v>
      </c>
      <c r="J25" s="52"/>
    </row>
    <row r="26" spans="1:17" x14ac:dyDescent="0.25">
      <c r="A26" s="25" t="s">
        <v>191</v>
      </c>
      <c r="B26" s="8" t="s">
        <v>298</v>
      </c>
      <c r="C26" s="15">
        <f>VLOOKUP($A26,RAW!$B$4:$S$283,15,FALSE)</f>
        <v>393617</v>
      </c>
      <c r="D26" s="15">
        <f>VLOOKUP($A26,RAW!$B$4:$S$283,16,FALSE)</f>
        <v>347365</v>
      </c>
      <c r="E26" s="1">
        <f t="shared" si="0"/>
        <v>-46252</v>
      </c>
      <c r="F26" s="1">
        <f t="shared" si="1"/>
        <v>54390.192987333889</v>
      </c>
      <c r="G26" s="16">
        <f t="shared" si="2"/>
        <v>-100642.1929873339</v>
      </c>
      <c r="H26" s="16">
        <f t="shared" si="3"/>
        <v>100642.1929873339</v>
      </c>
      <c r="I26" s="3">
        <f t="shared" si="4"/>
        <v>-0.25568558519406909</v>
      </c>
      <c r="J26" s="52"/>
    </row>
    <row r="27" spans="1:17" x14ac:dyDescent="0.25">
      <c r="A27" s="25" t="s">
        <v>229</v>
      </c>
      <c r="B27" s="8" t="s">
        <v>298</v>
      </c>
      <c r="C27" s="15">
        <f>VLOOKUP($A27,RAW!$B$4:$S$283,15,FALSE)</f>
        <v>2447450</v>
      </c>
      <c r="D27" s="15">
        <f>VLOOKUP($A27,RAW!$B$4:$S$283,16,FALSE)</f>
        <v>2863336</v>
      </c>
      <c r="E27" s="1">
        <f t="shared" si="0"/>
        <v>415886</v>
      </c>
      <c r="F27" s="1">
        <f t="shared" si="1"/>
        <v>338189.85924604459</v>
      </c>
      <c r="G27" s="16">
        <f t="shared" si="2"/>
        <v>77696.140753955406</v>
      </c>
      <c r="H27" s="16">
        <f t="shared" si="3"/>
        <v>77696.140753955406</v>
      </c>
      <c r="I27" s="3">
        <f t="shared" si="4"/>
        <v>3.174575200880729E-2</v>
      </c>
      <c r="J27" s="52"/>
    </row>
    <row r="28" spans="1:17" x14ac:dyDescent="0.25">
      <c r="A28" s="25" t="s">
        <v>96</v>
      </c>
      <c r="B28" s="8" t="s">
        <v>298</v>
      </c>
      <c r="C28" s="15">
        <f>VLOOKUP($A28,RAW!$B$4:$S$283,15,FALSE)</f>
        <v>498587</v>
      </c>
      <c r="D28" s="15">
        <f>VLOOKUP($A28,RAW!$B$4:$S$283,16,FALSE)</f>
        <v>1085524</v>
      </c>
      <c r="E28" s="1">
        <f t="shared" si="0"/>
        <v>586937</v>
      </c>
      <c r="F28" s="1">
        <f t="shared" si="1"/>
        <v>68894.999837344018</v>
      </c>
      <c r="G28" s="16">
        <f t="shared" si="2"/>
        <v>518042.00016265595</v>
      </c>
      <c r="H28" s="16">
        <f t="shared" si="3"/>
        <v>518042.00016265595</v>
      </c>
      <c r="I28" s="3">
        <f t="shared" si="4"/>
        <v>1.03902027161289</v>
      </c>
      <c r="J28" s="52"/>
    </row>
    <row r="29" spans="1:17" x14ac:dyDescent="0.25">
      <c r="A29" s="25" t="s">
        <v>230</v>
      </c>
      <c r="B29" s="8" t="s">
        <v>298</v>
      </c>
      <c r="C29" s="15">
        <f>VLOOKUP($A29,RAW!$B$4:$S$283,15,FALSE)</f>
        <v>1638673</v>
      </c>
      <c r="D29" s="15">
        <f>VLOOKUP($A29,RAW!$B$4:$S$283,16,FALSE)</f>
        <v>2148520</v>
      </c>
      <c r="E29" s="1">
        <f t="shared" si="0"/>
        <v>509847</v>
      </c>
      <c r="F29" s="1">
        <f t="shared" si="1"/>
        <v>226432.65080810379</v>
      </c>
      <c r="G29" s="16">
        <f t="shared" si="2"/>
        <v>283414.34919189621</v>
      </c>
      <c r="H29" s="16">
        <f t="shared" si="3"/>
        <v>283414.34919189621</v>
      </c>
      <c r="I29" s="3">
        <f t="shared" si="4"/>
        <v>0.17295357230630895</v>
      </c>
      <c r="J29" s="52"/>
    </row>
    <row r="30" spans="1:17" x14ac:dyDescent="0.25">
      <c r="A30" s="25" t="s">
        <v>231</v>
      </c>
      <c r="B30" s="8" t="s">
        <v>298</v>
      </c>
      <c r="C30" s="15">
        <f>VLOOKUP($A30,RAW!$B$4:$S$283,15,FALSE)</f>
        <v>439703</v>
      </c>
      <c r="D30" s="15">
        <f>VLOOKUP($A30,RAW!$B$4:$S$283,16,FALSE)</f>
        <v>693326</v>
      </c>
      <c r="E30" s="1">
        <f t="shared" si="0"/>
        <v>253623</v>
      </c>
      <c r="F30" s="1">
        <f t="shared" si="1"/>
        <v>60758.379407164</v>
      </c>
      <c r="G30" s="16">
        <f t="shared" si="2"/>
        <v>192864.620592836</v>
      </c>
      <c r="H30" s="16">
        <f t="shared" si="3"/>
        <v>192864.620592836</v>
      </c>
      <c r="I30" s="3">
        <f t="shared" si="4"/>
        <v>0.43862475487507702</v>
      </c>
      <c r="J30" s="52"/>
    </row>
    <row r="31" spans="1:17" x14ac:dyDescent="0.25">
      <c r="A31" s="25" t="s">
        <v>116</v>
      </c>
      <c r="B31" s="8" t="s">
        <v>299</v>
      </c>
      <c r="C31" s="26"/>
      <c r="D31" s="15">
        <f>VLOOKUP($A31,RAW!$B$4:$S$283,16,FALSE)</f>
        <v>0</v>
      </c>
      <c r="E31" s="1">
        <f t="shared" si="0"/>
        <v>0</v>
      </c>
      <c r="F31" s="1">
        <f t="shared" si="1"/>
        <v>0</v>
      </c>
      <c r="G31" s="16">
        <f t="shared" si="2"/>
        <v>0</v>
      </c>
      <c r="H31" s="16">
        <f t="shared" si="3"/>
        <v>0</v>
      </c>
      <c r="I31" s="3" t="str">
        <f t="shared" si="4"/>
        <v/>
      </c>
      <c r="J31" s="52"/>
    </row>
    <row r="32" spans="1:17" x14ac:dyDescent="0.25">
      <c r="A32" s="25" t="s">
        <v>20</v>
      </c>
      <c r="B32" s="8" t="s">
        <v>298</v>
      </c>
      <c r="C32" s="15">
        <f>VLOOKUP($A32,RAW!$B$4:$S$283,15,FALSE)</f>
        <v>125825</v>
      </c>
      <c r="D32" s="15">
        <f>VLOOKUP($A32,RAW!$B$4:$S$283,16,FALSE)</f>
        <v>195943</v>
      </c>
      <c r="E32" s="1">
        <f t="shared" si="0"/>
        <v>70118</v>
      </c>
      <c r="F32" s="1">
        <f t="shared" si="1"/>
        <v>17386.561130823331</v>
      </c>
      <c r="G32" s="16">
        <f t="shared" si="2"/>
        <v>52731.438869176665</v>
      </c>
      <c r="H32" s="16">
        <f t="shared" si="3"/>
        <v>52731.438869176665</v>
      </c>
      <c r="I32" s="3">
        <f t="shared" si="4"/>
        <v>0.41908554634751971</v>
      </c>
      <c r="J32" s="52"/>
    </row>
    <row r="33" spans="1:10" x14ac:dyDescent="0.25">
      <c r="A33" s="25" t="s">
        <v>97</v>
      </c>
      <c r="C33" s="15">
        <f>VLOOKUP($A33,RAW!$B$4:$S$283,15,FALSE)</f>
        <v>0</v>
      </c>
      <c r="D33" s="15">
        <f>VLOOKUP($A33,RAW!$B$4:$S$283,16,FALSE)</f>
        <v>0</v>
      </c>
      <c r="E33" s="1">
        <f t="shared" si="0"/>
        <v>0</v>
      </c>
      <c r="F33" s="1">
        <f t="shared" si="1"/>
        <v>0</v>
      </c>
      <c r="G33" s="16">
        <f t="shared" si="2"/>
        <v>0</v>
      </c>
      <c r="H33" s="16">
        <f t="shared" si="3"/>
        <v>0</v>
      </c>
      <c r="I33" s="3" t="str">
        <f t="shared" si="4"/>
        <v/>
      </c>
      <c r="J33" s="52"/>
    </row>
    <row r="34" spans="1:10" x14ac:dyDescent="0.25">
      <c r="A34" s="25" t="s">
        <v>5</v>
      </c>
      <c r="B34" s="8" t="s">
        <v>298</v>
      </c>
      <c r="C34" s="15">
        <f>VLOOKUP($A34,RAW!$B$4:$S$283,15,FALSE)</f>
        <v>201630</v>
      </c>
      <c r="D34" s="15">
        <f>VLOOKUP($A34,RAW!$B$4:$S$283,16,FALSE)</f>
        <v>225037</v>
      </c>
      <c r="E34" s="1">
        <f t="shared" si="0"/>
        <v>23407</v>
      </c>
      <c r="F34" s="1">
        <f t="shared" si="1"/>
        <v>27861.333763623352</v>
      </c>
      <c r="G34" s="16">
        <f t="shared" si="2"/>
        <v>-4454.3337636233518</v>
      </c>
      <c r="H34" s="16">
        <f t="shared" si="3"/>
        <v>4454.3337636233518</v>
      </c>
      <c r="I34" s="3">
        <f t="shared" si="4"/>
        <v>-2.2091622098017911E-2</v>
      </c>
      <c r="J34" s="52"/>
    </row>
    <row r="35" spans="1:10" x14ac:dyDescent="0.25">
      <c r="A35" s="25" t="s">
        <v>98</v>
      </c>
      <c r="B35" s="8" t="s">
        <v>299</v>
      </c>
      <c r="C35" s="15">
        <f>VLOOKUP($A35,RAW!$B$4:$S$283,15,FALSE)</f>
        <v>620543</v>
      </c>
      <c r="D35" s="15">
        <f>VLOOKUP($A35,RAW!$B$4:$S$283,16,FALSE)</f>
        <v>524571</v>
      </c>
      <c r="E35" s="1">
        <f t="shared" si="0"/>
        <v>-95972</v>
      </c>
      <c r="F35" s="1">
        <f t="shared" ref="F35:F66" si="5">+C35*E$260</f>
        <v>85746.94062232865</v>
      </c>
      <c r="G35" s="16">
        <f t="shared" si="2"/>
        <v>-181718.94062232866</v>
      </c>
      <c r="H35" s="16">
        <f t="shared" si="3"/>
        <v>181718.94062232866</v>
      </c>
      <c r="I35" s="3">
        <f t="shared" si="4"/>
        <v>-0.29283859558858721</v>
      </c>
      <c r="J35" s="52"/>
    </row>
    <row r="36" spans="1:10" x14ac:dyDescent="0.25">
      <c r="A36" s="25" t="s">
        <v>232</v>
      </c>
      <c r="B36" s="8" t="s">
        <v>298</v>
      </c>
      <c r="C36" s="15">
        <f>VLOOKUP($A36,RAW!$B$4:$S$283,15,FALSE)</f>
        <v>976734</v>
      </c>
      <c r="D36" s="15">
        <f>VLOOKUP($A36,RAW!$B$4:$S$283,16,FALSE)</f>
        <v>1099019</v>
      </c>
      <c r="E36" s="1">
        <f t="shared" si="0"/>
        <v>122285</v>
      </c>
      <c r="F36" s="1">
        <f t="shared" si="5"/>
        <v>134965.59030044582</v>
      </c>
      <c r="G36" s="16">
        <f t="shared" si="2"/>
        <v>-12680.590300445823</v>
      </c>
      <c r="H36" s="16">
        <f t="shared" si="3"/>
        <v>12680.590300445823</v>
      </c>
      <c r="I36" s="3">
        <f t="shared" si="4"/>
        <v>-1.2982644507558684E-2</v>
      </c>
      <c r="J36" s="52"/>
    </row>
    <row r="37" spans="1:10" x14ac:dyDescent="0.25">
      <c r="A37" s="25" t="s">
        <v>3</v>
      </c>
      <c r="B37" s="8" t="s">
        <v>298</v>
      </c>
      <c r="C37" s="15">
        <f>VLOOKUP($A37,RAW!$B$4:$S$283,15,FALSE)</f>
        <v>417594</v>
      </c>
      <c r="D37" s="15">
        <f>VLOOKUP($A37,RAW!$B$4:$S$283,16,FALSE)</f>
        <v>425592</v>
      </c>
      <c r="E37" s="1">
        <f t="shared" si="0"/>
        <v>7998</v>
      </c>
      <c r="F37" s="1">
        <f t="shared" si="5"/>
        <v>57703.346782158056</v>
      </c>
      <c r="G37" s="16">
        <f t="shared" si="2"/>
        <v>-49705.346782158056</v>
      </c>
      <c r="H37" s="16">
        <f t="shared" si="3"/>
        <v>49705.346782158056</v>
      </c>
      <c r="I37" s="3">
        <f t="shared" si="4"/>
        <v>-0.11902792373012556</v>
      </c>
      <c r="J37" s="52"/>
    </row>
    <row r="38" spans="1:10" x14ac:dyDescent="0.25">
      <c r="A38" s="25" t="s">
        <v>49</v>
      </c>
      <c r="B38" s="8" t="s">
        <v>299</v>
      </c>
      <c r="C38" s="15">
        <f>VLOOKUP($A38,RAW!$B$4:$S$283,15,FALSE)</f>
        <v>99390</v>
      </c>
      <c r="D38" s="15">
        <f>VLOOKUP($A38,RAW!$B$4:$S$283,16,FALSE)</f>
        <v>191127</v>
      </c>
      <c r="E38" s="1">
        <f t="shared" si="0"/>
        <v>91737</v>
      </c>
      <c r="F38" s="1">
        <f t="shared" si="5"/>
        <v>13733.759672501736</v>
      </c>
      <c r="G38" s="16">
        <f t="shared" si="2"/>
        <v>78003.240327498264</v>
      </c>
      <c r="H38" s="16">
        <f t="shared" si="3"/>
        <v>78003.240327498264</v>
      </c>
      <c r="I38" s="3">
        <f t="shared" si="4"/>
        <v>0.78481980407986984</v>
      </c>
      <c r="J38" s="52"/>
    </row>
    <row r="39" spans="1:10" x14ac:dyDescent="0.25">
      <c r="A39" s="25" t="s">
        <v>6</v>
      </c>
      <c r="B39" s="8" t="s">
        <v>299</v>
      </c>
      <c r="C39" s="15">
        <f>VLOOKUP($A39,RAW!$B$4:$S$283,15,FALSE)</f>
        <v>0</v>
      </c>
      <c r="D39" s="15">
        <f>VLOOKUP($A39,RAW!$B$4:$S$283,16,FALSE)</f>
        <v>0</v>
      </c>
      <c r="E39" s="1">
        <f t="shared" si="0"/>
        <v>0</v>
      </c>
      <c r="F39" s="1">
        <f t="shared" si="5"/>
        <v>0</v>
      </c>
      <c r="G39" s="16">
        <f t="shared" si="2"/>
        <v>0</v>
      </c>
      <c r="H39" s="16">
        <f t="shared" si="3"/>
        <v>0</v>
      </c>
      <c r="I39" s="3" t="str">
        <f t="shared" si="4"/>
        <v/>
      </c>
      <c r="J39" s="52"/>
    </row>
    <row r="40" spans="1:10" x14ac:dyDescent="0.25">
      <c r="A40" s="25" t="s">
        <v>192</v>
      </c>
      <c r="B40" s="8" t="s">
        <v>298</v>
      </c>
      <c r="C40" s="15">
        <f>VLOOKUP($A40,RAW!$B$4:$S$283,15,FALSE)</f>
        <v>10177</v>
      </c>
      <c r="D40" s="15">
        <f>VLOOKUP($A40,RAW!$B$4:$S$283,16,FALSE)</f>
        <v>12155</v>
      </c>
      <c r="E40" s="1">
        <f t="shared" si="0"/>
        <v>1978</v>
      </c>
      <c r="F40" s="1">
        <f t="shared" si="5"/>
        <v>1406.2629257173776</v>
      </c>
      <c r="G40" s="16">
        <f t="shared" si="2"/>
        <v>571.73707428262242</v>
      </c>
      <c r="H40" s="16">
        <f t="shared" si="3"/>
        <v>571.73707428262242</v>
      </c>
      <c r="I40" s="3">
        <f t="shared" si="4"/>
        <v>5.6179333230089654E-2</v>
      </c>
      <c r="J40" s="52"/>
    </row>
    <row r="41" spans="1:10" x14ac:dyDescent="0.25">
      <c r="A41" s="25" t="s">
        <v>234</v>
      </c>
      <c r="B41" s="8" t="s">
        <v>298</v>
      </c>
      <c r="C41" s="15">
        <f>VLOOKUP($A41,RAW!$B$4:$S$283,15,FALSE)</f>
        <v>0</v>
      </c>
      <c r="D41" s="15">
        <f>VLOOKUP($A41,RAW!$B$4:$S$283,16,FALSE)</f>
        <v>0</v>
      </c>
      <c r="E41" s="1">
        <f t="shared" si="0"/>
        <v>0</v>
      </c>
      <c r="F41" s="1">
        <f t="shared" si="5"/>
        <v>0</v>
      </c>
      <c r="G41" s="16">
        <f t="shared" si="2"/>
        <v>0</v>
      </c>
      <c r="H41" s="16">
        <f t="shared" si="3"/>
        <v>0</v>
      </c>
      <c r="I41" s="3" t="str">
        <f t="shared" si="4"/>
        <v/>
      </c>
      <c r="J41" s="52"/>
    </row>
    <row r="42" spans="1:10" x14ac:dyDescent="0.25">
      <c r="A42" s="25" t="s">
        <v>193</v>
      </c>
      <c r="B42" s="8" t="s">
        <v>309</v>
      </c>
      <c r="C42" s="15">
        <f>VLOOKUP($A42,RAW!$B$4:$S$283,15,FALSE)</f>
        <v>0</v>
      </c>
      <c r="D42" s="15">
        <f>VLOOKUP($A42,RAW!$B$4:$S$283,16,FALSE)</f>
        <v>0</v>
      </c>
      <c r="E42" s="1">
        <f t="shared" si="0"/>
        <v>0</v>
      </c>
      <c r="F42" s="1">
        <f t="shared" si="5"/>
        <v>0</v>
      </c>
      <c r="G42" s="16">
        <f t="shared" si="2"/>
        <v>0</v>
      </c>
      <c r="H42" s="16">
        <f t="shared" si="3"/>
        <v>0</v>
      </c>
      <c r="I42" s="3" t="str">
        <f t="shared" si="4"/>
        <v/>
      </c>
      <c r="J42" s="52"/>
    </row>
    <row r="43" spans="1:10" x14ac:dyDescent="0.25">
      <c r="A43" s="25" t="s">
        <v>125</v>
      </c>
      <c r="B43" s="8" t="s">
        <v>299</v>
      </c>
      <c r="C43" s="15">
        <f>VLOOKUP($A43,RAW!$B$4:$S$283,15,FALSE)</f>
        <v>27127</v>
      </c>
      <c r="D43" s="15">
        <f>VLOOKUP($A43,RAW!$B$4:$S$283,16,FALSE)</f>
        <v>28450</v>
      </c>
      <c r="E43" s="1">
        <f t="shared" si="0"/>
        <v>1323</v>
      </c>
      <c r="F43" s="1">
        <f t="shared" si="5"/>
        <v>3748.4223627724577</v>
      </c>
      <c r="G43" s="16">
        <f t="shared" si="2"/>
        <v>-2425.4223627724577</v>
      </c>
      <c r="H43" s="16">
        <f t="shared" si="3"/>
        <v>2425.4223627724577</v>
      </c>
      <c r="I43" s="3">
        <f t="shared" si="4"/>
        <v>-8.9409900201734727E-2</v>
      </c>
      <c r="J43" s="52"/>
    </row>
    <row r="44" spans="1:10" x14ac:dyDescent="0.25">
      <c r="A44" s="25" t="s">
        <v>9</v>
      </c>
      <c r="B44" s="8" t="s">
        <v>298</v>
      </c>
      <c r="C44" s="15">
        <f>VLOOKUP($A44,RAW!$B$4:$S$283,15,FALSE)</f>
        <v>34766</v>
      </c>
      <c r="D44" s="15">
        <f>VLOOKUP($A44,RAW!$B$4:$S$283,16,FALSE)</f>
        <v>63937</v>
      </c>
      <c r="E44" s="1">
        <f t="shared" si="0"/>
        <v>29171</v>
      </c>
      <c r="F44" s="1">
        <f t="shared" si="5"/>
        <v>4803.9831851714989</v>
      </c>
      <c r="G44" s="16">
        <f t="shared" si="2"/>
        <v>24367.016814828501</v>
      </c>
      <c r="H44" s="16">
        <f t="shared" si="3"/>
        <v>24367.016814828501</v>
      </c>
      <c r="I44" s="3">
        <f t="shared" si="4"/>
        <v>0.70088640668551172</v>
      </c>
      <c r="J44" s="52"/>
    </row>
    <row r="45" spans="1:10" x14ac:dyDescent="0.25">
      <c r="A45" s="25" t="s">
        <v>99</v>
      </c>
      <c r="B45" s="8" t="s">
        <v>298</v>
      </c>
      <c r="C45" s="15">
        <f>VLOOKUP($A45,RAW!$B$4:$S$283,15,FALSE)</f>
        <v>2330034</v>
      </c>
      <c r="D45" s="15">
        <f>VLOOKUP($A45,RAW!$B$4:$S$283,16,FALSE)</f>
        <v>2120587</v>
      </c>
      <c r="E45" s="1">
        <f t="shared" si="0"/>
        <v>-209447</v>
      </c>
      <c r="F45" s="1">
        <f t="shared" si="5"/>
        <v>321965.25792089652</v>
      </c>
      <c r="G45" s="16">
        <f t="shared" si="2"/>
        <v>-531412.25792089652</v>
      </c>
      <c r="H45" s="16">
        <f t="shared" si="3"/>
        <v>531412.25792089652</v>
      </c>
      <c r="I45" s="3">
        <f t="shared" si="4"/>
        <v>-0.22807060236927723</v>
      </c>
      <c r="J45" s="52"/>
    </row>
    <row r="46" spans="1:10" x14ac:dyDescent="0.25">
      <c r="A46" s="25" t="s">
        <v>233</v>
      </c>
      <c r="C46" s="15">
        <f>VLOOKUP($A46,RAW!$B$4:$S$283,15,FALSE)</f>
        <v>0</v>
      </c>
      <c r="D46" s="15">
        <f>VLOOKUP($A46,RAW!$B$4:$S$283,16,FALSE)</f>
        <v>0</v>
      </c>
      <c r="E46" s="1">
        <f t="shared" si="0"/>
        <v>0</v>
      </c>
      <c r="F46" s="1">
        <f t="shared" si="5"/>
        <v>0</v>
      </c>
      <c r="G46" s="16">
        <f t="shared" si="2"/>
        <v>0</v>
      </c>
      <c r="H46" s="16">
        <f t="shared" si="3"/>
        <v>0</v>
      </c>
      <c r="I46" s="3" t="str">
        <f t="shared" si="4"/>
        <v/>
      </c>
      <c r="J46" s="52"/>
    </row>
    <row r="47" spans="1:10" x14ac:dyDescent="0.25">
      <c r="A47" s="25" t="s">
        <v>194</v>
      </c>
      <c r="B47" s="8" t="s">
        <v>299</v>
      </c>
      <c r="C47" s="15">
        <f>VLOOKUP($A47,RAW!$B$4:$S$283,15,FALSE)</f>
        <v>40338</v>
      </c>
      <c r="D47" s="15">
        <f>VLOOKUP($A47,RAW!$B$4:$S$283,16,FALSE)</f>
        <v>11254</v>
      </c>
      <c r="E47" s="1">
        <f t="shared" si="0"/>
        <v>-29084</v>
      </c>
      <c r="F47" s="1">
        <f t="shared" si="5"/>
        <v>5573.9249186978068</v>
      </c>
      <c r="G47" s="16">
        <f t="shared" si="2"/>
        <v>-34657.924918697805</v>
      </c>
      <c r="H47" s="16">
        <f t="shared" si="3"/>
        <v>34657.924918697805</v>
      </c>
      <c r="I47" s="3">
        <f t="shared" si="4"/>
        <v>-0.85918798449843337</v>
      </c>
      <c r="J47" s="52"/>
    </row>
    <row r="48" spans="1:10" x14ac:dyDescent="0.25">
      <c r="A48" s="25" t="s">
        <v>126</v>
      </c>
      <c r="B48" s="8" t="s">
        <v>298</v>
      </c>
      <c r="C48" s="15">
        <f>VLOOKUP($A48,RAW!$B$4:$S$283,15,FALSE)</f>
        <v>316256</v>
      </c>
      <c r="D48" s="15">
        <f>VLOOKUP($A48,RAW!$B$4:$S$283,16,FALSE)</f>
        <v>265608</v>
      </c>
      <c r="E48" s="1">
        <f t="shared" si="0"/>
        <v>-50648</v>
      </c>
      <c r="F48" s="1">
        <f t="shared" si="5"/>
        <v>43700.411500017188</v>
      </c>
      <c r="G48" s="16">
        <f t="shared" si="2"/>
        <v>-94348.411500017188</v>
      </c>
      <c r="H48" s="16">
        <f t="shared" si="3"/>
        <v>94348.411500017188</v>
      </c>
      <c r="I48" s="3">
        <f t="shared" si="4"/>
        <v>-0.29832923802241595</v>
      </c>
      <c r="J48" s="52"/>
    </row>
    <row r="49" spans="1:10" x14ac:dyDescent="0.25">
      <c r="A49" s="25" t="s">
        <v>195</v>
      </c>
      <c r="B49" s="8" t="s">
        <v>298</v>
      </c>
      <c r="C49" s="15">
        <f>VLOOKUP($A49,RAW!$B$4:$S$283,15,FALSE)</f>
        <v>522900</v>
      </c>
      <c r="D49" s="15">
        <f>VLOOKUP($A49,RAW!$B$4:$S$283,16,FALSE)</f>
        <v>612180</v>
      </c>
      <c r="E49" s="1">
        <f t="shared" si="0"/>
        <v>89280</v>
      </c>
      <c r="F49" s="1">
        <f t="shared" si="5"/>
        <v>72254.582279416005</v>
      </c>
      <c r="G49" s="16">
        <f t="shared" si="2"/>
        <v>17025.417720583995</v>
      </c>
      <c r="H49" s="16">
        <f t="shared" si="3"/>
        <v>17025.417720583995</v>
      </c>
      <c r="I49" s="3">
        <f t="shared" si="4"/>
        <v>3.2559605508862104E-2</v>
      </c>
      <c r="J49" s="52"/>
    </row>
    <row r="50" spans="1:10" x14ac:dyDescent="0.25">
      <c r="A50" s="25" t="s">
        <v>80</v>
      </c>
      <c r="B50" s="8" t="s">
        <v>298</v>
      </c>
      <c r="C50" s="15">
        <f>VLOOKUP($A50,RAW!$B$4:$S$283,15,FALSE)</f>
        <v>937815</v>
      </c>
      <c r="D50" s="15">
        <f>VLOOKUP($A50,RAW!$B$4:$S$283,16,FALSE)</f>
        <v>1553273</v>
      </c>
      <c r="E50" s="1">
        <f t="shared" si="0"/>
        <v>615458</v>
      </c>
      <c r="F50" s="1">
        <f t="shared" si="5"/>
        <v>129587.74350807138</v>
      </c>
      <c r="G50" s="16">
        <f t="shared" si="2"/>
        <v>485870.25649192859</v>
      </c>
      <c r="H50" s="16">
        <f t="shared" si="3"/>
        <v>485870.25649192859</v>
      </c>
      <c r="I50" s="3">
        <f t="shared" si="4"/>
        <v>0.51808752951480685</v>
      </c>
      <c r="J50" s="52"/>
    </row>
    <row r="51" spans="1:10" x14ac:dyDescent="0.25">
      <c r="A51" s="25" t="s">
        <v>81</v>
      </c>
      <c r="B51" s="8" t="s">
        <v>299</v>
      </c>
      <c r="C51" s="15">
        <f>VLOOKUP($A51,RAW!$B$4:$S$283,15,FALSE)</f>
        <v>17867</v>
      </c>
      <c r="D51" s="15">
        <f>VLOOKUP($A51,RAW!$B$4:$S$283,16,FALSE)</f>
        <v>17961</v>
      </c>
      <c r="E51" s="1">
        <f t="shared" si="0"/>
        <v>94</v>
      </c>
      <c r="F51" s="1">
        <f t="shared" si="5"/>
        <v>2468.8709535022485</v>
      </c>
      <c r="G51" s="16">
        <f t="shared" si="2"/>
        <v>-2374.8709535022485</v>
      </c>
      <c r="H51" s="16">
        <f t="shared" si="3"/>
        <v>2374.8709535022485</v>
      </c>
      <c r="I51" s="3">
        <f t="shared" si="4"/>
        <v>-0.13291940188628468</v>
      </c>
      <c r="J51" s="52"/>
    </row>
    <row r="52" spans="1:10" x14ac:dyDescent="0.25">
      <c r="A52" s="25" t="s">
        <v>8</v>
      </c>
      <c r="B52" s="8" t="s">
        <v>298</v>
      </c>
      <c r="C52" s="15">
        <f>VLOOKUP($A52,RAW!$B$4:$S$283,15,FALSE)</f>
        <v>82975</v>
      </c>
      <c r="D52" s="15">
        <f>VLOOKUP($A52,RAW!$B$4:$S$283,16,FALSE)</f>
        <v>103495</v>
      </c>
      <c r="E52" s="1">
        <f t="shared" si="0"/>
        <v>20520</v>
      </c>
      <c r="F52" s="1">
        <f t="shared" si="5"/>
        <v>11465.526801748983</v>
      </c>
      <c r="G52" s="16">
        <f t="shared" si="2"/>
        <v>9054.4731982510166</v>
      </c>
      <c r="H52" s="16">
        <f t="shared" si="3"/>
        <v>9054.4731982510166</v>
      </c>
      <c r="I52" s="3">
        <f t="shared" si="4"/>
        <v>0.10912290687859014</v>
      </c>
      <c r="J52" s="52"/>
    </row>
    <row r="53" spans="1:10" x14ac:dyDescent="0.25">
      <c r="A53" s="25" t="s">
        <v>127</v>
      </c>
      <c r="B53" s="8" t="s">
        <v>298</v>
      </c>
      <c r="C53" s="15">
        <f>VLOOKUP($A53,RAW!$B$4:$S$283,15,FALSE)</f>
        <v>1635952</v>
      </c>
      <c r="D53" s="15">
        <f>VLOOKUP($A53,RAW!$B$4:$S$283,16,FALSE)</f>
        <v>1726650</v>
      </c>
      <c r="E53" s="1">
        <f t="shared" si="0"/>
        <v>90698</v>
      </c>
      <c r="F53" s="1">
        <f t="shared" si="5"/>
        <v>226056.66167369511</v>
      </c>
      <c r="G53" s="16">
        <f t="shared" si="2"/>
        <v>-135358.66167369511</v>
      </c>
      <c r="H53" s="16">
        <f t="shared" si="3"/>
        <v>135358.66167369511</v>
      </c>
      <c r="I53" s="3">
        <f t="shared" si="4"/>
        <v>-8.2739995839544875E-2</v>
      </c>
      <c r="J53" s="52"/>
    </row>
    <row r="54" spans="1:10" x14ac:dyDescent="0.25">
      <c r="A54" s="25" t="s">
        <v>100</v>
      </c>
      <c r="B54" s="8" t="s">
        <v>298</v>
      </c>
      <c r="C54" s="15">
        <f>VLOOKUP($A54,RAW!$B$4:$S$283,15,FALSE)</f>
        <v>4049868</v>
      </c>
      <c r="D54" s="15">
        <f>VLOOKUP($A54,RAW!$B$4:$S$283,16,FALSE)</f>
        <v>4331868</v>
      </c>
      <c r="E54" s="1">
        <f t="shared" si="0"/>
        <v>282000</v>
      </c>
      <c r="F54" s="1">
        <f t="shared" si="5"/>
        <v>559612.7761078102</v>
      </c>
      <c r="G54" s="16">
        <f t="shared" si="2"/>
        <v>-277612.7761078102</v>
      </c>
      <c r="H54" s="16">
        <f t="shared" si="3"/>
        <v>277612.7761078102</v>
      </c>
      <c r="I54" s="3">
        <f t="shared" si="4"/>
        <v>-6.8548598647612757E-2</v>
      </c>
      <c r="J54" s="52"/>
    </row>
    <row r="55" spans="1:10" x14ac:dyDescent="0.25">
      <c r="A55" s="25" t="s">
        <v>128</v>
      </c>
      <c r="B55" s="8" t="s">
        <v>298</v>
      </c>
      <c r="C55" s="15">
        <f>VLOOKUP($A55,RAW!$B$4:$S$283,15,FALSE)</f>
        <v>88550</v>
      </c>
      <c r="D55" s="15">
        <f>VLOOKUP($A55,RAW!$B$4:$S$283,16,FALSE)</f>
        <v>117382</v>
      </c>
      <c r="E55" s="1">
        <f t="shared" si="0"/>
        <v>28832</v>
      </c>
      <c r="F55" s="1">
        <f t="shared" si="5"/>
        <v>12235.883076768574</v>
      </c>
      <c r="G55" s="16">
        <f t="shared" si="2"/>
        <v>16596.116923231428</v>
      </c>
      <c r="H55" s="16">
        <f t="shared" si="3"/>
        <v>16596.116923231428</v>
      </c>
      <c r="I55" s="3">
        <f t="shared" si="4"/>
        <v>0.18742085740521092</v>
      </c>
      <c r="J55" s="52"/>
    </row>
    <row r="56" spans="1:10" x14ac:dyDescent="0.25">
      <c r="A56" s="25" t="s">
        <v>196</v>
      </c>
      <c r="B56" s="8" t="s">
        <v>298</v>
      </c>
      <c r="C56" s="26"/>
      <c r="D56" s="15">
        <f>VLOOKUP($A56,RAW!$B$4:$S$283,16,FALSE)</f>
        <v>0</v>
      </c>
      <c r="E56" s="1">
        <f t="shared" si="0"/>
        <v>0</v>
      </c>
      <c r="F56" s="1">
        <f t="shared" si="5"/>
        <v>0</v>
      </c>
      <c r="G56" s="16">
        <f t="shared" si="2"/>
        <v>0</v>
      </c>
      <c r="H56" s="16">
        <f t="shared" si="3"/>
        <v>0</v>
      </c>
      <c r="I56" s="3" t="str">
        <f t="shared" si="4"/>
        <v/>
      </c>
      <c r="J56" s="52"/>
    </row>
    <row r="57" spans="1:10" x14ac:dyDescent="0.25">
      <c r="A57" s="25" t="s">
        <v>235</v>
      </c>
      <c r="B57" s="8" t="s">
        <v>298</v>
      </c>
      <c r="C57" s="15">
        <f>VLOOKUP($A57,RAW!$B$4:$S$283,15,FALSE)</f>
        <v>989642</v>
      </c>
      <c r="D57" s="15">
        <f>VLOOKUP($A57,RAW!$B$4:$S$283,16,FALSE)</f>
        <v>1747012</v>
      </c>
      <c r="E57" s="1">
        <f t="shared" si="0"/>
        <v>757370</v>
      </c>
      <c r="F57" s="1">
        <f t="shared" si="5"/>
        <v>136749.22416554947</v>
      </c>
      <c r="G57" s="16">
        <f t="shared" si="2"/>
        <v>620620.7758344505</v>
      </c>
      <c r="H57" s="16">
        <f t="shared" si="3"/>
        <v>620620.7758344505</v>
      </c>
      <c r="I57" s="3">
        <f t="shared" si="4"/>
        <v>0.62711644800286415</v>
      </c>
      <c r="J57" s="52"/>
    </row>
    <row r="58" spans="1:10" x14ac:dyDescent="0.25">
      <c r="A58" s="25" t="s">
        <v>21</v>
      </c>
      <c r="B58" s="8" t="s">
        <v>298</v>
      </c>
      <c r="C58" s="15">
        <f>VLOOKUP($A58,RAW!$B$4:$S$283,15,FALSE)</f>
        <v>151205</v>
      </c>
      <c r="D58" s="15">
        <f>VLOOKUP($A58,RAW!$B$4:$S$283,16,FALSE)</f>
        <v>126190</v>
      </c>
      <c r="E58" s="1">
        <f t="shared" si="0"/>
        <v>-25015</v>
      </c>
      <c r="F58" s="1">
        <f t="shared" si="5"/>
        <v>20893.58216400669</v>
      </c>
      <c r="G58" s="16">
        <f t="shared" si="2"/>
        <v>-45908.582164006686</v>
      </c>
      <c r="H58" s="16">
        <f t="shared" si="3"/>
        <v>45908.582164006686</v>
      </c>
      <c r="I58" s="3">
        <f t="shared" si="4"/>
        <v>-0.30361814863269526</v>
      </c>
      <c r="J58" s="52"/>
    </row>
    <row r="59" spans="1:10" x14ac:dyDescent="0.25">
      <c r="A59" s="25" t="s">
        <v>0</v>
      </c>
      <c r="B59" s="8" t="s">
        <v>298</v>
      </c>
      <c r="C59" s="15">
        <f>VLOOKUP($A59,RAW!$B$4:$S$283,15,FALSE)</f>
        <v>367721</v>
      </c>
      <c r="D59" s="15">
        <f>VLOOKUP($A59,RAW!$B$4:$S$283,16,FALSE)</f>
        <v>444166</v>
      </c>
      <c r="E59" s="1">
        <f t="shared" si="0"/>
        <v>76445</v>
      </c>
      <c r="F59" s="1">
        <f t="shared" si="5"/>
        <v>50811.870817305666</v>
      </c>
      <c r="G59" s="16">
        <f t="shared" si="2"/>
        <v>25633.129182694334</v>
      </c>
      <c r="H59" s="16">
        <f t="shared" si="3"/>
        <v>25633.129182694334</v>
      </c>
      <c r="I59" s="3">
        <f t="shared" si="4"/>
        <v>6.97080916855288E-2</v>
      </c>
      <c r="J59" s="52"/>
    </row>
    <row r="60" spans="1:10" x14ac:dyDescent="0.25">
      <c r="A60" s="25" t="s">
        <v>113</v>
      </c>
      <c r="B60" s="8" t="s">
        <v>298</v>
      </c>
      <c r="C60" s="15">
        <f>VLOOKUP($A60,RAW!$B$4:$S$283,15,FALSE)</f>
        <v>10501478</v>
      </c>
      <c r="D60" s="15">
        <f>VLOOKUP($A60,RAW!$B$4:$S$283,16,FALSE)</f>
        <v>12943790</v>
      </c>
      <c r="E60" s="1">
        <f t="shared" si="0"/>
        <v>2442312</v>
      </c>
      <c r="F60" s="1">
        <f t="shared" si="5"/>
        <v>1451099.4572699887</v>
      </c>
      <c r="G60" s="16">
        <f t="shared" si="2"/>
        <v>991212.54273001128</v>
      </c>
      <c r="H60" s="16">
        <f t="shared" si="3"/>
        <v>991212.54273001128</v>
      </c>
      <c r="I60" s="3">
        <f t="shared" si="4"/>
        <v>9.438790832395319E-2</v>
      </c>
      <c r="J60" s="52"/>
    </row>
    <row r="61" spans="1:10" x14ac:dyDescent="0.25">
      <c r="A61" s="25" t="s">
        <v>101</v>
      </c>
      <c r="B61" s="8" t="s">
        <v>298</v>
      </c>
      <c r="C61" s="15">
        <f>VLOOKUP($A61,RAW!$B$4:$S$283,15,FALSE)</f>
        <v>187734</v>
      </c>
      <c r="D61" s="15">
        <f>VLOOKUP($A61,RAW!$B$4:$S$283,16,FALSE)</f>
        <v>256842</v>
      </c>
      <c r="E61" s="1">
        <f t="shared" si="0"/>
        <v>69108</v>
      </c>
      <c r="F61" s="1">
        <f t="shared" si="5"/>
        <v>25941.177566731469</v>
      </c>
      <c r="G61" s="16">
        <f t="shared" si="2"/>
        <v>43166.822433268535</v>
      </c>
      <c r="H61" s="16">
        <f t="shared" si="3"/>
        <v>43166.822433268535</v>
      </c>
      <c r="I61" s="3">
        <f t="shared" si="4"/>
        <v>0.22993609273370053</v>
      </c>
      <c r="J61" s="52"/>
    </row>
    <row r="62" spans="1:10" x14ac:dyDescent="0.25">
      <c r="A62" s="25" t="s">
        <v>23</v>
      </c>
      <c r="B62" s="8" t="s">
        <v>298</v>
      </c>
      <c r="C62" s="15">
        <f>VLOOKUP($A62,RAW!$B$4:$S$283,15,FALSE)</f>
        <v>0</v>
      </c>
      <c r="D62" s="15">
        <f>VLOOKUP($A62,RAW!$B$4:$S$283,16,FALSE)</f>
        <v>0</v>
      </c>
      <c r="E62" s="1">
        <f t="shared" si="0"/>
        <v>0</v>
      </c>
      <c r="F62" s="1">
        <f t="shared" si="5"/>
        <v>0</v>
      </c>
      <c r="G62" s="16">
        <f t="shared" si="2"/>
        <v>0</v>
      </c>
      <c r="H62" s="16">
        <f t="shared" si="3"/>
        <v>0</v>
      </c>
      <c r="I62" s="3" t="str">
        <f t="shared" si="4"/>
        <v/>
      </c>
      <c r="J62" s="52"/>
    </row>
    <row r="63" spans="1:10" x14ac:dyDescent="0.25">
      <c r="A63" s="25" t="s">
        <v>129</v>
      </c>
      <c r="B63" s="8" t="s">
        <v>298</v>
      </c>
      <c r="C63" s="15">
        <f>VLOOKUP($A63,RAW!$B$4:$S$283,15,FALSE)</f>
        <v>84123</v>
      </c>
      <c r="D63" s="15">
        <f>VLOOKUP($A63,RAW!$B$4:$S$283,16,FALSE)</f>
        <v>98206</v>
      </c>
      <c r="E63" s="1">
        <f t="shared" si="0"/>
        <v>14083</v>
      </c>
      <c r="F63" s="1">
        <f t="shared" si="5"/>
        <v>11624.158013179027</v>
      </c>
      <c r="G63" s="16">
        <f t="shared" si="2"/>
        <v>2458.841986820973</v>
      </c>
      <c r="H63" s="16">
        <f t="shared" si="3"/>
        <v>2458.841986820973</v>
      </c>
      <c r="I63" s="3">
        <f t="shared" si="4"/>
        <v>2.9229128619057489E-2</v>
      </c>
      <c r="J63" s="52"/>
    </row>
    <row r="64" spans="1:10" x14ac:dyDescent="0.25">
      <c r="A64" s="25" t="s">
        <v>197</v>
      </c>
      <c r="B64" s="8" t="s">
        <v>298</v>
      </c>
      <c r="C64" s="15">
        <f>VLOOKUP($A64,RAW!$B$4:$S$283,15,FALSE)</f>
        <v>0</v>
      </c>
      <c r="D64" s="15">
        <f>VLOOKUP($A64,RAW!$B$4:$S$283,16,FALSE)</f>
        <v>0</v>
      </c>
      <c r="E64" s="1">
        <f t="shared" si="0"/>
        <v>0</v>
      </c>
      <c r="F64" s="1">
        <f t="shared" si="5"/>
        <v>0</v>
      </c>
      <c r="G64" s="16">
        <f t="shared" si="2"/>
        <v>0</v>
      </c>
      <c r="H64" s="16">
        <f t="shared" si="3"/>
        <v>0</v>
      </c>
      <c r="I64" s="3" t="str">
        <f t="shared" si="4"/>
        <v/>
      </c>
      <c r="J64" s="52"/>
    </row>
    <row r="65" spans="1:10" x14ac:dyDescent="0.25">
      <c r="A65" s="25" t="s">
        <v>82</v>
      </c>
      <c r="B65" s="8" t="s">
        <v>298</v>
      </c>
      <c r="C65" s="15">
        <f>VLOOKUP($A65,RAW!$B$4:$S$283,15,FALSE)</f>
        <v>46355</v>
      </c>
      <c r="D65" s="15">
        <f>VLOOKUP($A65,RAW!$B$4:$S$283,16,FALSE)</f>
        <v>53942</v>
      </c>
      <c r="E65" s="1">
        <f t="shared" si="0"/>
        <v>7587</v>
      </c>
      <c r="F65" s="1">
        <f t="shared" si="5"/>
        <v>6405.3569737279195</v>
      </c>
      <c r="G65" s="16">
        <f t="shared" si="2"/>
        <v>1181.6430262720805</v>
      </c>
      <c r="H65" s="16">
        <f t="shared" si="3"/>
        <v>1181.6430262720805</v>
      </c>
      <c r="I65" s="3">
        <f t="shared" si="4"/>
        <v>2.5491166568268376E-2</v>
      </c>
      <c r="J65" s="52"/>
    </row>
    <row r="66" spans="1:10" x14ac:dyDescent="0.25">
      <c r="A66" s="25" t="s">
        <v>236</v>
      </c>
      <c r="B66" s="8" t="s">
        <v>298</v>
      </c>
      <c r="C66" s="15">
        <f>VLOOKUP($A66,RAW!$B$4:$S$283,15,FALSE)</f>
        <v>3080881</v>
      </c>
      <c r="D66" s="15">
        <f>VLOOKUP($A66,RAW!$B$4:$S$283,16,FALSE)</f>
        <v>4339785</v>
      </c>
      <c r="E66" s="1">
        <f t="shared" si="0"/>
        <v>1258904</v>
      </c>
      <c r="F66" s="1">
        <f t="shared" si="5"/>
        <v>425717.67012352165</v>
      </c>
      <c r="G66" s="16">
        <f t="shared" si="2"/>
        <v>833186.3298764783</v>
      </c>
      <c r="H66" s="16">
        <f t="shared" si="3"/>
        <v>833186.3298764783</v>
      </c>
      <c r="I66" s="3">
        <f t="shared" si="4"/>
        <v>0.27043768645282901</v>
      </c>
      <c r="J66" s="52"/>
    </row>
    <row r="67" spans="1:10" x14ac:dyDescent="0.25">
      <c r="A67" s="25" t="s">
        <v>237</v>
      </c>
      <c r="B67" s="8" t="s">
        <v>298</v>
      </c>
      <c r="C67" s="15">
        <f>VLOOKUP($A67,RAW!$B$4:$S$283,15,FALSE)</f>
        <v>359622</v>
      </c>
      <c r="D67" s="15">
        <f>VLOOKUP($A67,RAW!$B$4:$S$283,16,FALSE)</f>
        <v>292648</v>
      </c>
      <c r="E67" s="1">
        <f t="shared" ref="E67:E130" si="6">D67-C67</f>
        <v>-66974</v>
      </c>
      <c r="F67" s="1">
        <f t="shared" ref="F67:F98" si="7">+C67*E$260</f>
        <v>49692.7469659364</v>
      </c>
      <c r="G67" s="16">
        <f t="shared" ref="G67:G130" si="8">+E67-F67</f>
        <v>-116666.7469659364</v>
      </c>
      <c r="H67" s="16">
        <f t="shared" ref="H67:H130" si="9">ABS(G67)</f>
        <v>116666.7469659364</v>
      </c>
      <c r="I67" s="3">
        <f t="shared" si="4"/>
        <v>-0.32441493280704853</v>
      </c>
      <c r="J67" s="52"/>
    </row>
    <row r="68" spans="1:10" x14ac:dyDescent="0.25">
      <c r="A68" s="25" t="s">
        <v>175</v>
      </c>
      <c r="B68" s="8" t="s">
        <v>298</v>
      </c>
      <c r="C68" s="15">
        <f>VLOOKUP($A68,RAW!$B$4:$S$283,15,FALSE)</f>
        <v>0</v>
      </c>
      <c r="D68" s="15">
        <f>VLOOKUP($A68,RAW!$B$4:$S$283,16,FALSE)</f>
        <v>0</v>
      </c>
      <c r="E68" s="1">
        <f t="shared" si="6"/>
        <v>0</v>
      </c>
      <c r="F68" s="1">
        <f t="shared" si="7"/>
        <v>0</v>
      </c>
      <c r="G68" s="16">
        <f t="shared" si="8"/>
        <v>0</v>
      </c>
      <c r="H68" s="16">
        <f t="shared" si="9"/>
        <v>0</v>
      </c>
      <c r="I68" s="3" t="str">
        <f t="shared" ref="I68:I131" si="10">IFERROR(+G68/C68,"")</f>
        <v/>
      </c>
      <c r="J68" s="52"/>
    </row>
    <row r="69" spans="1:10" x14ac:dyDescent="0.25">
      <c r="A69" s="25" t="s">
        <v>130</v>
      </c>
      <c r="B69" s="8" t="s">
        <v>299</v>
      </c>
      <c r="C69" s="15">
        <f>VLOOKUP($A69,RAW!$B$4:$S$283,15,FALSE)</f>
        <v>116322</v>
      </c>
      <c r="D69" s="15">
        <f>VLOOKUP($A69,RAW!$B$4:$S$283,16,FALSE)</f>
        <v>96122</v>
      </c>
      <c r="E69" s="1">
        <f t="shared" si="6"/>
        <v>-20200</v>
      </c>
      <c r="F69" s="1">
        <f t="shared" si="7"/>
        <v>16073.431860597111</v>
      </c>
      <c r="G69" s="16">
        <f t="shared" si="8"/>
        <v>-36273.431860597113</v>
      </c>
      <c r="H69" s="16">
        <f t="shared" si="9"/>
        <v>36273.431860597113</v>
      </c>
      <c r="I69" s="3">
        <f t="shared" si="10"/>
        <v>-0.31183638400815938</v>
      </c>
      <c r="J69" s="52"/>
    </row>
    <row r="70" spans="1:10" x14ac:dyDescent="0.25">
      <c r="A70" s="25" t="s">
        <v>83</v>
      </c>
      <c r="B70" s="8" t="s">
        <v>298</v>
      </c>
      <c r="C70" s="15">
        <f>VLOOKUP($A70,RAW!$B$4:$S$283,15,FALSE)</f>
        <v>0</v>
      </c>
      <c r="D70" s="15">
        <f>VLOOKUP($A70,RAW!$B$4:$S$283,16,FALSE)</f>
        <v>0</v>
      </c>
      <c r="E70" s="1">
        <f t="shared" si="6"/>
        <v>0</v>
      </c>
      <c r="F70" s="1">
        <f t="shared" si="7"/>
        <v>0</v>
      </c>
      <c r="G70" s="16">
        <f t="shared" si="8"/>
        <v>0</v>
      </c>
      <c r="H70" s="16">
        <f t="shared" si="9"/>
        <v>0</v>
      </c>
      <c r="I70" s="3" t="str">
        <f t="shared" si="10"/>
        <v/>
      </c>
      <c r="J70" s="52"/>
    </row>
    <row r="71" spans="1:10" x14ac:dyDescent="0.25">
      <c r="A71" s="25" t="s">
        <v>25</v>
      </c>
      <c r="B71" s="8" t="s">
        <v>298</v>
      </c>
      <c r="C71" s="15">
        <f>VLOOKUP($A71,RAW!$B$4:$S$283,15,FALSE)</f>
        <v>28765</v>
      </c>
      <c r="D71" s="15">
        <f>VLOOKUP($A71,RAW!$B$4:$S$283,16,FALSE)</f>
        <v>36767</v>
      </c>
      <c r="E71" s="1">
        <f t="shared" si="6"/>
        <v>8002</v>
      </c>
      <c r="F71" s="1">
        <f t="shared" si="7"/>
        <v>3974.7620181055681</v>
      </c>
      <c r="G71" s="16">
        <f t="shared" si="8"/>
        <v>4027.2379818944319</v>
      </c>
      <c r="H71" s="16">
        <f t="shared" si="9"/>
        <v>4027.2379818944319</v>
      </c>
      <c r="I71" s="3">
        <f t="shared" si="10"/>
        <v>0.14000479686752762</v>
      </c>
      <c r="J71" s="52"/>
    </row>
    <row r="72" spans="1:10" x14ac:dyDescent="0.25">
      <c r="A72" s="25" t="s">
        <v>131</v>
      </c>
      <c r="B72" s="8" t="s">
        <v>298</v>
      </c>
      <c r="C72" s="15">
        <f>VLOOKUP($A72,RAW!$B$4:$S$283,15,FALSE)</f>
        <v>0</v>
      </c>
      <c r="D72" s="15">
        <f>VLOOKUP($A72,RAW!$B$4:$S$283,16,FALSE)</f>
        <v>0</v>
      </c>
      <c r="E72" s="1">
        <f t="shared" si="6"/>
        <v>0</v>
      </c>
      <c r="F72" s="1">
        <f t="shared" si="7"/>
        <v>0</v>
      </c>
      <c r="G72" s="16">
        <f t="shared" si="8"/>
        <v>0</v>
      </c>
      <c r="H72" s="16">
        <f t="shared" si="9"/>
        <v>0</v>
      </c>
      <c r="I72" s="3" t="str">
        <f t="shared" si="10"/>
        <v/>
      </c>
      <c r="J72" s="52"/>
    </row>
    <row r="73" spans="1:10" x14ac:dyDescent="0.25">
      <c r="A73" s="25" t="s">
        <v>198</v>
      </c>
      <c r="B73" s="8" t="s">
        <v>298</v>
      </c>
      <c r="C73" s="15">
        <f>VLOOKUP($A73,RAW!$B$4:$S$283,15,FALSE)</f>
        <v>158940</v>
      </c>
      <c r="D73" s="15">
        <f>VLOOKUP($A73,RAW!$B$4:$S$283,16,FALSE)</f>
        <v>62454</v>
      </c>
      <c r="E73" s="1">
        <f t="shared" si="6"/>
        <v>-96486</v>
      </c>
      <c r="F73" s="1">
        <f t="shared" si="7"/>
        <v>21962.40831419082</v>
      </c>
      <c r="G73" s="16">
        <f t="shared" si="8"/>
        <v>-118448.40831419082</v>
      </c>
      <c r="H73" s="16">
        <f t="shared" si="9"/>
        <v>118448.40831419082</v>
      </c>
      <c r="I73" s="3">
        <f t="shared" si="10"/>
        <v>-0.74523976540953074</v>
      </c>
      <c r="J73" s="52"/>
    </row>
    <row r="74" spans="1:10" x14ac:dyDescent="0.25">
      <c r="A74" s="25" t="s">
        <v>117</v>
      </c>
      <c r="B74" s="8" t="s">
        <v>298</v>
      </c>
      <c r="C74" s="15">
        <f>VLOOKUP($A74,RAW!$B$4:$S$283,15,FALSE)</f>
        <v>79401</v>
      </c>
      <c r="D74" s="15">
        <f>VLOOKUP($A74,RAW!$B$4:$S$283,16,FALSE)</f>
        <v>92185</v>
      </c>
      <c r="E74" s="1">
        <f t="shared" si="6"/>
        <v>12784</v>
      </c>
      <c r="F74" s="1">
        <f t="shared" si="7"/>
        <v>10971.669702749876</v>
      </c>
      <c r="G74" s="16">
        <f t="shared" si="8"/>
        <v>1812.3302972501242</v>
      </c>
      <c r="H74" s="16">
        <f t="shared" si="9"/>
        <v>1812.3302972501242</v>
      </c>
      <c r="I74" s="3">
        <f t="shared" si="10"/>
        <v>2.2825031136259295E-2</v>
      </c>
      <c r="J74" s="52"/>
    </row>
    <row r="75" spans="1:10" x14ac:dyDescent="0.25">
      <c r="A75" s="25" t="s">
        <v>1</v>
      </c>
      <c r="B75" s="8" t="s">
        <v>298</v>
      </c>
      <c r="C75" s="15">
        <f>VLOOKUP($A75,RAW!$B$4:$S$283,15,FALSE)</f>
        <v>164365</v>
      </c>
      <c r="D75" s="15">
        <f>VLOOKUP($A75,RAW!$B$4:$S$283,16,FALSE)</f>
        <v>170081</v>
      </c>
      <c r="E75" s="1">
        <f t="shared" si="6"/>
        <v>5716</v>
      </c>
      <c r="F75" s="1">
        <f t="shared" si="7"/>
        <v>22712.037514546209</v>
      </c>
      <c r="G75" s="16">
        <f t="shared" si="8"/>
        <v>-16996.037514546209</v>
      </c>
      <c r="H75" s="16">
        <f t="shared" si="9"/>
        <v>16996.037514546209</v>
      </c>
      <c r="I75" s="3">
        <f t="shared" si="10"/>
        <v>-0.10340423760865275</v>
      </c>
      <c r="J75" s="52"/>
    </row>
    <row r="76" spans="1:10" x14ac:dyDescent="0.25">
      <c r="A76" s="25" t="s">
        <v>26</v>
      </c>
      <c r="B76" s="8" t="s">
        <v>299</v>
      </c>
      <c r="C76" s="15">
        <f>VLOOKUP($A76,RAW!$B$4:$S$283,15,FALSE)</f>
        <v>700052</v>
      </c>
      <c r="D76" s="15">
        <f>VLOOKUP($A76,RAW!$B$4:$S$283,16,FALSE)</f>
        <v>905715</v>
      </c>
      <c r="E76" s="1">
        <f t="shared" si="6"/>
        <v>205663</v>
      </c>
      <c r="F76" s="1">
        <f t="shared" si="7"/>
        <v>96733.533818836746</v>
      </c>
      <c r="G76" s="16">
        <f t="shared" si="8"/>
        <v>108929.46618116325</v>
      </c>
      <c r="H76" s="16">
        <f t="shared" si="9"/>
        <v>108929.46618116325</v>
      </c>
      <c r="I76" s="3">
        <f t="shared" si="10"/>
        <v>0.15560196411289912</v>
      </c>
      <c r="J76" s="52"/>
    </row>
    <row r="77" spans="1:10" x14ac:dyDescent="0.25">
      <c r="A77" s="25" t="s">
        <v>27</v>
      </c>
      <c r="B77" s="8" t="s">
        <v>298</v>
      </c>
      <c r="C77" s="15">
        <f>VLOOKUP($A77,RAW!$B$4:$S$283,15,FALSE)</f>
        <v>108270</v>
      </c>
      <c r="D77" s="15">
        <f>VLOOKUP($A77,RAW!$B$4:$S$283,16,FALSE)</f>
        <v>97234</v>
      </c>
      <c r="E77" s="1">
        <f t="shared" si="6"/>
        <v>-11036</v>
      </c>
      <c r="F77" s="1">
        <f t="shared" si="7"/>
        <v>14960.802492622626</v>
      </c>
      <c r="G77" s="16">
        <f t="shared" si="8"/>
        <v>-25996.802492622628</v>
      </c>
      <c r="H77" s="16">
        <f t="shared" si="9"/>
        <v>25996.802492622628</v>
      </c>
      <c r="I77" s="3">
        <f t="shared" si="10"/>
        <v>-0.24011085704832943</v>
      </c>
      <c r="J77" s="52"/>
    </row>
    <row r="78" spans="1:10" x14ac:dyDescent="0.25">
      <c r="A78" s="25" t="s">
        <v>102</v>
      </c>
      <c r="B78" s="8" t="s">
        <v>298</v>
      </c>
      <c r="C78" s="15">
        <f>VLOOKUP($A78,RAW!$B$4:$S$283,15,FALSE)</f>
        <v>229667</v>
      </c>
      <c r="D78" s="15">
        <f>VLOOKUP($A78,RAW!$B$4:$S$283,16,FALSE)</f>
        <v>296839</v>
      </c>
      <c r="E78" s="1">
        <f t="shared" si="6"/>
        <v>67172</v>
      </c>
      <c r="F78" s="1">
        <f t="shared" si="7"/>
        <v>31735.500379358647</v>
      </c>
      <c r="G78" s="16">
        <f t="shared" si="8"/>
        <v>35436.499620641349</v>
      </c>
      <c r="H78" s="16">
        <f t="shared" si="9"/>
        <v>35436.499620641349</v>
      </c>
      <c r="I78" s="3">
        <f t="shared" si="10"/>
        <v>0.15429512999534695</v>
      </c>
      <c r="J78" s="52"/>
    </row>
    <row r="79" spans="1:10" x14ac:dyDescent="0.25">
      <c r="A79" s="25" t="s">
        <v>28</v>
      </c>
      <c r="B79" s="8" t="s">
        <v>298</v>
      </c>
      <c r="C79" s="15">
        <f>VLOOKUP($A79,RAW!$B$4:$S$283,15,FALSE)</f>
        <v>376412</v>
      </c>
      <c r="D79" s="15">
        <f>VLOOKUP($A79,RAW!$B$4:$S$283,16,FALSE)</f>
        <v>254110</v>
      </c>
      <c r="E79" s="1">
        <f t="shared" si="6"/>
        <v>-122302</v>
      </c>
      <c r="F79" s="1">
        <f t="shared" si="7"/>
        <v>52012.797523349662</v>
      </c>
      <c r="G79" s="16">
        <f t="shared" si="8"/>
        <v>-174314.79752334967</v>
      </c>
      <c r="H79" s="16">
        <f t="shared" si="9"/>
        <v>174314.79752334967</v>
      </c>
      <c r="I79" s="3">
        <f t="shared" si="10"/>
        <v>-0.46309575019752203</v>
      </c>
      <c r="J79" s="52"/>
    </row>
    <row r="80" spans="1:10" x14ac:dyDescent="0.25">
      <c r="A80" s="25" t="s">
        <v>199</v>
      </c>
      <c r="B80" s="8" t="s">
        <v>299</v>
      </c>
      <c r="C80" s="15">
        <f>VLOOKUP($A80,RAW!$B$4:$S$283,15,FALSE)</f>
        <v>137542</v>
      </c>
      <c r="D80" s="15">
        <f>VLOOKUP($A80,RAW!$B$4:$S$283,16,FALSE)</f>
        <v>154268</v>
      </c>
      <c r="E80" s="1">
        <f t="shared" si="6"/>
        <v>16726</v>
      </c>
      <c r="F80" s="1">
        <f t="shared" si="7"/>
        <v>19005.622023093205</v>
      </c>
      <c r="G80" s="16">
        <f t="shared" si="8"/>
        <v>-2279.6220230932049</v>
      </c>
      <c r="H80" s="16">
        <f t="shared" si="9"/>
        <v>2279.6220230932049</v>
      </c>
      <c r="I80" s="3">
        <f t="shared" si="10"/>
        <v>-1.6574006653191063E-2</v>
      </c>
      <c r="J80" s="52"/>
    </row>
    <row r="81" spans="1:12" x14ac:dyDescent="0.25">
      <c r="A81" s="25" t="s">
        <v>200</v>
      </c>
      <c r="B81" s="8" t="s">
        <v>299</v>
      </c>
      <c r="C81" s="15">
        <f>VLOOKUP($A81,RAW!$B$4:$S$283,15,FALSE)</f>
        <v>0</v>
      </c>
      <c r="D81" s="15">
        <f>VLOOKUP($A81,RAW!$B$4:$S$283,16,FALSE)</f>
        <v>0</v>
      </c>
      <c r="E81" s="1">
        <f t="shared" si="6"/>
        <v>0</v>
      </c>
      <c r="F81" s="1">
        <f t="shared" si="7"/>
        <v>0</v>
      </c>
      <c r="G81" s="16">
        <f t="shared" si="8"/>
        <v>0</v>
      </c>
      <c r="H81" s="16">
        <f t="shared" si="9"/>
        <v>0</v>
      </c>
      <c r="I81" s="3" t="str">
        <f t="shared" si="10"/>
        <v/>
      </c>
      <c r="J81" s="52"/>
    </row>
    <row r="82" spans="1:12" x14ac:dyDescent="0.25">
      <c r="A82" s="25" t="s">
        <v>63</v>
      </c>
      <c r="B82" s="8" t="s">
        <v>298</v>
      </c>
      <c r="C82" s="15">
        <f>VLOOKUP($A82,RAW!$B$4:$S$283,15,FALSE)</f>
        <v>172896</v>
      </c>
      <c r="D82" s="15">
        <f>VLOOKUP($A82,RAW!$B$4:$S$283,16,FALSE)</f>
        <v>133595</v>
      </c>
      <c r="E82" s="1">
        <f t="shared" si="6"/>
        <v>-39301</v>
      </c>
      <c r="F82" s="1">
        <f t="shared" si="7"/>
        <v>23890.855340948383</v>
      </c>
      <c r="G82" s="16">
        <f t="shared" si="8"/>
        <v>-63191.855340948387</v>
      </c>
      <c r="H82" s="16">
        <f t="shared" si="9"/>
        <v>63191.855340948387</v>
      </c>
      <c r="I82" s="3">
        <f t="shared" si="10"/>
        <v>-0.36549055698771737</v>
      </c>
      <c r="J82" s="52"/>
    </row>
    <row r="83" spans="1:12" x14ac:dyDescent="0.25">
      <c r="A83" s="25" t="s">
        <v>29</v>
      </c>
      <c r="B83" s="8" t="s">
        <v>298</v>
      </c>
      <c r="C83" s="15">
        <f>VLOOKUP($A83,RAW!$B$4:$S$283,15,FALSE)</f>
        <v>499326</v>
      </c>
      <c r="D83" s="15">
        <f>VLOOKUP($A83,RAW!$B$4:$S$283,16,FALSE)</f>
        <v>569749</v>
      </c>
      <c r="E83" s="1">
        <f t="shared" si="6"/>
        <v>70423</v>
      </c>
      <c r="F83" s="1">
        <f t="shared" si="7"/>
        <v>68997.115225189671</v>
      </c>
      <c r="G83" s="16">
        <f t="shared" si="8"/>
        <v>1425.884774810329</v>
      </c>
      <c r="H83" s="16">
        <f t="shared" si="9"/>
        <v>1425.884774810329</v>
      </c>
      <c r="I83" s="3">
        <f t="shared" si="10"/>
        <v>2.8556189239301159E-3</v>
      </c>
      <c r="J83" s="52"/>
    </row>
    <row r="84" spans="1:12" x14ac:dyDescent="0.25">
      <c r="A84" s="25" t="s">
        <v>2</v>
      </c>
      <c r="B84" s="8" t="s">
        <v>298</v>
      </c>
      <c r="C84" s="15">
        <f>VLOOKUP($A84,RAW!$B$4:$S$283,15,FALSE)</f>
        <v>802739</v>
      </c>
      <c r="D84" s="15">
        <f>VLOOKUP($A84,RAW!$B$4:$S$283,16,FALSE)</f>
        <v>893548</v>
      </c>
      <c r="E84" s="1">
        <f t="shared" si="6"/>
        <v>90809</v>
      </c>
      <c r="F84" s="1">
        <f t="shared" si="7"/>
        <v>110922.87459245769</v>
      </c>
      <c r="G84" s="16">
        <f t="shared" si="8"/>
        <v>-20113.874592457694</v>
      </c>
      <c r="H84" s="16">
        <f t="shared" si="9"/>
        <v>20113.874592457694</v>
      </c>
      <c r="I84" s="3">
        <f t="shared" si="10"/>
        <v>-2.5056555857455157E-2</v>
      </c>
      <c r="J84" s="52"/>
    </row>
    <row r="85" spans="1:12" x14ac:dyDescent="0.25">
      <c r="A85" s="25" t="s">
        <v>132</v>
      </c>
      <c r="B85" s="8" t="s">
        <v>299</v>
      </c>
      <c r="C85" s="15">
        <f>VLOOKUP($A85,RAW!$B$4:$S$283,15,FALSE)</f>
        <v>0</v>
      </c>
      <c r="D85" s="15">
        <f>VLOOKUP($A85,RAW!$B$4:$S$283,16,FALSE)</f>
        <v>0</v>
      </c>
      <c r="E85" s="1">
        <f t="shared" si="6"/>
        <v>0</v>
      </c>
      <c r="F85" s="1">
        <f t="shared" si="7"/>
        <v>0</v>
      </c>
      <c r="G85" s="16">
        <f t="shared" si="8"/>
        <v>0</v>
      </c>
      <c r="H85" s="16">
        <f t="shared" si="9"/>
        <v>0</v>
      </c>
      <c r="I85" s="3" t="str">
        <f t="shared" si="10"/>
        <v/>
      </c>
      <c r="J85" s="52"/>
    </row>
    <row r="86" spans="1:12" x14ac:dyDescent="0.25">
      <c r="A86" s="25" t="s">
        <v>238</v>
      </c>
      <c r="B86" s="8" t="s">
        <v>299</v>
      </c>
      <c r="C86" s="26"/>
      <c r="D86" s="15">
        <f>VLOOKUP($A86,RAW!$B$4:$S$283,16,FALSE)</f>
        <v>0</v>
      </c>
      <c r="E86" s="1">
        <f t="shared" si="6"/>
        <v>0</v>
      </c>
      <c r="F86" s="1">
        <f t="shared" si="7"/>
        <v>0</v>
      </c>
      <c r="G86" s="16">
        <f t="shared" si="8"/>
        <v>0</v>
      </c>
      <c r="H86" s="16">
        <f t="shared" si="9"/>
        <v>0</v>
      </c>
      <c r="I86" s="3" t="str">
        <f t="shared" si="10"/>
        <v/>
      </c>
      <c r="J86" s="52"/>
    </row>
    <row r="87" spans="1:12" x14ac:dyDescent="0.25">
      <c r="A87" s="25" t="s">
        <v>38</v>
      </c>
      <c r="B87" s="8" t="s">
        <v>298</v>
      </c>
      <c r="C87" s="15">
        <f>VLOOKUP($A87,RAW!$B$4:$S$283,15,FALSE)</f>
        <v>432640</v>
      </c>
      <c r="D87" s="15">
        <f>VLOOKUP($A87,RAW!$B$4:$S$283,16,FALSE)</f>
        <v>452600</v>
      </c>
      <c r="E87" s="1">
        <f t="shared" si="6"/>
        <v>19960</v>
      </c>
      <c r="F87" s="1">
        <f t="shared" si="7"/>
        <v>59782.410551475507</v>
      </c>
      <c r="G87" s="16">
        <f t="shared" si="8"/>
        <v>-39822.410551475507</v>
      </c>
      <c r="H87" s="16">
        <f t="shared" si="9"/>
        <v>39822.410551475507</v>
      </c>
      <c r="I87" s="3">
        <f t="shared" si="10"/>
        <v>-9.2045142731775859E-2</v>
      </c>
      <c r="J87" s="52"/>
    </row>
    <row r="88" spans="1:12" x14ac:dyDescent="0.25">
      <c r="A88" s="25" t="s">
        <v>30</v>
      </c>
      <c r="B88" s="8" t="s">
        <v>298</v>
      </c>
      <c r="C88" s="15">
        <f>VLOOKUP($A88,RAW!$B$4:$S$283,15,FALSE)</f>
        <v>162272</v>
      </c>
      <c r="D88" s="15">
        <f>VLOOKUP($A88,RAW!$B$4:$S$283,16,FALSE)</f>
        <v>121585</v>
      </c>
      <c r="E88" s="1">
        <f t="shared" si="6"/>
        <v>-40687</v>
      </c>
      <c r="F88" s="1">
        <f t="shared" si="7"/>
        <v>22422.825732731679</v>
      </c>
      <c r="G88" s="16">
        <f t="shared" si="8"/>
        <v>-63109.825732731682</v>
      </c>
      <c r="H88" s="16">
        <f t="shared" si="9"/>
        <v>63109.825732731682</v>
      </c>
      <c r="I88" s="3">
        <f t="shared" si="10"/>
        <v>-0.38891383438135774</v>
      </c>
      <c r="J88" s="52"/>
    </row>
    <row r="89" spans="1:12" x14ac:dyDescent="0.25">
      <c r="A89" s="25" t="s">
        <v>31</v>
      </c>
      <c r="B89" s="8" t="s">
        <v>298</v>
      </c>
      <c r="C89" s="15">
        <f>VLOOKUP($A89,RAW!$B$4:$S$283,15,FALSE)</f>
        <v>70626</v>
      </c>
      <c r="D89" s="15">
        <f>VLOOKUP($A89,RAW!$B$4:$S$283,16,FALSE)</f>
        <v>75611</v>
      </c>
      <c r="E89" s="1">
        <f t="shared" si="6"/>
        <v>4985</v>
      </c>
      <c r="F89" s="1">
        <f t="shared" si="7"/>
        <v>9759.1358348939284</v>
      </c>
      <c r="G89" s="16">
        <f t="shared" si="8"/>
        <v>-4774.1358348939284</v>
      </c>
      <c r="H89" s="16">
        <f t="shared" si="9"/>
        <v>4774.1358348939284</v>
      </c>
      <c r="I89" s="3">
        <f t="shared" si="10"/>
        <v>-6.7597426371222055E-2</v>
      </c>
      <c r="J89" s="52"/>
    </row>
    <row r="90" spans="1:12" x14ac:dyDescent="0.25">
      <c r="A90" s="25" t="s">
        <v>32</v>
      </c>
      <c r="B90" s="8" t="s">
        <v>298</v>
      </c>
      <c r="C90" s="15">
        <f>VLOOKUP($A90,RAW!$B$4:$S$283,15,FALSE)</f>
        <v>276783</v>
      </c>
      <c r="D90" s="15">
        <f>VLOOKUP($A90,RAW!$B$4:$S$283,16,FALSE)</f>
        <v>308895</v>
      </c>
      <c r="E90" s="1">
        <f t="shared" si="6"/>
        <v>32112</v>
      </c>
      <c r="F90" s="1">
        <f t="shared" si="7"/>
        <v>38246.012711882962</v>
      </c>
      <c r="G90" s="16">
        <f t="shared" si="8"/>
        <v>-6134.0127118829623</v>
      </c>
      <c r="H90" s="16">
        <f t="shared" si="9"/>
        <v>6134.0127118829623</v>
      </c>
      <c r="I90" s="3">
        <f t="shared" si="10"/>
        <v>-2.2161811642633263E-2</v>
      </c>
      <c r="J90" s="52"/>
    </row>
    <row r="91" spans="1:12" x14ac:dyDescent="0.25">
      <c r="A91" s="25" t="s">
        <v>33</v>
      </c>
      <c r="B91" s="8" t="s">
        <v>298</v>
      </c>
      <c r="C91" s="15">
        <f>VLOOKUP($A91,RAW!$B$4:$S$283,15,FALSE)</f>
        <v>507311</v>
      </c>
      <c r="D91" s="15">
        <f>VLOOKUP($A91,RAW!$B$4:$S$283,16,FALSE)</f>
        <v>411013</v>
      </c>
      <c r="E91" s="1">
        <f t="shared" si="6"/>
        <v>-96298</v>
      </c>
      <c r="F91" s="1">
        <f t="shared" si="7"/>
        <v>70100.486499814142</v>
      </c>
      <c r="G91" s="16">
        <f t="shared" si="8"/>
        <v>-166398.48649981414</v>
      </c>
      <c r="H91" s="16">
        <f t="shared" si="9"/>
        <v>166398.48649981414</v>
      </c>
      <c r="I91" s="3">
        <f t="shared" si="10"/>
        <v>-0.3280009432080403</v>
      </c>
      <c r="J91" s="52"/>
    </row>
    <row r="92" spans="1:12" x14ac:dyDescent="0.25">
      <c r="A92" s="25" t="s">
        <v>34</v>
      </c>
      <c r="B92" s="8" t="s">
        <v>299</v>
      </c>
      <c r="C92" s="15">
        <f>VLOOKUP($A92,RAW!$B$4:$S$283,15,FALSE)</f>
        <v>534549</v>
      </c>
      <c r="D92" s="15">
        <f>VLOOKUP($A92,RAW!$B$4:$S$283,16,FALSE)</f>
        <v>858897</v>
      </c>
      <c r="E92" s="1">
        <f t="shared" si="6"/>
        <v>324348</v>
      </c>
      <c r="F92" s="1">
        <f t="shared" si="7"/>
        <v>73864.246897838108</v>
      </c>
      <c r="G92" s="16">
        <f t="shared" si="8"/>
        <v>250483.75310216189</v>
      </c>
      <c r="H92" s="16">
        <f t="shared" si="9"/>
        <v>250483.75310216189</v>
      </c>
      <c r="I92" s="3">
        <f t="shared" si="10"/>
        <v>0.46858894713517729</v>
      </c>
      <c r="J92" s="52"/>
    </row>
    <row r="93" spans="1:12" x14ac:dyDescent="0.25">
      <c r="A93" s="25" t="s">
        <v>35</v>
      </c>
      <c r="B93" s="8" t="s">
        <v>299</v>
      </c>
      <c r="C93" s="15">
        <f>VLOOKUP($A93,RAW!$B$4:$S$283,15,FALSE)</f>
        <v>217958</v>
      </c>
      <c r="D93" s="15">
        <f>VLOOKUP($A93,RAW!$B$4:$S$283,16,FALSE)</f>
        <v>339970</v>
      </c>
      <c r="E93" s="1">
        <f t="shared" si="6"/>
        <v>122012</v>
      </c>
      <c r="F93" s="1">
        <f t="shared" si="7"/>
        <v>30117.544931070865</v>
      </c>
      <c r="G93" s="16">
        <f t="shared" si="8"/>
        <v>91894.455068929135</v>
      </c>
      <c r="H93" s="16">
        <f t="shared" si="9"/>
        <v>91894.455068929135</v>
      </c>
      <c r="I93" s="3">
        <f t="shared" si="10"/>
        <v>0.42161542622399334</v>
      </c>
      <c r="J93" s="52"/>
    </row>
    <row r="94" spans="1:12" x14ac:dyDescent="0.25">
      <c r="A94" s="25" t="s">
        <v>36</v>
      </c>
      <c r="B94" s="8" t="s">
        <v>299</v>
      </c>
      <c r="C94" s="15">
        <f>VLOOKUP($A94,RAW!$B$4:$S$283,15,FALSE)</f>
        <v>20191</v>
      </c>
      <c r="D94" s="15">
        <f>VLOOKUP($A94,RAW!$B$4:$S$283,16,FALSE)</f>
        <v>46690</v>
      </c>
      <c r="E94" s="1">
        <f t="shared" si="6"/>
        <v>26499</v>
      </c>
      <c r="F94" s="1">
        <f t="shared" si="7"/>
        <v>2790.002430299653</v>
      </c>
      <c r="G94" s="16">
        <f t="shared" si="8"/>
        <v>23708.997569700347</v>
      </c>
      <c r="H94" s="16">
        <f t="shared" si="9"/>
        <v>23708.997569700347</v>
      </c>
      <c r="I94" s="3">
        <f t="shared" si="10"/>
        <v>1.1742359253974715</v>
      </c>
      <c r="J94" s="52"/>
    </row>
    <row r="95" spans="1:12" x14ac:dyDescent="0.25">
      <c r="A95" s="25" t="s">
        <v>37</v>
      </c>
      <c r="B95" s="8" t="s">
        <v>298</v>
      </c>
      <c r="C95" s="15">
        <f>VLOOKUP($A95,RAW!$B$4:$S$283,15,FALSE)</f>
        <v>33169</v>
      </c>
      <c r="D95" s="15">
        <f>VLOOKUP($A95,RAW!$B$4:$S$283,16,FALSE)</f>
        <v>28531</v>
      </c>
      <c r="E95" s="1">
        <f t="shared" si="6"/>
        <v>-4638</v>
      </c>
      <c r="F95" s="1">
        <f t="shared" si="7"/>
        <v>4583.3089302466051</v>
      </c>
      <c r="G95" s="16">
        <f t="shared" si="8"/>
        <v>-9221.3089302466051</v>
      </c>
      <c r="H95" s="16">
        <f t="shared" si="9"/>
        <v>9221.3089302466051</v>
      </c>
      <c r="I95" s="3">
        <f t="shared" si="10"/>
        <v>-0.27800985649994286</v>
      </c>
      <c r="J95" s="52"/>
      <c r="K95" s="16"/>
      <c r="L95" s="16"/>
    </row>
    <row r="96" spans="1:12" x14ac:dyDescent="0.25">
      <c r="A96" s="25" t="s">
        <v>133</v>
      </c>
      <c r="B96" s="8" t="s">
        <v>298</v>
      </c>
      <c r="C96" s="15">
        <f>VLOOKUP($A96,RAW!$B$4:$S$283,15,FALSE)</f>
        <v>18284</v>
      </c>
      <c r="D96" s="15">
        <f>VLOOKUP($A96,RAW!$B$4:$S$283,16,FALSE)</f>
        <v>18034</v>
      </c>
      <c r="E96" s="1">
        <f t="shared" si="6"/>
        <v>-250</v>
      </c>
      <c r="F96" s="1">
        <f t="shared" si="7"/>
        <v>2526.4922210687364</v>
      </c>
      <c r="G96" s="16">
        <f t="shared" si="8"/>
        <v>-2776.4922210687364</v>
      </c>
      <c r="H96" s="16">
        <f t="shared" si="9"/>
        <v>2776.4922210687364</v>
      </c>
      <c r="I96" s="3">
        <f t="shared" si="10"/>
        <v>-0.15185365461981712</v>
      </c>
      <c r="J96" s="52"/>
      <c r="K96" s="13"/>
      <c r="L96" s="13"/>
    </row>
    <row r="97" spans="1:10" x14ac:dyDescent="0.25">
      <c r="A97" s="25" t="s">
        <v>39</v>
      </c>
      <c r="B97" s="8" t="s">
        <v>298</v>
      </c>
      <c r="C97" s="15">
        <f>VLOOKUP($A97,RAW!$B$4:$S$283,15,FALSE)</f>
        <v>196394</v>
      </c>
      <c r="D97" s="15">
        <f>VLOOKUP($A97,RAW!$B$4:$S$283,16,FALSE)</f>
        <v>208155</v>
      </c>
      <c r="E97" s="1">
        <f t="shared" si="6"/>
        <v>11761</v>
      </c>
      <c r="F97" s="1">
        <f t="shared" si="7"/>
        <v>27137.820677344862</v>
      </c>
      <c r="G97" s="16">
        <f t="shared" si="8"/>
        <v>-15376.820677344862</v>
      </c>
      <c r="H97" s="16">
        <f t="shared" si="9"/>
        <v>15376.820677344862</v>
      </c>
      <c r="I97" s="3">
        <f t="shared" si="10"/>
        <v>-7.8295776232190709E-2</v>
      </c>
      <c r="J97" s="52"/>
    </row>
    <row r="98" spans="1:10" x14ac:dyDescent="0.25">
      <c r="A98" s="25" t="s">
        <v>134</v>
      </c>
      <c r="B98" s="8" t="s">
        <v>298</v>
      </c>
      <c r="C98" s="15">
        <f>VLOOKUP($A98,RAW!$B$4:$S$283,15,FALSE)</f>
        <v>480573</v>
      </c>
      <c r="D98" s="15">
        <f>VLOOKUP($A98,RAW!$B$4:$S$283,16,FALSE)</f>
        <v>522798</v>
      </c>
      <c r="E98" s="1">
        <f t="shared" si="6"/>
        <v>42225</v>
      </c>
      <c r="F98" s="1">
        <f t="shared" si="7"/>
        <v>66405.816350670852</v>
      </c>
      <c r="G98" s="16">
        <f t="shared" si="8"/>
        <v>-24180.816350670852</v>
      </c>
      <c r="H98" s="16">
        <f t="shared" si="9"/>
        <v>24180.816350670852</v>
      </c>
      <c r="I98" s="3">
        <f t="shared" si="10"/>
        <v>-5.0316635247237881E-2</v>
      </c>
      <c r="J98" s="52"/>
    </row>
    <row r="99" spans="1:10" x14ac:dyDescent="0.25">
      <c r="A99" s="25" t="s">
        <v>103</v>
      </c>
      <c r="B99" s="8" t="s">
        <v>309</v>
      </c>
      <c r="C99" s="15">
        <f>VLOOKUP($A99,RAW!$B$4:$S$283,15,FALSE)</f>
        <v>0</v>
      </c>
      <c r="D99" s="15">
        <f>VLOOKUP($A99,RAW!$B$4:$S$283,16,FALSE)</f>
        <v>0</v>
      </c>
      <c r="E99" s="1">
        <f t="shared" si="6"/>
        <v>0</v>
      </c>
      <c r="F99" s="1">
        <f t="shared" ref="F99:F130" si="11">+C99*E$260</f>
        <v>0</v>
      </c>
      <c r="G99" s="16">
        <f t="shared" si="8"/>
        <v>0</v>
      </c>
      <c r="H99" s="16">
        <f t="shared" si="9"/>
        <v>0</v>
      </c>
      <c r="I99" s="3" t="str">
        <f t="shared" si="10"/>
        <v/>
      </c>
      <c r="J99" s="52"/>
    </row>
    <row r="100" spans="1:10" x14ac:dyDescent="0.25">
      <c r="A100" s="25" t="s">
        <v>40</v>
      </c>
      <c r="B100" s="8" t="s">
        <v>298</v>
      </c>
      <c r="C100" s="15">
        <f>VLOOKUP($A100,RAW!$B$4:$S$283,15,FALSE)</f>
        <v>0</v>
      </c>
      <c r="D100" s="15">
        <f>VLOOKUP($A100,RAW!$B$4:$S$283,16,FALSE)</f>
        <v>0</v>
      </c>
      <c r="E100" s="1">
        <f t="shared" si="6"/>
        <v>0</v>
      </c>
      <c r="F100" s="1">
        <f t="shared" si="11"/>
        <v>0</v>
      </c>
      <c r="G100" s="16">
        <f t="shared" si="8"/>
        <v>0</v>
      </c>
      <c r="H100" s="16">
        <f t="shared" si="9"/>
        <v>0</v>
      </c>
      <c r="I100" s="3" t="str">
        <f t="shared" si="10"/>
        <v/>
      </c>
      <c r="J100" s="52"/>
    </row>
    <row r="101" spans="1:10" x14ac:dyDescent="0.25">
      <c r="A101" s="25" t="s">
        <v>254</v>
      </c>
      <c r="B101" s="8" t="s">
        <v>298</v>
      </c>
      <c r="C101" s="15">
        <f>VLOOKUP($A101,RAW!$B$4:$S$283,15,FALSE)</f>
        <v>49943</v>
      </c>
      <c r="D101" s="15">
        <f>VLOOKUP($A101,RAW!$B$4:$S$283,16,FALSE)</f>
        <v>67781</v>
      </c>
      <c r="E101" s="1">
        <f t="shared" si="6"/>
        <v>17838</v>
      </c>
      <c r="F101" s="1">
        <f t="shared" si="11"/>
        <v>6901.1485996956853</v>
      </c>
      <c r="G101" s="16">
        <f t="shared" si="8"/>
        <v>10936.851400304315</v>
      </c>
      <c r="H101" s="16">
        <f t="shared" si="9"/>
        <v>10936.851400304315</v>
      </c>
      <c r="I101" s="3">
        <f t="shared" si="10"/>
        <v>0.21898667281309322</v>
      </c>
      <c r="J101" s="52"/>
    </row>
    <row r="102" spans="1:10" x14ac:dyDescent="0.25">
      <c r="A102" s="25" t="s">
        <v>256</v>
      </c>
      <c r="B102" s="8" t="s">
        <v>309</v>
      </c>
      <c r="C102" s="15">
        <f>VLOOKUP($A102,RAW!$B$4:$S$283,15,FALSE)</f>
        <v>0</v>
      </c>
      <c r="D102" s="15">
        <f>VLOOKUP($A102,RAW!$B$4:$S$283,16,FALSE)</f>
        <v>0</v>
      </c>
      <c r="E102" s="1">
        <f t="shared" si="6"/>
        <v>0</v>
      </c>
      <c r="F102" s="1">
        <f t="shared" si="11"/>
        <v>0</v>
      </c>
      <c r="G102" s="16">
        <f t="shared" si="8"/>
        <v>0</v>
      </c>
      <c r="H102" s="16">
        <f t="shared" si="9"/>
        <v>0</v>
      </c>
      <c r="I102" s="3" t="str">
        <f t="shared" si="10"/>
        <v/>
      </c>
      <c r="J102" s="52"/>
    </row>
    <row r="103" spans="1:10" x14ac:dyDescent="0.25">
      <c r="A103" s="25" t="s">
        <v>255</v>
      </c>
      <c r="B103" s="8" t="s">
        <v>299</v>
      </c>
      <c r="C103" s="15">
        <f>VLOOKUP($A103,RAW!$B$4:$S$283,15,FALSE)</f>
        <v>1205684</v>
      </c>
      <c r="D103" s="15">
        <f>VLOOKUP($A103,RAW!$B$4:$S$283,16,FALSE)</f>
        <v>1234930</v>
      </c>
      <c r="E103" s="1">
        <f t="shared" si="6"/>
        <v>29246</v>
      </c>
      <c r="F103" s="1">
        <f t="shared" si="11"/>
        <v>166602.01526290955</v>
      </c>
      <c r="G103" s="16">
        <f t="shared" si="8"/>
        <v>-137356.01526290955</v>
      </c>
      <c r="H103" s="16">
        <f t="shared" si="9"/>
        <v>137356.01526290955</v>
      </c>
      <c r="I103" s="3">
        <f t="shared" si="10"/>
        <v>-0.11392372733063519</v>
      </c>
      <c r="J103" s="52"/>
    </row>
    <row r="104" spans="1:10" x14ac:dyDescent="0.25">
      <c r="A104" s="25" t="s">
        <v>78</v>
      </c>
      <c r="B104" s="8" t="s">
        <v>299</v>
      </c>
      <c r="C104" s="15">
        <f>VLOOKUP($A104,RAW!$B$4:$S$283,15,FALSE)</f>
        <v>291877</v>
      </c>
      <c r="D104" s="15">
        <f>VLOOKUP($A104,RAW!$B$4:$S$283,16,FALSE)</f>
        <v>249868</v>
      </c>
      <c r="E104" s="1">
        <f t="shared" si="6"/>
        <v>-42009</v>
      </c>
      <c r="F104" s="1">
        <f t="shared" si="11"/>
        <v>40331.709145092958</v>
      </c>
      <c r="G104" s="16">
        <f t="shared" si="8"/>
        <v>-82340.709145092958</v>
      </c>
      <c r="H104" s="16">
        <f t="shared" si="9"/>
        <v>82340.709145092958</v>
      </c>
      <c r="I104" s="3">
        <f t="shared" si="10"/>
        <v>-0.28210756292922345</v>
      </c>
      <c r="J104" s="52"/>
    </row>
    <row r="105" spans="1:10" x14ac:dyDescent="0.25">
      <c r="A105" s="25" t="s">
        <v>257</v>
      </c>
      <c r="B105" s="8" t="s">
        <v>299</v>
      </c>
      <c r="C105" s="15">
        <f>VLOOKUP($A105,RAW!$B$4:$S$283,15,FALSE)</f>
        <v>0</v>
      </c>
      <c r="D105" s="15">
        <f>VLOOKUP($A105,RAW!$B$4:$S$283,16,FALSE)</f>
        <v>0</v>
      </c>
      <c r="E105" s="1">
        <f t="shared" si="6"/>
        <v>0</v>
      </c>
      <c r="F105" s="1">
        <f t="shared" si="11"/>
        <v>0</v>
      </c>
      <c r="G105" s="16">
        <f t="shared" si="8"/>
        <v>0</v>
      </c>
      <c r="H105" s="16">
        <f t="shared" si="9"/>
        <v>0</v>
      </c>
      <c r="I105" s="3" t="str">
        <f t="shared" si="10"/>
        <v/>
      </c>
      <c r="J105" s="52"/>
    </row>
    <row r="106" spans="1:10" x14ac:dyDescent="0.25">
      <c r="A106" s="25" t="s">
        <v>77</v>
      </c>
      <c r="B106" s="8" t="s">
        <v>299</v>
      </c>
      <c r="C106" s="15">
        <f>VLOOKUP($A106,RAW!$B$4:$S$283,15,FALSE)</f>
        <v>1046618</v>
      </c>
      <c r="D106" s="15">
        <f>VLOOKUP($A106,RAW!$B$4:$S$283,16,FALSE)</f>
        <v>738255</v>
      </c>
      <c r="E106" s="1">
        <f t="shared" si="6"/>
        <v>-308363</v>
      </c>
      <c r="F106" s="1">
        <f t="shared" si="11"/>
        <v>144622.19620600081</v>
      </c>
      <c r="G106" s="16">
        <f t="shared" si="8"/>
        <v>-452985.19620600081</v>
      </c>
      <c r="H106" s="16">
        <f t="shared" si="9"/>
        <v>452985.19620600081</v>
      </c>
      <c r="I106" s="3">
        <f t="shared" si="10"/>
        <v>-0.43280852823666399</v>
      </c>
      <c r="J106" s="52"/>
    </row>
    <row r="107" spans="1:10" x14ac:dyDescent="0.25">
      <c r="A107" s="25" t="s">
        <v>201</v>
      </c>
      <c r="B107" s="8" t="s">
        <v>299</v>
      </c>
      <c r="C107" s="15">
        <f>VLOOKUP($A107,RAW!$B$4:$S$283,15,FALSE)</f>
        <v>176955</v>
      </c>
      <c r="D107" s="15">
        <f>VLOOKUP($A107,RAW!$B$4:$S$283,16,FALSE)</f>
        <v>121691</v>
      </c>
      <c r="E107" s="1">
        <f t="shared" si="6"/>
        <v>-55264</v>
      </c>
      <c r="F107" s="1">
        <f t="shared" si="11"/>
        <v>24451.72998136175</v>
      </c>
      <c r="G107" s="16">
        <f t="shared" si="8"/>
        <v>-79715.729981361743</v>
      </c>
      <c r="H107" s="16">
        <f t="shared" si="9"/>
        <v>79715.729981361743</v>
      </c>
      <c r="I107" s="3">
        <f t="shared" si="10"/>
        <v>-0.4504858861369373</v>
      </c>
      <c r="J107" s="52"/>
    </row>
    <row r="108" spans="1:10" x14ac:dyDescent="0.25">
      <c r="A108" s="25" t="s">
        <v>239</v>
      </c>
      <c r="B108" s="8" t="s">
        <v>298</v>
      </c>
      <c r="C108" s="15">
        <f>VLOOKUP($A108,RAW!$B$4:$S$283,15,FALSE)</f>
        <v>286408</v>
      </c>
      <c r="D108" s="15">
        <f>VLOOKUP($A108,RAW!$B$4:$S$283,16,FALSE)</f>
        <v>322291</v>
      </c>
      <c r="E108" s="1">
        <f t="shared" si="6"/>
        <v>35883</v>
      </c>
      <c r="F108" s="1">
        <f t="shared" si="11"/>
        <v>39576.000002836066</v>
      </c>
      <c r="G108" s="16">
        <f t="shared" si="8"/>
        <v>-3693.0000028360664</v>
      </c>
      <c r="H108" s="16">
        <f t="shared" si="9"/>
        <v>3693.0000028360664</v>
      </c>
      <c r="I108" s="3">
        <f t="shared" si="10"/>
        <v>-1.2894192909541864E-2</v>
      </c>
      <c r="J108" s="52"/>
    </row>
    <row r="109" spans="1:10" x14ac:dyDescent="0.25">
      <c r="A109" s="25" t="s">
        <v>259</v>
      </c>
      <c r="B109" s="8" t="s">
        <v>298</v>
      </c>
      <c r="C109" s="15">
        <f>VLOOKUP($A109,RAW!$B$4:$S$283,15,FALSE)</f>
        <v>78164</v>
      </c>
      <c r="D109" s="15">
        <f>VLOOKUP($A109,RAW!$B$4:$S$283,16,FALSE)</f>
        <v>78900</v>
      </c>
      <c r="E109" s="1">
        <f t="shared" si="6"/>
        <v>736</v>
      </c>
      <c r="F109" s="1">
        <f t="shared" si="11"/>
        <v>10800.740427019073</v>
      </c>
      <c r="G109" s="16">
        <f t="shared" si="8"/>
        <v>-10064.740427019073</v>
      </c>
      <c r="H109" s="16">
        <f t="shared" si="9"/>
        <v>10064.740427019073</v>
      </c>
      <c r="I109" s="3">
        <f t="shared" si="10"/>
        <v>-0.12876439827822364</v>
      </c>
      <c r="J109" s="52"/>
    </row>
    <row r="110" spans="1:10" x14ac:dyDescent="0.25">
      <c r="A110" s="25" t="s">
        <v>84</v>
      </c>
      <c r="B110" s="8" t="s">
        <v>298</v>
      </c>
      <c r="C110" s="15">
        <f>VLOOKUP($A110,RAW!$B$4:$S$283,15,FALSE)</f>
        <v>0</v>
      </c>
      <c r="D110" s="15">
        <f>VLOOKUP($A110,RAW!$B$4:$S$283,16,FALSE)</f>
        <v>0</v>
      </c>
      <c r="E110" s="1">
        <f t="shared" si="6"/>
        <v>0</v>
      </c>
      <c r="F110" s="1">
        <f t="shared" si="11"/>
        <v>0</v>
      </c>
      <c r="G110" s="16">
        <f t="shared" si="8"/>
        <v>0</v>
      </c>
      <c r="H110" s="16">
        <f t="shared" si="9"/>
        <v>0</v>
      </c>
      <c r="I110" s="3" t="str">
        <f t="shared" si="10"/>
        <v/>
      </c>
      <c r="J110" s="52"/>
    </row>
    <row r="111" spans="1:10" x14ac:dyDescent="0.25">
      <c r="A111" s="25" t="s">
        <v>135</v>
      </c>
      <c r="B111" s="8" t="s">
        <v>298</v>
      </c>
      <c r="C111" s="15">
        <f>VLOOKUP($A111,RAW!$B$4:$S$283,15,FALSE)</f>
        <v>2291498</v>
      </c>
      <c r="D111" s="15">
        <f>VLOOKUP($A111,RAW!$B$4:$S$283,16,FALSE)</f>
        <v>2420456</v>
      </c>
      <c r="E111" s="1">
        <f t="shared" si="6"/>
        <v>128958</v>
      </c>
      <c r="F111" s="1">
        <f t="shared" si="11"/>
        <v>316640.33425916469</v>
      </c>
      <c r="G111" s="16">
        <f t="shared" si="8"/>
        <v>-187682.33425916469</v>
      </c>
      <c r="H111" s="16">
        <f t="shared" si="9"/>
        <v>187682.33425916469</v>
      </c>
      <c r="I111" s="3">
        <f t="shared" si="10"/>
        <v>-8.1903773976309255E-2</v>
      </c>
      <c r="J111" s="52"/>
    </row>
    <row r="112" spans="1:10" x14ac:dyDescent="0.25">
      <c r="A112" s="25" t="s">
        <v>41</v>
      </c>
      <c r="B112" s="8" t="s">
        <v>298</v>
      </c>
      <c r="C112" s="15">
        <f>VLOOKUP($A112,RAW!$B$4:$S$283,15,FALSE)</f>
        <v>56644</v>
      </c>
      <c r="D112" s="15">
        <f>VLOOKUP($A112,RAW!$B$4:$S$283,16,FALSE)</f>
        <v>53713</v>
      </c>
      <c r="E112" s="1">
        <f t="shared" si="6"/>
        <v>-2931</v>
      </c>
      <c r="F112" s="1">
        <f t="shared" si="11"/>
        <v>7827.0961151945694</v>
      </c>
      <c r="G112" s="16">
        <f t="shared" si="8"/>
        <v>-10758.09611519457</v>
      </c>
      <c r="H112" s="16">
        <f t="shared" si="9"/>
        <v>10758.09611519457</v>
      </c>
      <c r="I112" s="3">
        <f t="shared" si="10"/>
        <v>-0.18992472486396741</v>
      </c>
      <c r="J112" s="52"/>
    </row>
    <row r="113" spans="1:10" x14ac:dyDescent="0.25">
      <c r="A113" s="25" t="s">
        <v>136</v>
      </c>
      <c r="B113" s="8" t="s">
        <v>299</v>
      </c>
      <c r="C113" s="15">
        <f>VLOOKUP($A113,RAW!$B$4:$S$283,15,FALSE)</f>
        <v>18634</v>
      </c>
      <c r="D113" s="15">
        <f>VLOOKUP($A113,RAW!$B$4:$S$283,16,FALSE)</f>
        <v>17594</v>
      </c>
      <c r="E113" s="1">
        <f t="shared" si="6"/>
        <v>-1040</v>
      </c>
      <c r="F113" s="1">
        <f t="shared" si="11"/>
        <v>2574.855395285213</v>
      </c>
      <c r="G113" s="16">
        <f t="shared" si="8"/>
        <v>-3614.855395285213</v>
      </c>
      <c r="H113" s="16">
        <f t="shared" si="9"/>
        <v>3614.855395285213</v>
      </c>
      <c r="I113" s="3">
        <f t="shared" si="10"/>
        <v>-0.19399245439976456</v>
      </c>
      <c r="J113" s="52"/>
    </row>
    <row r="114" spans="1:10" x14ac:dyDescent="0.25">
      <c r="A114" s="25" t="s">
        <v>202</v>
      </c>
      <c r="B114" s="8" t="s">
        <v>298</v>
      </c>
      <c r="C114" s="15">
        <f>VLOOKUP($A114,RAW!$B$4:$S$283,15,FALSE)</f>
        <v>0</v>
      </c>
      <c r="D114" s="15">
        <f>VLOOKUP($A114,RAW!$B$4:$S$283,16,FALSE)</f>
        <v>0</v>
      </c>
      <c r="E114" s="1">
        <f t="shared" si="6"/>
        <v>0</v>
      </c>
      <c r="F114" s="1">
        <f t="shared" si="11"/>
        <v>0</v>
      </c>
      <c r="G114" s="16">
        <f t="shared" si="8"/>
        <v>0</v>
      </c>
      <c r="H114" s="16">
        <f t="shared" si="9"/>
        <v>0</v>
      </c>
      <c r="I114" s="3" t="str">
        <f t="shared" si="10"/>
        <v/>
      </c>
      <c r="J114" s="52"/>
    </row>
    <row r="115" spans="1:10" x14ac:dyDescent="0.25">
      <c r="A115" s="25" t="s">
        <v>42</v>
      </c>
      <c r="B115" s="8" t="s">
        <v>298</v>
      </c>
      <c r="C115" s="15">
        <f>VLOOKUP($A115,RAW!$B$4:$S$283,15,FALSE)</f>
        <v>50747</v>
      </c>
      <c r="D115" s="15">
        <f>VLOOKUP($A115,RAW!$B$4:$S$283,16,FALSE)</f>
        <v>62389</v>
      </c>
      <c r="E115" s="1">
        <f t="shared" si="6"/>
        <v>11642</v>
      </c>
      <c r="F115" s="1">
        <f t="shared" si="11"/>
        <v>7012.24571989582</v>
      </c>
      <c r="G115" s="16">
        <f t="shared" si="8"/>
        <v>4629.75428010418</v>
      </c>
      <c r="H115" s="16">
        <f t="shared" si="9"/>
        <v>4629.75428010418</v>
      </c>
      <c r="I115" s="3">
        <f t="shared" si="10"/>
        <v>9.1232078351512008E-2</v>
      </c>
      <c r="J115" s="52"/>
    </row>
    <row r="116" spans="1:10" x14ac:dyDescent="0.25">
      <c r="A116" s="25" t="s">
        <v>203</v>
      </c>
      <c r="B116" s="8" t="s">
        <v>298</v>
      </c>
      <c r="C116" s="15">
        <f>VLOOKUP($A116,RAW!$B$4:$S$283,15,FALSE)</f>
        <v>0</v>
      </c>
      <c r="D116" s="15">
        <f>VLOOKUP($A116,RAW!$B$4:$S$283,16,FALSE)</f>
        <v>0</v>
      </c>
      <c r="E116" s="1">
        <f t="shared" si="6"/>
        <v>0</v>
      </c>
      <c r="F116" s="1">
        <f t="shared" si="11"/>
        <v>0</v>
      </c>
      <c r="G116" s="16">
        <f t="shared" si="8"/>
        <v>0</v>
      </c>
      <c r="H116" s="16">
        <f t="shared" si="9"/>
        <v>0</v>
      </c>
      <c r="I116" s="3" t="str">
        <f t="shared" si="10"/>
        <v/>
      </c>
      <c r="J116" s="52"/>
    </row>
    <row r="117" spans="1:10" x14ac:dyDescent="0.25">
      <c r="A117" s="25" t="s">
        <v>137</v>
      </c>
      <c r="B117" s="8" t="s">
        <v>298</v>
      </c>
      <c r="C117" s="26"/>
      <c r="D117" s="15">
        <f>VLOOKUP($A117,RAW!$B$4:$S$283,16,FALSE)</f>
        <v>0</v>
      </c>
      <c r="E117" s="1">
        <f t="shared" si="6"/>
        <v>0</v>
      </c>
      <c r="F117" s="1">
        <f t="shared" si="11"/>
        <v>0</v>
      </c>
      <c r="G117" s="16">
        <f t="shared" si="8"/>
        <v>0</v>
      </c>
      <c r="H117" s="16">
        <f t="shared" si="9"/>
        <v>0</v>
      </c>
      <c r="I117" s="3" t="str">
        <f t="shared" si="10"/>
        <v/>
      </c>
      <c r="J117" s="52"/>
    </row>
    <row r="118" spans="1:10" x14ac:dyDescent="0.25">
      <c r="A118" s="25" t="s">
        <v>260</v>
      </c>
      <c r="B118" s="8" t="s">
        <v>298</v>
      </c>
      <c r="C118" s="15">
        <f>VLOOKUP($A118,RAW!$B$4:$S$283,15,FALSE)</f>
        <v>0</v>
      </c>
      <c r="D118" s="15">
        <f>VLOOKUP($A118,RAW!$B$4:$S$283,16,FALSE)</f>
        <v>0</v>
      </c>
      <c r="E118" s="1">
        <f t="shared" si="6"/>
        <v>0</v>
      </c>
      <c r="F118" s="1">
        <f t="shared" si="11"/>
        <v>0</v>
      </c>
      <c r="G118" s="16">
        <f t="shared" si="8"/>
        <v>0</v>
      </c>
      <c r="H118" s="16">
        <f t="shared" si="9"/>
        <v>0</v>
      </c>
      <c r="I118" s="3" t="str">
        <f t="shared" si="10"/>
        <v/>
      </c>
      <c r="J118" s="52"/>
    </row>
    <row r="119" spans="1:10" x14ac:dyDescent="0.25">
      <c r="A119" s="25" t="s">
        <v>261</v>
      </c>
      <c r="B119" s="8" t="s">
        <v>298</v>
      </c>
      <c r="C119" s="15">
        <f>VLOOKUP($A119,RAW!$B$4:$S$283,15,FALSE)</f>
        <v>999949</v>
      </c>
      <c r="D119" s="15">
        <f>VLOOKUP($A119,RAW!$B$4:$S$283,16,FALSE)</f>
        <v>1370302</v>
      </c>
      <c r="E119" s="1">
        <f t="shared" si="6"/>
        <v>370353</v>
      </c>
      <c r="F119" s="1">
        <f t="shared" si="11"/>
        <v>138173.45055597581</v>
      </c>
      <c r="G119" s="16">
        <f t="shared" si="8"/>
        <v>232179.54944402419</v>
      </c>
      <c r="H119" s="16">
        <f t="shared" si="9"/>
        <v>232179.54944402419</v>
      </c>
      <c r="I119" s="3">
        <f t="shared" si="10"/>
        <v>0.23219139120497564</v>
      </c>
      <c r="J119" s="52"/>
    </row>
    <row r="120" spans="1:10" x14ac:dyDescent="0.25">
      <c r="A120" s="25" t="s">
        <v>50</v>
      </c>
      <c r="B120" s="8" t="s">
        <v>299</v>
      </c>
      <c r="C120" s="15">
        <f>VLOOKUP($A120,RAW!$B$4:$S$283,15,FALSE)</f>
        <v>58875</v>
      </c>
      <c r="D120" s="15">
        <f>VLOOKUP($A120,RAW!$B$4:$S$283,16,FALSE)</f>
        <v>94596</v>
      </c>
      <c r="E120" s="1">
        <f t="shared" si="6"/>
        <v>35721</v>
      </c>
      <c r="F120" s="1">
        <f t="shared" si="11"/>
        <v>8135.3768057001671</v>
      </c>
      <c r="G120" s="16">
        <f t="shared" si="8"/>
        <v>27585.623194299835</v>
      </c>
      <c r="H120" s="16">
        <f t="shared" si="9"/>
        <v>27585.623194299835</v>
      </c>
      <c r="I120" s="3">
        <f t="shared" si="10"/>
        <v>0.46854561688831992</v>
      </c>
      <c r="J120" s="52"/>
    </row>
    <row r="121" spans="1:10" x14ac:dyDescent="0.25">
      <c r="A121" s="25" t="s">
        <v>138</v>
      </c>
      <c r="B121" s="8" t="s">
        <v>298</v>
      </c>
      <c r="C121" s="15">
        <f>VLOOKUP($A121,RAW!$B$4:$S$283,15,FALSE)</f>
        <v>50141</v>
      </c>
      <c r="D121" s="15">
        <f>VLOOKUP($A121,RAW!$B$4:$S$283,16,FALSE)</f>
        <v>63168</v>
      </c>
      <c r="E121" s="1">
        <f t="shared" si="6"/>
        <v>13027</v>
      </c>
      <c r="F121" s="1">
        <f t="shared" si="11"/>
        <v>6928.5083382524344</v>
      </c>
      <c r="G121" s="16">
        <f t="shared" si="8"/>
        <v>6098.4916617475656</v>
      </c>
      <c r="H121" s="16">
        <f t="shared" si="9"/>
        <v>6098.4916617475656</v>
      </c>
      <c r="I121" s="3">
        <f t="shared" si="10"/>
        <v>0.12162684553055514</v>
      </c>
      <c r="J121" s="52"/>
    </row>
    <row r="122" spans="1:10" x14ac:dyDescent="0.25">
      <c r="A122" s="25" t="s">
        <v>240</v>
      </c>
      <c r="B122" s="8" t="s">
        <v>298</v>
      </c>
      <c r="C122" s="15">
        <f>VLOOKUP($A122,RAW!$B$4:$S$283,15,FALSE)</f>
        <v>1243805</v>
      </c>
      <c r="D122" s="15">
        <f>VLOOKUP($A122,RAW!$B$4:$S$283,16,FALSE)</f>
        <v>1601951</v>
      </c>
      <c r="E122" s="1">
        <f t="shared" si="6"/>
        <v>358146</v>
      </c>
      <c r="F122" s="1">
        <f t="shared" si="11"/>
        <v>171869.59401807043</v>
      </c>
      <c r="G122" s="16">
        <f t="shared" si="8"/>
        <v>186276.40598192957</v>
      </c>
      <c r="H122" s="16">
        <f t="shared" si="9"/>
        <v>186276.40598192957</v>
      </c>
      <c r="I122" s="3">
        <f t="shared" si="10"/>
        <v>0.14976335195784674</v>
      </c>
      <c r="J122" s="52"/>
    </row>
    <row r="123" spans="1:10" x14ac:dyDescent="0.25">
      <c r="A123" s="25" t="s">
        <v>139</v>
      </c>
      <c r="B123" s="8" t="s">
        <v>299</v>
      </c>
      <c r="C123" s="15">
        <f>VLOOKUP($A123,RAW!$B$4:$S$283,15,FALSE)</f>
        <v>20486</v>
      </c>
      <c r="D123" s="15">
        <f>VLOOKUP($A123,RAW!$B$4:$S$283,16,FALSE)</f>
        <v>13657</v>
      </c>
      <c r="E123" s="1">
        <f t="shared" si="6"/>
        <v>-6829</v>
      </c>
      <c r="F123" s="1">
        <f t="shared" si="11"/>
        <v>2830.7656771392549</v>
      </c>
      <c r="G123" s="16">
        <f t="shared" si="8"/>
        <v>-9659.765677139254</v>
      </c>
      <c r="H123" s="16">
        <f t="shared" si="9"/>
        <v>9659.765677139254</v>
      </c>
      <c r="I123" s="3">
        <f t="shared" si="10"/>
        <v>-0.47153010236938658</v>
      </c>
      <c r="J123" s="52"/>
    </row>
    <row r="124" spans="1:10" x14ac:dyDescent="0.25">
      <c r="A124" s="25" t="s">
        <v>204</v>
      </c>
      <c r="B124" s="8" t="s">
        <v>298</v>
      </c>
      <c r="C124" s="15">
        <f>VLOOKUP($A124,RAW!$B$4:$S$283,15,FALSE)</f>
        <v>0</v>
      </c>
      <c r="D124" s="15">
        <f>VLOOKUP($A124,RAW!$B$4:$S$283,16,FALSE)</f>
        <v>0</v>
      </c>
      <c r="E124" s="1">
        <f t="shared" si="6"/>
        <v>0</v>
      </c>
      <c r="F124" s="1">
        <f t="shared" si="11"/>
        <v>0</v>
      </c>
      <c r="G124" s="16">
        <f t="shared" si="8"/>
        <v>0</v>
      </c>
      <c r="H124" s="16">
        <f t="shared" si="9"/>
        <v>0</v>
      </c>
      <c r="I124" s="3" t="str">
        <f t="shared" si="10"/>
        <v/>
      </c>
      <c r="J124" s="52"/>
    </row>
    <row r="125" spans="1:10" x14ac:dyDescent="0.25">
      <c r="A125" s="25" t="s">
        <v>241</v>
      </c>
      <c r="B125" s="8" t="s">
        <v>298</v>
      </c>
      <c r="C125" s="15">
        <f>VLOOKUP($A125,RAW!$B$4:$S$283,15,FALSE)</f>
        <v>120151</v>
      </c>
      <c r="D125" s="15">
        <f>VLOOKUP($A125,RAW!$B$4:$S$283,16,FALSE)</f>
        <v>154646</v>
      </c>
      <c r="E125" s="1">
        <f t="shared" si="6"/>
        <v>34495</v>
      </c>
      <c r="F125" s="1">
        <f t="shared" si="11"/>
        <v>16602.524986525365</v>
      </c>
      <c r="G125" s="16">
        <f t="shared" si="8"/>
        <v>17892.475013474635</v>
      </c>
      <c r="H125" s="16">
        <f t="shared" si="9"/>
        <v>17892.475013474635</v>
      </c>
      <c r="I125" s="3">
        <f t="shared" si="10"/>
        <v>0.14891657175949127</v>
      </c>
      <c r="J125" s="52"/>
    </row>
    <row r="126" spans="1:10" x14ac:dyDescent="0.25">
      <c r="A126" s="25" t="s">
        <v>225</v>
      </c>
      <c r="B126" s="8" t="s">
        <v>299</v>
      </c>
      <c r="C126" s="26"/>
      <c r="D126" s="15">
        <f>VLOOKUP($A126,RAW!$B$4:$S$283,16,FALSE)</f>
        <v>0</v>
      </c>
      <c r="E126" s="1">
        <f t="shared" si="6"/>
        <v>0</v>
      </c>
      <c r="F126" s="1">
        <f t="shared" si="11"/>
        <v>0</v>
      </c>
      <c r="G126" s="16">
        <f t="shared" si="8"/>
        <v>0</v>
      </c>
      <c r="H126" s="16">
        <f t="shared" si="9"/>
        <v>0</v>
      </c>
      <c r="I126" s="3" t="str">
        <f t="shared" si="10"/>
        <v/>
      </c>
      <c r="J126" s="52"/>
    </row>
    <row r="127" spans="1:10" x14ac:dyDescent="0.25">
      <c r="A127" s="25" t="s">
        <v>118</v>
      </c>
      <c r="B127" s="8" t="s">
        <v>298</v>
      </c>
      <c r="C127" s="26"/>
      <c r="D127" s="15">
        <f>VLOOKUP($A127,RAW!$B$4:$S$283,16,FALSE)</f>
        <v>0</v>
      </c>
      <c r="E127" s="1">
        <f t="shared" si="6"/>
        <v>0</v>
      </c>
      <c r="F127" s="1">
        <f t="shared" si="11"/>
        <v>0</v>
      </c>
      <c r="G127" s="16">
        <f t="shared" si="8"/>
        <v>0</v>
      </c>
      <c r="H127" s="16">
        <f t="shared" si="9"/>
        <v>0</v>
      </c>
      <c r="I127" s="3" t="str">
        <f t="shared" si="10"/>
        <v/>
      </c>
      <c r="J127" s="52"/>
    </row>
    <row r="128" spans="1:10" x14ac:dyDescent="0.25">
      <c r="A128" s="25" t="s">
        <v>141</v>
      </c>
      <c r="B128" s="8" t="s">
        <v>298</v>
      </c>
      <c r="C128" s="15">
        <f>VLOOKUP($A128,RAW!$B$4:$S$283,15,FALSE)</f>
        <v>86243</v>
      </c>
      <c r="D128" s="15">
        <f>VLOOKUP($A128,RAW!$B$4:$S$283,16,FALSE)</f>
        <v>95085</v>
      </c>
      <c r="E128" s="1">
        <f t="shared" si="6"/>
        <v>8842</v>
      </c>
      <c r="F128" s="1">
        <f t="shared" si="11"/>
        <v>11917.100668433113</v>
      </c>
      <c r="G128" s="16">
        <f t="shared" si="8"/>
        <v>-3075.1006684331132</v>
      </c>
      <c r="H128" s="16">
        <f t="shared" si="9"/>
        <v>3075.1006684331132</v>
      </c>
      <c r="I128" s="3">
        <f t="shared" si="10"/>
        <v>-3.5656234922638509E-2</v>
      </c>
      <c r="J128" s="52"/>
    </row>
    <row r="129" spans="1:10" x14ac:dyDescent="0.25">
      <c r="A129" s="25" t="s">
        <v>85</v>
      </c>
      <c r="B129" s="8" t="s">
        <v>298</v>
      </c>
      <c r="C129" s="15">
        <f>VLOOKUP($A129,RAW!$B$4:$S$283,15,FALSE)</f>
        <v>192204</v>
      </c>
      <c r="D129" s="15">
        <f>VLOOKUP($A129,RAW!$B$4:$S$283,16,FALSE)</f>
        <v>148067</v>
      </c>
      <c r="E129" s="1">
        <f t="shared" si="6"/>
        <v>-44137</v>
      </c>
      <c r="F129" s="1">
        <f t="shared" si="11"/>
        <v>26558.844391724757</v>
      </c>
      <c r="G129" s="16">
        <f t="shared" si="8"/>
        <v>-70695.844391724764</v>
      </c>
      <c r="H129" s="16">
        <f t="shared" si="9"/>
        <v>70695.844391724764</v>
      </c>
      <c r="I129" s="3">
        <f t="shared" si="10"/>
        <v>-0.36781671761110468</v>
      </c>
      <c r="J129" s="52"/>
    </row>
    <row r="130" spans="1:10" x14ac:dyDescent="0.25">
      <c r="A130" s="25" t="s">
        <v>140</v>
      </c>
      <c r="B130" s="8" t="s">
        <v>298</v>
      </c>
      <c r="C130" s="15">
        <f>VLOOKUP($A130,RAW!$B$4:$S$283,15,FALSE)</f>
        <v>0</v>
      </c>
      <c r="D130" s="15">
        <f>VLOOKUP($A130,RAW!$B$4:$S$283,16,FALSE)</f>
        <v>0</v>
      </c>
      <c r="E130" s="1">
        <f t="shared" si="6"/>
        <v>0</v>
      </c>
      <c r="F130" s="1">
        <f t="shared" si="11"/>
        <v>0</v>
      </c>
      <c r="G130" s="16">
        <f t="shared" si="8"/>
        <v>0</v>
      </c>
      <c r="H130" s="16">
        <f t="shared" si="9"/>
        <v>0</v>
      </c>
      <c r="I130" s="3" t="str">
        <f t="shared" si="10"/>
        <v/>
      </c>
      <c r="J130" s="52"/>
    </row>
    <row r="131" spans="1:10" x14ac:dyDescent="0.25">
      <c r="A131" s="25" t="s">
        <v>119</v>
      </c>
      <c r="B131" s="8" t="s">
        <v>298</v>
      </c>
      <c r="C131" s="15">
        <f>VLOOKUP($A131,RAW!$B$4:$S$283,15,FALSE)</f>
        <v>1175759</v>
      </c>
      <c r="D131" s="15">
        <f>VLOOKUP($A131,RAW!$B$4:$S$283,16,FALSE)</f>
        <v>1252474</v>
      </c>
      <c r="E131" s="1">
        <f t="shared" ref="E131:E193" si="12">D131-C131</f>
        <v>76715</v>
      </c>
      <c r="F131" s="1">
        <f t="shared" ref="F131:F162" si="13">+C131*E$260</f>
        <v>162466.9638674008</v>
      </c>
      <c r="G131" s="16">
        <f t="shared" ref="G131:G193" si="14">+E131-F131</f>
        <v>-85751.963867400802</v>
      </c>
      <c r="H131" s="16">
        <f t="shared" ref="H131:H193" si="15">ABS(G131)</f>
        <v>85751.963867400802</v>
      </c>
      <c r="I131" s="3">
        <f t="shared" si="10"/>
        <v>-7.2933282983503253E-2</v>
      </c>
      <c r="J131" s="52"/>
    </row>
    <row r="132" spans="1:10" x14ac:dyDescent="0.25">
      <c r="A132" s="25" t="s">
        <v>242</v>
      </c>
      <c r="B132" s="8" t="s">
        <v>298</v>
      </c>
      <c r="C132" s="15">
        <f>VLOOKUP($A132,RAW!$B$4:$S$283,15,FALSE)</f>
        <v>3416653</v>
      </c>
      <c r="D132" s="15">
        <f>VLOOKUP($A132,RAW!$B$4:$S$283,16,FALSE)</f>
        <v>2905549</v>
      </c>
      <c r="E132" s="1">
        <f t="shared" si="12"/>
        <v>-511104</v>
      </c>
      <c r="F132" s="1">
        <f t="shared" si="13"/>
        <v>472114.8122178496</v>
      </c>
      <c r="G132" s="16">
        <f t="shared" si="14"/>
        <v>-983218.81221784954</v>
      </c>
      <c r="H132" s="16">
        <f t="shared" si="15"/>
        <v>983218.81221784954</v>
      </c>
      <c r="I132" s="3">
        <f t="shared" ref="I132:I194" si="16">IFERROR(+G132/C132,"")</f>
        <v>-0.28777251076355997</v>
      </c>
      <c r="J132" s="52"/>
    </row>
    <row r="133" spans="1:10" x14ac:dyDescent="0.25">
      <c r="A133" s="25" t="s">
        <v>142</v>
      </c>
      <c r="B133" s="8" t="s">
        <v>298</v>
      </c>
      <c r="C133" s="15">
        <f>VLOOKUP($A133,RAW!$B$4:$S$283,15,FALSE)</f>
        <v>116291</v>
      </c>
      <c r="D133" s="15">
        <f>VLOOKUP($A133,RAW!$B$4:$S$283,16,FALSE)</f>
        <v>150708</v>
      </c>
      <c r="E133" s="1">
        <f t="shared" si="12"/>
        <v>34417</v>
      </c>
      <c r="F133" s="1">
        <f t="shared" si="13"/>
        <v>16069.148265166508</v>
      </c>
      <c r="G133" s="16">
        <f t="shared" si="14"/>
        <v>18347.851734833494</v>
      </c>
      <c r="H133" s="16">
        <f t="shared" si="15"/>
        <v>18347.851734833494</v>
      </c>
      <c r="I133" s="3">
        <f t="shared" si="16"/>
        <v>0.15777533716997441</v>
      </c>
      <c r="J133" s="52"/>
    </row>
    <row r="134" spans="1:10" x14ac:dyDescent="0.25">
      <c r="A134" s="25" t="s">
        <v>143</v>
      </c>
      <c r="B134" s="8" t="s">
        <v>299</v>
      </c>
      <c r="C134" s="26"/>
      <c r="D134" s="15">
        <f>VLOOKUP($A134,RAW!$B$4:$S$283,16,FALSE)</f>
        <v>0</v>
      </c>
      <c r="E134" s="1">
        <f t="shared" si="12"/>
        <v>0</v>
      </c>
      <c r="F134" s="1">
        <f t="shared" si="13"/>
        <v>0</v>
      </c>
      <c r="G134" s="16">
        <f t="shared" si="14"/>
        <v>0</v>
      </c>
      <c r="H134" s="16">
        <f t="shared" si="15"/>
        <v>0</v>
      </c>
      <c r="I134" s="3" t="str">
        <f t="shared" si="16"/>
        <v/>
      </c>
      <c r="J134" s="52"/>
    </row>
    <row r="135" spans="1:10" x14ac:dyDescent="0.25">
      <c r="A135" s="25" t="s">
        <v>265</v>
      </c>
      <c r="B135" s="8" t="s">
        <v>299</v>
      </c>
      <c r="C135" s="15">
        <f>VLOOKUP($A135,RAW!$B$4:$S$283,15,FALSE)</f>
        <v>6092343</v>
      </c>
      <c r="D135" s="15">
        <f>VLOOKUP($A135,RAW!$B$4:$S$283,16,FALSE)</f>
        <v>5605905</v>
      </c>
      <c r="E135" s="1">
        <f t="shared" si="12"/>
        <v>-486438</v>
      </c>
      <c r="F135" s="1">
        <f t="shared" si="13"/>
        <v>841842.98827294738</v>
      </c>
      <c r="G135" s="16">
        <f t="shared" si="14"/>
        <v>-1328280.9882729473</v>
      </c>
      <c r="H135" s="16">
        <f t="shared" si="15"/>
        <v>1328280.9882729473</v>
      </c>
      <c r="I135" s="3">
        <f t="shared" si="16"/>
        <v>-0.21802465624029166</v>
      </c>
      <c r="J135" s="52"/>
    </row>
    <row r="136" spans="1:10" x14ac:dyDescent="0.25">
      <c r="A136" s="25" t="s">
        <v>226</v>
      </c>
      <c r="B136" s="8" t="s">
        <v>299</v>
      </c>
      <c r="C136" s="26"/>
      <c r="D136" s="15">
        <f>VLOOKUP($A136,RAW!$B$4:$S$283,16,FALSE)</f>
        <v>0</v>
      </c>
      <c r="E136" s="1">
        <f t="shared" si="12"/>
        <v>0</v>
      </c>
      <c r="F136" s="1">
        <f t="shared" si="13"/>
        <v>0</v>
      </c>
      <c r="G136" s="16">
        <f t="shared" si="14"/>
        <v>0</v>
      </c>
      <c r="H136" s="16">
        <f t="shared" si="15"/>
        <v>0</v>
      </c>
      <c r="I136" s="3" t="str">
        <f t="shared" si="16"/>
        <v/>
      </c>
      <c r="J136" s="52"/>
    </row>
    <row r="137" spans="1:10" x14ac:dyDescent="0.25">
      <c r="A137" s="25" t="s">
        <v>205</v>
      </c>
      <c r="B137" s="8" t="s">
        <v>298</v>
      </c>
      <c r="C137" s="15">
        <f>VLOOKUP($A137,RAW!$B$4:$S$283,15,FALSE)</f>
        <v>474242</v>
      </c>
      <c r="D137" s="15">
        <f>VLOOKUP($A137,RAW!$B$4:$S$283,16,FALSE)</f>
        <v>436563</v>
      </c>
      <c r="E137" s="1">
        <f t="shared" si="12"/>
        <v>-37679</v>
      </c>
      <c r="F137" s="1">
        <f t="shared" si="13"/>
        <v>65530.995619343674</v>
      </c>
      <c r="G137" s="16">
        <f t="shared" si="14"/>
        <v>-103209.99561934368</v>
      </c>
      <c r="H137" s="16">
        <f t="shared" si="15"/>
        <v>103209.99561934368</v>
      </c>
      <c r="I137" s="3">
        <f t="shared" si="16"/>
        <v>-0.21763149535330839</v>
      </c>
      <c r="J137" s="52"/>
    </row>
    <row r="138" spans="1:10" x14ac:dyDescent="0.25">
      <c r="A138" s="25" t="s">
        <v>43</v>
      </c>
      <c r="B138" s="8" t="s">
        <v>298</v>
      </c>
      <c r="C138" s="15">
        <f>VLOOKUP($A138,RAW!$B$4:$S$283,15,FALSE)</f>
        <v>828965</v>
      </c>
      <c r="D138" s="15">
        <f>VLOOKUP($A138,RAW!$B$4:$S$283,16,FALSE)</f>
        <v>996641</v>
      </c>
      <c r="E138" s="1">
        <f t="shared" si="12"/>
        <v>167676</v>
      </c>
      <c r="F138" s="1">
        <f t="shared" si="13"/>
        <v>114546.79632674716</v>
      </c>
      <c r="G138" s="16">
        <f t="shared" si="14"/>
        <v>53129.203673252836</v>
      </c>
      <c r="H138" s="16">
        <f t="shared" si="15"/>
        <v>53129.203673252836</v>
      </c>
      <c r="I138" s="3">
        <f t="shared" si="16"/>
        <v>6.4091009479595437E-2</v>
      </c>
      <c r="J138" s="52"/>
    </row>
    <row r="139" spans="1:10" x14ac:dyDescent="0.25">
      <c r="A139" s="25" t="s">
        <v>44</v>
      </c>
      <c r="B139" s="8" t="s">
        <v>298</v>
      </c>
      <c r="C139" s="15">
        <f>VLOOKUP($A139,RAW!$B$4:$S$283,15,FALSE)</f>
        <v>300546</v>
      </c>
      <c r="D139" s="15">
        <f>VLOOKUP($A139,RAW!$B$4:$S$283,16,FALSE)</f>
        <v>220542</v>
      </c>
      <c r="E139" s="1">
        <f t="shared" si="12"/>
        <v>-80004</v>
      </c>
      <c r="F139" s="1">
        <f t="shared" si="13"/>
        <v>41529.5958801862</v>
      </c>
      <c r="G139" s="16">
        <f t="shared" si="14"/>
        <v>-121533.5958801862</v>
      </c>
      <c r="H139" s="16">
        <f t="shared" si="15"/>
        <v>121533.5958801862</v>
      </c>
      <c r="I139" s="3">
        <f t="shared" si="16"/>
        <v>-0.40437602190741584</v>
      </c>
      <c r="J139" s="52"/>
    </row>
    <row r="140" spans="1:10" x14ac:dyDescent="0.25">
      <c r="A140" s="25" t="s">
        <v>144</v>
      </c>
      <c r="B140" s="8" t="s">
        <v>298</v>
      </c>
      <c r="C140" s="15">
        <f>VLOOKUP($A140,RAW!$B$4:$S$283,15,FALSE)</f>
        <v>411627</v>
      </c>
      <c r="D140" s="15">
        <f>VLOOKUP($A140,RAW!$B$4:$S$283,16,FALSE)</f>
        <v>589515</v>
      </c>
      <c r="E140" s="1">
        <f t="shared" si="12"/>
        <v>177888</v>
      </c>
      <c r="F140" s="1">
        <f t="shared" si="13"/>
        <v>56878.823752016011</v>
      </c>
      <c r="G140" s="16">
        <f t="shared" si="14"/>
        <v>121009.176247984</v>
      </c>
      <c r="H140" s="16">
        <f t="shared" si="15"/>
        <v>121009.176247984</v>
      </c>
      <c r="I140" s="3">
        <f t="shared" si="16"/>
        <v>0.29397774258730353</v>
      </c>
      <c r="J140" s="52"/>
    </row>
    <row r="141" spans="1:10" x14ac:dyDescent="0.25">
      <c r="A141" s="25" t="s">
        <v>145</v>
      </c>
      <c r="B141" s="8" t="s">
        <v>299</v>
      </c>
      <c r="C141" s="15">
        <f>VLOOKUP($A141,RAW!$B$4:$S$283,15,FALSE)</f>
        <v>57702</v>
      </c>
      <c r="D141" s="15">
        <f>VLOOKUP($A141,RAW!$B$4:$S$283,16,FALSE)</f>
        <v>61732</v>
      </c>
      <c r="E141" s="1">
        <f t="shared" si="12"/>
        <v>4030</v>
      </c>
      <c r="F141" s="1">
        <f t="shared" si="13"/>
        <v>7973.2910818260898</v>
      </c>
      <c r="G141" s="16">
        <f t="shared" si="14"/>
        <v>-3943.2910818260898</v>
      </c>
      <c r="H141" s="16">
        <f t="shared" si="15"/>
        <v>3943.2910818260898</v>
      </c>
      <c r="I141" s="3">
        <f t="shared" si="16"/>
        <v>-6.8338897816818997E-2</v>
      </c>
      <c r="J141" s="52"/>
    </row>
    <row r="142" spans="1:10" x14ac:dyDescent="0.25">
      <c r="A142" s="25" t="s">
        <v>146</v>
      </c>
      <c r="C142" s="15">
        <f>VLOOKUP($A142,RAW!$B$4:$S$283,15,FALSE)</f>
        <v>0</v>
      </c>
      <c r="D142" s="15">
        <f>VLOOKUP($A142,RAW!$B$4:$S$283,16,FALSE)</f>
        <v>0</v>
      </c>
      <c r="E142" s="1">
        <f t="shared" si="12"/>
        <v>0</v>
      </c>
      <c r="F142" s="1">
        <f t="shared" si="13"/>
        <v>0</v>
      </c>
      <c r="G142" s="16">
        <f t="shared" si="14"/>
        <v>0</v>
      </c>
      <c r="H142" s="16">
        <f t="shared" si="15"/>
        <v>0</v>
      </c>
      <c r="I142" s="3" t="str">
        <f t="shared" si="16"/>
        <v/>
      </c>
      <c r="J142" s="52"/>
    </row>
    <row r="143" spans="1:10" x14ac:dyDescent="0.25">
      <c r="A143" s="25" t="s">
        <v>262</v>
      </c>
      <c r="B143" s="8" t="s">
        <v>299</v>
      </c>
      <c r="C143" s="26"/>
      <c r="D143" s="15">
        <f>VLOOKUP($A143,RAW!$B$4:$S$283,16,FALSE)</f>
        <v>0</v>
      </c>
      <c r="E143" s="1">
        <f t="shared" si="12"/>
        <v>0</v>
      </c>
      <c r="F143" s="1">
        <f t="shared" si="13"/>
        <v>0</v>
      </c>
      <c r="G143" s="16">
        <f t="shared" si="14"/>
        <v>0</v>
      </c>
      <c r="H143" s="16">
        <f t="shared" si="15"/>
        <v>0</v>
      </c>
      <c r="I143" s="3" t="str">
        <f t="shared" si="16"/>
        <v/>
      </c>
      <c r="J143" s="52"/>
    </row>
    <row r="144" spans="1:10" x14ac:dyDescent="0.25">
      <c r="A144" s="25" t="s">
        <v>147</v>
      </c>
      <c r="C144" s="15">
        <f>VLOOKUP($A144,RAW!$B$4:$S$283,15,FALSE)</f>
        <v>0</v>
      </c>
      <c r="D144" s="15">
        <f>VLOOKUP($A144,RAW!$B$4:$S$283,16,FALSE)</f>
        <v>0</v>
      </c>
      <c r="E144" s="1">
        <f t="shared" si="12"/>
        <v>0</v>
      </c>
      <c r="F144" s="1">
        <f t="shared" si="13"/>
        <v>0</v>
      </c>
      <c r="G144" s="16">
        <f t="shared" si="14"/>
        <v>0</v>
      </c>
      <c r="H144" s="16">
        <f t="shared" si="15"/>
        <v>0</v>
      </c>
      <c r="I144" s="3" t="str">
        <f t="shared" si="16"/>
        <v/>
      </c>
      <c r="J144" s="52"/>
    </row>
    <row r="145" spans="1:10" x14ac:dyDescent="0.25">
      <c r="A145" s="25" t="s">
        <v>263</v>
      </c>
      <c r="B145" s="8" t="s">
        <v>299</v>
      </c>
      <c r="C145" s="15">
        <f>VLOOKUP($A145,RAW!$B$4:$S$283,15,FALSE)</f>
        <v>142099</v>
      </c>
      <c r="D145" s="15">
        <f>VLOOKUP($A145,RAW!$B$4:$S$283,16,FALSE)</f>
        <v>137985</v>
      </c>
      <c r="E145" s="1">
        <f t="shared" si="12"/>
        <v>-4114</v>
      </c>
      <c r="F145" s="1">
        <f t="shared" si="13"/>
        <v>19635.310551391729</v>
      </c>
      <c r="G145" s="16">
        <f t="shared" si="14"/>
        <v>-23749.310551391729</v>
      </c>
      <c r="H145" s="16">
        <f t="shared" si="15"/>
        <v>23749.310551391729</v>
      </c>
      <c r="I145" s="3">
        <f t="shared" si="16"/>
        <v>-0.16713214414873948</v>
      </c>
      <c r="J145" s="52"/>
    </row>
    <row r="146" spans="1:10" x14ac:dyDescent="0.25">
      <c r="A146" s="25" t="s">
        <v>7</v>
      </c>
      <c r="B146" s="8" t="s">
        <v>299</v>
      </c>
      <c r="C146" s="15">
        <f>VLOOKUP($A146,RAW!$B$4:$S$283,15,FALSE)</f>
        <v>642338</v>
      </c>
      <c r="D146" s="15">
        <f>VLOOKUP($A146,RAW!$B$4:$S$283,16,FALSE)</f>
        <v>580563</v>
      </c>
      <c r="E146" s="1">
        <f t="shared" si="12"/>
        <v>-61775</v>
      </c>
      <c r="F146" s="1">
        <f t="shared" si="13"/>
        <v>88758.584571037529</v>
      </c>
      <c r="G146" s="16">
        <f t="shared" si="14"/>
        <v>-150533.58457103753</v>
      </c>
      <c r="H146" s="16">
        <f t="shared" si="15"/>
        <v>150533.58457103753</v>
      </c>
      <c r="I146" s="3">
        <f t="shared" si="16"/>
        <v>-0.23435260652652892</v>
      </c>
      <c r="J146" s="52"/>
    </row>
    <row r="147" spans="1:10" x14ac:dyDescent="0.25">
      <c r="A147" s="25" t="s">
        <v>104</v>
      </c>
      <c r="B147" s="8" t="s">
        <v>299</v>
      </c>
      <c r="C147" s="15">
        <f>VLOOKUP($A147,RAW!$B$4:$S$283,15,FALSE)</f>
        <v>375009</v>
      </c>
      <c r="D147" s="15">
        <f>VLOOKUP($A147,RAW!$B$4:$S$283,16,FALSE)</f>
        <v>407212</v>
      </c>
      <c r="E147" s="1">
        <f t="shared" si="12"/>
        <v>32203</v>
      </c>
      <c r="F147" s="1">
        <f t="shared" si="13"/>
        <v>51818.930284990471</v>
      </c>
      <c r="G147" s="16">
        <f t="shared" si="14"/>
        <v>-19615.930284990471</v>
      </c>
      <c r="H147" s="16">
        <f t="shared" si="15"/>
        <v>19615.930284990471</v>
      </c>
      <c r="I147" s="3">
        <f t="shared" si="16"/>
        <v>-5.2307892037232365E-2</v>
      </c>
      <c r="J147" s="52"/>
    </row>
    <row r="148" spans="1:10" x14ac:dyDescent="0.25">
      <c r="A148" s="25" t="s">
        <v>86</v>
      </c>
      <c r="B148" s="8" t="s">
        <v>298</v>
      </c>
      <c r="C148" s="15">
        <f>VLOOKUP($A148,RAW!$B$4:$S$283,15,FALSE)</f>
        <v>491519</v>
      </c>
      <c r="D148" s="15">
        <f>VLOOKUP($A148,RAW!$B$4:$S$283,16,FALSE)</f>
        <v>529884</v>
      </c>
      <c r="E148" s="1">
        <f t="shared" si="12"/>
        <v>38365</v>
      </c>
      <c r="F148" s="1">
        <f t="shared" si="13"/>
        <v>67918.340079166723</v>
      </c>
      <c r="G148" s="16">
        <f t="shared" si="14"/>
        <v>-29553.340079166723</v>
      </c>
      <c r="H148" s="16">
        <f t="shared" si="15"/>
        <v>29553.340079166723</v>
      </c>
      <c r="I148" s="3">
        <f t="shared" si="16"/>
        <v>-6.0126546642483243E-2</v>
      </c>
      <c r="J148" s="52"/>
    </row>
    <row r="149" spans="1:10" x14ac:dyDescent="0.25">
      <c r="A149" s="25" t="s">
        <v>92</v>
      </c>
      <c r="B149" s="8" t="s">
        <v>298</v>
      </c>
      <c r="C149" s="15">
        <f>VLOOKUP($A149,RAW!$B$4:$S$283,15,FALSE)</f>
        <v>14031032</v>
      </c>
      <c r="D149" s="15">
        <f>VLOOKUP($A149,RAW!$B$4:$S$283,16,FALSE)</f>
        <v>18479057</v>
      </c>
      <c r="E149" s="1">
        <f t="shared" si="12"/>
        <v>4448025</v>
      </c>
      <c r="F149" s="1">
        <f t="shared" si="13"/>
        <v>1938814.9858655937</v>
      </c>
      <c r="G149" s="16">
        <f t="shared" si="14"/>
        <v>2509210.0141344061</v>
      </c>
      <c r="H149" s="16">
        <f t="shared" si="15"/>
        <v>2509210.0141344061</v>
      </c>
      <c r="I149" s="3">
        <f t="shared" si="16"/>
        <v>0.17883289084754464</v>
      </c>
      <c r="J149" s="52"/>
    </row>
    <row r="150" spans="1:10" x14ac:dyDescent="0.25">
      <c r="A150" s="25" t="s">
        <v>243</v>
      </c>
      <c r="B150" s="8" t="s">
        <v>298</v>
      </c>
      <c r="C150" s="15">
        <f>VLOOKUP($A150,RAW!$B$4:$S$283,15,FALSE)</f>
        <v>0</v>
      </c>
      <c r="D150" s="15">
        <f>VLOOKUP($A150,RAW!$B$4:$S$283,16,FALSE)</f>
        <v>0</v>
      </c>
      <c r="E150" s="1">
        <f t="shared" si="12"/>
        <v>0</v>
      </c>
      <c r="F150" s="1">
        <f t="shared" si="13"/>
        <v>0</v>
      </c>
      <c r="G150" s="16">
        <f t="shared" si="14"/>
        <v>0</v>
      </c>
      <c r="H150" s="16">
        <f t="shared" si="15"/>
        <v>0</v>
      </c>
      <c r="I150" s="3" t="str">
        <f t="shared" si="16"/>
        <v/>
      </c>
      <c r="J150" s="52"/>
    </row>
    <row r="151" spans="1:10" x14ac:dyDescent="0.25">
      <c r="A151" s="25" t="s">
        <v>51</v>
      </c>
      <c r="B151" s="8" t="s">
        <v>298</v>
      </c>
      <c r="C151" s="15">
        <f>VLOOKUP($A151,RAW!$B$4:$S$283,15,FALSE)</f>
        <v>5737</v>
      </c>
      <c r="D151" s="15">
        <f>VLOOKUP($A151,RAW!$B$4:$S$283,16,FALSE)</f>
        <v>3536</v>
      </c>
      <c r="E151" s="1">
        <f t="shared" si="12"/>
        <v>-2201</v>
      </c>
      <c r="F151" s="1">
        <f t="shared" si="13"/>
        <v>792.74151565693182</v>
      </c>
      <c r="G151" s="16">
        <f t="shared" si="14"/>
        <v>-2993.7415156569318</v>
      </c>
      <c r="H151" s="16">
        <f t="shared" si="15"/>
        <v>2993.7415156569318</v>
      </c>
      <c r="I151" s="3">
        <f t="shared" si="16"/>
        <v>-0.52183048904600515</v>
      </c>
      <c r="J151" s="52"/>
    </row>
    <row r="152" spans="1:10" x14ac:dyDescent="0.25">
      <c r="A152" s="25" t="s">
        <v>206</v>
      </c>
      <c r="B152" s="8" t="s">
        <v>298</v>
      </c>
      <c r="C152" s="15">
        <f>VLOOKUP($A152,RAW!$B$4:$S$283,15,FALSE)</f>
        <v>324162</v>
      </c>
      <c r="D152" s="15">
        <f>VLOOKUP($A152,RAW!$B$4:$S$283,16,FALSE)</f>
        <v>368473</v>
      </c>
      <c r="E152" s="1">
        <f t="shared" si="12"/>
        <v>44311</v>
      </c>
      <c r="F152" s="1">
        <f t="shared" si="13"/>
        <v>44792.866515318514</v>
      </c>
      <c r="G152" s="16">
        <f t="shared" si="14"/>
        <v>-481.86651531851385</v>
      </c>
      <c r="H152" s="16">
        <f t="shared" si="15"/>
        <v>481.86651531851385</v>
      </c>
      <c r="I152" s="3">
        <f t="shared" si="16"/>
        <v>-1.4864990816891364E-3</v>
      </c>
      <c r="J152" s="52"/>
    </row>
    <row r="153" spans="1:10" x14ac:dyDescent="0.25">
      <c r="A153" s="25" t="s">
        <v>153</v>
      </c>
      <c r="B153" s="8" t="s">
        <v>298</v>
      </c>
      <c r="C153" s="15">
        <f>VLOOKUP($A153,RAW!$B$4:$S$283,15,FALSE)</f>
        <v>1900178</v>
      </c>
      <c r="D153" s="15">
        <f>VLOOKUP($A153,RAW!$B$4:$S$283,16,FALSE)</f>
        <v>2294897</v>
      </c>
      <c r="E153" s="1">
        <f t="shared" si="12"/>
        <v>394719</v>
      </c>
      <c r="F153" s="1">
        <f t="shared" si="13"/>
        <v>262567.54187518865</v>
      </c>
      <c r="G153" s="16">
        <f t="shared" si="14"/>
        <v>132151.45812481135</v>
      </c>
      <c r="H153" s="16">
        <f t="shared" si="15"/>
        <v>132151.45812481135</v>
      </c>
      <c r="I153" s="3">
        <f t="shared" si="16"/>
        <v>6.9546883568176954E-2</v>
      </c>
      <c r="J153" s="52"/>
    </row>
    <row r="154" spans="1:10" x14ac:dyDescent="0.25">
      <c r="A154" s="25" t="s">
        <v>148</v>
      </c>
      <c r="B154" s="8" t="s">
        <v>298</v>
      </c>
      <c r="C154" s="15">
        <f>VLOOKUP($A154,RAW!$B$4:$S$283,15,FALSE)</f>
        <v>181277</v>
      </c>
      <c r="D154" s="15">
        <f>VLOOKUP($A154,RAW!$B$4:$S$283,16,FALSE)</f>
        <v>219711</v>
      </c>
      <c r="E154" s="1">
        <f t="shared" si="12"/>
        <v>38434</v>
      </c>
      <c r="F154" s="1">
        <f t="shared" si="13"/>
        <v>25048.946092686358</v>
      </c>
      <c r="G154" s="16">
        <f t="shared" si="14"/>
        <v>13385.053907313642</v>
      </c>
      <c r="H154" s="16">
        <f t="shared" si="15"/>
        <v>13385.053907313642</v>
      </c>
      <c r="I154" s="3">
        <f t="shared" si="16"/>
        <v>7.3837574029323311E-2</v>
      </c>
      <c r="J154" s="52"/>
    </row>
    <row r="155" spans="1:10" x14ac:dyDescent="0.25">
      <c r="A155" s="25" t="s">
        <v>149</v>
      </c>
      <c r="B155" s="8" t="s">
        <v>298</v>
      </c>
      <c r="C155" s="15">
        <f>VLOOKUP($A155,RAW!$B$4:$S$283,15,FALSE)</f>
        <v>1611401</v>
      </c>
      <c r="D155" s="15">
        <f>VLOOKUP($A155,RAW!$B$4:$S$283,16,FALSE)</f>
        <v>1857796</v>
      </c>
      <c r="E155" s="1">
        <f t="shared" si="12"/>
        <v>246395</v>
      </c>
      <c r="F155" s="1">
        <f t="shared" si="13"/>
        <v>222664.19227315593</v>
      </c>
      <c r="G155" s="16">
        <f t="shared" si="14"/>
        <v>23730.807726844068</v>
      </c>
      <c r="H155" s="16">
        <f t="shared" si="15"/>
        <v>23730.807726844068</v>
      </c>
      <c r="I155" s="3">
        <f t="shared" si="16"/>
        <v>1.4726817053510621E-2</v>
      </c>
      <c r="J155" s="52"/>
    </row>
    <row r="156" spans="1:10" x14ac:dyDescent="0.25">
      <c r="A156" s="25" t="s">
        <v>150</v>
      </c>
      <c r="B156" s="8" t="s">
        <v>299</v>
      </c>
      <c r="C156" s="15">
        <f>VLOOKUP($A156,RAW!$B$4:$S$283,15,FALSE)</f>
        <v>146773</v>
      </c>
      <c r="D156" s="15">
        <f>VLOOKUP($A156,RAW!$B$4:$S$283,16,FALSE)</f>
        <v>323837</v>
      </c>
      <c r="E156" s="1">
        <f t="shared" si="12"/>
        <v>177064</v>
      </c>
      <c r="F156" s="1">
        <f t="shared" si="13"/>
        <v>20281.166197928334</v>
      </c>
      <c r="G156" s="16">
        <f t="shared" si="14"/>
        <v>156782.83380207166</v>
      </c>
      <c r="H156" s="16">
        <f t="shared" si="15"/>
        <v>156782.83380207166</v>
      </c>
      <c r="I156" s="3">
        <f t="shared" si="16"/>
        <v>1.0681994222511746</v>
      </c>
      <c r="J156" s="52"/>
    </row>
    <row r="157" spans="1:10" x14ac:dyDescent="0.25">
      <c r="A157" s="25" t="s">
        <v>151</v>
      </c>
      <c r="B157" s="8" t="s">
        <v>299</v>
      </c>
      <c r="C157" s="15">
        <f>VLOOKUP($A157,RAW!$B$4:$S$283,15,FALSE)</f>
        <v>203292</v>
      </c>
      <c r="D157" s="15">
        <f>VLOOKUP($A157,RAW!$B$4:$S$283,16,FALSE)</f>
        <v>96085</v>
      </c>
      <c r="E157" s="1">
        <f t="shared" si="12"/>
        <v>-107207</v>
      </c>
      <c r="F157" s="1">
        <f t="shared" si="13"/>
        <v>28090.989750902732</v>
      </c>
      <c r="G157" s="16">
        <f t="shared" si="14"/>
        <v>-135297.98975090272</v>
      </c>
      <c r="H157" s="16">
        <f t="shared" si="15"/>
        <v>135297.98975090272</v>
      </c>
      <c r="I157" s="3">
        <f t="shared" si="16"/>
        <v>-0.66553523872509845</v>
      </c>
      <c r="J157" s="52"/>
    </row>
    <row r="158" spans="1:10" x14ac:dyDescent="0.25">
      <c r="A158" s="25" t="s">
        <v>152</v>
      </c>
      <c r="B158" s="8" t="s">
        <v>298</v>
      </c>
      <c r="C158" s="15">
        <f>VLOOKUP($A158,RAW!$B$4:$S$283,15,FALSE)</f>
        <v>0</v>
      </c>
      <c r="D158" s="15">
        <f>VLOOKUP($A158,RAW!$B$4:$S$283,16,FALSE)</f>
        <v>0</v>
      </c>
      <c r="E158" s="1">
        <f t="shared" si="12"/>
        <v>0</v>
      </c>
      <c r="F158" s="1">
        <f t="shared" si="13"/>
        <v>0</v>
      </c>
      <c r="G158" s="16">
        <f t="shared" si="14"/>
        <v>0</v>
      </c>
      <c r="H158" s="16">
        <f t="shared" si="15"/>
        <v>0</v>
      </c>
      <c r="I158" s="3" t="str">
        <f t="shared" si="16"/>
        <v/>
      </c>
      <c r="J158" s="52"/>
    </row>
    <row r="159" spans="1:10" x14ac:dyDescent="0.25">
      <c r="A159" s="25" t="s">
        <v>176</v>
      </c>
      <c r="B159" s="8" t="s">
        <v>298</v>
      </c>
      <c r="C159" s="15">
        <f>VLOOKUP($A159,RAW!$B$4:$S$283,15,FALSE)</f>
        <v>1712854</v>
      </c>
      <c r="D159" s="15">
        <f>VLOOKUP($A159,RAW!$B$4:$S$283,16,FALSE)</f>
        <v>1172328</v>
      </c>
      <c r="E159" s="1">
        <f t="shared" si="12"/>
        <v>-540526</v>
      </c>
      <c r="F159" s="1">
        <f t="shared" si="13"/>
        <v>236683.01831253935</v>
      </c>
      <c r="G159" s="16">
        <f t="shared" si="14"/>
        <v>-777209.01831253932</v>
      </c>
      <c r="H159" s="16">
        <f t="shared" si="15"/>
        <v>777209.01831253932</v>
      </c>
      <c r="I159" s="3">
        <f t="shared" si="16"/>
        <v>-0.45375088496307292</v>
      </c>
      <c r="J159" s="52"/>
    </row>
    <row r="160" spans="1:10" x14ac:dyDescent="0.25">
      <c r="A160" s="25" t="s">
        <v>105</v>
      </c>
      <c r="B160" s="8" t="s">
        <v>298</v>
      </c>
      <c r="C160" s="15">
        <f>VLOOKUP($A160,RAW!$B$4:$S$283,15,FALSE)</f>
        <v>181382</v>
      </c>
      <c r="D160" s="15">
        <f>VLOOKUP($A160,RAW!$B$4:$S$283,16,FALSE)</f>
        <v>249849</v>
      </c>
      <c r="E160" s="1">
        <f t="shared" si="12"/>
        <v>68467</v>
      </c>
      <c r="F160" s="1">
        <f t="shared" si="13"/>
        <v>25063.455044951301</v>
      </c>
      <c r="G160" s="16">
        <f t="shared" si="14"/>
        <v>43403.544955048696</v>
      </c>
      <c r="H160" s="16">
        <f t="shared" si="15"/>
        <v>43403.544955048696</v>
      </c>
      <c r="I160" s="3">
        <f t="shared" si="16"/>
        <v>0.23929356250922745</v>
      </c>
      <c r="J160" s="52"/>
    </row>
    <row r="161" spans="1:10" x14ac:dyDescent="0.25">
      <c r="A161" s="25" t="s">
        <v>244</v>
      </c>
      <c r="B161" s="8" t="s">
        <v>298</v>
      </c>
      <c r="C161" s="15">
        <f>VLOOKUP($A161,RAW!$B$4:$S$283,15,FALSE)</f>
        <v>0</v>
      </c>
      <c r="D161" s="15">
        <f>VLOOKUP($A161,RAW!$B$4:$S$283,16,FALSE)</f>
        <v>0</v>
      </c>
      <c r="E161" s="1">
        <f t="shared" si="12"/>
        <v>0</v>
      </c>
      <c r="F161" s="1">
        <f t="shared" si="13"/>
        <v>0</v>
      </c>
      <c r="G161" s="16">
        <f t="shared" si="14"/>
        <v>0</v>
      </c>
      <c r="H161" s="16">
        <f t="shared" si="15"/>
        <v>0</v>
      </c>
      <c r="I161" s="3" t="str">
        <f t="shared" si="16"/>
        <v/>
      </c>
      <c r="J161" s="52"/>
    </row>
    <row r="162" spans="1:10" x14ac:dyDescent="0.25">
      <c r="A162" s="25" t="s">
        <v>154</v>
      </c>
      <c r="B162" s="8" t="s">
        <v>299</v>
      </c>
      <c r="C162" s="15">
        <f>VLOOKUP($A162,RAW!$B$4:$S$283,15,FALSE)</f>
        <v>0</v>
      </c>
      <c r="D162" s="15">
        <f>VLOOKUP($A162,RAW!$B$4:$S$283,16,FALSE)</f>
        <v>0</v>
      </c>
      <c r="E162" s="1">
        <f t="shared" si="12"/>
        <v>0</v>
      </c>
      <c r="F162" s="1">
        <f t="shared" si="13"/>
        <v>0</v>
      </c>
      <c r="G162" s="16">
        <f t="shared" si="14"/>
        <v>0</v>
      </c>
      <c r="H162" s="16">
        <f t="shared" si="15"/>
        <v>0</v>
      </c>
      <c r="I162" s="3" t="str">
        <f t="shared" si="16"/>
        <v/>
      </c>
      <c r="J162" s="52"/>
    </row>
    <row r="163" spans="1:10" x14ac:dyDescent="0.25">
      <c r="A163" s="25" t="s">
        <v>10</v>
      </c>
      <c r="B163" s="8" t="s">
        <v>299</v>
      </c>
      <c r="C163" s="15">
        <f>VLOOKUP($A163,RAW!$B$4:$S$283,15,FALSE)</f>
        <v>0</v>
      </c>
      <c r="D163" s="15">
        <f>VLOOKUP($A163,RAW!$B$4:$S$283,16,FALSE)</f>
        <v>0</v>
      </c>
      <c r="E163" s="1">
        <f t="shared" si="12"/>
        <v>0</v>
      </c>
      <c r="F163" s="1">
        <f t="shared" ref="F163:F193" si="17">+C163*E$260</f>
        <v>0</v>
      </c>
      <c r="G163" s="16">
        <f t="shared" si="14"/>
        <v>0</v>
      </c>
      <c r="H163" s="16">
        <f t="shared" si="15"/>
        <v>0</v>
      </c>
      <c r="I163" s="3" t="str">
        <f t="shared" si="16"/>
        <v/>
      </c>
      <c r="J163" s="52"/>
    </row>
    <row r="164" spans="1:10" x14ac:dyDescent="0.25">
      <c r="A164" s="25" t="s">
        <v>155</v>
      </c>
      <c r="B164" s="8" t="s">
        <v>299</v>
      </c>
      <c r="C164" s="15">
        <f>VLOOKUP($A164,RAW!$B$4:$S$283,15,FALSE)</f>
        <v>111541</v>
      </c>
      <c r="D164" s="15">
        <f>VLOOKUP($A164,RAW!$B$4:$S$283,16,FALSE)</f>
        <v>90307</v>
      </c>
      <c r="E164" s="1">
        <f t="shared" si="12"/>
        <v>-21234</v>
      </c>
      <c r="F164" s="1">
        <f t="shared" si="17"/>
        <v>15412.790900800041</v>
      </c>
      <c r="G164" s="16">
        <f t="shared" si="14"/>
        <v>-36646.790900800042</v>
      </c>
      <c r="H164" s="16">
        <f t="shared" si="15"/>
        <v>36646.790900800042</v>
      </c>
      <c r="I164" s="3">
        <f t="shared" si="16"/>
        <v>-0.32854995831846623</v>
      </c>
      <c r="J164" s="52"/>
    </row>
    <row r="165" spans="1:10" x14ac:dyDescent="0.25">
      <c r="A165" s="25" t="s">
        <v>207</v>
      </c>
      <c r="B165" s="8" t="s">
        <v>299</v>
      </c>
      <c r="C165" s="15">
        <f>VLOOKUP($A165,RAW!$B$4:$S$283,15,FALSE)</f>
        <v>255122</v>
      </c>
      <c r="D165" s="15">
        <f>VLOOKUP($A165,RAW!$B$4:$S$283,16,FALSE)</f>
        <v>198377</v>
      </c>
      <c r="E165" s="1">
        <f t="shared" si="12"/>
        <v>-56745</v>
      </c>
      <c r="F165" s="1">
        <f t="shared" si="17"/>
        <v>35252.884949874111</v>
      </c>
      <c r="G165" s="16">
        <f t="shared" si="14"/>
        <v>-91997.884949874104</v>
      </c>
      <c r="H165" s="16">
        <f t="shared" si="15"/>
        <v>91997.884949874104</v>
      </c>
      <c r="I165" s="3">
        <f t="shared" si="16"/>
        <v>-0.36060349538602748</v>
      </c>
      <c r="J165" s="52"/>
    </row>
    <row r="166" spans="1:10" x14ac:dyDescent="0.25">
      <c r="A166" s="25" t="s">
        <v>53</v>
      </c>
      <c r="B166" s="8" t="s">
        <v>299</v>
      </c>
      <c r="C166" s="15">
        <f>VLOOKUP($A166,RAW!$B$4:$S$283,15,FALSE)</f>
        <v>22543</v>
      </c>
      <c r="D166" s="15">
        <f>VLOOKUP($A166,RAW!$B$4:$S$283,16,FALSE)</f>
        <v>183564</v>
      </c>
      <c r="E166" s="1">
        <f t="shared" si="12"/>
        <v>161021</v>
      </c>
      <c r="F166" s="1">
        <f t="shared" si="17"/>
        <v>3115.0029610343759</v>
      </c>
      <c r="G166" s="16">
        <f t="shared" si="14"/>
        <v>157905.99703896564</v>
      </c>
      <c r="H166" s="16">
        <f t="shared" si="15"/>
        <v>157905.99703896564</v>
      </c>
      <c r="I166" s="3">
        <f t="shared" si="16"/>
        <v>7.0046576338094146</v>
      </c>
      <c r="J166" s="52"/>
    </row>
    <row r="167" spans="1:10" x14ac:dyDescent="0.25">
      <c r="A167" s="25" t="s">
        <v>66</v>
      </c>
      <c r="B167" s="8" t="s">
        <v>298</v>
      </c>
      <c r="C167" s="15">
        <f>VLOOKUP($A167,RAW!$B$4:$S$283,15,FALSE)</f>
        <v>56042</v>
      </c>
      <c r="D167" s="15">
        <f>VLOOKUP($A167,RAW!$B$4:$S$283,16,FALSE)</f>
        <v>38718</v>
      </c>
      <c r="E167" s="1">
        <f t="shared" si="12"/>
        <v>-17324</v>
      </c>
      <c r="F167" s="1">
        <f t="shared" si="17"/>
        <v>7743.9114555422302</v>
      </c>
      <c r="G167" s="16">
        <f t="shared" si="14"/>
        <v>-25067.911455542231</v>
      </c>
      <c r="H167" s="16">
        <f t="shared" si="15"/>
        <v>25067.911455542231</v>
      </c>
      <c r="I167" s="3">
        <f t="shared" si="16"/>
        <v>-0.44730579664434228</v>
      </c>
      <c r="J167" s="52"/>
    </row>
    <row r="168" spans="1:10" x14ac:dyDescent="0.25">
      <c r="A168" s="25" t="s">
        <v>156</v>
      </c>
      <c r="B168" s="8" t="s">
        <v>299</v>
      </c>
      <c r="C168" s="26"/>
      <c r="D168" s="15">
        <f>VLOOKUP($A168,RAW!$B$4:$S$283,16,FALSE)</f>
        <v>0</v>
      </c>
      <c r="E168" s="1">
        <f t="shared" si="12"/>
        <v>0</v>
      </c>
      <c r="F168" s="1">
        <f t="shared" si="17"/>
        <v>0</v>
      </c>
      <c r="G168" s="16">
        <f t="shared" si="14"/>
        <v>0</v>
      </c>
      <c r="H168" s="16">
        <f t="shared" si="15"/>
        <v>0</v>
      </c>
      <c r="I168" s="3" t="str">
        <f t="shared" si="16"/>
        <v/>
      </c>
      <c r="J168" s="52"/>
    </row>
    <row r="169" spans="1:10" x14ac:dyDescent="0.25">
      <c r="A169" s="25" t="s">
        <v>157</v>
      </c>
      <c r="B169" s="8" t="s">
        <v>298</v>
      </c>
      <c r="C169" s="15">
        <f>VLOOKUP($A169,RAW!$B$4:$S$283,15,FALSE)</f>
        <v>12353</v>
      </c>
      <c r="D169" s="15">
        <f>VLOOKUP($A169,RAW!$B$4:$S$283,16,FALSE)</f>
        <v>15088</v>
      </c>
      <c r="E169" s="1">
        <f t="shared" si="12"/>
        <v>2735</v>
      </c>
      <c r="F169" s="1">
        <f t="shared" si="17"/>
        <v>1706.9436888461005</v>
      </c>
      <c r="G169" s="16">
        <f t="shared" si="14"/>
        <v>1028.0563111538995</v>
      </c>
      <c r="H169" s="16">
        <f t="shared" si="15"/>
        <v>1028.0563111538995</v>
      </c>
      <c r="I169" s="3">
        <f t="shared" si="16"/>
        <v>8.3223209840030718E-2</v>
      </c>
      <c r="J169" s="52"/>
    </row>
    <row r="170" spans="1:10" x14ac:dyDescent="0.25">
      <c r="A170" s="25" t="s">
        <v>208</v>
      </c>
      <c r="B170" s="8" t="s">
        <v>299</v>
      </c>
      <c r="C170" s="15">
        <f>VLOOKUP($A170,RAW!$B$4:$S$283,15,FALSE)</f>
        <v>0</v>
      </c>
      <c r="D170" s="15">
        <f>VLOOKUP($A170,RAW!$B$4:$S$283,16,FALSE)</f>
        <v>0</v>
      </c>
      <c r="E170" s="1">
        <f t="shared" si="12"/>
        <v>0</v>
      </c>
      <c r="F170" s="1">
        <f t="shared" si="17"/>
        <v>0</v>
      </c>
      <c r="G170" s="16">
        <f t="shared" si="14"/>
        <v>0</v>
      </c>
      <c r="H170" s="16">
        <f t="shared" si="15"/>
        <v>0</v>
      </c>
      <c r="I170" s="3" t="str">
        <f t="shared" si="16"/>
        <v/>
      </c>
      <c r="J170" s="52"/>
    </row>
    <row r="171" spans="1:10" x14ac:dyDescent="0.25">
      <c r="A171" s="25" t="s">
        <v>209</v>
      </c>
      <c r="B171" s="8" t="s">
        <v>299</v>
      </c>
      <c r="C171" s="15">
        <f>VLOOKUP($A171,RAW!$B$4:$S$283,15,FALSE)</f>
        <v>0</v>
      </c>
      <c r="D171" s="15">
        <f>VLOOKUP($A171,RAW!$B$4:$S$283,16,FALSE)</f>
        <v>0</v>
      </c>
      <c r="E171" s="1">
        <f t="shared" si="12"/>
        <v>0</v>
      </c>
      <c r="F171" s="1">
        <f t="shared" si="17"/>
        <v>0</v>
      </c>
      <c r="G171" s="16">
        <f t="shared" si="14"/>
        <v>0</v>
      </c>
      <c r="H171" s="16">
        <f t="shared" si="15"/>
        <v>0</v>
      </c>
      <c r="I171" s="3" t="str">
        <f t="shared" si="16"/>
        <v/>
      </c>
      <c r="J171" s="52"/>
    </row>
    <row r="172" spans="1:10" x14ac:dyDescent="0.25">
      <c r="A172" s="25" t="s">
        <v>45</v>
      </c>
      <c r="B172" s="8" t="s">
        <v>298</v>
      </c>
      <c r="C172" s="15">
        <f>VLOOKUP($A172,RAW!$B$4:$S$283,15,FALSE)</f>
        <v>995823</v>
      </c>
      <c r="D172" s="15">
        <f>VLOOKUP($A172,RAW!$B$4:$S$283,16,FALSE)</f>
        <v>1219528</v>
      </c>
      <c r="E172" s="1">
        <f t="shared" si="12"/>
        <v>223705</v>
      </c>
      <c r="F172" s="1">
        <f t="shared" si="17"/>
        <v>137603.31782221244</v>
      </c>
      <c r="G172" s="16">
        <f t="shared" si="14"/>
        <v>86101.682177787559</v>
      </c>
      <c r="H172" s="16">
        <f t="shared" si="15"/>
        <v>86101.682177787559</v>
      </c>
      <c r="I172" s="3">
        <f t="shared" si="16"/>
        <v>8.6462837449815436E-2</v>
      </c>
      <c r="J172" s="52"/>
    </row>
    <row r="173" spans="1:10" x14ac:dyDescent="0.25">
      <c r="A173" s="25" t="s">
        <v>120</v>
      </c>
      <c r="B173" s="8" t="s">
        <v>298</v>
      </c>
      <c r="C173" s="15">
        <f>VLOOKUP($A173,RAW!$B$4:$S$283,15,FALSE)</f>
        <v>142974</v>
      </c>
      <c r="D173" s="15">
        <f>VLOOKUP($A173,RAW!$B$4:$S$283,16,FALSE)</f>
        <v>263787</v>
      </c>
      <c r="E173" s="1">
        <f t="shared" si="12"/>
        <v>120813</v>
      </c>
      <c r="F173" s="1">
        <f t="shared" si="17"/>
        <v>19756.218486932921</v>
      </c>
      <c r="G173" s="16">
        <f t="shared" si="14"/>
        <v>101056.78151306708</v>
      </c>
      <c r="H173" s="16">
        <f t="shared" si="15"/>
        <v>101056.78151306708</v>
      </c>
      <c r="I173" s="3">
        <f t="shared" si="16"/>
        <v>0.70681929241027797</v>
      </c>
      <c r="J173" s="52"/>
    </row>
    <row r="174" spans="1:10" x14ac:dyDescent="0.25">
      <c r="A174" s="25" t="s">
        <v>46</v>
      </c>
      <c r="B174" s="8" t="s">
        <v>298</v>
      </c>
      <c r="C174" s="15">
        <f>VLOOKUP($A174,RAW!$B$4:$S$283,15,FALSE)</f>
        <v>2416805</v>
      </c>
      <c r="D174" s="15">
        <f>VLOOKUP($A174,RAW!$B$4:$S$283,16,FALSE)</f>
        <v>3168153</v>
      </c>
      <c r="E174" s="1">
        <f t="shared" si="12"/>
        <v>751348</v>
      </c>
      <c r="F174" s="1">
        <f t="shared" si="17"/>
        <v>333955.31789214764</v>
      </c>
      <c r="G174" s="16">
        <f t="shared" si="14"/>
        <v>417392.68210785236</v>
      </c>
      <c r="H174" s="16">
        <f t="shared" si="15"/>
        <v>417392.68210785236</v>
      </c>
      <c r="I174" s="3">
        <f t="shared" si="16"/>
        <v>0.17270432745209166</v>
      </c>
      <c r="J174" s="52"/>
    </row>
    <row r="175" spans="1:10" x14ac:dyDescent="0.25">
      <c r="A175" s="25" t="s">
        <v>47</v>
      </c>
      <c r="B175" s="8" t="s">
        <v>298</v>
      </c>
      <c r="C175" s="15">
        <f>VLOOKUP($A175,RAW!$B$4:$S$283,15,FALSE)</f>
        <v>0</v>
      </c>
      <c r="D175" s="15">
        <f>VLOOKUP($A175,RAW!$B$4:$S$283,16,FALSE)</f>
        <v>0</v>
      </c>
      <c r="E175" s="1">
        <f t="shared" si="12"/>
        <v>0</v>
      </c>
      <c r="F175" s="1">
        <f t="shared" si="17"/>
        <v>0</v>
      </c>
      <c r="G175" s="16">
        <f t="shared" si="14"/>
        <v>0</v>
      </c>
      <c r="H175" s="16">
        <f t="shared" si="15"/>
        <v>0</v>
      </c>
      <c r="I175" s="3" t="str">
        <f t="shared" si="16"/>
        <v/>
      </c>
      <c r="J175" s="52"/>
    </row>
    <row r="176" spans="1:10" x14ac:dyDescent="0.25">
      <c r="A176" s="25" t="s">
        <v>106</v>
      </c>
      <c r="B176" s="8" t="s">
        <v>299</v>
      </c>
      <c r="C176" s="15">
        <f>VLOOKUP($A176,RAW!$B$4:$S$283,15,FALSE)</f>
        <v>1708754</v>
      </c>
      <c r="D176" s="15">
        <f>VLOOKUP($A176,RAW!$B$4:$S$283,16,FALSE)</f>
        <v>1236110</v>
      </c>
      <c r="E176" s="1">
        <f t="shared" si="12"/>
        <v>-472644</v>
      </c>
      <c r="F176" s="1">
        <f t="shared" si="17"/>
        <v>236116.47827171776</v>
      </c>
      <c r="G176" s="16">
        <f t="shared" si="14"/>
        <v>-708760.47827171779</v>
      </c>
      <c r="H176" s="16">
        <f t="shared" si="15"/>
        <v>708760.47827171779</v>
      </c>
      <c r="I176" s="3">
        <f t="shared" si="16"/>
        <v>-0.4147820448535704</v>
      </c>
      <c r="J176" s="52"/>
    </row>
    <row r="177" spans="1:10" x14ac:dyDescent="0.25">
      <c r="A177" s="25" t="s">
        <v>87</v>
      </c>
      <c r="B177" s="8" t="s">
        <v>299</v>
      </c>
      <c r="C177" s="15">
        <f>VLOOKUP($A177,RAW!$B$4:$S$283,15,FALSE)</f>
        <v>51881</v>
      </c>
      <c r="D177" s="15">
        <f>VLOOKUP($A177,RAW!$B$4:$S$283,16,FALSE)</f>
        <v>46759</v>
      </c>
      <c r="E177" s="1">
        <f t="shared" si="12"/>
        <v>-5122</v>
      </c>
      <c r="F177" s="1">
        <f t="shared" si="17"/>
        <v>7168.9424043572044</v>
      </c>
      <c r="G177" s="16">
        <f t="shared" si="14"/>
        <v>-12290.942404357203</v>
      </c>
      <c r="H177" s="16">
        <f t="shared" si="15"/>
        <v>12290.942404357203</v>
      </c>
      <c r="I177" s="3">
        <f t="shared" si="16"/>
        <v>-0.2369064282561478</v>
      </c>
      <c r="J177" s="52"/>
    </row>
    <row r="178" spans="1:10" x14ac:dyDescent="0.25">
      <c r="A178" s="25" t="s">
        <v>88</v>
      </c>
      <c r="B178" s="8" t="s">
        <v>298</v>
      </c>
      <c r="C178" s="15">
        <f>VLOOKUP($A178,RAW!$B$4:$S$283,15,FALSE)</f>
        <v>1054989</v>
      </c>
      <c r="D178" s="15">
        <f>VLOOKUP($A178,RAW!$B$4:$S$283,16,FALSE)</f>
        <v>290051</v>
      </c>
      <c r="E178" s="1">
        <f t="shared" si="12"/>
        <v>-764938</v>
      </c>
      <c r="F178" s="1">
        <f t="shared" si="17"/>
        <v>145778.90515276117</v>
      </c>
      <c r="G178" s="16">
        <f t="shared" si="14"/>
        <v>-910716.90515276114</v>
      </c>
      <c r="H178" s="16">
        <f t="shared" si="15"/>
        <v>910716.90515276114</v>
      </c>
      <c r="I178" s="3">
        <f t="shared" si="16"/>
        <v>-0.86324777334432978</v>
      </c>
      <c r="J178" s="52"/>
    </row>
    <row r="179" spans="1:10" x14ac:dyDescent="0.25">
      <c r="A179" s="25" t="s">
        <v>89</v>
      </c>
      <c r="B179" s="8" t="s">
        <v>298</v>
      </c>
      <c r="C179" s="15">
        <f>VLOOKUP($A179,RAW!$B$4:$S$283,15,FALSE)</f>
        <v>0</v>
      </c>
      <c r="D179" s="15">
        <f>VLOOKUP($A179,RAW!$B$4:$S$283,16,FALSE)</f>
        <v>0</v>
      </c>
      <c r="E179" s="1">
        <f t="shared" si="12"/>
        <v>0</v>
      </c>
      <c r="F179" s="1">
        <f t="shared" si="17"/>
        <v>0</v>
      </c>
      <c r="G179" s="16">
        <f t="shared" si="14"/>
        <v>0</v>
      </c>
      <c r="H179" s="16">
        <f t="shared" si="15"/>
        <v>0</v>
      </c>
      <c r="I179" s="3" t="str">
        <f t="shared" si="16"/>
        <v/>
      </c>
      <c r="J179" s="52"/>
    </row>
    <row r="180" spans="1:10" x14ac:dyDescent="0.25">
      <c r="A180" s="25" t="s">
        <v>210</v>
      </c>
      <c r="B180" s="8" t="s">
        <v>299</v>
      </c>
      <c r="C180" s="15">
        <f>VLOOKUP($A180,RAW!$B$4:$S$283,15,FALSE)</f>
        <v>30401</v>
      </c>
      <c r="D180" s="15">
        <f>VLOOKUP($A180,RAW!$B$4:$S$283,16,FALSE)</f>
        <v>33692</v>
      </c>
      <c r="E180" s="1">
        <f t="shared" si="12"/>
        <v>3291</v>
      </c>
      <c r="F180" s="1">
        <f t="shared" si="17"/>
        <v>4200.8253124431558</v>
      </c>
      <c r="G180" s="16">
        <f t="shared" si="14"/>
        <v>-909.82531244315578</v>
      </c>
      <c r="H180" s="16">
        <f t="shared" si="15"/>
        <v>909.82531244315578</v>
      </c>
      <c r="I180" s="3">
        <f t="shared" si="16"/>
        <v>-2.9927479768532474E-2</v>
      </c>
      <c r="J180" s="52"/>
    </row>
    <row r="181" spans="1:10" x14ac:dyDescent="0.25">
      <c r="A181" s="25" t="s">
        <v>223</v>
      </c>
      <c r="B181" s="8" t="s">
        <v>299</v>
      </c>
      <c r="C181" s="15">
        <f>VLOOKUP($A181,RAW!$B$4:$S$283,15,FALSE)</f>
        <v>9987874</v>
      </c>
      <c r="D181" s="15">
        <f>VLOOKUP($A181,RAW!$B$4:$S$283,16,FALSE)</f>
        <v>10004802</v>
      </c>
      <c r="E181" s="1">
        <f t="shared" si="12"/>
        <v>16928</v>
      </c>
      <c r="F181" s="1">
        <f t="shared" si="17"/>
        <v>1380129.4008977623</v>
      </c>
      <c r="G181" s="16">
        <f t="shared" si="14"/>
        <v>-1363201.4008977623</v>
      </c>
      <c r="H181" s="16">
        <f t="shared" si="15"/>
        <v>1363201.4008977623</v>
      </c>
      <c r="I181" s="3">
        <f t="shared" si="16"/>
        <v>-0.1364856425799687</v>
      </c>
      <c r="J181" s="52"/>
    </row>
    <row r="182" spans="1:10" x14ac:dyDescent="0.25">
      <c r="A182" s="25" t="s">
        <v>158</v>
      </c>
      <c r="B182" s="8" t="s">
        <v>298</v>
      </c>
      <c r="C182" s="15">
        <f>VLOOKUP($A182,RAW!$B$4:$S$283,15,FALSE)</f>
        <v>90987</v>
      </c>
      <c r="D182" s="15">
        <f>VLOOKUP($A182,RAW!$B$4:$S$283,16,FALSE)</f>
        <v>56836</v>
      </c>
      <c r="E182" s="1">
        <f t="shared" si="12"/>
        <v>-34151</v>
      </c>
      <c r="F182" s="1">
        <f t="shared" si="17"/>
        <v>12572.628949813014</v>
      </c>
      <c r="G182" s="16">
        <f t="shared" si="14"/>
        <v>-46723.628949813014</v>
      </c>
      <c r="H182" s="16">
        <f t="shared" si="15"/>
        <v>46723.628949813014</v>
      </c>
      <c r="I182" s="3">
        <f t="shared" si="16"/>
        <v>-0.51351983195196027</v>
      </c>
      <c r="J182" s="52"/>
    </row>
    <row r="183" spans="1:10" x14ac:dyDescent="0.25">
      <c r="A183" s="25" t="s">
        <v>54</v>
      </c>
      <c r="B183" s="8" t="s">
        <v>298</v>
      </c>
      <c r="C183" s="15">
        <f>VLOOKUP($A183,RAW!$B$4:$S$283,15,FALSE)</f>
        <v>29073</v>
      </c>
      <c r="D183" s="15">
        <f>VLOOKUP($A183,RAW!$B$4:$S$283,16,FALSE)</f>
        <v>34174</v>
      </c>
      <c r="E183" s="1">
        <f t="shared" si="12"/>
        <v>5101</v>
      </c>
      <c r="F183" s="1">
        <f t="shared" si="17"/>
        <v>4017.3216114160673</v>
      </c>
      <c r="G183" s="16">
        <f t="shared" si="14"/>
        <v>1083.6783885839327</v>
      </c>
      <c r="H183" s="16">
        <f t="shared" si="15"/>
        <v>1083.6783885839327</v>
      </c>
      <c r="I183" s="3">
        <f t="shared" si="16"/>
        <v>3.7274391654935256E-2</v>
      </c>
      <c r="J183" s="52"/>
    </row>
    <row r="184" spans="1:10" x14ac:dyDescent="0.25">
      <c r="A184" s="25" t="s">
        <v>55</v>
      </c>
      <c r="B184" s="8" t="s">
        <v>298</v>
      </c>
      <c r="C184" s="15">
        <f>VLOOKUP($A184,RAW!$B$4:$S$283,15,FALSE)</f>
        <v>0</v>
      </c>
      <c r="D184" s="15">
        <f>VLOOKUP($A184,RAW!$B$4:$S$283,16,FALSE)</f>
        <v>0</v>
      </c>
      <c r="E184" s="1">
        <f t="shared" si="12"/>
        <v>0</v>
      </c>
      <c r="F184" s="1">
        <f t="shared" si="17"/>
        <v>0</v>
      </c>
      <c r="G184" s="16">
        <f t="shared" si="14"/>
        <v>0</v>
      </c>
      <c r="H184" s="16">
        <f t="shared" si="15"/>
        <v>0</v>
      </c>
      <c r="I184" s="3" t="str">
        <f t="shared" si="16"/>
        <v/>
      </c>
      <c r="J184" s="52"/>
    </row>
    <row r="185" spans="1:10" x14ac:dyDescent="0.25">
      <c r="A185" s="25" t="s">
        <v>159</v>
      </c>
      <c r="B185" s="8" t="s">
        <v>298</v>
      </c>
      <c r="C185" s="15">
        <f>VLOOKUP($A185,RAW!$B$4:$S$283,15,FALSE)</f>
        <v>807813</v>
      </c>
      <c r="D185" s="15">
        <f>VLOOKUP($A185,RAW!$B$4:$S$283,16,FALSE)</f>
        <v>743965</v>
      </c>
      <c r="E185" s="1">
        <f t="shared" si="12"/>
        <v>-63848</v>
      </c>
      <c r="F185" s="1">
        <f t="shared" si="17"/>
        <v>111624.00243809885</v>
      </c>
      <c r="G185" s="16">
        <f t="shared" si="14"/>
        <v>-175472.00243809883</v>
      </c>
      <c r="H185" s="16">
        <f t="shared" si="15"/>
        <v>175472.00243809883</v>
      </c>
      <c r="I185" s="3">
        <f t="shared" si="16"/>
        <v>-0.21721859197375981</v>
      </c>
      <c r="J185" s="52"/>
    </row>
    <row r="186" spans="1:10" x14ac:dyDescent="0.25">
      <c r="A186" s="25" t="s">
        <v>211</v>
      </c>
      <c r="B186" s="8" t="s">
        <v>298</v>
      </c>
      <c r="C186" s="15">
        <f>VLOOKUP($A186,RAW!$B$4:$S$283,15,FALSE)</f>
        <v>189841</v>
      </c>
      <c r="D186" s="15">
        <f>VLOOKUP($A186,RAW!$B$4:$S$283,16,FALSE)</f>
        <v>246983</v>
      </c>
      <c r="E186" s="1">
        <f t="shared" si="12"/>
        <v>57142</v>
      </c>
      <c r="F186" s="1">
        <f t="shared" si="17"/>
        <v>26232.323875514659</v>
      </c>
      <c r="G186" s="16">
        <f t="shared" si="14"/>
        <v>30909.676124485341</v>
      </c>
      <c r="H186" s="16">
        <f t="shared" si="15"/>
        <v>30909.676124485341</v>
      </c>
      <c r="I186" s="3">
        <f t="shared" si="16"/>
        <v>0.16281875951183011</v>
      </c>
      <c r="J186" s="52"/>
    </row>
    <row r="187" spans="1:10" x14ac:dyDescent="0.25">
      <c r="A187" s="25" t="s">
        <v>160</v>
      </c>
      <c r="B187" s="8" t="s">
        <v>298</v>
      </c>
      <c r="C187" s="15">
        <f>VLOOKUP($A187,RAW!$B$4:$S$283,15,FALSE)</f>
        <v>20614.75</v>
      </c>
      <c r="D187" s="15">
        <f>VLOOKUP($A187,RAW!$B$4:$S$283,16,FALSE)</f>
        <v>22376</v>
      </c>
      <c r="E187" s="1">
        <f t="shared" si="12"/>
        <v>1761.25</v>
      </c>
      <c r="F187" s="1">
        <f t="shared" si="17"/>
        <v>2848.5564162260303</v>
      </c>
      <c r="G187" s="16">
        <f t="shared" si="14"/>
        <v>-1087.3064162260303</v>
      </c>
      <c r="H187" s="16">
        <f t="shared" si="15"/>
        <v>1087.3064162260303</v>
      </c>
      <c r="I187" s="3">
        <f t="shared" si="16"/>
        <v>-5.2744099066252575E-2</v>
      </c>
      <c r="J187" s="52"/>
    </row>
    <row r="188" spans="1:10" x14ac:dyDescent="0.25">
      <c r="A188" s="25" t="s">
        <v>161</v>
      </c>
      <c r="B188" s="8" t="s">
        <v>299</v>
      </c>
      <c r="C188" s="15">
        <f>VLOOKUP($A188,RAW!$B$4:$S$283,15,FALSE)</f>
        <v>40406</v>
      </c>
      <c r="D188" s="15">
        <f>VLOOKUP($A188,RAW!$B$4:$S$283,16,FALSE)</f>
        <v>30506</v>
      </c>
      <c r="E188" s="1">
        <f t="shared" si="12"/>
        <v>-9900</v>
      </c>
      <c r="F188" s="1">
        <f t="shared" si="17"/>
        <v>5583.3211925455789</v>
      </c>
      <c r="G188" s="16">
        <f t="shared" si="14"/>
        <v>-15483.32119254558</v>
      </c>
      <c r="H188" s="16">
        <f t="shared" si="15"/>
        <v>15483.32119254558</v>
      </c>
      <c r="I188" s="3">
        <f t="shared" si="16"/>
        <v>-0.3831936146251938</v>
      </c>
      <c r="J188" s="52"/>
    </row>
    <row r="189" spans="1:10" x14ac:dyDescent="0.25">
      <c r="A189" s="25" t="s">
        <v>56</v>
      </c>
      <c r="B189" s="8" t="s">
        <v>298</v>
      </c>
      <c r="C189" s="15">
        <f>VLOOKUP($A189,RAW!$B$4:$S$283,15,FALSE)</f>
        <v>891324</v>
      </c>
      <c r="D189" s="15">
        <f>VLOOKUP($A189,RAW!$B$4:$S$283,16,FALSE)</f>
        <v>1549205</v>
      </c>
      <c r="E189" s="1">
        <f t="shared" si="12"/>
        <v>657881</v>
      </c>
      <c r="F189" s="1">
        <f t="shared" si="17"/>
        <v>123163.59398664792</v>
      </c>
      <c r="G189" s="16">
        <f t="shared" si="14"/>
        <v>534717.4060133521</v>
      </c>
      <c r="H189" s="16">
        <f t="shared" si="15"/>
        <v>534717.4060133521</v>
      </c>
      <c r="I189" s="3">
        <f t="shared" si="16"/>
        <v>0.5999136184073941</v>
      </c>
      <c r="J189" s="52"/>
    </row>
    <row r="190" spans="1:10" x14ac:dyDescent="0.25">
      <c r="A190" s="25" t="s">
        <v>57</v>
      </c>
      <c r="B190" s="8" t="s">
        <v>298</v>
      </c>
      <c r="C190" s="15">
        <f>VLOOKUP($A190,RAW!$B$4:$S$283,15,FALSE)</f>
        <v>206279</v>
      </c>
      <c r="D190" s="15">
        <f>VLOOKUP($A190,RAW!$B$4:$S$283,16,FALSE)</f>
        <v>243034</v>
      </c>
      <c r="E190" s="1">
        <f t="shared" si="12"/>
        <v>36755</v>
      </c>
      <c r="F190" s="1">
        <f t="shared" si="17"/>
        <v>28503.73489771592</v>
      </c>
      <c r="G190" s="16">
        <f t="shared" si="14"/>
        <v>8251.2651022840801</v>
      </c>
      <c r="H190" s="16">
        <f t="shared" si="15"/>
        <v>8251.2651022840801</v>
      </c>
      <c r="I190" s="3">
        <f t="shared" si="16"/>
        <v>4.0000509515190977E-2</v>
      </c>
      <c r="J190" s="52"/>
    </row>
    <row r="191" spans="1:10" x14ac:dyDescent="0.25">
      <c r="A191" s="25" t="s">
        <v>162</v>
      </c>
      <c r="B191" s="8" t="s">
        <v>298</v>
      </c>
      <c r="C191" s="26"/>
      <c r="D191" s="15">
        <f>VLOOKUP($A191,RAW!$B$4:$S$283,16,FALSE)</f>
        <v>0</v>
      </c>
      <c r="E191" s="1">
        <f t="shared" si="12"/>
        <v>0</v>
      </c>
      <c r="F191" s="1">
        <f t="shared" si="17"/>
        <v>0</v>
      </c>
      <c r="G191" s="16">
        <f t="shared" si="14"/>
        <v>0</v>
      </c>
      <c r="H191" s="16">
        <f t="shared" si="15"/>
        <v>0</v>
      </c>
      <c r="I191" s="3" t="str">
        <f t="shared" si="16"/>
        <v/>
      </c>
      <c r="J191" s="52"/>
    </row>
    <row r="192" spans="1:10" x14ac:dyDescent="0.25">
      <c r="A192" s="25" t="s">
        <v>11</v>
      </c>
      <c r="B192" s="8" t="s">
        <v>298</v>
      </c>
      <c r="C192" s="15">
        <f>VLOOKUP($A192,RAW!$B$4:$S$283,15,FALSE)</f>
        <v>167387</v>
      </c>
      <c r="D192" s="15">
        <f>VLOOKUP($A192,RAW!$B$4:$S$283,16,FALSE)</f>
        <v>190948</v>
      </c>
      <c r="E192" s="1">
        <f t="shared" si="12"/>
        <v>23561</v>
      </c>
      <c r="F192" s="1">
        <f t="shared" si="17"/>
        <v>23129.618978781044</v>
      </c>
      <c r="G192" s="16">
        <f t="shared" si="14"/>
        <v>431.38102121895645</v>
      </c>
      <c r="H192" s="16">
        <f t="shared" si="15"/>
        <v>431.38102121895645</v>
      </c>
      <c r="I192" s="3">
        <f t="shared" si="16"/>
        <v>2.5771476949760521E-3</v>
      </c>
      <c r="J192" s="52"/>
    </row>
    <row r="193" spans="1:10" x14ac:dyDescent="0.25">
      <c r="A193" s="25" t="s">
        <v>212</v>
      </c>
      <c r="B193" s="8" t="s">
        <v>299</v>
      </c>
      <c r="C193" s="15">
        <f>VLOOKUP($A193,RAW!$B$4:$S$283,15,FALSE)</f>
        <v>126976</v>
      </c>
      <c r="D193" s="15">
        <f>VLOOKUP($A193,RAW!$B$4:$S$283,16,FALSE)</f>
        <v>110900</v>
      </c>
      <c r="E193" s="1">
        <f t="shared" si="12"/>
        <v>-16076</v>
      </c>
      <c r="F193" s="1">
        <f t="shared" si="17"/>
        <v>17545.606883746659</v>
      </c>
      <c r="G193" s="16">
        <f t="shared" si="14"/>
        <v>-33621.606883746659</v>
      </c>
      <c r="H193" s="16">
        <f t="shared" si="15"/>
        <v>33621.606883746659</v>
      </c>
      <c r="I193" s="3">
        <f t="shared" si="16"/>
        <v>-0.26478710058394234</v>
      </c>
      <c r="J193" s="52"/>
    </row>
    <row r="194" spans="1:10" x14ac:dyDescent="0.25">
      <c r="A194" s="25" t="s">
        <v>58</v>
      </c>
      <c r="B194" s="8" t="s">
        <v>298</v>
      </c>
      <c r="C194" s="15">
        <f>VLOOKUP($A194,RAW!$B$4:$S$283,15,FALSE)</f>
        <v>617673</v>
      </c>
      <c r="D194" s="15">
        <f>VLOOKUP($A194,RAW!$B$4:$S$283,16,FALSE)</f>
        <v>776182</v>
      </c>
      <c r="E194" s="1">
        <f t="shared" ref="E194:E256" si="18">D194-C194</f>
        <v>158509</v>
      </c>
      <c r="F194" s="1">
        <f t="shared" ref="F194:F256" si="19">+C194*E$260</f>
        <v>85350.36259375354</v>
      </c>
      <c r="G194" s="16">
        <f t="shared" ref="G194:G256" si="20">+E194-F194</f>
        <v>73158.63740624646</v>
      </c>
      <c r="H194" s="16">
        <f t="shared" ref="H194:H256" si="21">ABS(G194)</f>
        <v>73158.63740624646</v>
      </c>
      <c r="I194" s="3">
        <f t="shared" si="16"/>
        <v>0.11844234312694008</v>
      </c>
      <c r="J194" s="52"/>
    </row>
    <row r="195" spans="1:10" x14ac:dyDescent="0.25">
      <c r="A195" s="25" t="s">
        <v>52</v>
      </c>
      <c r="B195" s="8" t="s">
        <v>298</v>
      </c>
      <c r="C195" s="15">
        <f>VLOOKUP($A195,RAW!$B$4:$S$283,15,FALSE)</f>
        <v>41258</v>
      </c>
      <c r="D195" s="15">
        <f>VLOOKUP($A195,RAW!$B$4:$S$283,16,FALSE)</f>
        <v>32409</v>
      </c>
      <c r="E195" s="1">
        <f t="shared" si="18"/>
        <v>-8849</v>
      </c>
      <c r="F195" s="1">
        <f t="shared" si="19"/>
        <v>5701.0509766382593</v>
      </c>
      <c r="G195" s="16">
        <f t="shared" si="20"/>
        <v>-14550.05097663826</v>
      </c>
      <c r="H195" s="16">
        <f t="shared" si="21"/>
        <v>14550.05097663826</v>
      </c>
      <c r="I195" s="3">
        <f t="shared" ref="I195:I256" si="22">IFERROR(+G195/C195,"")</f>
        <v>-0.35266011383581997</v>
      </c>
      <c r="J195" s="52"/>
    </row>
    <row r="196" spans="1:10" x14ac:dyDescent="0.25">
      <c r="A196" s="25" t="s">
        <v>163</v>
      </c>
      <c r="B196" s="8" t="s">
        <v>298</v>
      </c>
      <c r="C196" s="15">
        <f>VLOOKUP($A196,RAW!$B$4:$S$283,15,FALSE)</f>
        <v>0</v>
      </c>
      <c r="D196" s="15">
        <f>VLOOKUP($A196,RAW!$B$4:$S$283,16,FALSE)</f>
        <v>0</v>
      </c>
      <c r="E196" s="1">
        <f t="shared" si="18"/>
        <v>0</v>
      </c>
      <c r="F196" s="1">
        <f t="shared" si="19"/>
        <v>0</v>
      </c>
      <c r="G196" s="16">
        <f t="shared" si="20"/>
        <v>0</v>
      </c>
      <c r="H196" s="16">
        <f t="shared" si="21"/>
        <v>0</v>
      </c>
      <c r="I196" s="3" t="str">
        <f t="shared" si="22"/>
        <v/>
      </c>
      <c r="J196" s="52"/>
    </row>
    <row r="197" spans="1:10" x14ac:dyDescent="0.25">
      <c r="A197" s="25" t="s">
        <v>4</v>
      </c>
      <c r="B197" s="8" t="s">
        <v>298</v>
      </c>
      <c r="C197" s="15">
        <f>VLOOKUP($A197,RAW!$B$4:$S$283,15,FALSE)</f>
        <v>54967</v>
      </c>
      <c r="D197" s="15">
        <f>VLOOKUP($A197,RAW!$B$4:$S$283,16,FALSE)</f>
        <v>54063</v>
      </c>
      <c r="E197" s="1">
        <f t="shared" si="18"/>
        <v>-904</v>
      </c>
      <c r="F197" s="1">
        <f t="shared" si="19"/>
        <v>7595.3674204487661</v>
      </c>
      <c r="G197" s="16">
        <f t="shared" si="20"/>
        <v>-8499.3674204487652</v>
      </c>
      <c r="H197" s="16">
        <f t="shared" si="21"/>
        <v>8499.3674204487652</v>
      </c>
      <c r="I197" s="3">
        <f t="shared" si="22"/>
        <v>-0.1546267291365504</v>
      </c>
      <c r="J197" s="52"/>
    </row>
    <row r="198" spans="1:10" x14ac:dyDescent="0.25">
      <c r="A198" s="25" t="s">
        <v>164</v>
      </c>
      <c r="B198" s="8" t="s">
        <v>298</v>
      </c>
      <c r="C198" s="15">
        <f>VLOOKUP($A198,RAW!$B$4:$S$283,15,FALSE)</f>
        <v>585612</v>
      </c>
      <c r="D198" s="15">
        <f>VLOOKUP($A198,RAW!$B$4:$S$283,16,FALSE)</f>
        <v>664230</v>
      </c>
      <c r="E198" s="1">
        <f t="shared" si="18"/>
        <v>78618</v>
      </c>
      <c r="F198" s="1">
        <f t="shared" si="19"/>
        <v>80920.157655026516</v>
      </c>
      <c r="G198" s="16">
        <f t="shared" si="20"/>
        <v>-2302.1576550265163</v>
      </c>
      <c r="H198" s="16">
        <f t="shared" si="21"/>
        <v>2302.1576550265163</v>
      </c>
      <c r="I198" s="3">
        <f t="shared" si="22"/>
        <v>-3.9311995912421818E-3</v>
      </c>
      <c r="J198" s="52"/>
    </row>
    <row r="199" spans="1:10" x14ac:dyDescent="0.25">
      <c r="A199" s="25" t="s">
        <v>245</v>
      </c>
      <c r="B199" s="8" t="s">
        <v>298</v>
      </c>
      <c r="C199" s="15">
        <f>VLOOKUP($A199,RAW!$B$4:$S$283,15,FALSE)</f>
        <v>687250</v>
      </c>
      <c r="D199" s="15">
        <f>VLOOKUP($A199,RAW!$B$4:$S$283,16,FALSE)</f>
        <v>940537</v>
      </c>
      <c r="E199" s="1">
        <f t="shared" si="18"/>
        <v>253287</v>
      </c>
      <c r="F199" s="1">
        <f t="shared" si="19"/>
        <v>94964.54708649579</v>
      </c>
      <c r="G199" s="16">
        <f t="shared" si="20"/>
        <v>158322.45291350421</v>
      </c>
      <c r="H199" s="16">
        <f t="shared" si="21"/>
        <v>158322.45291350421</v>
      </c>
      <c r="I199" s="3">
        <f t="shared" si="22"/>
        <v>0.23037097550164309</v>
      </c>
      <c r="J199" s="52"/>
    </row>
    <row r="200" spans="1:10" x14ac:dyDescent="0.25">
      <c r="A200" s="25" t="s">
        <v>246</v>
      </c>
      <c r="B200" s="8" t="s">
        <v>298</v>
      </c>
      <c r="C200" s="15">
        <f>VLOOKUP($A200,RAW!$B$4:$S$283,15,FALSE)</f>
        <v>39125</v>
      </c>
      <c r="D200" s="15">
        <f>VLOOKUP($A200,RAW!$B$4:$S$283,16,FALSE)</f>
        <v>71574</v>
      </c>
      <c r="E200" s="1">
        <f t="shared" si="18"/>
        <v>32449</v>
      </c>
      <c r="F200" s="1">
        <f t="shared" si="19"/>
        <v>5406.3119749132748</v>
      </c>
      <c r="G200" s="16">
        <f t="shared" si="20"/>
        <v>27042.688025086725</v>
      </c>
      <c r="H200" s="16">
        <f t="shared" si="21"/>
        <v>27042.688025086725</v>
      </c>
      <c r="I200" s="3">
        <f t="shared" si="22"/>
        <v>0.69118691437921342</v>
      </c>
      <c r="J200" s="52"/>
    </row>
    <row r="201" spans="1:10" x14ac:dyDescent="0.25">
      <c r="A201" s="25" t="s">
        <v>90</v>
      </c>
      <c r="B201" s="8" t="s">
        <v>298</v>
      </c>
      <c r="C201" s="15">
        <f>VLOOKUP($A201,RAW!$B$4:$S$283,15,FALSE)</f>
        <v>54294</v>
      </c>
      <c r="D201" s="15">
        <f>VLOOKUP($A201,RAW!$B$4:$S$283,16,FALSE)</f>
        <v>44955</v>
      </c>
      <c r="E201" s="1">
        <f t="shared" si="18"/>
        <v>-9339</v>
      </c>
      <c r="F201" s="1">
        <f t="shared" si="19"/>
        <v>7502.3719454553693</v>
      </c>
      <c r="G201" s="16">
        <f t="shared" si="20"/>
        <v>-16841.371945455368</v>
      </c>
      <c r="H201" s="16">
        <f t="shared" si="21"/>
        <v>16841.371945455368</v>
      </c>
      <c r="I201" s="3">
        <f t="shared" si="22"/>
        <v>-0.31018845444165782</v>
      </c>
      <c r="J201" s="52"/>
    </row>
    <row r="202" spans="1:10" x14ac:dyDescent="0.25">
      <c r="A202" s="25" t="s">
        <v>213</v>
      </c>
      <c r="B202" s="8" t="s">
        <v>298</v>
      </c>
      <c r="C202" s="15">
        <f>VLOOKUP($A202,RAW!$B$4:$S$283,15,FALSE)</f>
        <v>41687</v>
      </c>
      <c r="D202" s="15">
        <f>VLOOKUP($A202,RAW!$B$4:$S$283,16,FALSE)</f>
        <v>47656</v>
      </c>
      <c r="E202" s="1">
        <f t="shared" si="18"/>
        <v>5969</v>
      </c>
      <c r="F202" s="1">
        <f t="shared" si="19"/>
        <v>5760.3304101778831</v>
      </c>
      <c r="G202" s="16">
        <f t="shared" si="20"/>
        <v>208.6695898221169</v>
      </c>
      <c r="H202" s="16">
        <f t="shared" si="21"/>
        <v>208.6695898221169</v>
      </c>
      <c r="I202" s="3">
        <f t="shared" si="22"/>
        <v>5.0056274095549433E-3</v>
      </c>
      <c r="J202" s="52"/>
    </row>
    <row r="203" spans="1:10" x14ac:dyDescent="0.25">
      <c r="A203" s="25" t="s">
        <v>247</v>
      </c>
      <c r="B203" s="8" t="s">
        <v>298</v>
      </c>
      <c r="C203" s="15">
        <f>VLOOKUP($A203,RAW!$B$4:$S$283,15,FALSE)</f>
        <v>504113</v>
      </c>
      <c r="D203" s="15">
        <f>VLOOKUP($A203,RAW!$B$4:$S$283,16,FALSE)</f>
        <v>723888</v>
      </c>
      <c r="E203" s="1">
        <f t="shared" si="18"/>
        <v>219775</v>
      </c>
      <c r="F203" s="1">
        <f t="shared" si="19"/>
        <v>69658.585267973307</v>
      </c>
      <c r="G203" s="16">
        <f t="shared" si="20"/>
        <v>150116.41473202669</v>
      </c>
      <c r="H203" s="16">
        <f t="shared" si="21"/>
        <v>150116.41473202669</v>
      </c>
      <c r="I203" s="3">
        <f t="shared" si="22"/>
        <v>0.29778326433166113</v>
      </c>
      <c r="J203" s="52"/>
    </row>
    <row r="204" spans="1:10" x14ac:dyDescent="0.25">
      <c r="A204" s="25" t="s">
        <v>165</v>
      </c>
      <c r="B204" s="8" t="s">
        <v>299</v>
      </c>
      <c r="C204" s="15">
        <f>VLOOKUP($A204,RAW!$B$4:$S$283,15,FALSE)</f>
        <v>397043</v>
      </c>
      <c r="D204" s="15">
        <f>VLOOKUP($A204,RAW!$B$4:$S$283,16,FALSE)</f>
        <v>361173</v>
      </c>
      <c r="E204" s="1">
        <f t="shared" si="18"/>
        <v>-35870</v>
      </c>
      <c r="F204" s="1">
        <f t="shared" si="19"/>
        <v>54863.599372664314</v>
      </c>
      <c r="G204" s="16">
        <f t="shared" si="20"/>
        <v>-90733.599372664321</v>
      </c>
      <c r="H204" s="16">
        <f t="shared" si="21"/>
        <v>90733.599372664321</v>
      </c>
      <c r="I204" s="3">
        <f t="shared" si="22"/>
        <v>-0.22852335735087717</v>
      </c>
      <c r="J204" s="52"/>
    </row>
    <row r="205" spans="1:10" x14ac:dyDescent="0.25">
      <c r="A205" s="25" t="s">
        <v>227</v>
      </c>
      <c r="B205" s="8" t="s">
        <v>299</v>
      </c>
      <c r="C205" s="26"/>
      <c r="D205" s="15">
        <f>VLOOKUP($A205,RAW!$B$4:$S$283,16,FALSE)</f>
        <v>0</v>
      </c>
      <c r="E205" s="1">
        <f t="shared" si="18"/>
        <v>0</v>
      </c>
      <c r="F205" s="1">
        <f t="shared" si="19"/>
        <v>0</v>
      </c>
      <c r="G205" s="16">
        <f t="shared" si="20"/>
        <v>0</v>
      </c>
      <c r="H205" s="16">
        <f t="shared" si="21"/>
        <v>0</v>
      </c>
      <c r="I205" s="3" t="str">
        <f t="shared" si="22"/>
        <v/>
      </c>
      <c r="J205" s="52"/>
    </row>
    <row r="206" spans="1:10" x14ac:dyDescent="0.25">
      <c r="A206" s="25" t="s">
        <v>75</v>
      </c>
      <c r="B206" s="8" t="s">
        <v>299</v>
      </c>
      <c r="C206" s="15">
        <f>VLOOKUP($A206,RAW!$B$4:$S$283,15,FALSE)</f>
        <v>2188642</v>
      </c>
      <c r="D206" s="15">
        <f>VLOOKUP($A206,RAW!$B$4:$S$283,16,FALSE)</f>
        <v>5463707</v>
      </c>
      <c r="E206" s="1">
        <f t="shared" si="18"/>
        <v>3275065</v>
      </c>
      <c r="F206" s="1">
        <f t="shared" si="19"/>
        <v>302427.6409814221</v>
      </c>
      <c r="G206" s="16">
        <f t="shared" si="20"/>
        <v>2972637.3590185777</v>
      </c>
      <c r="H206" s="16">
        <f t="shared" si="21"/>
        <v>2972637.3590185777</v>
      </c>
      <c r="I206" s="3">
        <f t="shared" si="22"/>
        <v>1.358210871864187</v>
      </c>
      <c r="J206" s="52"/>
    </row>
    <row r="207" spans="1:10" x14ac:dyDescent="0.25">
      <c r="A207" s="25" t="s">
        <v>24</v>
      </c>
      <c r="B207" s="8" t="s">
        <v>298</v>
      </c>
      <c r="C207" s="15">
        <f>VLOOKUP($A207,RAW!$B$4:$S$283,15,FALSE)</f>
        <v>879731</v>
      </c>
      <c r="D207" s="15">
        <f>VLOOKUP($A207,RAW!$B$4:$S$283,16,FALSE)</f>
        <v>1351677</v>
      </c>
      <c r="E207" s="1">
        <f t="shared" si="18"/>
        <v>471946</v>
      </c>
      <c r="F207" s="1">
        <f t="shared" si="19"/>
        <v>121561.66747610045</v>
      </c>
      <c r="G207" s="16">
        <f t="shared" si="20"/>
        <v>350384.33252389956</v>
      </c>
      <c r="H207" s="16">
        <f t="shared" si="21"/>
        <v>350384.33252389956</v>
      </c>
      <c r="I207" s="3">
        <f t="shared" si="22"/>
        <v>0.39828576294787787</v>
      </c>
      <c r="J207" s="52"/>
    </row>
    <row r="208" spans="1:10" x14ac:dyDescent="0.25">
      <c r="A208" s="25" t="s">
        <v>64</v>
      </c>
      <c r="B208" s="8" t="s">
        <v>298</v>
      </c>
      <c r="C208" s="15">
        <f>VLOOKUP($A208,RAW!$B$4:$S$283,15,FALSE)</f>
        <v>203183</v>
      </c>
      <c r="D208" s="15">
        <f>VLOOKUP($A208,RAW!$B$4:$S$283,16,FALSE)</f>
        <v>194410</v>
      </c>
      <c r="E208" s="1">
        <f t="shared" si="18"/>
        <v>-8773</v>
      </c>
      <c r="F208" s="1">
        <f t="shared" si="19"/>
        <v>28075.928076646745</v>
      </c>
      <c r="G208" s="16">
        <f t="shared" si="20"/>
        <v>-36848.928076646742</v>
      </c>
      <c r="H208" s="16">
        <f t="shared" si="21"/>
        <v>36848.928076646742</v>
      </c>
      <c r="I208" s="3">
        <f t="shared" si="22"/>
        <v>-0.18135832267781626</v>
      </c>
      <c r="J208" s="52"/>
    </row>
    <row r="209" spans="1:10" x14ac:dyDescent="0.25">
      <c r="A209" s="25" t="s">
        <v>91</v>
      </c>
      <c r="B209" s="8" t="s">
        <v>298</v>
      </c>
      <c r="C209" s="15">
        <f>VLOOKUP($A209,RAW!$B$4:$S$283,15,FALSE)</f>
        <v>277766</v>
      </c>
      <c r="D209" s="15">
        <f>VLOOKUP($A209,RAW!$B$4:$S$283,16,FALSE)</f>
        <v>304603</v>
      </c>
      <c r="E209" s="1">
        <f t="shared" si="18"/>
        <v>26837</v>
      </c>
      <c r="F209" s="1">
        <f t="shared" si="19"/>
        <v>38381.844141182381</v>
      </c>
      <c r="G209" s="16">
        <f t="shared" si="20"/>
        <v>-11544.844141182381</v>
      </c>
      <c r="H209" s="16">
        <f t="shared" si="21"/>
        <v>11544.844141182381</v>
      </c>
      <c r="I209" s="3">
        <f t="shared" si="22"/>
        <v>-4.156320118798694E-2</v>
      </c>
      <c r="J209" s="52"/>
    </row>
    <row r="210" spans="1:10" x14ac:dyDescent="0.25">
      <c r="A210" s="25" t="s">
        <v>59</v>
      </c>
      <c r="B210" s="8" t="s">
        <v>298</v>
      </c>
      <c r="C210" s="15">
        <f>VLOOKUP($A210,RAW!$B$4:$S$283,15,FALSE)</f>
        <v>93596</v>
      </c>
      <c r="D210" s="15">
        <f>VLOOKUP($A210,RAW!$B$4:$S$283,16,FALSE)</f>
        <v>134224</v>
      </c>
      <c r="E210" s="1">
        <f t="shared" si="18"/>
        <v>40628</v>
      </c>
      <c r="F210" s="1">
        <f t="shared" si="19"/>
        <v>12933.141868472405</v>
      </c>
      <c r="G210" s="16">
        <f t="shared" si="20"/>
        <v>27694.858131527595</v>
      </c>
      <c r="H210" s="16">
        <f t="shared" si="21"/>
        <v>27694.858131527595</v>
      </c>
      <c r="I210" s="3">
        <f t="shared" si="22"/>
        <v>0.29589788165656217</v>
      </c>
      <c r="J210" s="52"/>
    </row>
    <row r="211" spans="1:10" x14ac:dyDescent="0.25">
      <c r="A211" s="25" t="s">
        <v>121</v>
      </c>
      <c r="B211" s="8" t="s">
        <v>298</v>
      </c>
      <c r="C211" s="15">
        <f>VLOOKUP($A211,RAW!$B$4:$S$283,15,FALSE)</f>
        <v>934616</v>
      </c>
      <c r="D211" s="15">
        <f>VLOOKUP($A211,RAW!$B$4:$S$283,16,FALSE)</f>
        <v>934616</v>
      </c>
      <c r="E211" s="1">
        <f t="shared" si="18"/>
        <v>0</v>
      </c>
      <c r="F211" s="1">
        <f t="shared" si="19"/>
        <v>129145.70409573278</v>
      </c>
      <c r="G211" s="16">
        <f t="shared" si="20"/>
        <v>-129145.70409573278</v>
      </c>
      <c r="H211" s="16">
        <f t="shared" si="21"/>
        <v>129145.70409573278</v>
      </c>
      <c r="I211" s="3">
        <f t="shared" si="22"/>
        <v>-0.13818049776136165</v>
      </c>
      <c r="J211" s="52"/>
    </row>
    <row r="212" spans="1:10" x14ac:dyDescent="0.25">
      <c r="A212" s="25" t="s">
        <v>60</v>
      </c>
      <c r="B212" s="8" t="s">
        <v>298</v>
      </c>
      <c r="C212" s="15">
        <f>VLOOKUP($A212,RAW!$B$4:$S$283,15,FALSE)</f>
        <v>107475</v>
      </c>
      <c r="D212" s="15">
        <f>VLOOKUP($A212,RAW!$B$4:$S$283,16,FALSE)</f>
        <v>375302</v>
      </c>
      <c r="E212" s="1">
        <f t="shared" si="18"/>
        <v>267827</v>
      </c>
      <c r="F212" s="1">
        <f t="shared" si="19"/>
        <v>14850.948996902343</v>
      </c>
      <c r="G212" s="16">
        <f t="shared" si="20"/>
        <v>252976.05100309764</v>
      </c>
      <c r="H212" s="16">
        <f t="shared" si="21"/>
        <v>252976.05100309764</v>
      </c>
      <c r="I212" s="3">
        <f t="shared" si="22"/>
        <v>2.3538129890960469</v>
      </c>
      <c r="J212" s="52"/>
    </row>
    <row r="213" spans="1:10" x14ac:dyDescent="0.25">
      <c r="A213" s="25" t="s">
        <v>61</v>
      </c>
      <c r="B213" s="8" t="s">
        <v>298</v>
      </c>
      <c r="C213" s="15">
        <f>VLOOKUP($A213,RAW!$B$4:$S$283,15,FALSE)</f>
        <v>120236</v>
      </c>
      <c r="D213" s="15">
        <f>VLOOKUP($A213,RAW!$B$4:$S$283,16,FALSE)</f>
        <v>177464</v>
      </c>
      <c r="E213" s="1">
        <f t="shared" si="18"/>
        <v>57228</v>
      </c>
      <c r="F213" s="1">
        <f t="shared" si="19"/>
        <v>16614.270328835079</v>
      </c>
      <c r="G213" s="16">
        <f t="shared" si="20"/>
        <v>40613.729671164925</v>
      </c>
      <c r="H213" s="16">
        <f t="shared" si="21"/>
        <v>40613.729671164925</v>
      </c>
      <c r="I213" s="3">
        <f t="shared" si="22"/>
        <v>0.33778343982804587</v>
      </c>
      <c r="J213" s="52"/>
    </row>
    <row r="214" spans="1:10" x14ac:dyDescent="0.25">
      <c r="A214" s="25" t="s">
        <v>166</v>
      </c>
      <c r="B214" s="8" t="s">
        <v>298</v>
      </c>
      <c r="C214" s="15">
        <f>VLOOKUP($A214,RAW!$B$4:$S$283,15,FALSE)</f>
        <v>15629</v>
      </c>
      <c r="D214" s="15">
        <f>VLOOKUP($A214,RAW!$B$4:$S$283,16,FALSE)</f>
        <v>23103</v>
      </c>
      <c r="E214" s="1">
        <f t="shared" si="18"/>
        <v>7474</v>
      </c>
      <c r="F214" s="1">
        <f t="shared" si="19"/>
        <v>2159.6229995123213</v>
      </c>
      <c r="G214" s="16">
        <f t="shared" si="20"/>
        <v>5314.3770004876787</v>
      </c>
      <c r="H214" s="16">
        <f t="shared" si="21"/>
        <v>5314.3770004876787</v>
      </c>
      <c r="I214" s="3">
        <f t="shared" si="22"/>
        <v>0.34003307956284334</v>
      </c>
      <c r="J214" s="52"/>
    </row>
    <row r="215" spans="1:10" x14ac:dyDescent="0.25">
      <c r="A215" s="25" t="s">
        <v>167</v>
      </c>
      <c r="B215" s="8" t="s">
        <v>298</v>
      </c>
      <c r="C215" s="15">
        <f>VLOOKUP($A215,RAW!$B$4:$S$283,15,FALSE)</f>
        <v>241949</v>
      </c>
      <c r="D215" s="15">
        <f>VLOOKUP($A215,RAW!$B$4:$S$283,16,FALSE)</f>
        <v>304330</v>
      </c>
      <c r="E215" s="1">
        <f t="shared" si="18"/>
        <v>62381</v>
      </c>
      <c r="F215" s="1">
        <f t="shared" si="19"/>
        <v>33432.633252863692</v>
      </c>
      <c r="G215" s="16">
        <f t="shared" si="20"/>
        <v>28948.366747136308</v>
      </c>
      <c r="H215" s="16">
        <f t="shared" si="21"/>
        <v>28948.366747136308</v>
      </c>
      <c r="I215" s="3">
        <f t="shared" si="22"/>
        <v>0.11964656496673393</v>
      </c>
      <c r="J215" s="52"/>
    </row>
    <row r="216" spans="1:10" x14ac:dyDescent="0.25">
      <c r="A216" s="25" t="s">
        <v>214</v>
      </c>
      <c r="B216" s="8" t="s">
        <v>299</v>
      </c>
      <c r="C216" s="15">
        <f>VLOOKUP($A216,RAW!$B$4:$S$283,15,FALSE)</f>
        <v>35488</v>
      </c>
      <c r="D216" s="15">
        <f>VLOOKUP($A216,RAW!$B$4:$S$283,16,FALSE)</f>
        <v>30005</v>
      </c>
      <c r="E216" s="1">
        <f t="shared" si="18"/>
        <v>-5483</v>
      </c>
      <c r="F216" s="1">
        <f t="shared" si="19"/>
        <v>4903.7495045552023</v>
      </c>
      <c r="G216" s="16">
        <f t="shared" si="20"/>
        <v>-10386.749504555202</v>
      </c>
      <c r="H216" s="16">
        <f t="shared" si="21"/>
        <v>10386.749504555202</v>
      </c>
      <c r="I216" s="3">
        <f t="shared" si="22"/>
        <v>-0.292683428329441</v>
      </c>
      <c r="J216" s="52"/>
    </row>
    <row r="217" spans="1:10" x14ac:dyDescent="0.25">
      <c r="A217" s="25" t="s">
        <v>123</v>
      </c>
      <c r="B217" s="8" t="s">
        <v>298</v>
      </c>
      <c r="C217" s="15">
        <f>VLOOKUP($A217,RAW!$B$4:$S$283,15,FALSE)</f>
        <v>6923329</v>
      </c>
      <c r="D217" s="15">
        <f>VLOOKUP($A217,RAW!$B$4:$S$283,16,FALSE)</f>
        <v>7941076</v>
      </c>
      <c r="E217" s="1">
        <f t="shared" si="18"/>
        <v>1017747</v>
      </c>
      <c r="F217" s="1">
        <f t="shared" si="19"/>
        <v>956669.04738567024</v>
      </c>
      <c r="G217" s="16">
        <f t="shared" si="20"/>
        <v>61077.952614329755</v>
      </c>
      <c r="H217" s="16">
        <f t="shared" si="21"/>
        <v>61077.952614329755</v>
      </c>
      <c r="I217" s="3">
        <f t="shared" si="22"/>
        <v>8.822049712548654E-3</v>
      </c>
      <c r="J217" s="52"/>
    </row>
    <row r="218" spans="1:10" x14ac:dyDescent="0.25">
      <c r="A218" s="25" t="s">
        <v>215</v>
      </c>
      <c r="B218" s="8" t="s">
        <v>299</v>
      </c>
      <c r="C218" s="15">
        <f>VLOOKUP($A218,RAW!$B$4:$S$283,15,FALSE)</f>
        <v>117347</v>
      </c>
      <c r="D218" s="15">
        <f>VLOOKUP($A218,RAW!$B$4:$S$283,16,FALSE)</f>
        <v>85270</v>
      </c>
      <c r="E218" s="1">
        <f t="shared" si="18"/>
        <v>-32077</v>
      </c>
      <c r="F218" s="1">
        <f t="shared" si="19"/>
        <v>16215.066870802506</v>
      </c>
      <c r="G218" s="16">
        <f t="shared" si="20"/>
        <v>-48292.066870802504</v>
      </c>
      <c r="H218" s="16">
        <f t="shared" si="21"/>
        <v>48292.066870802504</v>
      </c>
      <c r="I218" s="3">
        <f t="shared" si="22"/>
        <v>-0.41153218123004853</v>
      </c>
      <c r="J218" s="52"/>
    </row>
    <row r="219" spans="1:10" x14ac:dyDescent="0.25">
      <c r="A219" s="25" t="s">
        <v>252</v>
      </c>
      <c r="B219" s="8" t="s">
        <v>298</v>
      </c>
      <c r="C219" s="15">
        <f>VLOOKUP($A219,RAW!$B$4:$S$283,15,FALSE)</f>
        <v>1920798</v>
      </c>
      <c r="D219" s="15">
        <f>VLOOKUP($A219,RAW!$B$4:$S$283,16,FALSE)</f>
        <v>1069922</v>
      </c>
      <c r="E219" s="1">
        <f t="shared" si="18"/>
        <v>-850876</v>
      </c>
      <c r="F219" s="1">
        <f t="shared" si="19"/>
        <v>265416.82373902795</v>
      </c>
      <c r="G219" s="16">
        <f t="shared" si="20"/>
        <v>-1116292.8237390281</v>
      </c>
      <c r="H219" s="16">
        <f t="shared" si="21"/>
        <v>1116292.8237390281</v>
      </c>
      <c r="I219" s="3">
        <f t="shared" si="22"/>
        <v>-0.58116096733702771</v>
      </c>
      <c r="J219" s="52"/>
    </row>
    <row r="220" spans="1:10" x14ac:dyDescent="0.25">
      <c r="A220" s="25" t="s">
        <v>248</v>
      </c>
      <c r="B220" s="8" t="s">
        <v>298</v>
      </c>
      <c r="C220" s="15">
        <f>VLOOKUP($A220,RAW!$B$4:$S$283,15,FALSE)</f>
        <v>138245</v>
      </c>
      <c r="D220" s="15">
        <f>VLOOKUP($A220,RAW!$B$4:$S$283,16,FALSE)</f>
        <v>11445</v>
      </c>
      <c r="E220" s="1">
        <f t="shared" si="18"/>
        <v>-126800</v>
      </c>
      <c r="F220" s="1">
        <f t="shared" si="19"/>
        <v>19102.76291301944</v>
      </c>
      <c r="G220" s="16">
        <f t="shared" si="20"/>
        <v>-145902.76291301945</v>
      </c>
      <c r="H220" s="16">
        <f t="shared" si="21"/>
        <v>145902.76291301945</v>
      </c>
      <c r="I220" s="3">
        <f t="shared" si="22"/>
        <v>-1.0553926935008098</v>
      </c>
      <c r="J220" s="52"/>
    </row>
    <row r="221" spans="1:10" x14ac:dyDescent="0.25">
      <c r="A221" s="25" t="s">
        <v>107</v>
      </c>
      <c r="B221" s="8" t="s">
        <v>298</v>
      </c>
      <c r="C221" s="15">
        <f>VLOOKUP($A221,RAW!$B$4:$S$283,15,FALSE)</f>
        <v>747368</v>
      </c>
      <c r="D221" s="15">
        <f>VLOOKUP($A221,RAW!$B$4:$S$283,16,FALSE)</f>
        <v>845726</v>
      </c>
      <c r="E221" s="1">
        <f t="shared" si="18"/>
        <v>98358</v>
      </c>
      <c r="F221" s="1">
        <f t="shared" si="19"/>
        <v>103271.68225091333</v>
      </c>
      <c r="G221" s="16">
        <f t="shared" si="20"/>
        <v>-4913.6822509133344</v>
      </c>
      <c r="H221" s="16">
        <f t="shared" si="21"/>
        <v>4913.6822509133344</v>
      </c>
      <c r="I221" s="3">
        <f t="shared" si="22"/>
        <v>-6.5746489693341622E-3</v>
      </c>
      <c r="J221" s="52"/>
    </row>
    <row r="222" spans="1:10" x14ac:dyDescent="0.25">
      <c r="A222" s="25" t="s">
        <v>168</v>
      </c>
      <c r="B222" s="8" t="s">
        <v>298</v>
      </c>
      <c r="C222" s="15">
        <f>VLOOKUP($A222,RAW!$B$4:$S$283,15,FALSE)</f>
        <v>162551</v>
      </c>
      <c r="D222" s="15">
        <f>VLOOKUP($A222,RAW!$B$4:$S$283,16,FALSE)</f>
        <v>290843</v>
      </c>
      <c r="E222" s="1">
        <f t="shared" si="18"/>
        <v>128292</v>
      </c>
      <c r="F222" s="1">
        <f t="shared" si="19"/>
        <v>22461.378091607097</v>
      </c>
      <c r="G222" s="16">
        <f t="shared" si="20"/>
        <v>105830.6219083929</v>
      </c>
      <c r="H222" s="16">
        <f t="shared" si="21"/>
        <v>105830.6219083929</v>
      </c>
      <c r="I222" s="3">
        <f t="shared" si="22"/>
        <v>0.65106103258911296</v>
      </c>
      <c r="J222" s="52"/>
    </row>
    <row r="223" spans="1:10" x14ac:dyDescent="0.25">
      <c r="A223" s="25" t="s">
        <v>62</v>
      </c>
      <c r="B223" s="8" t="s">
        <v>298</v>
      </c>
      <c r="C223" s="15">
        <f>VLOOKUP($A223,RAW!$B$4:$S$283,15,FALSE)</f>
        <v>748963</v>
      </c>
      <c r="D223" s="15">
        <f>VLOOKUP($A223,RAW!$B$4:$S$283,16,FALSE)</f>
        <v>1048114</v>
      </c>
      <c r="E223" s="1">
        <f t="shared" si="18"/>
        <v>299151</v>
      </c>
      <c r="F223" s="1">
        <f t="shared" si="19"/>
        <v>103492.08014484271</v>
      </c>
      <c r="G223" s="16">
        <f t="shared" si="20"/>
        <v>195658.91985515729</v>
      </c>
      <c r="H223" s="16">
        <f t="shared" si="21"/>
        <v>195658.91985515729</v>
      </c>
      <c r="I223" s="3">
        <f t="shared" si="22"/>
        <v>0.26123976732516463</v>
      </c>
      <c r="J223" s="52"/>
    </row>
    <row r="224" spans="1:10" x14ac:dyDescent="0.25">
      <c r="A224" s="25" t="s">
        <v>216</v>
      </c>
      <c r="B224" s="8" t="s">
        <v>299</v>
      </c>
      <c r="C224" s="15">
        <f>VLOOKUP($A224,RAW!$B$4:$S$283,15,FALSE)</f>
        <v>0</v>
      </c>
      <c r="D224" s="15">
        <f>VLOOKUP($A224,RAW!$B$4:$S$283,16,FALSE)</f>
        <v>0</v>
      </c>
      <c r="E224" s="1">
        <f t="shared" si="18"/>
        <v>0</v>
      </c>
      <c r="F224" s="1">
        <f t="shared" si="19"/>
        <v>0</v>
      </c>
      <c r="G224" s="16">
        <f t="shared" si="20"/>
        <v>0</v>
      </c>
      <c r="H224" s="16">
        <f t="shared" si="21"/>
        <v>0</v>
      </c>
      <c r="I224" s="3" t="str">
        <f t="shared" si="22"/>
        <v/>
      </c>
      <c r="J224" s="52"/>
    </row>
    <row r="225" spans="1:10" x14ac:dyDescent="0.25">
      <c r="A225" s="25" t="s">
        <v>67</v>
      </c>
      <c r="B225" s="8" t="s">
        <v>298</v>
      </c>
      <c r="C225" s="15">
        <f>VLOOKUP($A225,RAW!$B$4:$S$283,15,FALSE)</f>
        <v>112458</v>
      </c>
      <c r="D225" s="15">
        <f>VLOOKUP($A225,RAW!$B$4:$S$283,16,FALSE)</f>
        <v>275233</v>
      </c>
      <c r="E225" s="1">
        <f t="shared" si="18"/>
        <v>162775</v>
      </c>
      <c r="F225" s="1">
        <f t="shared" si="19"/>
        <v>15539.502417247209</v>
      </c>
      <c r="G225" s="16">
        <f t="shared" si="20"/>
        <v>147235.49758275278</v>
      </c>
      <c r="H225" s="16">
        <f t="shared" si="21"/>
        <v>147235.49758275278</v>
      </c>
      <c r="I225" s="3">
        <f t="shared" si="22"/>
        <v>1.3092487647188531</v>
      </c>
      <c r="J225" s="52"/>
    </row>
    <row r="226" spans="1:10" x14ac:dyDescent="0.25">
      <c r="A226" s="25" t="s">
        <v>169</v>
      </c>
      <c r="B226" s="8" t="s">
        <v>298</v>
      </c>
      <c r="C226" s="15">
        <f>VLOOKUP($A226,RAW!$B$4:$S$283,15,FALSE)</f>
        <v>256790</v>
      </c>
      <c r="D226" s="15">
        <f>VLOOKUP($A226,RAW!$B$4:$S$283,16,FALSE)</f>
        <v>223263</v>
      </c>
      <c r="E226" s="1">
        <f t="shared" si="18"/>
        <v>-33527</v>
      </c>
      <c r="F226" s="1">
        <f t="shared" si="19"/>
        <v>35483.370020140057</v>
      </c>
      <c r="G226" s="16">
        <f t="shared" si="20"/>
        <v>-69010.37002014005</v>
      </c>
      <c r="H226" s="16">
        <f t="shared" si="21"/>
        <v>69010.37002014005</v>
      </c>
      <c r="I226" s="3">
        <f t="shared" si="22"/>
        <v>-0.26874243553152399</v>
      </c>
      <c r="J226" s="52"/>
    </row>
    <row r="227" spans="1:10" x14ac:dyDescent="0.25">
      <c r="A227" s="25" t="s">
        <v>217</v>
      </c>
      <c r="B227" s="8" t="s">
        <v>299</v>
      </c>
      <c r="C227" s="15">
        <f>VLOOKUP($A227,RAW!$B$4:$S$283,15,FALSE)</f>
        <v>112325</v>
      </c>
      <c r="D227" s="15">
        <f>VLOOKUP($A227,RAW!$B$4:$S$283,16,FALSE)</f>
        <v>73916</v>
      </c>
      <c r="E227" s="1">
        <f t="shared" si="18"/>
        <v>-38409</v>
      </c>
      <c r="F227" s="1">
        <f t="shared" si="19"/>
        <v>15521.124411044948</v>
      </c>
      <c r="G227" s="16">
        <f t="shared" si="20"/>
        <v>-53930.124411044948</v>
      </c>
      <c r="H227" s="16">
        <f t="shared" si="21"/>
        <v>53930.124411044948</v>
      </c>
      <c r="I227" s="3">
        <f t="shared" si="22"/>
        <v>-0.48012574592517204</v>
      </c>
      <c r="J227" s="52"/>
    </row>
    <row r="228" spans="1:10" x14ac:dyDescent="0.25">
      <c r="A228" s="25" t="s">
        <v>65</v>
      </c>
      <c r="B228" s="8" t="s">
        <v>298</v>
      </c>
      <c r="C228" s="15">
        <f>VLOOKUP($A228,RAW!$B$4:$S$283,15,FALSE)</f>
        <v>50795</v>
      </c>
      <c r="D228" s="15">
        <f>VLOOKUP($A228,RAW!$B$4:$S$283,16,FALSE)</f>
        <v>55018</v>
      </c>
      <c r="E228" s="1">
        <f t="shared" si="18"/>
        <v>4223</v>
      </c>
      <c r="F228" s="1">
        <f t="shared" si="19"/>
        <v>7018.8783837883648</v>
      </c>
      <c r="G228" s="16">
        <f t="shared" si="20"/>
        <v>-2795.8783837883648</v>
      </c>
      <c r="H228" s="16">
        <f t="shared" si="21"/>
        <v>2795.8783837883648</v>
      </c>
      <c r="I228" s="3">
        <f t="shared" si="22"/>
        <v>-5.5042393617252973E-2</v>
      </c>
      <c r="J228" s="52"/>
    </row>
    <row r="229" spans="1:10" x14ac:dyDescent="0.25">
      <c r="A229" s="25" t="s">
        <v>108</v>
      </c>
      <c r="B229" s="8" t="s">
        <v>299</v>
      </c>
      <c r="C229" s="15">
        <f>VLOOKUP($A229,RAW!$B$4:$S$283,15,FALSE)</f>
        <v>5858652</v>
      </c>
      <c r="D229" s="15">
        <f>VLOOKUP($A229,RAW!$B$4:$S$283,16,FALSE)</f>
        <v>5008060</v>
      </c>
      <c r="E229" s="1">
        <f t="shared" si="18"/>
        <v>-850592</v>
      </c>
      <c r="F229" s="1">
        <f t="shared" si="19"/>
        <v>809551.44957059692</v>
      </c>
      <c r="G229" s="16">
        <f t="shared" si="20"/>
        <v>-1660143.4495705969</v>
      </c>
      <c r="H229" s="16">
        <f t="shared" si="21"/>
        <v>1660143.4495705969</v>
      </c>
      <c r="I229" s="3">
        <f t="shared" si="22"/>
        <v>-0.28336611383823396</v>
      </c>
      <c r="J229" s="52"/>
    </row>
    <row r="230" spans="1:10" x14ac:dyDescent="0.25">
      <c r="A230" s="25" t="s">
        <v>122</v>
      </c>
      <c r="B230" s="8" t="s">
        <v>298</v>
      </c>
      <c r="C230" s="15">
        <f>VLOOKUP($A230,RAW!$B$4:$S$283,15,FALSE)</f>
        <v>326050</v>
      </c>
      <c r="D230" s="15">
        <f>VLOOKUP($A230,RAW!$B$4:$S$283,16,FALSE)</f>
        <v>675470</v>
      </c>
      <c r="E230" s="1">
        <f t="shared" si="18"/>
        <v>349420</v>
      </c>
      <c r="F230" s="1">
        <f t="shared" si="19"/>
        <v>45053.75129509197</v>
      </c>
      <c r="G230" s="16">
        <f t="shared" si="20"/>
        <v>304366.24870490801</v>
      </c>
      <c r="H230" s="16">
        <f t="shared" si="21"/>
        <v>304366.24870490801</v>
      </c>
      <c r="I230" s="3">
        <f t="shared" si="22"/>
        <v>0.93349562553261156</v>
      </c>
      <c r="J230" s="52"/>
    </row>
    <row r="231" spans="1:10" x14ac:dyDescent="0.25">
      <c r="A231" s="25" t="s">
        <v>170</v>
      </c>
      <c r="B231" s="8" t="s">
        <v>298</v>
      </c>
      <c r="C231" s="15">
        <f>VLOOKUP($A231,RAW!$B$4:$S$283,15,FALSE)</f>
        <v>0</v>
      </c>
      <c r="D231" s="15">
        <f>VLOOKUP($A231,RAW!$B$4:$S$283,16,FALSE)</f>
        <v>0</v>
      </c>
      <c r="E231" s="1">
        <f t="shared" si="18"/>
        <v>0</v>
      </c>
      <c r="F231" s="1">
        <f t="shared" si="19"/>
        <v>0</v>
      </c>
      <c r="G231" s="16">
        <f t="shared" si="20"/>
        <v>0</v>
      </c>
      <c r="H231" s="16">
        <f t="shared" si="21"/>
        <v>0</v>
      </c>
      <c r="I231" s="3" t="str">
        <f t="shared" si="22"/>
        <v/>
      </c>
      <c r="J231" s="52"/>
    </row>
    <row r="232" spans="1:10" x14ac:dyDescent="0.25">
      <c r="A232" s="25" t="s">
        <v>171</v>
      </c>
      <c r="B232" s="8" t="s">
        <v>298</v>
      </c>
      <c r="C232" s="15">
        <f>VLOOKUP($A232,RAW!$B$4:$S$283,15,FALSE)</f>
        <v>105453</v>
      </c>
      <c r="D232" s="15">
        <f>VLOOKUP($A232,RAW!$B$4:$S$283,16,FALSE)</f>
        <v>115786</v>
      </c>
      <c r="E232" s="1">
        <f t="shared" si="18"/>
        <v>10333</v>
      </c>
      <c r="F232" s="1">
        <f t="shared" si="19"/>
        <v>14571.54803042887</v>
      </c>
      <c r="G232" s="16">
        <f t="shared" si="20"/>
        <v>-4238.5480304288703</v>
      </c>
      <c r="H232" s="16">
        <f t="shared" si="21"/>
        <v>4238.5480304288703</v>
      </c>
      <c r="I232" s="3">
        <f t="shared" si="22"/>
        <v>-4.0193716920607948E-2</v>
      </c>
      <c r="J232" s="52"/>
    </row>
    <row r="233" spans="1:10" x14ac:dyDescent="0.25">
      <c r="A233" s="25" t="s">
        <v>68</v>
      </c>
      <c r="B233" s="8" t="s">
        <v>298</v>
      </c>
      <c r="C233" s="15">
        <f>VLOOKUP($A233,RAW!$B$4:$S$283,15,FALSE)</f>
        <v>132695</v>
      </c>
      <c r="D233" s="15">
        <f>VLOOKUP($A233,RAW!$B$4:$S$283,16,FALSE)</f>
        <v>141088</v>
      </c>
      <c r="E233" s="1">
        <f t="shared" si="18"/>
        <v>8393</v>
      </c>
      <c r="F233" s="1">
        <f t="shared" si="19"/>
        <v>18335.861150443885</v>
      </c>
      <c r="G233" s="16">
        <f t="shared" si="20"/>
        <v>-9942.861150443885</v>
      </c>
      <c r="H233" s="16">
        <f t="shared" si="21"/>
        <v>9942.861150443885</v>
      </c>
      <c r="I233" s="3">
        <f t="shared" si="22"/>
        <v>-7.4930186898103809E-2</v>
      </c>
      <c r="J233" s="52"/>
    </row>
    <row r="234" spans="1:10" x14ac:dyDescent="0.25">
      <c r="A234" s="25" t="s">
        <v>218</v>
      </c>
      <c r="B234" s="8" t="s">
        <v>299</v>
      </c>
      <c r="C234" s="26"/>
      <c r="D234" s="15">
        <f>VLOOKUP($A234,RAW!$B$4:$S$283,16,FALSE)</f>
        <v>0</v>
      </c>
      <c r="E234" s="1">
        <f t="shared" si="18"/>
        <v>0</v>
      </c>
      <c r="F234" s="1">
        <f t="shared" si="19"/>
        <v>0</v>
      </c>
      <c r="G234" s="16">
        <f t="shared" si="20"/>
        <v>0</v>
      </c>
      <c r="H234" s="16">
        <f t="shared" si="21"/>
        <v>0</v>
      </c>
      <c r="I234" s="3" t="str">
        <f t="shared" si="22"/>
        <v/>
      </c>
      <c r="J234" s="52"/>
    </row>
    <row r="235" spans="1:10" x14ac:dyDescent="0.25">
      <c r="A235" s="25" t="s">
        <v>172</v>
      </c>
      <c r="B235" s="8" t="s">
        <v>298</v>
      </c>
      <c r="C235" s="26"/>
      <c r="D235" s="15">
        <f>VLOOKUP($A235,RAW!$B$4:$S$283,16,FALSE)</f>
        <v>0</v>
      </c>
      <c r="E235" s="1">
        <f t="shared" si="18"/>
        <v>0</v>
      </c>
      <c r="F235" s="1">
        <f t="shared" si="19"/>
        <v>0</v>
      </c>
      <c r="G235" s="16">
        <f t="shared" si="20"/>
        <v>0</v>
      </c>
      <c r="H235" s="16">
        <f t="shared" si="21"/>
        <v>0</v>
      </c>
      <c r="I235" s="3" t="str">
        <f t="shared" si="22"/>
        <v/>
      </c>
      <c r="J235" s="52"/>
    </row>
    <row r="236" spans="1:10" x14ac:dyDescent="0.25">
      <c r="A236" s="25" t="s">
        <v>219</v>
      </c>
      <c r="B236" s="8" t="s">
        <v>298</v>
      </c>
      <c r="C236" s="15">
        <f>VLOOKUP($A236,RAW!$B$4:$S$283,15,FALSE)</f>
        <v>250803</v>
      </c>
      <c r="D236" s="15">
        <f>VLOOKUP($A236,RAW!$B$4:$S$283,16,FALSE)</f>
        <v>337615</v>
      </c>
      <c r="E236" s="1">
        <f t="shared" si="18"/>
        <v>86812</v>
      </c>
      <c r="F236" s="1">
        <f t="shared" si="19"/>
        <v>34656.083380042786</v>
      </c>
      <c r="G236" s="16">
        <f t="shared" si="20"/>
        <v>52155.916619957214</v>
      </c>
      <c r="H236" s="16">
        <f t="shared" si="21"/>
        <v>52155.916619957214</v>
      </c>
      <c r="I236" s="3">
        <f t="shared" si="22"/>
        <v>0.20795571273053837</v>
      </c>
      <c r="J236" s="52"/>
    </row>
    <row r="237" spans="1:10" x14ac:dyDescent="0.25">
      <c r="A237" s="25" t="s">
        <v>69</v>
      </c>
      <c r="B237" s="8" t="s">
        <v>298</v>
      </c>
      <c r="C237" s="15">
        <f>VLOOKUP($A237,RAW!$B$4:$S$283,15,FALSE)</f>
        <v>5305297</v>
      </c>
      <c r="D237" s="15">
        <f>VLOOKUP($A237,RAW!$B$4:$S$283,16,FALSE)</f>
        <v>5897085</v>
      </c>
      <c r="E237" s="1">
        <f t="shared" si="18"/>
        <v>591788</v>
      </c>
      <c r="F237" s="1">
        <f t="shared" si="19"/>
        <v>733088.58023185865</v>
      </c>
      <c r="G237" s="16">
        <f t="shared" si="20"/>
        <v>-141300.58023185865</v>
      </c>
      <c r="H237" s="16">
        <f t="shared" si="21"/>
        <v>141300.58023185865</v>
      </c>
      <c r="I237" s="3">
        <f t="shared" si="22"/>
        <v>-2.663386804393018E-2</v>
      </c>
      <c r="J237" s="52"/>
    </row>
    <row r="238" spans="1:10" x14ac:dyDescent="0.25">
      <c r="A238" s="25" t="s">
        <v>264</v>
      </c>
      <c r="B238" s="8" t="s">
        <v>298</v>
      </c>
      <c r="C238" s="15">
        <f>VLOOKUP($A238,RAW!$B$4:$S$283,15,FALSE)</f>
        <v>0</v>
      </c>
      <c r="D238" s="15">
        <f>VLOOKUP($A238,RAW!$B$4:$S$283,16,FALSE)</f>
        <v>0</v>
      </c>
      <c r="E238" s="1">
        <f t="shared" si="18"/>
        <v>0</v>
      </c>
      <c r="F238" s="1">
        <f t="shared" si="19"/>
        <v>0</v>
      </c>
      <c r="G238" s="16">
        <f t="shared" si="20"/>
        <v>0</v>
      </c>
      <c r="H238" s="16">
        <f t="shared" si="21"/>
        <v>0</v>
      </c>
      <c r="I238" s="3" t="str">
        <f t="shared" si="22"/>
        <v/>
      </c>
      <c r="J238" s="52"/>
    </row>
    <row r="239" spans="1:10" x14ac:dyDescent="0.25">
      <c r="A239" s="25" t="s">
        <v>72</v>
      </c>
      <c r="B239" s="8" t="s">
        <v>299</v>
      </c>
      <c r="C239" s="15">
        <f>VLOOKUP($A239,RAW!$B$4:$S$283,15,FALSE)</f>
        <v>432427</v>
      </c>
      <c r="D239" s="15">
        <f>VLOOKUP($A239,RAW!$B$4:$S$283,16,FALSE)</f>
        <v>548114</v>
      </c>
      <c r="E239" s="1">
        <f t="shared" si="18"/>
        <v>115687</v>
      </c>
      <c r="F239" s="1">
        <f t="shared" si="19"/>
        <v>59752.978105452334</v>
      </c>
      <c r="G239" s="16">
        <f t="shared" si="20"/>
        <v>55934.021894547666</v>
      </c>
      <c r="H239" s="16">
        <f t="shared" si="21"/>
        <v>55934.021894547666</v>
      </c>
      <c r="I239" s="3">
        <f t="shared" si="22"/>
        <v>0.12934905057858936</v>
      </c>
      <c r="J239" s="52"/>
    </row>
    <row r="240" spans="1:10" x14ac:dyDescent="0.25">
      <c r="A240" s="25" t="s">
        <v>70</v>
      </c>
      <c r="B240" s="8" t="s">
        <v>298</v>
      </c>
      <c r="C240" s="15">
        <f>VLOOKUP($A240,RAW!$B$4:$S$283,15,FALSE)</f>
        <v>1123400</v>
      </c>
      <c r="D240" s="15">
        <f>VLOOKUP($A240,RAW!$B$4:$S$283,16,FALSE)</f>
        <v>1531592</v>
      </c>
      <c r="E240" s="1">
        <f t="shared" si="18"/>
        <v>408192</v>
      </c>
      <c r="F240" s="1">
        <f t="shared" si="19"/>
        <v>155231.97118511368</v>
      </c>
      <c r="G240" s="16">
        <f t="shared" si="20"/>
        <v>252960.02881488632</v>
      </c>
      <c r="H240" s="16">
        <f t="shared" si="21"/>
        <v>252960.02881488632</v>
      </c>
      <c r="I240" s="3">
        <f t="shared" si="22"/>
        <v>0.22517360585266719</v>
      </c>
      <c r="J240" s="52"/>
    </row>
    <row r="241" spans="1:20" x14ac:dyDescent="0.25">
      <c r="A241" s="25" t="s">
        <v>71</v>
      </c>
      <c r="B241" s="8" t="s">
        <v>298</v>
      </c>
      <c r="C241" s="15">
        <f>VLOOKUP($A241,RAW!$B$4:$S$283,15,FALSE)</f>
        <v>1170436</v>
      </c>
      <c r="D241" s="15">
        <f>VLOOKUP($A241,RAW!$B$4:$S$283,16,FALSE)</f>
        <v>390020</v>
      </c>
      <c r="E241" s="1">
        <f t="shared" si="18"/>
        <v>-780416</v>
      </c>
      <c r="F241" s="1">
        <f t="shared" si="19"/>
        <v>161731.4290778171</v>
      </c>
      <c r="G241" s="16">
        <f t="shared" si="20"/>
        <v>-942147.42907781713</v>
      </c>
      <c r="H241" s="16">
        <f t="shared" si="21"/>
        <v>942147.42907781713</v>
      </c>
      <c r="I241" s="3">
        <f t="shared" si="22"/>
        <v>-0.80495424703086471</v>
      </c>
      <c r="J241" s="52"/>
    </row>
    <row r="242" spans="1:20" x14ac:dyDescent="0.25">
      <c r="A242" s="25" t="s">
        <v>109</v>
      </c>
      <c r="B242" s="8" t="s">
        <v>299</v>
      </c>
      <c r="C242" s="15">
        <f>VLOOKUP($A242,RAW!$B$4:$S$283,15,FALSE)</f>
        <v>0</v>
      </c>
      <c r="D242" s="15">
        <f>VLOOKUP($A242,RAW!$B$4:$S$283,16,FALSE)</f>
        <v>0</v>
      </c>
      <c r="E242" s="1">
        <f t="shared" si="18"/>
        <v>0</v>
      </c>
      <c r="F242" s="1">
        <f t="shared" si="19"/>
        <v>0</v>
      </c>
      <c r="G242" s="16">
        <f t="shared" si="20"/>
        <v>0</v>
      </c>
      <c r="H242" s="16">
        <f t="shared" si="21"/>
        <v>0</v>
      </c>
      <c r="I242" s="3" t="str">
        <f t="shared" si="22"/>
        <v/>
      </c>
      <c r="J242" s="52"/>
      <c r="M242" s="89"/>
      <c r="N242" s="89"/>
      <c r="O242" s="89"/>
      <c r="P242" s="89"/>
      <c r="Q242" s="89"/>
      <c r="R242" s="89"/>
      <c r="S242" s="89"/>
      <c r="T242" s="89"/>
    </row>
    <row r="243" spans="1:20" x14ac:dyDescent="0.25">
      <c r="A243" s="25" t="s">
        <v>110</v>
      </c>
      <c r="B243" s="8" t="s">
        <v>299</v>
      </c>
      <c r="C243" s="15">
        <f>VLOOKUP($A243,RAW!$B$4:$S$283,15,FALSE)</f>
        <v>0</v>
      </c>
      <c r="D243" s="15">
        <f>VLOOKUP($A243,RAW!$B$4:$S$283,16,FALSE)</f>
        <v>0</v>
      </c>
      <c r="E243" s="1">
        <f t="shared" si="18"/>
        <v>0</v>
      </c>
      <c r="F243" s="1">
        <f t="shared" si="19"/>
        <v>0</v>
      </c>
      <c r="G243" s="16">
        <f t="shared" si="20"/>
        <v>0</v>
      </c>
      <c r="H243" s="16">
        <f t="shared" si="21"/>
        <v>0</v>
      </c>
      <c r="I243" s="3" t="str">
        <f t="shared" si="22"/>
        <v/>
      </c>
      <c r="J243" s="52"/>
      <c r="M243" s="89"/>
      <c r="N243" s="89"/>
      <c r="O243" s="89"/>
      <c r="P243" s="89"/>
      <c r="Q243" s="89"/>
      <c r="R243" s="89"/>
      <c r="S243" s="89"/>
      <c r="T243" s="89"/>
    </row>
    <row r="244" spans="1:20" x14ac:dyDescent="0.25">
      <c r="A244" s="25" t="s">
        <v>111</v>
      </c>
      <c r="B244" s="8" t="s">
        <v>299</v>
      </c>
      <c r="C244" s="15">
        <f>VLOOKUP($A244,RAW!$B$4:$S$283,15,FALSE)</f>
        <v>305826</v>
      </c>
      <c r="D244" s="15">
        <f>VLOOKUP($A244,RAW!$B$4:$S$283,16,FALSE)</f>
        <v>220776</v>
      </c>
      <c r="E244" s="1">
        <f t="shared" si="18"/>
        <v>-85050</v>
      </c>
      <c r="F244" s="1">
        <f t="shared" si="19"/>
        <v>42259.188908366188</v>
      </c>
      <c r="G244" s="16">
        <f t="shared" si="20"/>
        <v>-127309.1889083662</v>
      </c>
      <c r="H244" s="16">
        <f t="shared" si="21"/>
        <v>127309.1889083662</v>
      </c>
      <c r="I244" s="3">
        <f t="shared" si="22"/>
        <v>-0.41627980913449542</v>
      </c>
      <c r="J244" s="52"/>
      <c r="M244" s="89"/>
      <c r="N244" s="89"/>
      <c r="O244" s="89"/>
      <c r="P244" s="89"/>
      <c r="Q244" s="89"/>
      <c r="R244" s="89"/>
      <c r="S244" s="89"/>
      <c r="T244" s="89"/>
    </row>
    <row r="245" spans="1:20" x14ac:dyDescent="0.25">
      <c r="A245" s="25" t="s">
        <v>73</v>
      </c>
      <c r="B245" s="8" t="s">
        <v>298</v>
      </c>
      <c r="C245" s="15">
        <f>VLOOKUP($A245,RAW!$B$4:$S$283,15,FALSE)</f>
        <v>377412</v>
      </c>
      <c r="D245" s="15">
        <f>VLOOKUP($A245,RAW!$B$4:$S$283,16,FALSE)</f>
        <v>549617</v>
      </c>
      <c r="E245" s="1">
        <f t="shared" si="18"/>
        <v>172205</v>
      </c>
      <c r="F245" s="1">
        <f t="shared" si="19"/>
        <v>52150.978021111026</v>
      </c>
      <c r="G245" s="16">
        <f t="shared" si="20"/>
        <v>120054.02197888898</v>
      </c>
      <c r="H245" s="16">
        <f t="shared" si="21"/>
        <v>120054.02197888898</v>
      </c>
      <c r="I245" s="3">
        <f t="shared" si="22"/>
        <v>0.31809805194029067</v>
      </c>
      <c r="J245" s="52"/>
      <c r="M245" s="89"/>
      <c r="N245" s="89"/>
      <c r="O245" s="89"/>
      <c r="P245" s="89"/>
      <c r="Q245" s="89"/>
      <c r="R245" s="89"/>
      <c r="S245" s="89"/>
      <c r="T245" s="89"/>
    </row>
    <row r="246" spans="1:20" x14ac:dyDescent="0.25">
      <c r="A246" s="25" t="s">
        <v>112</v>
      </c>
      <c r="B246" s="8" t="s">
        <v>298</v>
      </c>
      <c r="C246" s="15">
        <f>VLOOKUP($A246,RAW!$B$4:$S$283,15,FALSE)</f>
        <v>315219</v>
      </c>
      <c r="D246" s="15">
        <f>VLOOKUP($A246,RAW!$B$4:$S$283,16,FALSE)</f>
        <v>418819</v>
      </c>
      <c r="E246" s="1">
        <f t="shared" si="18"/>
        <v>103600</v>
      </c>
      <c r="F246" s="1">
        <f t="shared" si="19"/>
        <v>43557.118323838658</v>
      </c>
      <c r="G246" s="16">
        <f t="shared" si="20"/>
        <v>60042.881676161342</v>
      </c>
      <c r="H246" s="16">
        <f t="shared" si="21"/>
        <v>60042.881676161342</v>
      </c>
      <c r="I246" s="3">
        <f t="shared" si="22"/>
        <v>0.19047989390284642</v>
      </c>
      <c r="J246" s="52"/>
      <c r="M246" s="89"/>
      <c r="N246" s="89"/>
      <c r="O246" s="89"/>
      <c r="P246" s="89"/>
      <c r="Q246" s="89"/>
      <c r="R246" s="89"/>
      <c r="S246" s="89"/>
      <c r="T246" s="89"/>
    </row>
    <row r="247" spans="1:20" x14ac:dyDescent="0.25">
      <c r="A247" s="25" t="s">
        <v>173</v>
      </c>
      <c r="B247" s="8" t="s">
        <v>299</v>
      </c>
      <c r="C247" s="15">
        <f>VLOOKUP($A247,RAW!$B$4:$S$283,15,FALSE)</f>
        <v>180523</v>
      </c>
      <c r="D247" s="15">
        <f>VLOOKUP($A247,RAW!$B$4:$S$283,16,FALSE)</f>
        <v>194406</v>
      </c>
      <c r="E247" s="1">
        <f t="shared" si="18"/>
        <v>13883</v>
      </c>
      <c r="F247" s="1">
        <f t="shared" si="19"/>
        <v>24944.75799737429</v>
      </c>
      <c r="G247" s="16">
        <f t="shared" si="20"/>
        <v>-11061.75799737429</v>
      </c>
      <c r="H247" s="16">
        <f t="shared" si="21"/>
        <v>11061.75799737429</v>
      </c>
      <c r="I247" s="3">
        <f t="shared" si="22"/>
        <v>-6.1276169780993504E-2</v>
      </c>
      <c r="J247" s="52"/>
      <c r="M247" s="89"/>
      <c r="N247" s="89"/>
      <c r="O247" s="89"/>
      <c r="P247" s="89"/>
      <c r="Q247" s="89"/>
      <c r="R247" s="89"/>
      <c r="S247" s="89"/>
      <c r="T247" s="89"/>
    </row>
    <row r="248" spans="1:20" x14ac:dyDescent="0.25">
      <c r="A248" s="25" t="s">
        <v>174</v>
      </c>
      <c r="B248" s="8" t="s">
        <v>299</v>
      </c>
      <c r="C248" s="15">
        <f>VLOOKUP($A248,RAW!$B$4:$S$283,15,FALSE)</f>
        <v>173047</v>
      </c>
      <c r="D248" s="15">
        <f>VLOOKUP($A248,RAW!$B$4:$S$283,16,FALSE)</f>
        <v>141880</v>
      </c>
      <c r="E248" s="1">
        <f t="shared" si="18"/>
        <v>-31167</v>
      </c>
      <c r="F248" s="1">
        <f t="shared" si="19"/>
        <v>23911.72059611035</v>
      </c>
      <c r="G248" s="16">
        <f t="shared" si="20"/>
        <v>-55078.720596110346</v>
      </c>
      <c r="H248" s="16">
        <f t="shared" si="21"/>
        <v>55078.720596110346</v>
      </c>
      <c r="I248" s="3">
        <f t="shared" si="22"/>
        <v>-0.31828763628442186</v>
      </c>
      <c r="J248" s="52"/>
      <c r="M248" s="89"/>
      <c r="N248" s="89"/>
      <c r="O248" s="89"/>
      <c r="P248" s="89"/>
      <c r="Q248" s="89"/>
      <c r="R248" s="89"/>
      <c r="S248" s="89"/>
      <c r="T248" s="89"/>
    </row>
    <row r="249" spans="1:20" x14ac:dyDescent="0.25">
      <c r="A249" s="25" t="s">
        <v>220</v>
      </c>
      <c r="B249" s="8" t="s">
        <v>298</v>
      </c>
      <c r="C249" s="15">
        <f>VLOOKUP($A249,RAW!$B$4:$S$283,15,FALSE)</f>
        <v>3404323</v>
      </c>
      <c r="D249" s="15">
        <f>VLOOKUP($A249,RAW!$B$4:$S$283,16,FALSE)</f>
        <v>3918806</v>
      </c>
      <c r="E249" s="1">
        <f t="shared" si="18"/>
        <v>514483</v>
      </c>
      <c r="F249" s="1">
        <f t="shared" si="19"/>
        <v>470411.04668045201</v>
      </c>
      <c r="G249" s="16">
        <f t="shared" si="20"/>
        <v>44071.953319547989</v>
      </c>
      <c r="H249" s="16">
        <f t="shared" si="21"/>
        <v>44071.953319547989</v>
      </c>
      <c r="I249" s="3">
        <f t="shared" si="22"/>
        <v>1.2945878907362195E-2</v>
      </c>
      <c r="J249" s="52"/>
      <c r="M249" s="89"/>
      <c r="N249" s="89"/>
      <c r="O249" s="89"/>
      <c r="P249" s="89"/>
      <c r="Q249" s="89"/>
      <c r="R249" s="89"/>
      <c r="S249" s="89"/>
      <c r="T249" s="89"/>
    </row>
    <row r="250" spans="1:20" x14ac:dyDescent="0.25">
      <c r="A250" s="25" t="s">
        <v>12</v>
      </c>
      <c r="B250" s="8" t="s">
        <v>298</v>
      </c>
      <c r="C250" s="15">
        <f>VLOOKUP($A250,RAW!$B$4:$S$283,15,FALSE)</f>
        <v>90284</v>
      </c>
      <c r="D250" s="15">
        <f>VLOOKUP($A250,RAW!$B$4:$S$283,16,FALSE)</f>
        <v>75288</v>
      </c>
      <c r="E250" s="1">
        <f t="shared" si="18"/>
        <v>-14996</v>
      </c>
      <c r="F250" s="1">
        <f t="shared" si="19"/>
        <v>12475.488059886775</v>
      </c>
      <c r="G250" s="16">
        <f t="shared" si="20"/>
        <v>-27471.488059886775</v>
      </c>
      <c r="H250" s="16">
        <f t="shared" si="21"/>
        <v>27471.488059886775</v>
      </c>
      <c r="I250" s="3">
        <f t="shared" si="22"/>
        <v>-0.30427858823143389</v>
      </c>
      <c r="J250" s="52"/>
      <c r="M250" s="89"/>
      <c r="N250" s="89"/>
      <c r="O250" s="89"/>
      <c r="P250" s="89"/>
      <c r="Q250" s="89"/>
      <c r="R250" s="89"/>
      <c r="S250" s="89"/>
      <c r="T250" s="89"/>
    </row>
    <row r="251" spans="1:20" x14ac:dyDescent="0.25">
      <c r="A251" s="25" t="s">
        <v>249</v>
      </c>
      <c r="B251" s="8" t="s">
        <v>298</v>
      </c>
      <c r="C251" s="15">
        <f>VLOOKUP($A251,RAW!$B$4:$S$283,15,FALSE)</f>
        <v>46748</v>
      </c>
      <c r="D251" s="15">
        <f>VLOOKUP($A251,RAW!$B$4:$S$283,16,FALSE)</f>
        <v>77485</v>
      </c>
      <c r="E251" s="1">
        <f t="shared" si="18"/>
        <v>30737</v>
      </c>
      <c r="F251" s="1">
        <f t="shared" si="19"/>
        <v>6459.6619093481349</v>
      </c>
      <c r="G251" s="16">
        <f t="shared" si="20"/>
        <v>24277.338090651865</v>
      </c>
      <c r="H251" s="16">
        <f t="shared" si="21"/>
        <v>24277.338090651865</v>
      </c>
      <c r="I251" s="3">
        <f t="shared" si="22"/>
        <v>0.5193235665836371</v>
      </c>
      <c r="J251" s="52"/>
      <c r="M251" s="89"/>
      <c r="N251" s="89"/>
      <c r="O251" s="89"/>
      <c r="P251" s="89"/>
      <c r="Q251" s="89"/>
      <c r="R251" s="89"/>
      <c r="S251" s="89"/>
      <c r="T251" s="89"/>
    </row>
    <row r="252" spans="1:20" x14ac:dyDescent="0.25">
      <c r="A252" s="25" t="s">
        <v>74</v>
      </c>
      <c r="B252" s="8" t="s">
        <v>298</v>
      </c>
      <c r="C252" s="15">
        <f>VLOOKUP($A252,RAW!$B$4:$S$283,15,FALSE)</f>
        <v>51004</v>
      </c>
      <c r="D252" s="15">
        <f>VLOOKUP($A252,RAW!$B$4:$S$283,16,FALSE)</f>
        <v>61955</v>
      </c>
      <c r="E252" s="1">
        <f t="shared" si="18"/>
        <v>10951</v>
      </c>
      <c r="F252" s="1">
        <f t="shared" si="19"/>
        <v>7047.7581078204894</v>
      </c>
      <c r="G252" s="16">
        <f t="shared" si="20"/>
        <v>3903.2418921795106</v>
      </c>
      <c r="H252" s="16">
        <f t="shared" si="21"/>
        <v>3903.2418921795106</v>
      </c>
      <c r="I252" s="3">
        <f t="shared" si="22"/>
        <v>7.6528152540575461E-2</v>
      </c>
      <c r="J252" s="52"/>
      <c r="M252" s="89"/>
      <c r="N252" s="89"/>
      <c r="O252" s="89"/>
      <c r="P252" s="89"/>
      <c r="Q252" s="89"/>
      <c r="R252" s="89"/>
      <c r="S252" s="89"/>
      <c r="T252" s="89"/>
    </row>
    <row r="253" spans="1:20" x14ac:dyDescent="0.25">
      <c r="A253" s="25" t="s">
        <v>250</v>
      </c>
      <c r="B253" s="8" t="s">
        <v>298</v>
      </c>
      <c r="C253" s="15">
        <f>VLOOKUP($A253,RAW!$B$4:$S$283,15,FALSE)</f>
        <v>2028981</v>
      </c>
      <c r="D253" s="15">
        <f>VLOOKUP($A253,RAW!$B$4:$S$283,16,FALSE)</f>
        <v>2437747</v>
      </c>
      <c r="E253" s="1">
        <f t="shared" si="18"/>
        <v>408766</v>
      </c>
      <c r="F253" s="1">
        <f t="shared" si="19"/>
        <v>280365.60452834534</v>
      </c>
      <c r="G253" s="16">
        <f t="shared" si="20"/>
        <v>128400.39547165466</v>
      </c>
      <c r="H253" s="16">
        <f t="shared" si="21"/>
        <v>128400.39547165466</v>
      </c>
      <c r="I253" s="3">
        <f t="shared" si="22"/>
        <v>6.3283192632979143E-2</v>
      </c>
      <c r="J253" s="52"/>
      <c r="M253" s="89"/>
      <c r="N253" s="89"/>
      <c r="O253" s="89"/>
      <c r="P253" s="89"/>
      <c r="Q253" s="89"/>
      <c r="R253" s="89"/>
      <c r="S253" s="89"/>
      <c r="T253" s="89"/>
    </row>
    <row r="254" spans="1:20" x14ac:dyDescent="0.25">
      <c r="A254" s="25" t="s">
        <v>251</v>
      </c>
      <c r="B254" s="8" t="s">
        <v>299</v>
      </c>
      <c r="C254" s="15">
        <f>VLOOKUP($A254,RAW!$B$4:$S$283,15,FALSE)</f>
        <v>63095</v>
      </c>
      <c r="D254" s="15">
        <f>VLOOKUP($A254,RAW!$B$4:$S$283,16,FALSE)</f>
        <v>6628</v>
      </c>
      <c r="E254" s="1">
        <f t="shared" si="18"/>
        <v>-56467</v>
      </c>
      <c r="F254" s="1">
        <f t="shared" si="19"/>
        <v>8718.4985062531141</v>
      </c>
      <c r="G254" s="16">
        <f t="shared" si="20"/>
        <v>-65185.498506253112</v>
      </c>
      <c r="H254" s="16">
        <f t="shared" si="21"/>
        <v>65185.498506253112</v>
      </c>
      <c r="I254" s="3">
        <f t="shared" si="22"/>
        <v>-1.033132554184216</v>
      </c>
      <c r="J254" s="52"/>
      <c r="M254" s="89"/>
      <c r="N254" s="89"/>
      <c r="O254" s="89"/>
      <c r="P254" s="89"/>
      <c r="Q254" s="89"/>
      <c r="R254" s="89"/>
      <c r="S254" s="89"/>
      <c r="T254" s="89"/>
    </row>
    <row r="255" spans="1:20" x14ac:dyDescent="0.25">
      <c r="A255" s="25" t="s">
        <v>221</v>
      </c>
      <c r="B255" s="8" t="s">
        <v>299</v>
      </c>
      <c r="C255" s="15">
        <f>VLOOKUP($A255,RAW!$B$4:$S$283,15,FALSE)</f>
        <v>75090</v>
      </c>
      <c r="D255" s="15">
        <f>VLOOKUP($A255,RAW!$B$4:$S$283,16,FALSE)</f>
        <v>51463</v>
      </c>
      <c r="E255" s="1">
        <f t="shared" si="18"/>
        <v>-23627</v>
      </c>
      <c r="F255" s="1">
        <f t="shared" si="19"/>
        <v>10375.973576900647</v>
      </c>
      <c r="G255" s="16">
        <f t="shared" si="20"/>
        <v>-34002.973576900651</v>
      </c>
      <c r="H255" s="16">
        <f t="shared" si="21"/>
        <v>34002.973576900651</v>
      </c>
      <c r="I255" s="3">
        <f t="shared" si="22"/>
        <v>-0.45282958552271474</v>
      </c>
      <c r="J255" s="52"/>
      <c r="M255" s="89"/>
      <c r="N255" s="89"/>
      <c r="O255" s="89"/>
      <c r="P255" s="89"/>
      <c r="Q255" s="89"/>
      <c r="R255" s="89"/>
      <c r="S255" s="89"/>
      <c r="T255" s="89"/>
    </row>
    <row r="256" spans="1:20" x14ac:dyDescent="0.25">
      <c r="A256" s="25" t="s">
        <v>222</v>
      </c>
      <c r="B256" s="8" t="s">
        <v>299</v>
      </c>
      <c r="C256" s="15">
        <f>VLOOKUP($A256,RAW!$B$4:$S$283,15,FALSE)</f>
        <v>744113</v>
      </c>
      <c r="D256" s="15">
        <f>VLOOKUP($A256,RAW!$B$4:$S$283,16,FALSE)</f>
        <v>792246</v>
      </c>
      <c r="E256" s="1">
        <f t="shared" si="18"/>
        <v>48133</v>
      </c>
      <c r="F256" s="1">
        <f t="shared" si="19"/>
        <v>102821.9047307001</v>
      </c>
      <c r="G256" s="16">
        <f t="shared" si="20"/>
        <v>-54688.904730700102</v>
      </c>
      <c r="H256" s="16">
        <f t="shared" si="21"/>
        <v>54688.904730700102</v>
      </c>
      <c r="I256" s="3">
        <f t="shared" si="22"/>
        <v>-7.3495429767656398E-2</v>
      </c>
      <c r="J256" s="52"/>
      <c r="M256" s="89"/>
      <c r="N256" s="89"/>
      <c r="O256" s="89"/>
      <c r="P256" s="89"/>
      <c r="Q256" s="89"/>
      <c r="R256" s="89"/>
      <c r="S256" s="89"/>
      <c r="T256" s="89"/>
    </row>
    <row r="257" spans="1:20" x14ac:dyDescent="0.25">
      <c r="A257" s="2"/>
      <c r="B257" s="39"/>
      <c r="C257" s="40"/>
      <c r="D257" s="40"/>
      <c r="E257" s="41"/>
      <c r="F257" s="41"/>
      <c r="G257" s="42"/>
      <c r="H257" s="42"/>
      <c r="I257" s="4"/>
      <c r="J257" s="52"/>
      <c r="K257" s="7"/>
      <c r="L257" s="7"/>
      <c r="M257" s="89"/>
      <c r="N257" s="89"/>
      <c r="O257" s="89"/>
      <c r="P257" s="89"/>
      <c r="Q257" s="89"/>
      <c r="R257" s="89"/>
      <c r="S257" s="89"/>
      <c r="T257" s="89"/>
    </row>
    <row r="258" spans="1:20" ht="30" x14ac:dyDescent="0.25">
      <c r="B258" s="21"/>
      <c r="C258" s="49" t="s">
        <v>795</v>
      </c>
      <c r="D258" s="49" t="s">
        <v>316</v>
      </c>
      <c r="E258" s="50" t="s">
        <v>796</v>
      </c>
      <c r="F258" s="27"/>
      <c r="G258" s="51"/>
      <c r="H258" s="51" t="s">
        <v>801</v>
      </c>
      <c r="I258" s="7"/>
      <c r="K258" s="7"/>
      <c r="L258" s="7"/>
      <c r="M258" s="89"/>
      <c r="N258" s="89"/>
      <c r="O258" s="89"/>
      <c r="P258" s="89"/>
      <c r="Q258" s="89"/>
      <c r="R258" s="89"/>
      <c r="S258" s="89"/>
      <c r="T258" s="89"/>
    </row>
    <row r="259" spans="1:20" x14ac:dyDescent="0.25">
      <c r="C259" s="15">
        <f>SUM(C3:C256)</f>
        <v>147625383.08333331</v>
      </c>
      <c r="D259" s="15">
        <f>SUM(D3:D256)</f>
        <v>168024332</v>
      </c>
      <c r="E259" s="5">
        <f>+D259/C259</f>
        <v>1.1381804977613617</v>
      </c>
      <c r="F259" s="15"/>
      <c r="H259" s="15">
        <f>SUM(H3:H256)</f>
        <v>31110077.32295128</v>
      </c>
      <c r="I259" s="15"/>
      <c r="J259" s="74"/>
      <c r="K259" s="7"/>
      <c r="L259" s="7"/>
      <c r="M259" s="89"/>
      <c r="N259" s="89"/>
      <c r="O259" s="89"/>
      <c r="P259" s="89"/>
      <c r="Q259" s="89"/>
      <c r="R259" s="89"/>
      <c r="S259" s="89"/>
      <c r="T259" s="89"/>
    </row>
    <row r="260" spans="1:20" x14ac:dyDescent="0.25">
      <c r="E260" s="5">
        <f>+E259-1</f>
        <v>0.13818049776136165</v>
      </c>
      <c r="K260" s="7"/>
      <c r="L260" s="7"/>
      <c r="M260" s="7"/>
    </row>
    <row r="261" spans="1:20" x14ac:dyDescent="0.25">
      <c r="E261" s="11"/>
      <c r="K261" s="7"/>
      <c r="L261" s="7"/>
      <c r="M261" s="7"/>
    </row>
    <row r="262" spans="1:20" x14ac:dyDescent="0.25">
      <c r="C262" t="s">
        <v>310</v>
      </c>
      <c r="F262" s="17"/>
      <c r="G262" s="43" t="s">
        <v>797</v>
      </c>
    </row>
    <row r="263" spans="1:20" x14ac:dyDescent="0.25">
      <c r="C263" s="46">
        <f>+H259/C259</f>
        <v>0.2107366407671904</v>
      </c>
      <c r="G263" s="8" t="s">
        <v>798</v>
      </c>
      <c r="H263" s="1">
        <f>ABS(SUMIFS(E3:E256,I3:I256,"&lt;"&amp;-1*E260))</f>
        <v>7720660</v>
      </c>
    </row>
    <row r="264" spans="1:20" x14ac:dyDescent="0.25">
      <c r="G264" s="8" t="s">
        <v>799</v>
      </c>
      <c r="H264" s="1">
        <f>SUMIF(G3:G256,"&gt;0")</f>
        <v>15555038.66147563</v>
      </c>
    </row>
    <row r="265" spans="1:20" x14ac:dyDescent="0.25">
      <c r="G265" s="8" t="s">
        <v>802</v>
      </c>
      <c r="H265" s="1">
        <f>+H264+H263</f>
        <v>23275698.661475629</v>
      </c>
    </row>
    <row r="266" spans="1:20" x14ac:dyDescent="0.25">
      <c r="G266" s="8" t="s">
        <v>803</v>
      </c>
      <c r="H266" s="45">
        <f>H265/C259</f>
        <v>0.15766732099409142</v>
      </c>
    </row>
    <row r="269" spans="1:20" x14ac:dyDescent="0.25">
      <c r="C269" s="15"/>
    </row>
    <row r="270" spans="1:20" x14ac:dyDescent="0.25">
      <c r="C270" s="28"/>
    </row>
  </sheetData>
  <sortState ref="A3:I256">
    <sortCondition ref="A3:A256"/>
  </sortState>
  <mergeCells count="1">
    <mergeCell ref="K2:M2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1"/>
  <sheetViews>
    <sheetView workbookViewId="0"/>
  </sheetViews>
  <sheetFormatPr defaultRowHeight="15" x14ac:dyDescent="0.25"/>
  <cols>
    <col min="1" max="1" width="56.28515625" bestFit="1" customWidth="1"/>
    <col min="2" max="2" width="12.42578125" style="8" customWidth="1"/>
    <col min="3" max="3" width="12.85546875" style="8" customWidth="1"/>
    <col min="4" max="4" width="12.5703125" style="8" customWidth="1"/>
    <col min="5" max="5" width="11.42578125" customWidth="1"/>
    <col min="6" max="6" width="13.85546875" style="3" customWidth="1"/>
    <col min="7" max="9" width="11.85546875" customWidth="1"/>
    <col min="10" max="10" width="4" style="53" customWidth="1"/>
    <col min="11" max="11" width="14.140625" customWidth="1"/>
    <col min="12" max="12" width="44.5703125" customWidth="1"/>
    <col min="13" max="14" width="14" customWidth="1"/>
    <col min="15" max="15" width="9.5703125" customWidth="1"/>
  </cols>
  <sheetData>
    <row r="1" spans="1:17" x14ac:dyDescent="0.25">
      <c r="A1" s="25" t="s">
        <v>826</v>
      </c>
      <c r="B1" s="18" t="s">
        <v>846</v>
      </c>
      <c r="E1" s="8"/>
      <c r="J1" s="44"/>
    </row>
    <row r="2" spans="1:17" ht="60" x14ac:dyDescent="0.25">
      <c r="A2" s="25" t="s">
        <v>787</v>
      </c>
      <c r="B2" s="34" t="s">
        <v>788</v>
      </c>
      <c r="C2" s="35">
        <v>2000</v>
      </c>
      <c r="D2" s="35">
        <v>2010</v>
      </c>
      <c r="E2" s="34" t="s">
        <v>789</v>
      </c>
      <c r="F2" s="36" t="s">
        <v>790</v>
      </c>
      <c r="G2" s="34" t="s">
        <v>792</v>
      </c>
      <c r="H2" s="33" t="s">
        <v>791</v>
      </c>
      <c r="I2" s="34" t="s">
        <v>793</v>
      </c>
      <c r="J2" s="71"/>
      <c r="K2" s="95" t="str">
        <f>"Summary Statistics "&amp;A1</f>
        <v>Summary Statistics Decade: 2000 to 2010</v>
      </c>
      <c r="L2" s="96"/>
      <c r="M2" s="97"/>
    </row>
    <row r="3" spans="1:17" x14ac:dyDescent="0.25">
      <c r="A3" t="s">
        <v>14</v>
      </c>
      <c r="B3" s="8" t="s">
        <v>298</v>
      </c>
      <c r="C3" s="15">
        <f>VLOOKUP($A3,RAW!$B$4:$S$283,16,FALSE)</f>
        <v>2095895</v>
      </c>
      <c r="D3" s="15">
        <f>VLOOKUP($A3,RAW!$B$4:$S$283,17,FALSE)</f>
        <v>2368662</v>
      </c>
      <c r="E3" s="1">
        <f t="shared" ref="E3:E66" si="0">D3-C3</f>
        <v>272767</v>
      </c>
      <c r="F3" s="1">
        <f t="shared" ref="F3:F34" si="1">+C3*E$260</f>
        <v>159330.98059776946</v>
      </c>
      <c r="G3" s="16">
        <f t="shared" ref="G3:G66" si="2">+E3-F3</f>
        <v>113436.01940223054</v>
      </c>
      <c r="H3" s="16">
        <f t="shared" ref="H3:H66" si="3">ABS(G3)</f>
        <v>113436.01940223054</v>
      </c>
      <c r="I3" s="3">
        <f>IFERROR(+G3/C3,"")</f>
        <v>5.4122949576305368E-2</v>
      </c>
      <c r="J3" s="52"/>
      <c r="K3" s="9" t="str">
        <f>"Total Jobs in "&amp;C2</f>
        <v>Total Jobs in 2000</v>
      </c>
      <c r="L3" s="9"/>
      <c r="M3" s="12">
        <f>+C259</f>
        <v>167975841</v>
      </c>
      <c r="O3" s="13"/>
    </row>
    <row r="4" spans="1:17" x14ac:dyDescent="0.25">
      <c r="A4" t="s">
        <v>15</v>
      </c>
      <c r="B4" s="8" t="s">
        <v>298</v>
      </c>
      <c r="C4" s="15">
        <f>VLOOKUP($A4,RAW!$B$4:$S$283,16,FALSE)</f>
        <v>52107</v>
      </c>
      <c r="D4" s="15">
        <f>VLOOKUP($A4,RAW!$B$4:$S$283,17,FALSE)</f>
        <v>68502</v>
      </c>
      <c r="E4" s="1">
        <f t="shared" si="0"/>
        <v>16395</v>
      </c>
      <c r="F4" s="1">
        <f t="shared" si="1"/>
        <v>3961.2000629840591</v>
      </c>
      <c r="G4" s="16">
        <f t="shared" si="2"/>
        <v>12433.799937015941</v>
      </c>
      <c r="H4" s="16">
        <f t="shared" si="3"/>
        <v>12433.799937015941</v>
      </c>
      <c r="I4" s="3">
        <f t="shared" ref="I4:I67" si="4">IFERROR(+G4/C4,"")</f>
        <v>0.23862052962204583</v>
      </c>
      <c r="J4" s="52"/>
      <c r="K4" s="9" t="str">
        <f>"Total Jobs in "&amp;D2</f>
        <v>Total Jobs in 2010</v>
      </c>
      <c r="L4" s="9"/>
      <c r="M4" s="12">
        <f>+D259</f>
        <v>180745448</v>
      </c>
    </row>
    <row r="5" spans="1:17" x14ac:dyDescent="0.25">
      <c r="A5" t="s">
        <v>115</v>
      </c>
      <c r="B5" s="8" t="s">
        <v>298</v>
      </c>
      <c r="C5" s="15">
        <f>VLOOKUP($A5,RAW!$B$4:$S$283,16,FALSE)</f>
        <v>238321</v>
      </c>
      <c r="D5" s="15">
        <f>VLOOKUP($A5,RAW!$B$4:$S$283,17,FALSE)</f>
        <v>272368</v>
      </c>
      <c r="E5" s="1">
        <f t="shared" si="0"/>
        <v>34047</v>
      </c>
      <c r="F5" s="1">
        <f t="shared" si="1"/>
        <v>18117.28098356121</v>
      </c>
      <c r="G5" s="16">
        <f t="shared" si="2"/>
        <v>15929.71901643879</v>
      </c>
      <c r="H5" s="16">
        <f t="shared" si="3"/>
        <v>15929.71901643879</v>
      </c>
      <c r="I5" s="3">
        <f t="shared" si="4"/>
        <v>6.6841440814862263E-2</v>
      </c>
      <c r="J5" s="52"/>
      <c r="K5" s="9" t="s">
        <v>319</v>
      </c>
      <c r="L5" s="9"/>
      <c r="M5" s="12">
        <f>M4-M3</f>
        <v>12769607</v>
      </c>
    </row>
    <row r="6" spans="1:17" x14ac:dyDescent="0.25">
      <c r="A6" t="s">
        <v>94</v>
      </c>
      <c r="B6" s="8" t="s">
        <v>298</v>
      </c>
      <c r="C6" s="15">
        <f>VLOOKUP($A6,RAW!$B$4:$S$283,16,FALSE)</f>
        <v>0</v>
      </c>
      <c r="D6" s="15">
        <f>VLOOKUP($A6,RAW!$B$4:$S$283,17,FALSE)</f>
        <v>0</v>
      </c>
      <c r="E6" s="1">
        <f t="shared" si="0"/>
        <v>0</v>
      </c>
      <c r="F6" s="1">
        <f t="shared" si="1"/>
        <v>0</v>
      </c>
      <c r="G6" s="16">
        <f t="shared" si="2"/>
        <v>0</v>
      </c>
      <c r="H6" s="16">
        <f t="shared" si="3"/>
        <v>0</v>
      </c>
      <c r="I6" s="3" t="str">
        <f t="shared" si="4"/>
        <v/>
      </c>
      <c r="J6" s="52"/>
      <c r="K6" s="9" t="s">
        <v>311</v>
      </c>
      <c r="L6" s="9"/>
      <c r="M6" s="37">
        <f>(M5/M3)</f>
        <v>7.602049749523207E-2</v>
      </c>
    </row>
    <row r="7" spans="1:17" x14ac:dyDescent="0.25">
      <c r="A7" t="s">
        <v>48</v>
      </c>
      <c r="B7" s="8" t="s">
        <v>298</v>
      </c>
      <c r="C7" s="15">
        <f>VLOOKUP($A7,RAW!$B$4:$S$283,16,FALSE)</f>
        <v>32641</v>
      </c>
      <c r="D7" s="15">
        <f>VLOOKUP($A7,RAW!$B$4:$S$283,17,FALSE)</f>
        <v>35593</v>
      </c>
      <c r="E7" s="1">
        <f t="shared" si="0"/>
        <v>2952</v>
      </c>
      <c r="F7" s="1">
        <f t="shared" si="1"/>
        <v>2481.385058741871</v>
      </c>
      <c r="G7" s="16">
        <f t="shared" si="2"/>
        <v>470.61494125812897</v>
      </c>
      <c r="H7" s="16">
        <f t="shared" si="3"/>
        <v>470.61494125812897</v>
      </c>
      <c r="I7" s="3">
        <f t="shared" si="4"/>
        <v>1.4417908190868202E-2</v>
      </c>
      <c r="J7" s="52"/>
      <c r="K7" s="9" t="s">
        <v>302</v>
      </c>
      <c r="L7" s="9"/>
      <c r="M7" s="12">
        <f>+M15+M17</f>
        <v>19008921.888086669</v>
      </c>
    </row>
    <row r="8" spans="1:17" x14ac:dyDescent="0.25">
      <c r="A8" t="s">
        <v>16</v>
      </c>
      <c r="B8" s="8" t="s">
        <v>298</v>
      </c>
      <c r="C8" s="15">
        <f>VLOOKUP($A8,RAW!$B$4:$S$283,16,FALSE)</f>
        <v>134051</v>
      </c>
      <c r="D8" s="15">
        <f>VLOOKUP($A8,RAW!$B$4:$S$283,17,FALSE)</f>
        <v>143344</v>
      </c>
      <c r="E8" s="1">
        <f t="shared" si="0"/>
        <v>9293</v>
      </c>
      <c r="F8" s="1">
        <f t="shared" si="1"/>
        <v>10190.623709733358</v>
      </c>
      <c r="G8" s="16">
        <f t="shared" si="2"/>
        <v>-897.62370973335783</v>
      </c>
      <c r="H8" s="16">
        <f t="shared" si="3"/>
        <v>897.62370973335783</v>
      </c>
      <c r="I8" s="3">
        <f t="shared" si="4"/>
        <v>-6.6961358716709149E-3</v>
      </c>
      <c r="J8" s="52"/>
      <c r="K8" s="9" t="s">
        <v>303</v>
      </c>
      <c r="L8" s="9"/>
      <c r="M8" s="12">
        <f>+M16+M18</f>
        <v>-7398915.0604309822</v>
      </c>
    </row>
    <row r="9" spans="1:17" x14ac:dyDescent="0.25">
      <c r="A9" t="s">
        <v>178</v>
      </c>
      <c r="B9" s="8" t="s">
        <v>298</v>
      </c>
      <c r="C9" s="15">
        <f>VLOOKUP($A9,RAW!$B$4:$S$283,16,FALSE)</f>
        <v>0</v>
      </c>
      <c r="D9" s="15">
        <f>VLOOKUP($A9,RAW!$B$4:$S$283,17,FALSE)</f>
        <v>0</v>
      </c>
      <c r="E9" s="1">
        <f t="shared" si="0"/>
        <v>0</v>
      </c>
      <c r="F9" s="1">
        <f t="shared" si="1"/>
        <v>0</v>
      </c>
      <c r="G9" s="16">
        <f t="shared" si="2"/>
        <v>0</v>
      </c>
      <c r="H9" s="16">
        <f t="shared" si="3"/>
        <v>0</v>
      </c>
      <c r="I9" s="3" t="str">
        <f t="shared" si="4"/>
        <v/>
      </c>
      <c r="J9" s="52"/>
      <c r="K9" s="9" t="s">
        <v>300</v>
      </c>
      <c r="L9" s="9"/>
      <c r="M9" s="12">
        <f>+M7-M8</f>
        <v>26407836.94851765</v>
      </c>
    </row>
    <row r="10" spans="1:17" x14ac:dyDescent="0.25">
      <c r="A10" t="s">
        <v>179</v>
      </c>
      <c r="B10" s="8" t="s">
        <v>298</v>
      </c>
      <c r="C10" s="15">
        <f>VLOOKUP($A10,RAW!$B$4:$S$283,16,FALSE)</f>
        <v>0</v>
      </c>
      <c r="D10" s="15">
        <f>VLOOKUP($A10,RAW!$B$4:$S$283,17,FALSE)</f>
        <v>0</v>
      </c>
      <c r="E10" s="1">
        <f t="shared" si="0"/>
        <v>0</v>
      </c>
      <c r="F10" s="1">
        <f t="shared" si="1"/>
        <v>0</v>
      </c>
      <c r="G10" s="16">
        <f t="shared" si="2"/>
        <v>0</v>
      </c>
      <c r="H10" s="16">
        <f t="shared" si="3"/>
        <v>0</v>
      </c>
      <c r="I10" s="3" t="str">
        <f t="shared" si="4"/>
        <v/>
      </c>
      <c r="J10" s="52"/>
      <c r="K10" s="9" t="s">
        <v>312</v>
      </c>
      <c r="L10" s="9"/>
      <c r="M10" s="12">
        <f>+H259</f>
        <v>22894602.377127454</v>
      </c>
    </row>
    <row r="11" spans="1:17" x14ac:dyDescent="0.25">
      <c r="A11" t="s">
        <v>180</v>
      </c>
      <c r="B11" s="8" t="s">
        <v>298</v>
      </c>
      <c r="C11" s="15">
        <f>VLOOKUP($A11,RAW!$B$4:$S$283,16,FALSE)</f>
        <v>0</v>
      </c>
      <c r="D11" s="15">
        <f>VLOOKUP($A11,RAW!$B$4:$S$283,17,FALSE)</f>
        <v>0</v>
      </c>
      <c r="E11" s="1">
        <f t="shared" si="0"/>
        <v>0</v>
      </c>
      <c r="F11" s="1">
        <f t="shared" si="1"/>
        <v>0</v>
      </c>
      <c r="G11" s="16">
        <f t="shared" si="2"/>
        <v>0</v>
      </c>
      <c r="H11" s="16">
        <f t="shared" si="3"/>
        <v>0</v>
      </c>
      <c r="I11" s="3" t="str">
        <f t="shared" si="4"/>
        <v/>
      </c>
      <c r="J11" s="52"/>
      <c r="K11" s="9" t="s">
        <v>310</v>
      </c>
      <c r="L11" s="9"/>
      <c r="M11" s="77">
        <f>+C263</f>
        <v>0.13629699509661899</v>
      </c>
    </row>
    <row r="12" spans="1:17" x14ac:dyDescent="0.25">
      <c r="A12" t="s">
        <v>181</v>
      </c>
      <c r="B12" s="8" t="s">
        <v>298</v>
      </c>
      <c r="C12" s="15">
        <f>VLOOKUP($A12,RAW!$B$4:$S$283,16,FALSE)</f>
        <v>0</v>
      </c>
      <c r="D12" s="15">
        <f>VLOOKUP($A12,RAW!$B$4:$S$283,17,FALSE)</f>
        <v>0</v>
      </c>
      <c r="E12" s="1">
        <f t="shared" si="0"/>
        <v>0</v>
      </c>
      <c r="F12" s="1">
        <f t="shared" si="1"/>
        <v>0</v>
      </c>
      <c r="G12" s="16">
        <f t="shared" si="2"/>
        <v>0</v>
      </c>
      <c r="H12" s="16">
        <f t="shared" si="3"/>
        <v>0</v>
      </c>
      <c r="I12" s="3" t="str">
        <f t="shared" si="4"/>
        <v/>
      </c>
      <c r="J12" s="52"/>
      <c r="K12" s="9" t="s">
        <v>800</v>
      </c>
      <c r="L12" s="9"/>
      <c r="M12" s="77">
        <f>+H266</f>
        <v>0.10877689362819573</v>
      </c>
      <c r="N12" s="7"/>
      <c r="O12" s="7"/>
      <c r="P12" s="7"/>
      <c r="Q12" s="7"/>
    </row>
    <row r="13" spans="1:17" x14ac:dyDescent="0.25">
      <c r="A13" t="s">
        <v>182</v>
      </c>
      <c r="B13" s="8" t="s">
        <v>298</v>
      </c>
      <c r="C13" s="15">
        <f>VLOOKUP($A13,RAW!$B$4:$S$283,16,FALSE)</f>
        <v>0</v>
      </c>
      <c r="D13" s="15">
        <f>VLOOKUP($A13,RAW!$B$4:$S$283,17,FALSE)</f>
        <v>0</v>
      </c>
      <c r="E13" s="1">
        <f t="shared" si="0"/>
        <v>0</v>
      </c>
      <c r="F13" s="1">
        <f t="shared" si="1"/>
        <v>0</v>
      </c>
      <c r="G13" s="16">
        <f t="shared" si="2"/>
        <v>0</v>
      </c>
      <c r="H13" s="16">
        <f t="shared" si="3"/>
        <v>0</v>
      </c>
      <c r="I13" s="3" t="str">
        <f t="shared" si="4"/>
        <v/>
      </c>
      <c r="J13" s="52"/>
      <c r="K13" s="9"/>
      <c r="L13" s="9"/>
      <c r="M13" s="12"/>
      <c r="N13" s="7"/>
      <c r="O13" s="7"/>
      <c r="P13" s="7"/>
      <c r="Q13" s="7"/>
    </row>
    <row r="14" spans="1:17" x14ac:dyDescent="0.25">
      <c r="A14" t="s">
        <v>183</v>
      </c>
      <c r="B14" s="8" t="s">
        <v>298</v>
      </c>
      <c r="C14" s="15">
        <f>VLOOKUP($A14,RAW!$B$4:$S$283,16,FALSE)</f>
        <v>0</v>
      </c>
      <c r="D14" s="15">
        <f>VLOOKUP($A14,RAW!$B$4:$S$283,17,FALSE)</f>
        <v>0</v>
      </c>
      <c r="E14" s="1">
        <f t="shared" si="0"/>
        <v>0</v>
      </c>
      <c r="F14" s="1">
        <f t="shared" si="1"/>
        <v>0</v>
      </c>
      <c r="G14" s="16">
        <f t="shared" si="2"/>
        <v>0</v>
      </c>
      <c r="H14" s="16">
        <f t="shared" si="3"/>
        <v>0</v>
      </c>
      <c r="I14" s="3" t="str">
        <f t="shared" si="4"/>
        <v/>
      </c>
      <c r="J14" s="52"/>
      <c r="K14" s="9" t="s">
        <v>304</v>
      </c>
      <c r="L14" s="9"/>
      <c r="M14" s="9"/>
      <c r="N14" s="75"/>
      <c r="O14" s="7"/>
      <c r="P14" s="7"/>
      <c r="Q14" s="7"/>
    </row>
    <row r="15" spans="1:17" x14ac:dyDescent="0.25">
      <c r="A15" t="s">
        <v>184</v>
      </c>
      <c r="B15" s="8" t="s">
        <v>298</v>
      </c>
      <c r="C15" s="15">
        <f>VLOOKUP($A15,RAW!$B$4:$S$283,16,FALSE)</f>
        <v>0</v>
      </c>
      <c r="D15" s="15">
        <f>VLOOKUP($A15,RAW!$B$4:$S$283,17,FALSE)</f>
        <v>0</v>
      </c>
      <c r="E15" s="1">
        <f t="shared" si="0"/>
        <v>0</v>
      </c>
      <c r="F15" s="1">
        <f t="shared" si="1"/>
        <v>0</v>
      </c>
      <c r="G15" s="16">
        <f t="shared" si="2"/>
        <v>0</v>
      </c>
      <c r="H15" s="16">
        <f t="shared" si="3"/>
        <v>0</v>
      </c>
      <c r="I15" s="3" t="str">
        <f t="shared" si="4"/>
        <v/>
      </c>
      <c r="J15" s="52"/>
      <c r="K15" s="9" t="s">
        <v>299</v>
      </c>
      <c r="L15" s="9" t="s">
        <v>305</v>
      </c>
      <c r="M15" s="10">
        <f>SUMIFS(G:G,B:B,K15,G:G,"&gt;0")</f>
        <v>464838.88808666822</v>
      </c>
      <c r="N15" s="75"/>
      <c r="O15" s="75"/>
      <c r="P15" s="7"/>
      <c r="Q15" s="7"/>
    </row>
    <row r="16" spans="1:17" x14ac:dyDescent="0.25">
      <c r="A16" t="s">
        <v>185</v>
      </c>
      <c r="B16" s="8" t="s">
        <v>298</v>
      </c>
      <c r="C16" s="15">
        <f>VLOOKUP($A16,RAW!$B$4:$S$283,16,FALSE)</f>
        <v>0</v>
      </c>
      <c r="D16" s="15">
        <f>VLOOKUP($A16,RAW!$B$4:$S$283,17,FALSE)</f>
        <v>0</v>
      </c>
      <c r="E16" s="1">
        <f t="shared" si="0"/>
        <v>0</v>
      </c>
      <c r="F16" s="1">
        <f t="shared" si="1"/>
        <v>0</v>
      </c>
      <c r="G16" s="16">
        <f t="shared" si="2"/>
        <v>0</v>
      </c>
      <c r="H16" s="16">
        <f t="shared" si="3"/>
        <v>0</v>
      </c>
      <c r="I16" s="3" t="str">
        <f t="shared" si="4"/>
        <v/>
      </c>
      <c r="J16" s="52"/>
      <c r="K16" s="9"/>
      <c r="L16" s="9" t="s">
        <v>306</v>
      </c>
      <c r="M16" s="10">
        <f>SUMIFS(G:G,B:B,K15,G:G,"&lt;0")</f>
        <v>-2188625.0604309822</v>
      </c>
      <c r="N16" s="7"/>
      <c r="O16" s="76"/>
      <c r="P16" s="7"/>
      <c r="Q16" s="7"/>
    </row>
    <row r="17" spans="1:17" x14ac:dyDescent="0.25">
      <c r="A17" t="s">
        <v>186</v>
      </c>
      <c r="B17" s="8" t="s">
        <v>298</v>
      </c>
      <c r="C17" s="15">
        <f>VLOOKUP($A17,RAW!$B$4:$S$283,16,FALSE)</f>
        <v>0</v>
      </c>
      <c r="D17" s="15">
        <f>VLOOKUP($A17,RAW!$B$4:$S$283,17,FALSE)</f>
        <v>0</v>
      </c>
      <c r="E17" s="1">
        <f t="shared" si="0"/>
        <v>0</v>
      </c>
      <c r="F17" s="1">
        <f t="shared" si="1"/>
        <v>0</v>
      </c>
      <c r="G17" s="16">
        <f t="shared" si="2"/>
        <v>0</v>
      </c>
      <c r="H17" s="16">
        <f t="shared" si="3"/>
        <v>0</v>
      </c>
      <c r="I17" s="3" t="str">
        <f t="shared" si="4"/>
        <v/>
      </c>
      <c r="J17" s="52"/>
      <c r="K17" s="9" t="s">
        <v>298</v>
      </c>
      <c r="L17" s="9" t="s">
        <v>307</v>
      </c>
      <c r="M17" s="10">
        <f>SUMIFS(E:E,B:B,K17,E:E,"&gt;0")</f>
        <v>18544083</v>
      </c>
      <c r="N17" s="7"/>
      <c r="O17" s="27"/>
      <c r="P17" s="7"/>
      <c r="Q17" s="7"/>
    </row>
    <row r="18" spans="1:17" x14ac:dyDescent="0.25">
      <c r="A18" t="s">
        <v>188</v>
      </c>
      <c r="B18" s="8" t="s">
        <v>298</v>
      </c>
      <c r="C18" s="15">
        <f>VLOOKUP($A18,RAW!$B$4:$S$283,16,FALSE)</f>
        <v>0</v>
      </c>
      <c r="D18" s="15">
        <f>VLOOKUP($A18,RAW!$B$4:$S$283,17,FALSE)</f>
        <v>0</v>
      </c>
      <c r="E18" s="1">
        <f t="shared" si="0"/>
        <v>0</v>
      </c>
      <c r="F18" s="1">
        <f t="shared" si="1"/>
        <v>0</v>
      </c>
      <c r="G18" s="16">
        <f t="shared" si="2"/>
        <v>0</v>
      </c>
      <c r="H18" s="16">
        <f t="shared" si="3"/>
        <v>0</v>
      </c>
      <c r="I18" s="3" t="str">
        <f t="shared" si="4"/>
        <v/>
      </c>
      <c r="J18" s="52"/>
      <c r="K18" s="9"/>
      <c r="L18" s="9" t="s">
        <v>308</v>
      </c>
      <c r="M18" s="10">
        <f>SUMIFS(E:E,B:B,K17,E:E,"&lt;0")</f>
        <v>-5210290</v>
      </c>
      <c r="N18" s="7"/>
      <c r="O18" s="7"/>
      <c r="P18" s="7"/>
      <c r="Q18" s="7"/>
    </row>
    <row r="19" spans="1:17" x14ac:dyDescent="0.25">
      <c r="A19" t="s">
        <v>187</v>
      </c>
      <c r="B19" s="8" t="s">
        <v>298</v>
      </c>
      <c r="C19" s="15">
        <f>VLOOKUP($A19,RAW!$B$4:$S$283,16,FALSE)</f>
        <v>0</v>
      </c>
      <c r="D19" s="15">
        <f>VLOOKUP($A19,RAW!$B$4:$S$283,17,FALSE)</f>
        <v>0</v>
      </c>
      <c r="E19" s="1">
        <f t="shared" si="0"/>
        <v>0</v>
      </c>
      <c r="F19" s="1">
        <f t="shared" si="1"/>
        <v>0</v>
      </c>
      <c r="G19" s="16">
        <f t="shared" si="2"/>
        <v>0</v>
      </c>
      <c r="H19" s="16">
        <f t="shared" si="3"/>
        <v>0</v>
      </c>
      <c r="I19" s="3" t="str">
        <f t="shared" si="4"/>
        <v/>
      </c>
      <c r="J19" s="52"/>
      <c r="K19" s="9"/>
      <c r="L19" s="9"/>
      <c r="M19" s="9"/>
      <c r="N19" s="7"/>
      <c r="O19" s="7"/>
      <c r="P19" s="7"/>
      <c r="Q19" s="7"/>
    </row>
    <row r="20" spans="1:17" x14ac:dyDescent="0.25">
      <c r="A20" t="s">
        <v>189</v>
      </c>
      <c r="B20" s="8" t="s">
        <v>298</v>
      </c>
      <c r="C20" s="15">
        <f>VLOOKUP($A20,RAW!$B$4:$S$283,16,FALSE)</f>
        <v>0</v>
      </c>
      <c r="D20" s="15">
        <f>VLOOKUP($A20,RAW!$B$4:$S$283,17,FALSE)</f>
        <v>0</v>
      </c>
      <c r="E20" s="1">
        <f t="shared" si="0"/>
        <v>0</v>
      </c>
      <c r="F20" s="1">
        <f t="shared" si="1"/>
        <v>0</v>
      </c>
      <c r="G20" s="16">
        <f t="shared" si="2"/>
        <v>0</v>
      </c>
      <c r="H20" s="16">
        <f t="shared" si="3"/>
        <v>0</v>
      </c>
      <c r="I20" s="3" t="str">
        <f t="shared" si="4"/>
        <v/>
      </c>
      <c r="J20" s="52"/>
      <c r="K20" s="9" t="s">
        <v>833</v>
      </c>
      <c r="L20" s="9"/>
      <c r="M20" s="72">
        <f>+M15/M10</f>
        <v>2.030342700125071E-2</v>
      </c>
      <c r="N20" s="7"/>
      <c r="O20" s="76"/>
      <c r="P20" s="7"/>
      <c r="Q20" s="7"/>
    </row>
    <row r="21" spans="1:17" x14ac:dyDescent="0.25">
      <c r="A21" t="s">
        <v>17</v>
      </c>
      <c r="B21" s="8" t="s">
        <v>298</v>
      </c>
      <c r="C21" s="15">
        <f>VLOOKUP($A21,RAW!$B$4:$S$283,16,FALSE)</f>
        <v>219422</v>
      </c>
      <c r="D21" s="15">
        <f>VLOOKUP($A21,RAW!$B$4:$S$283,17,FALSE)</f>
        <v>200680</v>
      </c>
      <c r="E21" s="1">
        <f t="shared" si="0"/>
        <v>-18742</v>
      </c>
      <c r="F21" s="1">
        <f t="shared" si="1"/>
        <v>16680.569601398816</v>
      </c>
      <c r="G21" s="16">
        <f t="shared" si="2"/>
        <v>-35422.56960139882</v>
      </c>
      <c r="H21" s="16">
        <f t="shared" si="3"/>
        <v>35422.56960139882</v>
      </c>
      <c r="I21" s="3">
        <f t="shared" si="4"/>
        <v>-0.16143581592273709</v>
      </c>
      <c r="J21" s="52"/>
      <c r="K21" s="9" t="s">
        <v>834</v>
      </c>
      <c r="L21" s="9"/>
      <c r="M21" s="32">
        <f>ABS(+M16/M10)</f>
        <v>9.5595679032954017E-2</v>
      </c>
      <c r="N21" s="7"/>
      <c r="O21" s="27"/>
      <c r="P21" s="7"/>
      <c r="Q21" s="7"/>
    </row>
    <row r="22" spans="1:17" x14ac:dyDescent="0.25">
      <c r="A22" t="s">
        <v>18</v>
      </c>
      <c r="B22" s="8" t="s">
        <v>298</v>
      </c>
      <c r="C22" s="15">
        <f>VLOOKUP($A22,RAW!$B$4:$S$283,16,FALSE)</f>
        <v>292376</v>
      </c>
      <c r="D22" s="15">
        <f>VLOOKUP($A22,RAW!$B$4:$S$283,17,FALSE)</f>
        <v>249177</v>
      </c>
      <c r="E22" s="1">
        <f t="shared" si="0"/>
        <v>-43199</v>
      </c>
      <c r="F22" s="1">
        <f t="shared" si="1"/>
        <v>22226.568975665981</v>
      </c>
      <c r="G22" s="16">
        <f t="shared" si="2"/>
        <v>-65425.568975665985</v>
      </c>
      <c r="H22" s="16">
        <f t="shared" si="3"/>
        <v>65425.568975665985</v>
      </c>
      <c r="I22" s="3">
        <f t="shared" si="4"/>
        <v>-0.2237720229282362</v>
      </c>
      <c r="J22" s="52"/>
      <c r="K22" s="9" t="s">
        <v>835</v>
      </c>
      <c r="L22" s="9"/>
      <c r="M22" s="73">
        <f>+M21+M20</f>
        <v>0.11589910603420472</v>
      </c>
      <c r="N22" s="7"/>
      <c r="O22" s="7"/>
      <c r="P22" s="7"/>
      <c r="Q22" s="7"/>
    </row>
    <row r="23" spans="1:17" x14ac:dyDescent="0.25">
      <c r="A23" t="s">
        <v>190</v>
      </c>
      <c r="B23" s="8" t="s">
        <v>298</v>
      </c>
      <c r="C23" s="15">
        <f>VLOOKUP($A23,RAW!$B$4:$S$283,16,FALSE)</f>
        <v>75754</v>
      </c>
      <c r="D23" s="15">
        <f>VLOOKUP($A23,RAW!$B$4:$S$283,17,FALSE)</f>
        <v>104306</v>
      </c>
      <c r="E23" s="1">
        <f t="shared" si="0"/>
        <v>28552</v>
      </c>
      <c r="F23" s="1">
        <f t="shared" si="1"/>
        <v>5758.856767253812</v>
      </c>
      <c r="G23" s="16">
        <f t="shared" si="2"/>
        <v>22793.143232746188</v>
      </c>
      <c r="H23" s="16">
        <f t="shared" si="3"/>
        <v>22793.143232746188</v>
      </c>
      <c r="I23" s="3">
        <f t="shared" si="4"/>
        <v>0.30088369238253015</v>
      </c>
      <c r="J23" s="52"/>
      <c r="K23" s="9" t="s">
        <v>836</v>
      </c>
      <c r="L23" s="9"/>
      <c r="M23" s="78">
        <f>+M20/M21</f>
        <v>0.21238854315006911</v>
      </c>
      <c r="N23" s="7"/>
      <c r="O23" s="7"/>
      <c r="P23" s="7"/>
      <c r="Q23" s="7"/>
    </row>
    <row r="24" spans="1:17" x14ac:dyDescent="0.25">
      <c r="A24" t="s">
        <v>19</v>
      </c>
      <c r="B24" s="8" t="s">
        <v>298</v>
      </c>
      <c r="C24" s="15">
        <f>VLOOKUP($A24,RAW!$B$4:$S$283,16,FALSE)</f>
        <v>0</v>
      </c>
      <c r="D24" s="15">
        <f>VLOOKUP($A24,RAW!$B$4:$S$283,17,FALSE)</f>
        <v>0</v>
      </c>
      <c r="E24" s="1">
        <f t="shared" si="0"/>
        <v>0</v>
      </c>
      <c r="F24" s="1">
        <f t="shared" si="1"/>
        <v>0</v>
      </c>
      <c r="G24" s="16">
        <f t="shared" si="2"/>
        <v>0</v>
      </c>
      <c r="H24" s="16">
        <f t="shared" si="3"/>
        <v>0</v>
      </c>
      <c r="I24" s="3" t="str">
        <f t="shared" si="4"/>
        <v/>
      </c>
      <c r="J24" s="52"/>
    </row>
    <row r="25" spans="1:17" x14ac:dyDescent="0.25">
      <c r="A25" t="s">
        <v>95</v>
      </c>
      <c r="B25" s="8" t="s">
        <v>298</v>
      </c>
      <c r="C25" s="15">
        <f>VLOOKUP($A25,RAW!$B$4:$S$283,16,FALSE)</f>
        <v>271653</v>
      </c>
      <c r="D25" s="15">
        <f>VLOOKUP($A25,RAW!$B$4:$S$283,17,FALSE)</f>
        <v>233646</v>
      </c>
      <c r="E25" s="1">
        <f t="shared" si="0"/>
        <v>-38007</v>
      </c>
      <c r="F25" s="1">
        <f t="shared" si="1"/>
        <v>20651.196206072284</v>
      </c>
      <c r="G25" s="16">
        <f t="shared" si="2"/>
        <v>-58658.196206072287</v>
      </c>
      <c r="H25" s="16">
        <f t="shared" si="3"/>
        <v>58658.196206072287</v>
      </c>
      <c r="I25" s="3">
        <f t="shared" si="4"/>
        <v>-0.21593060340240045</v>
      </c>
      <c r="J25" s="52"/>
    </row>
    <row r="26" spans="1:17" x14ac:dyDescent="0.25">
      <c r="A26" t="s">
        <v>191</v>
      </c>
      <c r="B26" s="8" t="s">
        <v>298</v>
      </c>
      <c r="C26" s="15">
        <f>VLOOKUP($A26,RAW!$B$4:$S$283,16,FALSE)</f>
        <v>347365</v>
      </c>
      <c r="D26" s="15">
        <f>VLOOKUP($A26,RAW!$B$4:$S$283,17,FALSE)</f>
        <v>374471</v>
      </c>
      <c r="E26" s="1">
        <f t="shared" si="0"/>
        <v>27106</v>
      </c>
      <c r="F26" s="1">
        <f t="shared" si="1"/>
        <v>26406.860112431299</v>
      </c>
      <c r="G26" s="16">
        <f t="shared" si="2"/>
        <v>699.13988756870094</v>
      </c>
      <c r="H26" s="16">
        <f t="shared" si="3"/>
        <v>699.13988756870094</v>
      </c>
      <c r="I26" s="3">
        <f t="shared" si="4"/>
        <v>2.012695255908629E-3</v>
      </c>
      <c r="J26" s="52"/>
    </row>
    <row r="27" spans="1:17" x14ac:dyDescent="0.25">
      <c r="A27" t="s">
        <v>229</v>
      </c>
      <c r="B27" s="8" t="s">
        <v>298</v>
      </c>
      <c r="C27" s="15">
        <f>VLOOKUP($A27,RAW!$B$4:$S$283,16,FALSE)</f>
        <v>2863336</v>
      </c>
      <c r="D27" s="15">
        <f>VLOOKUP($A27,RAW!$B$4:$S$283,17,FALSE)</f>
        <v>4209750</v>
      </c>
      <c r="E27" s="1">
        <f t="shared" si="0"/>
        <v>1346414</v>
      </c>
      <c r="F27" s="1">
        <f t="shared" si="1"/>
        <v>217672.22721600789</v>
      </c>
      <c r="G27" s="16">
        <f t="shared" si="2"/>
        <v>1128741.7727839921</v>
      </c>
      <c r="H27" s="16">
        <f t="shared" si="3"/>
        <v>1128741.7727839921</v>
      </c>
      <c r="I27" s="3">
        <f t="shared" si="4"/>
        <v>0.39420514140987717</v>
      </c>
      <c r="J27" s="52"/>
    </row>
    <row r="28" spans="1:17" x14ac:dyDescent="0.25">
      <c r="A28" t="s">
        <v>96</v>
      </c>
      <c r="B28" s="8" t="s">
        <v>298</v>
      </c>
      <c r="C28" s="15">
        <f>VLOOKUP($A28,RAW!$B$4:$S$283,16,FALSE)</f>
        <v>1085524</v>
      </c>
      <c r="D28" s="15">
        <f>VLOOKUP($A28,RAW!$B$4:$S$283,17,FALSE)</f>
        <v>1406093</v>
      </c>
      <c r="E28" s="1">
        <f t="shared" si="0"/>
        <v>320569</v>
      </c>
      <c r="F28" s="1">
        <f t="shared" si="1"/>
        <v>82522.074523014322</v>
      </c>
      <c r="G28" s="16">
        <f t="shared" si="2"/>
        <v>238046.92547698569</v>
      </c>
      <c r="H28" s="16">
        <f t="shared" si="3"/>
        <v>238046.92547698569</v>
      </c>
      <c r="I28" s="3">
        <f t="shared" si="4"/>
        <v>0.21929218098999717</v>
      </c>
      <c r="J28" s="52"/>
    </row>
    <row r="29" spans="1:17" x14ac:dyDescent="0.25">
      <c r="A29" t="s">
        <v>230</v>
      </c>
      <c r="B29" s="8" t="s">
        <v>298</v>
      </c>
      <c r="C29" s="15">
        <f>VLOOKUP($A29,RAW!$B$4:$S$283,16,FALSE)</f>
        <v>2148520</v>
      </c>
      <c r="D29" s="15">
        <f>VLOOKUP($A29,RAW!$B$4:$S$283,17,FALSE)</f>
        <v>2439963</v>
      </c>
      <c r="E29" s="1">
        <f t="shared" si="0"/>
        <v>291443</v>
      </c>
      <c r="F29" s="1">
        <f t="shared" si="1"/>
        <v>163331.55927845606</v>
      </c>
      <c r="G29" s="16">
        <f t="shared" si="2"/>
        <v>128111.44072154394</v>
      </c>
      <c r="H29" s="16">
        <f t="shared" si="3"/>
        <v>128111.44072154394</v>
      </c>
      <c r="I29" s="3">
        <f t="shared" si="4"/>
        <v>5.9627762702485404E-2</v>
      </c>
      <c r="J29" s="52"/>
    </row>
    <row r="30" spans="1:17" x14ac:dyDescent="0.25">
      <c r="A30" t="s">
        <v>231</v>
      </c>
      <c r="B30" s="8" t="s">
        <v>298</v>
      </c>
      <c r="C30" s="15">
        <f>VLOOKUP($A30,RAW!$B$4:$S$283,16,FALSE)</f>
        <v>693326</v>
      </c>
      <c r="D30" s="15">
        <f>VLOOKUP($A30,RAW!$B$4:$S$283,17,FALSE)</f>
        <v>1057980</v>
      </c>
      <c r="E30" s="1">
        <f t="shared" si="0"/>
        <v>364654</v>
      </c>
      <c r="F30" s="1">
        <f t="shared" si="1"/>
        <v>52706.987446379288</v>
      </c>
      <c r="G30" s="16">
        <f t="shared" si="2"/>
        <v>311947.01255362073</v>
      </c>
      <c r="H30" s="16">
        <f t="shared" si="3"/>
        <v>311947.01255362073</v>
      </c>
      <c r="I30" s="3">
        <f t="shared" si="4"/>
        <v>0.44992833465587723</v>
      </c>
      <c r="J30" s="52"/>
    </row>
    <row r="31" spans="1:17" x14ac:dyDescent="0.25">
      <c r="A31" t="s">
        <v>116</v>
      </c>
      <c r="B31" s="8" t="s">
        <v>299</v>
      </c>
      <c r="C31" s="15">
        <f>VLOOKUP($A31,RAW!$B$4:$S$283,16,FALSE)</f>
        <v>0</v>
      </c>
      <c r="D31" s="15">
        <f>VLOOKUP($A31,RAW!$B$4:$S$283,17,FALSE)</f>
        <v>0</v>
      </c>
      <c r="E31" s="1">
        <f t="shared" si="0"/>
        <v>0</v>
      </c>
      <c r="F31" s="1">
        <f t="shared" si="1"/>
        <v>0</v>
      </c>
      <c r="G31" s="16">
        <f t="shared" si="2"/>
        <v>0</v>
      </c>
      <c r="H31" s="16">
        <f t="shared" si="3"/>
        <v>0</v>
      </c>
      <c r="I31" s="3" t="str">
        <f t="shared" si="4"/>
        <v/>
      </c>
      <c r="J31" s="52"/>
    </row>
    <row r="32" spans="1:17" x14ac:dyDescent="0.25">
      <c r="A32" t="s">
        <v>20</v>
      </c>
      <c r="B32" s="8" t="s">
        <v>298</v>
      </c>
      <c r="C32" s="15">
        <f>VLOOKUP($A32,RAW!$B$4:$S$283,16,FALSE)</f>
        <v>195943</v>
      </c>
      <c r="D32" s="15">
        <f>VLOOKUP($A32,RAW!$B$4:$S$283,17,FALSE)</f>
        <v>245309</v>
      </c>
      <c r="E32" s="1">
        <f t="shared" si="0"/>
        <v>49366</v>
      </c>
      <c r="F32" s="1">
        <f t="shared" si="1"/>
        <v>14895.684340708263</v>
      </c>
      <c r="G32" s="16">
        <f t="shared" si="2"/>
        <v>34470.315659291737</v>
      </c>
      <c r="H32" s="16">
        <f t="shared" si="3"/>
        <v>34470.315659291737</v>
      </c>
      <c r="I32" s="3">
        <f t="shared" si="4"/>
        <v>0.17592011788781298</v>
      </c>
      <c r="J32" s="52"/>
    </row>
    <row r="33" spans="1:10" x14ac:dyDescent="0.25">
      <c r="A33" t="s">
        <v>97</v>
      </c>
      <c r="C33" s="15">
        <f>VLOOKUP($A33,RAW!$B$4:$S$283,16,FALSE)</f>
        <v>0</v>
      </c>
      <c r="D33" s="15">
        <f>VLOOKUP($A33,RAW!$B$4:$S$283,17,FALSE)</f>
        <v>0</v>
      </c>
      <c r="E33" s="1">
        <f t="shared" si="0"/>
        <v>0</v>
      </c>
      <c r="F33" s="1">
        <f t="shared" si="1"/>
        <v>0</v>
      </c>
      <c r="G33" s="16">
        <f t="shared" si="2"/>
        <v>0</v>
      </c>
      <c r="H33" s="16">
        <f t="shared" si="3"/>
        <v>0</v>
      </c>
      <c r="I33" s="3" t="str">
        <f t="shared" si="4"/>
        <v/>
      </c>
      <c r="J33" s="52"/>
    </row>
    <row r="34" spans="1:10" x14ac:dyDescent="0.25">
      <c r="A34" t="s">
        <v>5</v>
      </c>
      <c r="B34" s="8" t="s">
        <v>298</v>
      </c>
      <c r="C34" s="15">
        <f>VLOOKUP($A34,RAW!$B$4:$S$283,16,FALSE)</f>
        <v>225037</v>
      </c>
      <c r="D34" s="15">
        <f>VLOOKUP($A34,RAW!$B$4:$S$283,17,FALSE)</f>
        <v>237010</v>
      </c>
      <c r="E34" s="1">
        <f t="shared" si="0"/>
        <v>11973</v>
      </c>
      <c r="F34" s="1">
        <f t="shared" si="1"/>
        <v>17107.424694834546</v>
      </c>
      <c r="G34" s="16">
        <f t="shared" si="2"/>
        <v>-5134.4246948345462</v>
      </c>
      <c r="H34" s="16">
        <f t="shared" si="3"/>
        <v>5134.4246948345462</v>
      </c>
      <c r="I34" s="3">
        <f t="shared" si="4"/>
        <v>-2.2815913360178755E-2</v>
      </c>
      <c r="J34" s="52"/>
    </row>
    <row r="35" spans="1:10" x14ac:dyDescent="0.25">
      <c r="A35" t="s">
        <v>98</v>
      </c>
      <c r="B35" s="8" t="s">
        <v>299</v>
      </c>
      <c r="C35" s="15">
        <f>VLOOKUP($A35,RAW!$B$4:$S$283,16,FALSE)</f>
        <v>524571</v>
      </c>
      <c r="D35" s="15">
        <f>VLOOKUP($A35,RAW!$B$4:$S$283,17,FALSE)</f>
        <v>518614</v>
      </c>
      <c r="E35" s="1">
        <f t="shared" si="0"/>
        <v>-5957</v>
      </c>
      <c r="F35" s="1">
        <f t="shared" ref="F35:F66" si="5">+C35*E$260</f>
        <v>39878.148391571398</v>
      </c>
      <c r="G35" s="16">
        <f t="shared" si="2"/>
        <v>-45835.148391571398</v>
      </c>
      <c r="H35" s="16">
        <f t="shared" si="3"/>
        <v>45835.148391571398</v>
      </c>
      <c r="I35" s="3">
        <f t="shared" si="4"/>
        <v>-8.7376443592137948E-2</v>
      </c>
      <c r="J35" s="52"/>
    </row>
    <row r="36" spans="1:10" x14ac:dyDescent="0.25">
      <c r="A36" t="s">
        <v>232</v>
      </c>
      <c r="B36" s="8" t="s">
        <v>298</v>
      </c>
      <c r="C36" s="15">
        <f>VLOOKUP($A36,RAW!$B$4:$S$283,16,FALSE)</f>
        <v>1099019</v>
      </c>
      <c r="D36" s="15">
        <f>VLOOKUP($A36,RAW!$B$4:$S$283,17,FALSE)</f>
        <v>1333025</v>
      </c>
      <c r="E36" s="1">
        <f t="shared" si="0"/>
        <v>234006</v>
      </c>
      <c r="F36" s="1">
        <f t="shared" si="5"/>
        <v>83547.971136712484</v>
      </c>
      <c r="G36" s="16">
        <f t="shared" si="2"/>
        <v>150458.02886328753</v>
      </c>
      <c r="H36" s="16">
        <f t="shared" si="3"/>
        <v>150458.02886328753</v>
      </c>
      <c r="I36" s="3">
        <f t="shared" si="4"/>
        <v>0.13690211803734742</v>
      </c>
      <c r="J36" s="52"/>
    </row>
    <row r="37" spans="1:10" x14ac:dyDescent="0.25">
      <c r="A37" t="s">
        <v>3</v>
      </c>
      <c r="B37" s="8" t="s">
        <v>298</v>
      </c>
      <c r="C37" s="15">
        <f>VLOOKUP($A37,RAW!$B$4:$S$283,16,FALSE)</f>
        <v>425592</v>
      </c>
      <c r="D37" s="15">
        <f>VLOOKUP($A37,RAW!$B$4:$S$283,17,FALSE)</f>
        <v>511790</v>
      </c>
      <c r="E37" s="1">
        <f t="shared" si="0"/>
        <v>86198</v>
      </c>
      <c r="F37" s="1">
        <f t="shared" si="5"/>
        <v>32353.715569990818</v>
      </c>
      <c r="G37" s="16">
        <f t="shared" si="2"/>
        <v>53844.284430009182</v>
      </c>
      <c r="H37" s="16">
        <f t="shared" si="3"/>
        <v>53844.284430009182</v>
      </c>
      <c r="I37" s="3">
        <f t="shared" si="4"/>
        <v>0.12651620432247124</v>
      </c>
      <c r="J37" s="52"/>
    </row>
    <row r="38" spans="1:10" x14ac:dyDescent="0.25">
      <c r="A38" t="s">
        <v>49</v>
      </c>
      <c r="B38" s="8" t="s">
        <v>299</v>
      </c>
      <c r="C38" s="15">
        <f>VLOOKUP($A38,RAW!$B$4:$S$283,16,FALSE)</f>
        <v>191127</v>
      </c>
      <c r="D38" s="15">
        <f>VLOOKUP($A38,RAW!$B$4:$S$283,17,FALSE)</f>
        <v>236718</v>
      </c>
      <c r="E38" s="1">
        <f t="shared" si="0"/>
        <v>45591</v>
      </c>
      <c r="F38" s="1">
        <f t="shared" si="5"/>
        <v>14529.569624771226</v>
      </c>
      <c r="G38" s="16">
        <f t="shared" si="2"/>
        <v>31061.430375228774</v>
      </c>
      <c r="H38" s="16">
        <f t="shared" si="3"/>
        <v>31061.430375228774</v>
      </c>
      <c r="I38" s="3">
        <f t="shared" si="4"/>
        <v>0.16251722872869231</v>
      </c>
      <c r="J38" s="52"/>
    </row>
    <row r="39" spans="1:10" x14ac:dyDescent="0.25">
      <c r="A39" t="s">
        <v>6</v>
      </c>
      <c r="C39" s="15">
        <f>VLOOKUP($A39,RAW!$B$4:$S$283,16,FALSE)</f>
        <v>0</v>
      </c>
      <c r="D39" s="15">
        <f>VLOOKUP($A39,RAW!$B$4:$S$283,17,FALSE)</f>
        <v>0</v>
      </c>
      <c r="E39" s="1">
        <f t="shared" si="0"/>
        <v>0</v>
      </c>
      <c r="F39" s="1">
        <f t="shared" si="5"/>
        <v>0</v>
      </c>
      <c r="G39" s="16">
        <f t="shared" si="2"/>
        <v>0</v>
      </c>
      <c r="H39" s="16">
        <f t="shared" si="3"/>
        <v>0</v>
      </c>
      <c r="I39" s="3" t="str">
        <f t="shared" si="4"/>
        <v/>
      </c>
      <c r="J39" s="52"/>
    </row>
    <row r="40" spans="1:10" x14ac:dyDescent="0.25">
      <c r="A40" t="s">
        <v>192</v>
      </c>
      <c r="B40" s="8" t="s">
        <v>298</v>
      </c>
      <c r="C40" s="15">
        <f>VLOOKUP($A40,RAW!$B$4:$S$283,16,FALSE)</f>
        <v>12155</v>
      </c>
      <c r="D40" s="15">
        <f>VLOOKUP($A40,RAW!$B$4:$S$283,17,FALSE)</f>
        <v>11855</v>
      </c>
      <c r="E40" s="1">
        <f t="shared" si="0"/>
        <v>-300</v>
      </c>
      <c r="F40" s="1">
        <f t="shared" si="5"/>
        <v>924.02914705454612</v>
      </c>
      <c r="G40" s="16">
        <f t="shared" si="2"/>
        <v>-1224.0291470545462</v>
      </c>
      <c r="H40" s="16">
        <f t="shared" si="3"/>
        <v>1224.0291470545462</v>
      </c>
      <c r="I40" s="3">
        <f t="shared" si="4"/>
        <v>-0.1007016986470215</v>
      </c>
      <c r="J40" s="52"/>
    </row>
    <row r="41" spans="1:10" x14ac:dyDescent="0.25">
      <c r="A41" t="s">
        <v>234</v>
      </c>
      <c r="B41" s="8" t="s">
        <v>298</v>
      </c>
      <c r="C41" s="15">
        <f>VLOOKUP($A41,RAW!$B$4:$S$283,16,FALSE)</f>
        <v>0</v>
      </c>
      <c r="D41" s="15">
        <f>VLOOKUP($A41,RAW!$B$4:$S$283,17,FALSE)</f>
        <v>0</v>
      </c>
      <c r="E41" s="1">
        <f t="shared" si="0"/>
        <v>0</v>
      </c>
      <c r="F41" s="1">
        <f t="shared" si="5"/>
        <v>0</v>
      </c>
      <c r="G41" s="16">
        <f t="shared" si="2"/>
        <v>0</v>
      </c>
      <c r="H41" s="16">
        <f t="shared" si="3"/>
        <v>0</v>
      </c>
      <c r="I41" s="3" t="str">
        <f t="shared" si="4"/>
        <v/>
      </c>
      <c r="J41" s="52"/>
    </row>
    <row r="42" spans="1:10" x14ac:dyDescent="0.25">
      <c r="A42" t="s">
        <v>193</v>
      </c>
      <c r="B42" s="8" t="s">
        <v>309</v>
      </c>
      <c r="C42" s="15">
        <f>VLOOKUP($A42,RAW!$B$4:$S$283,16,FALSE)</f>
        <v>0</v>
      </c>
      <c r="D42" s="15">
        <f>VLOOKUP($A42,RAW!$B$4:$S$283,17,FALSE)</f>
        <v>0</v>
      </c>
      <c r="E42" s="1">
        <f t="shared" si="0"/>
        <v>0</v>
      </c>
      <c r="F42" s="1">
        <f t="shared" si="5"/>
        <v>0</v>
      </c>
      <c r="G42" s="16">
        <f t="shared" si="2"/>
        <v>0</v>
      </c>
      <c r="H42" s="16">
        <f t="shared" si="3"/>
        <v>0</v>
      </c>
      <c r="I42" s="3" t="str">
        <f t="shared" si="4"/>
        <v/>
      </c>
      <c r="J42" s="52"/>
    </row>
    <row r="43" spans="1:10" x14ac:dyDescent="0.25">
      <c r="A43" t="s">
        <v>125</v>
      </c>
      <c r="B43" s="8" t="s">
        <v>298</v>
      </c>
      <c r="C43" s="15">
        <f>VLOOKUP($A43,RAW!$B$4:$S$283,16,FALSE)</f>
        <v>28450</v>
      </c>
      <c r="D43" s="15">
        <f>VLOOKUP($A43,RAW!$B$4:$S$283,17,FALSE)</f>
        <v>30655</v>
      </c>
      <c r="E43" s="1">
        <f t="shared" si="0"/>
        <v>2205</v>
      </c>
      <c r="F43" s="1">
        <f t="shared" si="5"/>
        <v>2162.7831537393531</v>
      </c>
      <c r="G43" s="16">
        <f t="shared" si="2"/>
        <v>42.216846260646889</v>
      </c>
      <c r="H43" s="16">
        <f t="shared" si="3"/>
        <v>42.216846260646889</v>
      </c>
      <c r="I43" s="3">
        <f t="shared" si="4"/>
        <v>1.4838961778786252E-3</v>
      </c>
      <c r="J43" s="52"/>
    </row>
    <row r="44" spans="1:10" x14ac:dyDescent="0.25">
      <c r="A44" t="s">
        <v>9</v>
      </c>
      <c r="B44" s="8" t="s">
        <v>299</v>
      </c>
      <c r="C44" s="15">
        <f>VLOOKUP($A44,RAW!$B$4:$S$283,16,FALSE)</f>
        <v>63937</v>
      </c>
      <c r="D44" s="15">
        <f>VLOOKUP($A44,RAW!$B$4:$S$283,17,FALSE)</f>
        <v>39438</v>
      </c>
      <c r="E44" s="1">
        <f t="shared" si="0"/>
        <v>-24499</v>
      </c>
      <c r="F44" s="1">
        <f t="shared" si="5"/>
        <v>4860.5225483526547</v>
      </c>
      <c r="G44" s="16">
        <f t="shared" si="2"/>
        <v>-29359.522548352656</v>
      </c>
      <c r="H44" s="16">
        <f t="shared" si="3"/>
        <v>29359.522548352656</v>
      </c>
      <c r="I44" s="3">
        <f t="shared" si="4"/>
        <v>-0.45919455946248111</v>
      </c>
      <c r="J44" s="52"/>
    </row>
    <row r="45" spans="1:10" x14ac:dyDescent="0.25">
      <c r="A45" t="s">
        <v>99</v>
      </c>
      <c r="B45" s="8" t="s">
        <v>299</v>
      </c>
      <c r="C45" s="15">
        <f>VLOOKUP($A45,RAW!$B$4:$S$283,16,FALSE)</f>
        <v>2120587</v>
      </c>
      <c r="D45" s="15">
        <f>VLOOKUP($A45,RAW!$B$4:$S$283,17,FALSE)</f>
        <v>1693717</v>
      </c>
      <c r="E45" s="1">
        <f t="shared" si="0"/>
        <v>-426870</v>
      </c>
      <c r="F45" s="1">
        <f t="shared" si="5"/>
        <v>161208.07872192175</v>
      </c>
      <c r="G45" s="16">
        <f t="shared" si="2"/>
        <v>-588078.07872192177</v>
      </c>
      <c r="H45" s="16">
        <f t="shared" si="3"/>
        <v>588078.07872192177</v>
      </c>
      <c r="I45" s="3">
        <f t="shared" si="4"/>
        <v>-0.27731853431239639</v>
      </c>
      <c r="J45" s="52"/>
    </row>
    <row r="46" spans="1:10" x14ac:dyDescent="0.25">
      <c r="A46" t="s">
        <v>233</v>
      </c>
      <c r="C46" s="15">
        <f>VLOOKUP($A46,RAW!$B$4:$S$283,16,FALSE)</f>
        <v>0</v>
      </c>
      <c r="D46" s="15">
        <f>VLOOKUP($A46,RAW!$B$4:$S$283,17,FALSE)</f>
        <v>0</v>
      </c>
      <c r="E46" s="1">
        <f t="shared" si="0"/>
        <v>0</v>
      </c>
      <c r="F46" s="1">
        <f t="shared" si="5"/>
        <v>0</v>
      </c>
      <c r="G46" s="16">
        <f t="shared" si="2"/>
        <v>0</v>
      </c>
      <c r="H46" s="16">
        <f t="shared" si="3"/>
        <v>0</v>
      </c>
      <c r="I46" s="3" t="str">
        <f t="shared" si="4"/>
        <v/>
      </c>
      <c r="J46" s="52"/>
    </row>
    <row r="47" spans="1:10" x14ac:dyDescent="0.25">
      <c r="A47" t="s">
        <v>194</v>
      </c>
      <c r="B47" s="8" t="s">
        <v>299</v>
      </c>
      <c r="C47" s="15">
        <f>VLOOKUP($A47,RAW!$B$4:$S$283,16,FALSE)</f>
        <v>11254</v>
      </c>
      <c r="D47" s="15">
        <f>VLOOKUP($A47,RAW!$B$4:$S$283,17,FALSE)</f>
        <v>7913</v>
      </c>
      <c r="E47" s="1">
        <f t="shared" si="0"/>
        <v>-3341</v>
      </c>
      <c r="F47" s="1">
        <f t="shared" si="5"/>
        <v>855.53467881134202</v>
      </c>
      <c r="G47" s="16">
        <f t="shared" si="2"/>
        <v>-4196.534678811342</v>
      </c>
      <c r="H47" s="16">
        <f t="shared" si="3"/>
        <v>4196.534678811342</v>
      </c>
      <c r="I47" s="3">
        <f t="shared" si="4"/>
        <v>-0.3728927207047576</v>
      </c>
      <c r="J47" s="52"/>
    </row>
    <row r="48" spans="1:10" x14ac:dyDescent="0.25">
      <c r="A48" t="s">
        <v>126</v>
      </c>
      <c r="B48" s="8" t="s">
        <v>298</v>
      </c>
      <c r="C48" s="15">
        <f>VLOOKUP($A48,RAW!$B$4:$S$283,16,FALSE)</f>
        <v>265608</v>
      </c>
      <c r="D48" s="15">
        <f>VLOOKUP($A48,RAW!$B$4:$S$283,17,FALSE)</f>
        <v>224409</v>
      </c>
      <c r="E48" s="1">
        <f t="shared" si="0"/>
        <v>-41199</v>
      </c>
      <c r="F48" s="1">
        <f t="shared" si="5"/>
        <v>20191.652298713609</v>
      </c>
      <c r="G48" s="16">
        <f t="shared" si="2"/>
        <v>-61390.652298713612</v>
      </c>
      <c r="H48" s="16">
        <f t="shared" si="3"/>
        <v>61390.652298713612</v>
      </c>
      <c r="I48" s="3">
        <f t="shared" si="4"/>
        <v>-0.2311325423131593</v>
      </c>
      <c r="J48" s="52"/>
    </row>
    <row r="49" spans="1:10" x14ac:dyDescent="0.25">
      <c r="A49" t="s">
        <v>195</v>
      </c>
      <c r="B49" s="8" t="s">
        <v>298</v>
      </c>
      <c r="C49" s="15">
        <f>VLOOKUP($A49,RAW!$B$4:$S$283,16,FALSE)</f>
        <v>612180</v>
      </c>
      <c r="D49" s="15">
        <f>VLOOKUP($A49,RAW!$B$4:$S$283,17,FALSE)</f>
        <v>743653</v>
      </c>
      <c r="E49" s="1">
        <f t="shared" si="0"/>
        <v>131473</v>
      </c>
      <c r="F49" s="1">
        <f t="shared" si="5"/>
        <v>46538.228156631187</v>
      </c>
      <c r="G49" s="16">
        <f t="shared" si="2"/>
        <v>84934.771843368813</v>
      </c>
      <c r="H49" s="16">
        <f t="shared" si="3"/>
        <v>84934.771843368813</v>
      </c>
      <c r="I49" s="3">
        <f t="shared" si="4"/>
        <v>0.13874150060990037</v>
      </c>
      <c r="J49" s="52"/>
    </row>
    <row r="50" spans="1:10" x14ac:dyDescent="0.25">
      <c r="A50" t="s">
        <v>80</v>
      </c>
      <c r="B50" s="8" t="s">
        <v>298</v>
      </c>
      <c r="C50" s="15">
        <f>VLOOKUP($A50,RAW!$B$4:$S$283,16,FALSE)</f>
        <v>1553273</v>
      </c>
      <c r="D50" s="15">
        <f>VLOOKUP($A50,RAW!$B$4:$S$283,17,FALSE)</f>
        <v>1291843</v>
      </c>
      <c r="E50" s="1">
        <f t="shared" si="0"/>
        <v>-261430</v>
      </c>
      <c r="F50" s="1">
        <f t="shared" si="5"/>
        <v>118080.58620591165</v>
      </c>
      <c r="G50" s="16">
        <f t="shared" si="2"/>
        <v>-379510.58620591165</v>
      </c>
      <c r="H50" s="16">
        <f t="shared" si="3"/>
        <v>379510.58620591165</v>
      </c>
      <c r="I50" s="3">
        <f t="shared" si="4"/>
        <v>-0.24432960993071512</v>
      </c>
      <c r="J50" s="52"/>
    </row>
    <row r="51" spans="1:10" x14ac:dyDescent="0.25">
      <c r="A51" t="s">
        <v>81</v>
      </c>
      <c r="B51" s="8" t="s">
        <v>299</v>
      </c>
      <c r="C51" s="15">
        <f>VLOOKUP($A51,RAW!$B$4:$S$283,16,FALSE)</f>
        <v>17961</v>
      </c>
      <c r="D51" s="15">
        <f>VLOOKUP($A51,RAW!$B$4:$S$283,17,FALSE)</f>
        <v>12812</v>
      </c>
      <c r="E51" s="1">
        <f t="shared" si="0"/>
        <v>-5149</v>
      </c>
      <c r="F51" s="1">
        <f t="shared" si="5"/>
        <v>1365.4041555118638</v>
      </c>
      <c r="G51" s="16">
        <f t="shared" si="2"/>
        <v>-6514.4041555118638</v>
      </c>
      <c r="H51" s="16">
        <f t="shared" si="3"/>
        <v>6514.4041555118638</v>
      </c>
      <c r="I51" s="3">
        <f t="shared" si="4"/>
        <v>-0.36269718587561184</v>
      </c>
      <c r="J51" s="52"/>
    </row>
    <row r="52" spans="1:10" x14ac:dyDescent="0.25">
      <c r="A52" t="s">
        <v>8</v>
      </c>
      <c r="B52" s="8" t="s">
        <v>298</v>
      </c>
      <c r="C52" s="15">
        <f>VLOOKUP($A52,RAW!$B$4:$S$283,16,FALSE)</f>
        <v>103495</v>
      </c>
      <c r="D52" s="15">
        <f>VLOOKUP($A52,RAW!$B$4:$S$283,17,FALSE)</f>
        <v>79088</v>
      </c>
      <c r="E52" s="1">
        <f t="shared" si="0"/>
        <v>-24407</v>
      </c>
      <c r="F52" s="1">
        <f t="shared" si="5"/>
        <v>7867.7413882690462</v>
      </c>
      <c r="G52" s="16">
        <f t="shared" si="2"/>
        <v>-32274.741388269045</v>
      </c>
      <c r="H52" s="16">
        <f t="shared" si="3"/>
        <v>32274.741388269045</v>
      </c>
      <c r="I52" s="3">
        <f t="shared" si="4"/>
        <v>-0.31184831526420642</v>
      </c>
      <c r="J52" s="52"/>
    </row>
    <row r="53" spans="1:10" x14ac:dyDescent="0.25">
      <c r="A53" t="s">
        <v>127</v>
      </c>
      <c r="B53" s="8" t="s">
        <v>298</v>
      </c>
      <c r="C53" s="15">
        <f>VLOOKUP($A53,RAW!$B$4:$S$283,16,FALSE)</f>
        <v>1726650</v>
      </c>
      <c r="D53" s="15">
        <f>VLOOKUP($A53,RAW!$B$4:$S$283,17,FALSE)</f>
        <v>1732211</v>
      </c>
      <c r="E53" s="1">
        <f t="shared" si="0"/>
        <v>5561</v>
      </c>
      <c r="F53" s="1">
        <f t="shared" si="5"/>
        <v>131260.79200014251</v>
      </c>
      <c r="G53" s="16">
        <f t="shared" si="2"/>
        <v>-125699.79200014251</v>
      </c>
      <c r="H53" s="16">
        <f t="shared" si="3"/>
        <v>125699.79200014251</v>
      </c>
      <c r="I53" s="3">
        <f t="shared" si="4"/>
        <v>-7.2799810036858953E-2</v>
      </c>
      <c r="J53" s="52"/>
    </row>
    <row r="54" spans="1:10" x14ac:dyDescent="0.25">
      <c r="A54" t="s">
        <v>100</v>
      </c>
      <c r="B54" s="8" t="s">
        <v>298</v>
      </c>
      <c r="C54" s="15">
        <f>VLOOKUP($A54,RAW!$B$4:$S$283,16,FALSE)</f>
        <v>4331868</v>
      </c>
      <c r="D54" s="15">
        <f>VLOOKUP($A54,RAW!$B$4:$S$283,17,FALSE)</f>
        <v>5097894</v>
      </c>
      <c r="E54" s="1">
        <f t="shared" si="0"/>
        <v>766026</v>
      </c>
      <c r="F54" s="1">
        <f t="shared" si="5"/>
        <v>329310.76044367609</v>
      </c>
      <c r="G54" s="16">
        <f t="shared" si="2"/>
        <v>436715.23955632391</v>
      </c>
      <c r="H54" s="16">
        <f t="shared" si="3"/>
        <v>436715.23955632391</v>
      </c>
      <c r="I54" s="3">
        <f t="shared" si="4"/>
        <v>0.100814530718924</v>
      </c>
      <c r="J54" s="52"/>
    </row>
    <row r="55" spans="1:10" x14ac:dyDescent="0.25">
      <c r="A55" t="s">
        <v>128</v>
      </c>
      <c r="B55" s="8" t="s">
        <v>298</v>
      </c>
      <c r="C55" s="15">
        <f>VLOOKUP($A55,RAW!$B$4:$S$283,16,FALSE)</f>
        <v>117382</v>
      </c>
      <c r="D55" s="15">
        <f>VLOOKUP($A55,RAW!$B$4:$S$283,17,FALSE)</f>
        <v>99903</v>
      </c>
      <c r="E55" s="1">
        <f t="shared" si="0"/>
        <v>-17479</v>
      </c>
      <c r="F55" s="1">
        <f t="shared" si="5"/>
        <v>8923.4380369853334</v>
      </c>
      <c r="G55" s="16">
        <f t="shared" si="2"/>
        <v>-26402.438036985332</v>
      </c>
      <c r="H55" s="16">
        <f t="shared" si="3"/>
        <v>26402.438036985332</v>
      </c>
      <c r="I55" s="3">
        <f t="shared" si="4"/>
        <v>-0.22492748493794049</v>
      </c>
      <c r="J55" s="52"/>
    </row>
    <row r="56" spans="1:10" x14ac:dyDescent="0.25">
      <c r="A56" t="s">
        <v>196</v>
      </c>
      <c r="B56" s="8" t="s">
        <v>298</v>
      </c>
      <c r="C56" s="15">
        <f>VLOOKUP($A56,RAW!$B$4:$S$283,16,FALSE)</f>
        <v>0</v>
      </c>
      <c r="D56" s="15">
        <f>VLOOKUP($A56,RAW!$B$4:$S$283,17,FALSE)</f>
        <v>0</v>
      </c>
      <c r="E56" s="1">
        <f t="shared" si="0"/>
        <v>0</v>
      </c>
      <c r="F56" s="1">
        <f t="shared" si="5"/>
        <v>0</v>
      </c>
      <c r="G56" s="16">
        <f t="shared" si="2"/>
        <v>0</v>
      </c>
      <c r="H56" s="16">
        <f t="shared" si="3"/>
        <v>0</v>
      </c>
      <c r="I56" s="3" t="str">
        <f t="shared" si="4"/>
        <v/>
      </c>
      <c r="J56" s="52"/>
    </row>
    <row r="57" spans="1:10" x14ac:dyDescent="0.25">
      <c r="A57" t="s">
        <v>235</v>
      </c>
      <c r="B57" s="8" t="s">
        <v>298</v>
      </c>
      <c r="C57" s="15">
        <f>VLOOKUP($A57,RAW!$B$4:$S$283,16,FALSE)</f>
        <v>1747012</v>
      </c>
      <c r="D57" s="15">
        <f>VLOOKUP($A57,RAW!$B$4:$S$283,17,FALSE)</f>
        <v>2049557</v>
      </c>
      <c r="E57" s="1">
        <f t="shared" si="0"/>
        <v>302545</v>
      </c>
      <c r="F57" s="1">
        <f t="shared" si="5"/>
        <v>132808.72137014041</v>
      </c>
      <c r="G57" s="16">
        <f t="shared" si="2"/>
        <v>169736.27862985959</v>
      </c>
      <c r="H57" s="16">
        <f t="shared" si="3"/>
        <v>169736.27862985959</v>
      </c>
      <c r="I57" s="3">
        <f t="shared" si="4"/>
        <v>9.7158049646974137E-2</v>
      </c>
      <c r="J57" s="52"/>
    </row>
    <row r="58" spans="1:10" x14ac:dyDescent="0.25">
      <c r="A58" t="s">
        <v>21</v>
      </c>
      <c r="B58" s="8" t="s">
        <v>298</v>
      </c>
      <c r="C58" s="15">
        <f>VLOOKUP($A58,RAW!$B$4:$S$283,16,FALSE)</f>
        <v>126190</v>
      </c>
      <c r="D58" s="15">
        <f>VLOOKUP($A58,RAW!$B$4:$S$283,17,FALSE)</f>
        <v>93936</v>
      </c>
      <c r="E58" s="1">
        <f t="shared" si="0"/>
        <v>-32254</v>
      </c>
      <c r="F58" s="1">
        <f t="shared" si="5"/>
        <v>9593.0265789233381</v>
      </c>
      <c r="G58" s="16">
        <f t="shared" si="2"/>
        <v>-41847.026578923338</v>
      </c>
      <c r="H58" s="16">
        <f t="shared" si="3"/>
        <v>41847.026578923338</v>
      </c>
      <c r="I58" s="3">
        <f t="shared" si="4"/>
        <v>-0.33161919786768634</v>
      </c>
      <c r="J58" s="52"/>
    </row>
    <row r="59" spans="1:10" x14ac:dyDescent="0.25">
      <c r="A59" t="s">
        <v>0</v>
      </c>
      <c r="B59" s="8" t="s">
        <v>298</v>
      </c>
      <c r="C59" s="15">
        <f>VLOOKUP($A59,RAW!$B$4:$S$283,16,FALSE)</f>
        <v>444166</v>
      </c>
      <c r="D59" s="15">
        <f>VLOOKUP($A59,RAW!$B$4:$S$283,17,FALSE)</f>
        <v>492280</v>
      </c>
      <c r="E59" s="1">
        <f t="shared" si="0"/>
        <v>48114</v>
      </c>
      <c r="F59" s="1">
        <f t="shared" si="5"/>
        <v>33765.720290467259</v>
      </c>
      <c r="G59" s="16">
        <f t="shared" si="2"/>
        <v>14348.279709532741</v>
      </c>
      <c r="H59" s="16">
        <f t="shared" si="3"/>
        <v>14348.279709532741</v>
      </c>
      <c r="I59" s="3">
        <f t="shared" si="4"/>
        <v>3.2303867719574983E-2</v>
      </c>
      <c r="J59" s="52"/>
    </row>
    <row r="60" spans="1:10" x14ac:dyDescent="0.25">
      <c r="A60" t="s">
        <v>113</v>
      </c>
      <c r="B60" s="8" t="s">
        <v>298</v>
      </c>
      <c r="C60" s="15">
        <f>VLOOKUP($A60,RAW!$B$4:$S$283,16,FALSE)</f>
        <v>12943790</v>
      </c>
      <c r="D60" s="15">
        <f>VLOOKUP($A60,RAW!$B$4:$S$283,17,FALSE)</f>
        <v>13829534</v>
      </c>
      <c r="E60" s="1">
        <f t="shared" si="0"/>
        <v>885744</v>
      </c>
      <c r="F60" s="1">
        <f t="shared" si="5"/>
        <v>983993.35527381033</v>
      </c>
      <c r="G60" s="16">
        <f t="shared" si="2"/>
        <v>-98249.355273810332</v>
      </c>
      <c r="H60" s="16">
        <f t="shared" si="3"/>
        <v>98249.355273810332</v>
      </c>
      <c r="I60" s="3">
        <f t="shared" si="4"/>
        <v>-7.5904627063487842E-3</v>
      </c>
      <c r="J60" s="52"/>
    </row>
    <row r="61" spans="1:10" x14ac:dyDescent="0.25">
      <c r="A61" t="s">
        <v>101</v>
      </c>
      <c r="B61" s="8" t="s">
        <v>298</v>
      </c>
      <c r="C61" s="15">
        <f>VLOOKUP($A61,RAW!$B$4:$S$283,16,FALSE)</f>
        <v>256842</v>
      </c>
      <c r="D61" s="15">
        <f>VLOOKUP($A61,RAW!$B$4:$S$283,17,FALSE)</f>
        <v>289596</v>
      </c>
      <c r="E61" s="1">
        <f t="shared" si="0"/>
        <v>32754</v>
      </c>
      <c r="F61" s="1">
        <f t="shared" si="5"/>
        <v>19525.256617670402</v>
      </c>
      <c r="G61" s="16">
        <f t="shared" si="2"/>
        <v>13228.743382329598</v>
      </c>
      <c r="H61" s="16">
        <f t="shared" si="3"/>
        <v>13228.743382329598</v>
      </c>
      <c r="I61" s="3">
        <f t="shared" si="4"/>
        <v>5.1505374441600665E-2</v>
      </c>
      <c r="J61" s="52"/>
    </row>
    <row r="62" spans="1:10" x14ac:dyDescent="0.25">
      <c r="A62" t="s">
        <v>23</v>
      </c>
      <c r="B62" s="8" t="s">
        <v>298</v>
      </c>
      <c r="C62" s="15">
        <f>VLOOKUP($A62,RAW!$B$4:$S$283,16,FALSE)</f>
        <v>0</v>
      </c>
      <c r="D62" s="15">
        <f>VLOOKUP($A62,RAW!$B$4:$S$283,17,FALSE)</f>
        <v>0</v>
      </c>
      <c r="E62" s="1">
        <f t="shared" si="0"/>
        <v>0</v>
      </c>
      <c r="F62" s="1">
        <f t="shared" si="5"/>
        <v>0</v>
      </c>
      <c r="G62" s="16">
        <f t="shared" si="2"/>
        <v>0</v>
      </c>
      <c r="H62" s="16">
        <f t="shared" si="3"/>
        <v>0</v>
      </c>
      <c r="I62" s="3" t="str">
        <f t="shared" si="4"/>
        <v/>
      </c>
      <c r="J62" s="52"/>
    </row>
    <row r="63" spans="1:10" x14ac:dyDescent="0.25">
      <c r="A63" t="s">
        <v>129</v>
      </c>
      <c r="B63" s="8" t="s">
        <v>299</v>
      </c>
      <c r="C63" s="15">
        <f>VLOOKUP($A63,RAW!$B$4:$S$283,16,FALSE)</f>
        <v>98206</v>
      </c>
      <c r="D63" s="15">
        <f>VLOOKUP($A63,RAW!$B$4:$S$283,17,FALSE)</f>
        <v>48052</v>
      </c>
      <c r="E63" s="1">
        <f t="shared" si="0"/>
        <v>-50154</v>
      </c>
      <c r="F63" s="1">
        <f t="shared" si="5"/>
        <v>7465.6689770167632</v>
      </c>
      <c r="G63" s="16">
        <f t="shared" si="2"/>
        <v>-57619.668977016765</v>
      </c>
      <c r="H63" s="16">
        <f t="shared" si="3"/>
        <v>57619.668977016765</v>
      </c>
      <c r="I63" s="3">
        <f t="shared" si="4"/>
        <v>-0.58672249126343368</v>
      </c>
      <c r="J63" s="52"/>
    </row>
    <row r="64" spans="1:10" x14ac:dyDescent="0.25">
      <c r="A64" t="s">
        <v>197</v>
      </c>
      <c r="B64" s="8" t="s">
        <v>298</v>
      </c>
      <c r="C64" s="15">
        <f>VLOOKUP($A64,RAW!$B$4:$S$283,16,FALSE)</f>
        <v>0</v>
      </c>
      <c r="D64" s="15">
        <f>VLOOKUP($A64,RAW!$B$4:$S$283,17,FALSE)</f>
        <v>0</v>
      </c>
      <c r="E64" s="1">
        <f t="shared" si="0"/>
        <v>0</v>
      </c>
      <c r="F64" s="1">
        <f t="shared" si="5"/>
        <v>0</v>
      </c>
      <c r="G64" s="16">
        <f t="shared" si="2"/>
        <v>0</v>
      </c>
      <c r="H64" s="16">
        <f t="shared" si="3"/>
        <v>0</v>
      </c>
      <c r="I64" s="3" t="str">
        <f t="shared" si="4"/>
        <v/>
      </c>
      <c r="J64" s="52"/>
    </row>
    <row r="65" spans="1:10" x14ac:dyDescent="0.25">
      <c r="A65" t="s">
        <v>82</v>
      </c>
      <c r="B65" s="8" t="s">
        <v>298</v>
      </c>
      <c r="C65" s="15">
        <f>VLOOKUP($A65,RAW!$B$4:$S$283,16,FALSE)</f>
        <v>53942</v>
      </c>
      <c r="D65" s="15">
        <f>VLOOKUP($A65,RAW!$B$4:$S$283,17,FALSE)</f>
        <v>49768</v>
      </c>
      <c r="E65" s="1">
        <f t="shared" si="0"/>
        <v>-4174</v>
      </c>
      <c r="F65" s="1">
        <f t="shared" si="5"/>
        <v>4100.69767588781</v>
      </c>
      <c r="G65" s="16">
        <f t="shared" si="2"/>
        <v>-8274.69767588781</v>
      </c>
      <c r="H65" s="16">
        <f t="shared" si="3"/>
        <v>8274.69767588781</v>
      </c>
      <c r="I65" s="3">
        <f t="shared" si="4"/>
        <v>-0.15339990500700401</v>
      </c>
      <c r="J65" s="52"/>
    </row>
    <row r="66" spans="1:10" x14ac:dyDescent="0.25">
      <c r="A66" t="s">
        <v>236</v>
      </c>
      <c r="B66" s="8" t="s">
        <v>298</v>
      </c>
      <c r="C66" s="15">
        <f>VLOOKUP($A66,RAW!$B$4:$S$283,16,FALSE)</f>
        <v>4339785</v>
      </c>
      <c r="D66" s="15">
        <f>VLOOKUP($A66,RAW!$B$4:$S$283,17,FALSE)</f>
        <v>5497154</v>
      </c>
      <c r="E66" s="1">
        <f t="shared" si="0"/>
        <v>1157369</v>
      </c>
      <c r="F66" s="1">
        <f t="shared" si="5"/>
        <v>329912.61472234584</v>
      </c>
      <c r="G66" s="16">
        <f t="shared" si="2"/>
        <v>827456.38527765416</v>
      </c>
      <c r="H66" s="16">
        <f t="shared" si="3"/>
        <v>827456.38527765416</v>
      </c>
      <c r="I66" s="3">
        <f t="shared" si="4"/>
        <v>0.19066759880446937</v>
      </c>
      <c r="J66" s="52"/>
    </row>
    <row r="67" spans="1:10" x14ac:dyDescent="0.25">
      <c r="A67" t="s">
        <v>237</v>
      </c>
      <c r="B67" s="8" t="s">
        <v>298</v>
      </c>
      <c r="C67" s="15">
        <f>VLOOKUP($A67,RAW!$B$4:$S$283,16,FALSE)</f>
        <v>292648</v>
      </c>
      <c r="D67" s="15">
        <f>VLOOKUP($A67,RAW!$B$4:$S$283,17,FALSE)</f>
        <v>377971</v>
      </c>
      <c r="E67" s="1">
        <f t="shared" ref="E67:E130" si="6">D67-C67</f>
        <v>85323</v>
      </c>
      <c r="F67" s="1">
        <f t="shared" ref="F67:F98" si="7">+C67*E$260</f>
        <v>22247.246550984684</v>
      </c>
      <c r="G67" s="16">
        <f t="shared" ref="G67:G130" si="8">+E67-F67</f>
        <v>63075.753449015319</v>
      </c>
      <c r="H67" s="16">
        <f t="shared" ref="H67:H130" si="9">ABS(G67)</f>
        <v>63075.753449015319</v>
      </c>
      <c r="I67" s="3">
        <f t="shared" si="4"/>
        <v>0.21553454473980796</v>
      </c>
      <c r="J67" s="52"/>
    </row>
    <row r="68" spans="1:10" x14ac:dyDescent="0.25">
      <c r="A68" t="s">
        <v>175</v>
      </c>
      <c r="B68" s="8" t="s">
        <v>298</v>
      </c>
      <c r="C68" s="15">
        <f>VLOOKUP($A68,RAW!$B$4:$S$283,16,FALSE)</f>
        <v>0</v>
      </c>
      <c r="D68" s="15">
        <f>VLOOKUP($A68,RAW!$B$4:$S$283,17,FALSE)</f>
        <v>0</v>
      </c>
      <c r="E68" s="1">
        <f t="shared" si="6"/>
        <v>0</v>
      </c>
      <c r="F68" s="1">
        <f t="shared" si="7"/>
        <v>0</v>
      </c>
      <c r="G68" s="16">
        <f t="shared" si="8"/>
        <v>0</v>
      </c>
      <c r="H68" s="16">
        <f t="shared" si="9"/>
        <v>0</v>
      </c>
      <c r="I68" s="3" t="str">
        <f t="shared" ref="I68:I131" si="10">IFERROR(+G68/C68,"")</f>
        <v/>
      </c>
      <c r="J68" s="52"/>
    </row>
    <row r="69" spans="1:10" x14ac:dyDescent="0.25">
      <c r="A69" t="s">
        <v>130</v>
      </c>
      <c r="B69" s="8" t="s">
        <v>298</v>
      </c>
      <c r="C69" s="15">
        <f>VLOOKUP($A69,RAW!$B$4:$S$283,16,FALSE)</f>
        <v>96122</v>
      </c>
      <c r="D69" s="15">
        <f>VLOOKUP($A69,RAW!$B$4:$S$283,17,FALSE)</f>
        <v>102731</v>
      </c>
      <c r="E69" s="1">
        <f t="shared" si="6"/>
        <v>6609</v>
      </c>
      <c r="F69" s="1">
        <f t="shared" si="7"/>
        <v>7307.2422602366996</v>
      </c>
      <c r="G69" s="16">
        <f t="shared" si="8"/>
        <v>-698.24226023669962</v>
      </c>
      <c r="H69" s="16">
        <f t="shared" si="9"/>
        <v>698.24226023669962</v>
      </c>
      <c r="I69" s="3">
        <f t="shared" si="10"/>
        <v>-7.2641253847891179E-3</v>
      </c>
      <c r="J69" s="52"/>
    </row>
    <row r="70" spans="1:10" x14ac:dyDescent="0.25">
      <c r="A70" t="s">
        <v>83</v>
      </c>
      <c r="B70" s="8" t="s">
        <v>298</v>
      </c>
      <c r="C70" s="15">
        <f>VLOOKUP($A70,RAW!$B$4:$S$283,16,FALSE)</f>
        <v>0</v>
      </c>
      <c r="D70" s="15">
        <f>VLOOKUP($A70,RAW!$B$4:$S$283,17,FALSE)</f>
        <v>0</v>
      </c>
      <c r="E70" s="1">
        <f t="shared" si="6"/>
        <v>0</v>
      </c>
      <c r="F70" s="1">
        <f t="shared" si="7"/>
        <v>0</v>
      </c>
      <c r="G70" s="16">
        <f t="shared" si="8"/>
        <v>0</v>
      </c>
      <c r="H70" s="16">
        <f t="shared" si="9"/>
        <v>0</v>
      </c>
      <c r="I70" s="3" t="str">
        <f t="shared" si="10"/>
        <v/>
      </c>
      <c r="J70" s="52"/>
    </row>
    <row r="71" spans="1:10" x14ac:dyDescent="0.25">
      <c r="A71" t="s">
        <v>25</v>
      </c>
      <c r="B71" s="8" t="s">
        <v>298</v>
      </c>
      <c r="C71" s="15">
        <f>VLOOKUP($A71,RAW!$B$4:$S$283,16,FALSE)</f>
        <v>36767</v>
      </c>
      <c r="D71" s="15">
        <f>VLOOKUP($A71,RAW!$B$4:$S$283,17,FALSE)</f>
        <v>33614</v>
      </c>
      <c r="E71" s="1">
        <f t="shared" si="6"/>
        <v>-3153</v>
      </c>
      <c r="F71" s="1">
        <f t="shared" si="7"/>
        <v>2795.0456314071985</v>
      </c>
      <c r="G71" s="16">
        <f t="shared" si="8"/>
        <v>-5948.045631407198</v>
      </c>
      <c r="H71" s="16">
        <f t="shared" si="9"/>
        <v>5948.045631407198</v>
      </c>
      <c r="I71" s="3">
        <f t="shared" si="10"/>
        <v>-0.16177674630530633</v>
      </c>
      <c r="J71" s="52"/>
    </row>
    <row r="72" spans="1:10" x14ac:dyDescent="0.25">
      <c r="A72" t="s">
        <v>131</v>
      </c>
      <c r="B72" s="8" t="s">
        <v>298</v>
      </c>
      <c r="C72" s="15">
        <f>VLOOKUP($A72,RAW!$B$4:$S$283,16,FALSE)</f>
        <v>0</v>
      </c>
      <c r="D72" s="15">
        <f>VLOOKUP($A72,RAW!$B$4:$S$283,17,FALSE)</f>
        <v>0</v>
      </c>
      <c r="E72" s="1">
        <f t="shared" si="6"/>
        <v>0</v>
      </c>
      <c r="F72" s="1">
        <f t="shared" si="7"/>
        <v>0</v>
      </c>
      <c r="G72" s="16">
        <f t="shared" si="8"/>
        <v>0</v>
      </c>
      <c r="H72" s="16">
        <f t="shared" si="9"/>
        <v>0</v>
      </c>
      <c r="I72" s="3" t="str">
        <f t="shared" si="10"/>
        <v/>
      </c>
      <c r="J72" s="52"/>
    </row>
    <row r="73" spans="1:10" x14ac:dyDescent="0.25">
      <c r="A73" t="s">
        <v>198</v>
      </c>
      <c r="B73" s="8" t="s">
        <v>298</v>
      </c>
      <c r="C73" s="15">
        <f>VLOOKUP($A73,RAW!$B$4:$S$283,16,FALSE)</f>
        <v>62454</v>
      </c>
      <c r="D73" s="15">
        <f>VLOOKUP($A73,RAW!$B$4:$S$283,17,FALSE)</f>
        <v>50134</v>
      </c>
      <c r="E73" s="1">
        <f t="shared" si="6"/>
        <v>-12320</v>
      </c>
      <c r="F73" s="1">
        <f t="shared" si="7"/>
        <v>4747.7841505672259</v>
      </c>
      <c r="G73" s="16">
        <f t="shared" si="8"/>
        <v>-17067.784150567226</v>
      </c>
      <c r="H73" s="16">
        <f t="shared" si="9"/>
        <v>17067.784150567226</v>
      </c>
      <c r="I73" s="3">
        <f t="shared" si="10"/>
        <v>-0.27328568467299491</v>
      </c>
      <c r="J73" s="52"/>
    </row>
    <row r="74" spans="1:10" x14ac:dyDescent="0.25">
      <c r="A74" t="s">
        <v>117</v>
      </c>
      <c r="B74" s="8" t="s">
        <v>298</v>
      </c>
      <c r="C74" s="15">
        <f>VLOOKUP($A74,RAW!$B$4:$S$283,16,FALSE)</f>
        <v>92185</v>
      </c>
      <c r="D74" s="15">
        <f>VLOOKUP($A74,RAW!$B$4:$S$283,17,FALSE)</f>
        <v>115134</v>
      </c>
      <c r="E74" s="1">
        <f t="shared" si="6"/>
        <v>22949</v>
      </c>
      <c r="F74" s="1">
        <f t="shared" si="7"/>
        <v>7007.9495615979713</v>
      </c>
      <c r="G74" s="16">
        <f t="shared" si="8"/>
        <v>15941.050438402028</v>
      </c>
      <c r="H74" s="16">
        <f t="shared" si="9"/>
        <v>15941.050438402028</v>
      </c>
      <c r="I74" s="3">
        <f t="shared" si="10"/>
        <v>0.17292455864188347</v>
      </c>
      <c r="J74" s="52"/>
    </row>
    <row r="75" spans="1:10" x14ac:dyDescent="0.25">
      <c r="A75" t="s">
        <v>1</v>
      </c>
      <c r="B75" s="8" t="s">
        <v>298</v>
      </c>
      <c r="C75" s="15">
        <f>VLOOKUP($A75,RAW!$B$4:$S$283,16,FALSE)</f>
        <v>170081</v>
      </c>
      <c r="D75" s="15">
        <f>VLOOKUP($A75,RAW!$B$4:$S$283,17,FALSE)</f>
        <v>177562</v>
      </c>
      <c r="E75" s="1">
        <f t="shared" si="6"/>
        <v>7481</v>
      </c>
      <c r="F75" s="1">
        <f t="shared" si="7"/>
        <v>12929.64223448657</v>
      </c>
      <c r="G75" s="16">
        <f t="shared" si="8"/>
        <v>-5448.6422344865696</v>
      </c>
      <c r="H75" s="16">
        <f t="shared" si="9"/>
        <v>5448.6422344865696</v>
      </c>
      <c r="I75" s="3">
        <f t="shared" si="10"/>
        <v>-3.203557266529812E-2</v>
      </c>
      <c r="J75" s="52"/>
    </row>
    <row r="76" spans="1:10" x14ac:dyDescent="0.25">
      <c r="A76" t="s">
        <v>26</v>
      </c>
      <c r="B76" s="8" t="s">
        <v>298</v>
      </c>
      <c r="C76" s="15">
        <f>VLOOKUP($A76,RAW!$B$4:$S$283,16,FALSE)</f>
        <v>905715</v>
      </c>
      <c r="D76" s="15">
        <f>VLOOKUP($A76,RAW!$B$4:$S$283,17,FALSE)</f>
        <v>933839</v>
      </c>
      <c r="E76" s="1">
        <f t="shared" si="6"/>
        <v>28124</v>
      </c>
      <c r="F76" s="1">
        <f t="shared" si="7"/>
        <v>68852.904888894132</v>
      </c>
      <c r="G76" s="16">
        <f t="shared" si="8"/>
        <v>-40728.904888894132</v>
      </c>
      <c r="H76" s="16">
        <f t="shared" si="9"/>
        <v>40728.904888894132</v>
      </c>
      <c r="I76" s="3">
        <f t="shared" si="10"/>
        <v>-4.4968786968189921E-2</v>
      </c>
      <c r="J76" s="52"/>
    </row>
    <row r="77" spans="1:10" x14ac:dyDescent="0.25">
      <c r="A77" t="s">
        <v>27</v>
      </c>
      <c r="B77" s="8" t="s">
        <v>298</v>
      </c>
      <c r="C77" s="15">
        <f>VLOOKUP($A77,RAW!$B$4:$S$283,16,FALSE)</f>
        <v>97234</v>
      </c>
      <c r="D77" s="15">
        <f>VLOOKUP($A77,RAW!$B$4:$S$283,17,FALSE)</f>
        <v>101852</v>
      </c>
      <c r="E77" s="1">
        <f t="shared" si="6"/>
        <v>4618</v>
      </c>
      <c r="F77" s="1">
        <f t="shared" si="7"/>
        <v>7391.7770534513975</v>
      </c>
      <c r="G77" s="16">
        <f t="shared" si="8"/>
        <v>-2773.7770534513975</v>
      </c>
      <c r="H77" s="16">
        <f t="shared" si="9"/>
        <v>2773.7770534513975</v>
      </c>
      <c r="I77" s="3">
        <f t="shared" si="10"/>
        <v>-2.8526822443295529E-2</v>
      </c>
      <c r="J77" s="52"/>
    </row>
    <row r="78" spans="1:10" x14ac:dyDescent="0.25">
      <c r="A78" t="s">
        <v>102</v>
      </c>
      <c r="B78" s="8" t="s">
        <v>298</v>
      </c>
      <c r="C78" s="15">
        <f>VLOOKUP($A78,RAW!$B$4:$S$283,16,FALSE)</f>
        <v>296839</v>
      </c>
      <c r="D78" s="15">
        <f>VLOOKUP($A78,RAW!$B$4:$S$283,17,FALSE)</f>
        <v>324045</v>
      </c>
      <c r="E78" s="1">
        <f t="shared" si="6"/>
        <v>27206</v>
      </c>
      <c r="F78" s="1">
        <f t="shared" si="7"/>
        <v>22565.848455987201</v>
      </c>
      <c r="G78" s="16">
        <f t="shared" si="8"/>
        <v>4640.1515440127987</v>
      </c>
      <c r="H78" s="16">
        <f t="shared" si="9"/>
        <v>4640.1515440127987</v>
      </c>
      <c r="I78" s="3">
        <f t="shared" si="10"/>
        <v>1.5631879719352235E-2</v>
      </c>
      <c r="J78" s="52"/>
    </row>
    <row r="79" spans="1:10" x14ac:dyDescent="0.25">
      <c r="A79" t="s">
        <v>28</v>
      </c>
      <c r="B79" s="8" t="s">
        <v>298</v>
      </c>
      <c r="C79" s="15">
        <f>VLOOKUP($A79,RAW!$B$4:$S$283,16,FALSE)</f>
        <v>254110</v>
      </c>
      <c r="D79" s="15">
        <f>VLOOKUP($A79,RAW!$B$4:$S$283,17,FALSE)</f>
        <v>213622</v>
      </c>
      <c r="E79" s="1">
        <f t="shared" si="6"/>
        <v>-40488</v>
      </c>
      <c r="F79" s="1">
        <f t="shared" si="7"/>
        <v>19317.568618513429</v>
      </c>
      <c r="G79" s="16">
        <f t="shared" si="8"/>
        <v>-59805.568618513425</v>
      </c>
      <c r="H79" s="16">
        <f t="shared" si="9"/>
        <v>59805.568618513425</v>
      </c>
      <c r="I79" s="3">
        <f t="shared" si="10"/>
        <v>-0.23535307000320108</v>
      </c>
      <c r="J79" s="52"/>
    </row>
    <row r="80" spans="1:10" x14ac:dyDescent="0.25">
      <c r="A80" t="s">
        <v>199</v>
      </c>
      <c r="B80" s="8" t="s">
        <v>299</v>
      </c>
      <c r="C80" s="15">
        <f>VLOOKUP($A80,RAW!$B$4:$S$283,16,FALSE)</f>
        <v>154268</v>
      </c>
      <c r="D80" s="15">
        <f>VLOOKUP($A80,RAW!$B$4:$S$283,17,FALSE)</f>
        <v>109858</v>
      </c>
      <c r="E80" s="1">
        <f t="shared" si="6"/>
        <v>-44410</v>
      </c>
      <c r="F80" s="1">
        <f t="shared" si="7"/>
        <v>11727.530107594464</v>
      </c>
      <c r="G80" s="16">
        <f t="shared" si="8"/>
        <v>-56137.530107594466</v>
      </c>
      <c r="H80" s="16">
        <f t="shared" si="9"/>
        <v>56137.530107594466</v>
      </c>
      <c r="I80" s="3">
        <f t="shared" si="10"/>
        <v>-0.36389614247669294</v>
      </c>
      <c r="J80" s="52"/>
    </row>
    <row r="81" spans="1:12" x14ac:dyDescent="0.25">
      <c r="A81" t="s">
        <v>200</v>
      </c>
      <c r="B81" s="8" t="s">
        <v>299</v>
      </c>
      <c r="C81" s="15">
        <f>VLOOKUP($A81,RAW!$B$4:$S$283,16,FALSE)</f>
        <v>0</v>
      </c>
      <c r="D81" s="15">
        <f>VLOOKUP($A81,RAW!$B$4:$S$283,17,FALSE)</f>
        <v>0</v>
      </c>
      <c r="E81" s="1">
        <f t="shared" si="6"/>
        <v>0</v>
      </c>
      <c r="F81" s="1">
        <f t="shared" si="7"/>
        <v>0</v>
      </c>
      <c r="G81" s="16">
        <f t="shared" si="8"/>
        <v>0</v>
      </c>
      <c r="H81" s="16">
        <f t="shared" si="9"/>
        <v>0</v>
      </c>
      <c r="I81" s="3" t="str">
        <f t="shared" si="10"/>
        <v/>
      </c>
      <c r="J81" s="52"/>
    </row>
    <row r="82" spans="1:12" x14ac:dyDescent="0.25">
      <c r="A82" t="s">
        <v>63</v>
      </c>
      <c r="B82" s="8" t="s">
        <v>298</v>
      </c>
      <c r="C82" s="15">
        <f>VLOOKUP($A82,RAW!$B$4:$S$283,16,FALSE)</f>
        <v>133595</v>
      </c>
      <c r="D82" s="15">
        <f>VLOOKUP($A82,RAW!$B$4:$S$283,17,FALSE)</f>
        <v>300273</v>
      </c>
      <c r="E82" s="1">
        <f t="shared" si="6"/>
        <v>166678</v>
      </c>
      <c r="F82" s="1">
        <f t="shared" si="7"/>
        <v>10155.958362875532</v>
      </c>
      <c r="G82" s="16">
        <f t="shared" si="8"/>
        <v>156522.04163712446</v>
      </c>
      <c r="H82" s="16">
        <f t="shared" si="9"/>
        <v>156522.04163712446</v>
      </c>
      <c r="I82" s="3">
        <f t="shared" si="10"/>
        <v>1.171616015847333</v>
      </c>
      <c r="J82" s="52"/>
    </row>
    <row r="83" spans="1:12" x14ac:dyDescent="0.25">
      <c r="A83" t="s">
        <v>29</v>
      </c>
      <c r="B83" s="8" t="s">
        <v>298</v>
      </c>
      <c r="C83" s="15">
        <f>VLOOKUP($A83,RAW!$B$4:$S$283,16,FALSE)</f>
        <v>569749</v>
      </c>
      <c r="D83" s="15">
        <f>VLOOKUP($A83,RAW!$B$4:$S$283,17,FALSE)</f>
        <v>519260</v>
      </c>
      <c r="E83" s="1">
        <f t="shared" si="6"/>
        <v>-50489</v>
      </c>
      <c r="F83" s="1">
        <f t="shared" si="7"/>
        <v>43312.602427410995</v>
      </c>
      <c r="G83" s="16">
        <f t="shared" si="8"/>
        <v>-93801.602427410995</v>
      </c>
      <c r="H83" s="16">
        <f t="shared" si="9"/>
        <v>93801.602427410995</v>
      </c>
      <c r="I83" s="3">
        <f t="shared" si="10"/>
        <v>-0.16463671270578972</v>
      </c>
      <c r="J83" s="52"/>
    </row>
    <row r="84" spans="1:12" x14ac:dyDescent="0.25">
      <c r="A84" t="s">
        <v>2</v>
      </c>
      <c r="B84" s="8" t="s">
        <v>298</v>
      </c>
      <c r="C84" s="15">
        <f>VLOOKUP($A84,RAW!$B$4:$S$283,16,FALSE)</f>
        <v>893548</v>
      </c>
      <c r="D84" s="15">
        <f>VLOOKUP($A84,RAW!$B$4:$S$283,17,FALSE)</f>
        <v>977503</v>
      </c>
      <c r="E84" s="1">
        <f t="shared" si="6"/>
        <v>83955</v>
      </c>
      <c r="F84" s="1">
        <f t="shared" si="7"/>
        <v>67927.963495869655</v>
      </c>
      <c r="G84" s="16">
        <f t="shared" si="8"/>
        <v>16027.036504130345</v>
      </c>
      <c r="H84" s="16">
        <f t="shared" si="9"/>
        <v>16027.036504130345</v>
      </c>
      <c r="I84" s="3">
        <f t="shared" si="10"/>
        <v>1.7936402413894211E-2</v>
      </c>
      <c r="J84" s="52"/>
    </row>
    <row r="85" spans="1:12" x14ac:dyDescent="0.25">
      <c r="A85" t="s">
        <v>132</v>
      </c>
      <c r="B85" s="8" t="s">
        <v>299</v>
      </c>
      <c r="C85" s="15">
        <f>VLOOKUP($A85,RAW!$B$4:$S$283,16,FALSE)</f>
        <v>0</v>
      </c>
      <c r="D85" s="15">
        <f>VLOOKUP($A85,RAW!$B$4:$S$283,17,FALSE)</f>
        <v>0</v>
      </c>
      <c r="E85" s="1">
        <f t="shared" si="6"/>
        <v>0</v>
      </c>
      <c r="F85" s="1">
        <f t="shared" si="7"/>
        <v>0</v>
      </c>
      <c r="G85" s="16">
        <f t="shared" si="8"/>
        <v>0</v>
      </c>
      <c r="H85" s="16">
        <f t="shared" si="9"/>
        <v>0</v>
      </c>
      <c r="I85" s="3" t="str">
        <f t="shared" si="10"/>
        <v/>
      </c>
      <c r="J85" s="52"/>
    </row>
    <row r="86" spans="1:12" x14ac:dyDescent="0.25">
      <c r="A86" t="s">
        <v>238</v>
      </c>
      <c r="B86" s="8" t="s">
        <v>299</v>
      </c>
      <c r="C86" s="15">
        <f>VLOOKUP($A86,RAW!$B$4:$S$283,16,FALSE)</f>
        <v>0</v>
      </c>
      <c r="D86" s="15">
        <f>VLOOKUP($A86,RAW!$B$4:$S$283,17,FALSE)</f>
        <v>0</v>
      </c>
      <c r="E86" s="1">
        <f t="shared" si="6"/>
        <v>0</v>
      </c>
      <c r="F86" s="1">
        <f t="shared" si="7"/>
        <v>0</v>
      </c>
      <c r="G86" s="16">
        <f t="shared" si="8"/>
        <v>0</v>
      </c>
      <c r="H86" s="16">
        <f t="shared" si="9"/>
        <v>0</v>
      </c>
      <c r="I86" s="3" t="str">
        <f t="shared" si="10"/>
        <v/>
      </c>
      <c r="J86" s="52"/>
    </row>
    <row r="87" spans="1:12" x14ac:dyDescent="0.25">
      <c r="A87" t="s">
        <v>38</v>
      </c>
      <c r="B87" s="8" t="s">
        <v>299</v>
      </c>
      <c r="C87" s="15">
        <f>VLOOKUP($A87,RAW!$B$4:$S$283,16,FALSE)</f>
        <v>452600</v>
      </c>
      <c r="D87" s="15">
        <f>VLOOKUP($A87,RAW!$B$4:$S$283,17,FALSE)</f>
        <v>561419</v>
      </c>
      <c r="E87" s="1">
        <f t="shared" si="6"/>
        <v>108819</v>
      </c>
      <c r="F87" s="1">
        <f t="shared" si="7"/>
        <v>34406.877166342048</v>
      </c>
      <c r="G87" s="16">
        <f t="shared" si="8"/>
        <v>74412.122833657952</v>
      </c>
      <c r="H87" s="16">
        <f t="shared" si="9"/>
        <v>74412.122833657952</v>
      </c>
      <c r="I87" s="3">
        <f t="shared" si="10"/>
        <v>0.16441034651714084</v>
      </c>
      <c r="J87" s="52"/>
    </row>
    <row r="88" spans="1:12" x14ac:dyDescent="0.25">
      <c r="A88" t="s">
        <v>30</v>
      </c>
      <c r="B88" s="8" t="s">
        <v>298</v>
      </c>
      <c r="C88" s="15">
        <f>VLOOKUP($A88,RAW!$B$4:$S$283,16,FALSE)</f>
        <v>121585</v>
      </c>
      <c r="D88" s="15">
        <f>VLOOKUP($A88,RAW!$B$4:$S$283,17,FALSE)</f>
        <v>151842</v>
      </c>
      <c r="E88" s="1">
        <f t="shared" si="6"/>
        <v>30257</v>
      </c>
      <c r="F88" s="1">
        <f t="shared" si="7"/>
        <v>9242.9521879577951</v>
      </c>
      <c r="G88" s="16">
        <f t="shared" si="8"/>
        <v>21014.047812042205</v>
      </c>
      <c r="H88" s="16">
        <f t="shared" si="9"/>
        <v>21014.047812042205</v>
      </c>
      <c r="I88" s="3">
        <f t="shared" si="10"/>
        <v>0.17283421320098866</v>
      </c>
      <c r="J88" s="52"/>
    </row>
    <row r="89" spans="1:12" x14ac:dyDescent="0.25">
      <c r="A89" t="s">
        <v>31</v>
      </c>
      <c r="B89" s="8" t="s">
        <v>298</v>
      </c>
      <c r="C89" s="15">
        <f>VLOOKUP($A89,RAW!$B$4:$S$283,16,FALSE)</f>
        <v>75611</v>
      </c>
      <c r="D89" s="15">
        <f>VLOOKUP($A89,RAW!$B$4:$S$283,17,FALSE)</f>
        <v>65901</v>
      </c>
      <c r="E89" s="1">
        <f t="shared" si="6"/>
        <v>-9710</v>
      </c>
      <c r="F89" s="1">
        <f t="shared" si="7"/>
        <v>5747.9858361119941</v>
      </c>
      <c r="G89" s="16">
        <f t="shared" si="8"/>
        <v>-15457.985836111995</v>
      </c>
      <c r="H89" s="16">
        <f t="shared" si="9"/>
        <v>15457.985836111995</v>
      </c>
      <c r="I89" s="3">
        <f t="shared" si="10"/>
        <v>-0.20444096541656631</v>
      </c>
      <c r="J89" s="52"/>
    </row>
    <row r="90" spans="1:12" x14ac:dyDescent="0.25">
      <c r="A90" t="s">
        <v>32</v>
      </c>
      <c r="B90" s="8" t="s">
        <v>298</v>
      </c>
      <c r="C90" s="15">
        <f>VLOOKUP($A90,RAW!$B$4:$S$283,16,FALSE)</f>
        <v>308895</v>
      </c>
      <c r="D90" s="15">
        <f>VLOOKUP($A90,RAW!$B$4:$S$283,17,FALSE)</f>
        <v>338782</v>
      </c>
      <c r="E90" s="1">
        <f t="shared" si="6"/>
        <v>29887</v>
      </c>
      <c r="F90" s="1">
        <f t="shared" si="7"/>
        <v>23482.351573789718</v>
      </c>
      <c r="G90" s="16">
        <f t="shared" si="8"/>
        <v>6404.6484262102822</v>
      </c>
      <c r="H90" s="16">
        <f t="shared" si="9"/>
        <v>6404.6484262102822</v>
      </c>
      <c r="I90" s="3">
        <f t="shared" si="10"/>
        <v>2.0734063115978835E-2</v>
      </c>
      <c r="J90" s="52"/>
    </row>
    <row r="91" spans="1:12" x14ac:dyDescent="0.25">
      <c r="A91" t="s">
        <v>33</v>
      </c>
      <c r="B91" s="8" t="s">
        <v>298</v>
      </c>
      <c r="C91" s="15">
        <f>VLOOKUP($A91,RAW!$B$4:$S$283,16,FALSE)</f>
        <v>411013</v>
      </c>
      <c r="D91" s="15">
        <f>VLOOKUP($A91,RAW!$B$4:$S$283,17,FALSE)</f>
        <v>329884</v>
      </c>
      <c r="E91" s="1">
        <f t="shared" si="6"/>
        <v>-81129</v>
      </c>
      <c r="F91" s="1">
        <f t="shared" si="7"/>
        <v>31245.412737007831</v>
      </c>
      <c r="G91" s="16">
        <f t="shared" si="8"/>
        <v>-112374.41273700783</v>
      </c>
      <c r="H91" s="16">
        <f t="shared" si="9"/>
        <v>112374.41273700783</v>
      </c>
      <c r="I91" s="3">
        <f t="shared" si="10"/>
        <v>-0.27340841466573523</v>
      </c>
      <c r="J91" s="52"/>
    </row>
    <row r="92" spans="1:12" x14ac:dyDescent="0.25">
      <c r="A92" t="s">
        <v>34</v>
      </c>
      <c r="B92" s="8" t="s">
        <v>298</v>
      </c>
      <c r="C92" s="15">
        <f>VLOOKUP($A92,RAW!$B$4:$S$283,16,FALSE)</f>
        <v>858897</v>
      </c>
      <c r="D92" s="15">
        <f>VLOOKUP($A92,RAW!$B$4:$S$283,17,FALSE)</f>
        <v>1017008</v>
      </c>
      <c r="E92" s="1">
        <f t="shared" si="6"/>
        <v>158111</v>
      </c>
      <c r="F92" s="1">
        <f t="shared" si="7"/>
        <v>65293.777237162365</v>
      </c>
      <c r="G92" s="16">
        <f t="shared" si="8"/>
        <v>92817.222762837628</v>
      </c>
      <c r="H92" s="16">
        <f t="shared" si="9"/>
        <v>92817.222762837628</v>
      </c>
      <c r="I92" s="3">
        <f t="shared" si="10"/>
        <v>0.10806560363214406</v>
      </c>
      <c r="J92" s="52"/>
    </row>
    <row r="93" spans="1:12" x14ac:dyDescent="0.25">
      <c r="A93" t="s">
        <v>35</v>
      </c>
      <c r="B93" s="8" t="s">
        <v>298</v>
      </c>
      <c r="C93" s="15">
        <f>VLOOKUP($A93,RAW!$B$4:$S$283,16,FALSE)</f>
        <v>339970</v>
      </c>
      <c r="D93" s="15">
        <f>VLOOKUP($A93,RAW!$B$4:$S$283,17,FALSE)</f>
        <v>255544</v>
      </c>
      <c r="E93" s="1">
        <f t="shared" si="6"/>
        <v>-84426</v>
      </c>
      <c r="F93" s="1">
        <f t="shared" si="7"/>
        <v>25844.688533454057</v>
      </c>
      <c r="G93" s="16">
        <f t="shared" si="8"/>
        <v>-110270.68853345406</v>
      </c>
      <c r="H93" s="16">
        <f t="shared" si="9"/>
        <v>110270.68853345406</v>
      </c>
      <c r="I93" s="3">
        <f t="shared" si="10"/>
        <v>-0.32435417399609984</v>
      </c>
      <c r="J93" s="52"/>
    </row>
    <row r="94" spans="1:12" x14ac:dyDescent="0.25">
      <c r="A94" t="s">
        <v>36</v>
      </c>
      <c r="B94" s="8" t="s">
        <v>298</v>
      </c>
      <c r="C94" s="15">
        <f>VLOOKUP($A94,RAW!$B$4:$S$283,16,FALSE)</f>
        <v>46690</v>
      </c>
      <c r="D94" s="15">
        <f>VLOOKUP($A94,RAW!$B$4:$S$283,17,FALSE)</f>
        <v>38667</v>
      </c>
      <c r="E94" s="1">
        <f t="shared" si="6"/>
        <v>-8023</v>
      </c>
      <c r="F94" s="1">
        <f t="shared" si="7"/>
        <v>3549.3970280523868</v>
      </c>
      <c r="G94" s="16">
        <f t="shared" si="8"/>
        <v>-11572.397028052386</v>
      </c>
      <c r="H94" s="16">
        <f t="shared" si="9"/>
        <v>11572.397028052386</v>
      </c>
      <c r="I94" s="3">
        <f t="shared" si="10"/>
        <v>-0.24785600831125265</v>
      </c>
      <c r="J94" s="52"/>
    </row>
    <row r="95" spans="1:12" x14ac:dyDescent="0.25">
      <c r="A95" t="s">
        <v>37</v>
      </c>
      <c r="B95" s="8" t="s">
        <v>299</v>
      </c>
      <c r="C95" s="15">
        <f>VLOOKUP($A95,RAW!$B$4:$S$283,16,FALSE)</f>
        <v>28531</v>
      </c>
      <c r="D95" s="15">
        <f>VLOOKUP($A95,RAW!$B$4:$S$283,17,FALSE)</f>
        <v>37812</v>
      </c>
      <c r="E95" s="1">
        <f t="shared" si="6"/>
        <v>9281</v>
      </c>
      <c r="F95" s="1">
        <f t="shared" si="7"/>
        <v>2168.9408140364671</v>
      </c>
      <c r="G95" s="16">
        <f t="shared" si="8"/>
        <v>7112.0591859635333</v>
      </c>
      <c r="H95" s="16">
        <f t="shared" si="9"/>
        <v>7112.0591859635333</v>
      </c>
      <c r="I95" s="3">
        <f t="shared" si="10"/>
        <v>0.24927479534413563</v>
      </c>
      <c r="J95" s="52"/>
      <c r="K95" s="16"/>
      <c r="L95" s="16"/>
    </row>
    <row r="96" spans="1:12" x14ac:dyDescent="0.25">
      <c r="A96" t="s">
        <v>133</v>
      </c>
      <c r="B96" s="8" t="s">
        <v>298</v>
      </c>
      <c r="C96" s="15">
        <f>VLOOKUP($A96,RAW!$B$4:$S$283,16,FALSE)</f>
        <v>18034</v>
      </c>
      <c r="D96" s="15">
        <f>VLOOKUP($A96,RAW!$B$4:$S$283,17,FALSE)</f>
        <v>11687</v>
      </c>
      <c r="E96" s="1">
        <f t="shared" si="6"/>
        <v>-6347</v>
      </c>
      <c r="F96" s="1">
        <f t="shared" si="7"/>
        <v>1370.9536518290156</v>
      </c>
      <c r="G96" s="16">
        <f t="shared" si="8"/>
        <v>-7717.9536518290151</v>
      </c>
      <c r="H96" s="16">
        <f t="shared" si="9"/>
        <v>7717.9536518290151</v>
      </c>
      <c r="I96" s="3">
        <f t="shared" si="10"/>
        <v>-0.42796682110618917</v>
      </c>
      <c r="J96" s="52"/>
      <c r="K96" s="13"/>
      <c r="L96" s="13"/>
    </row>
    <row r="97" spans="1:10" x14ac:dyDescent="0.25">
      <c r="A97" t="s">
        <v>39</v>
      </c>
      <c r="B97" s="8" t="s">
        <v>298</v>
      </c>
      <c r="C97" s="15">
        <f>VLOOKUP($A97,RAW!$B$4:$S$283,16,FALSE)</f>
        <v>208155</v>
      </c>
      <c r="D97" s="15">
        <f>VLOOKUP($A97,RAW!$B$4:$S$283,17,FALSE)</f>
        <v>254453</v>
      </c>
      <c r="E97" s="1">
        <f t="shared" si="6"/>
        <v>46298</v>
      </c>
      <c r="F97" s="1">
        <f t="shared" si="7"/>
        <v>15824.046656120037</v>
      </c>
      <c r="G97" s="16">
        <f t="shared" si="8"/>
        <v>30473.953343879963</v>
      </c>
      <c r="H97" s="16">
        <f t="shared" si="9"/>
        <v>30473.953343879963</v>
      </c>
      <c r="I97" s="3">
        <f t="shared" si="10"/>
        <v>0.14640029470288948</v>
      </c>
      <c r="J97" s="52"/>
    </row>
    <row r="98" spans="1:10" x14ac:dyDescent="0.25">
      <c r="A98" t="s">
        <v>134</v>
      </c>
      <c r="B98" s="8" t="s">
        <v>298</v>
      </c>
      <c r="C98" s="15">
        <f>VLOOKUP($A98,RAW!$B$4:$S$283,16,FALSE)</f>
        <v>522798</v>
      </c>
      <c r="D98" s="15">
        <f>VLOOKUP($A98,RAW!$B$4:$S$283,17,FALSE)</f>
        <v>525472</v>
      </c>
      <c r="E98" s="1">
        <f t="shared" si="6"/>
        <v>2674</v>
      </c>
      <c r="F98" s="1">
        <f t="shared" si="7"/>
        <v>39743.364049512347</v>
      </c>
      <c r="G98" s="16">
        <f t="shared" si="8"/>
        <v>-37069.364049512347</v>
      </c>
      <c r="H98" s="16">
        <f t="shared" si="9"/>
        <v>37069.364049512347</v>
      </c>
      <c r="I98" s="3">
        <f t="shared" si="10"/>
        <v>-7.0905711287174683E-2</v>
      </c>
      <c r="J98" s="52"/>
    </row>
    <row r="99" spans="1:10" x14ac:dyDescent="0.25">
      <c r="A99" t="s">
        <v>103</v>
      </c>
      <c r="B99" s="8" t="s">
        <v>309</v>
      </c>
      <c r="C99" s="15">
        <f>VLOOKUP($A99,RAW!$B$4:$S$283,16,FALSE)</f>
        <v>0</v>
      </c>
      <c r="D99" s="15">
        <f>VLOOKUP($A99,RAW!$B$4:$S$283,17,FALSE)</f>
        <v>0</v>
      </c>
      <c r="E99" s="1">
        <f t="shared" si="6"/>
        <v>0</v>
      </c>
      <c r="F99" s="1">
        <f t="shared" ref="F99:F130" si="11">+C99*E$260</f>
        <v>0</v>
      </c>
      <c r="G99" s="16">
        <f t="shared" si="8"/>
        <v>0</v>
      </c>
      <c r="H99" s="16">
        <f t="shared" si="9"/>
        <v>0</v>
      </c>
      <c r="I99" s="3" t="str">
        <f t="shared" si="10"/>
        <v/>
      </c>
      <c r="J99" s="52"/>
    </row>
    <row r="100" spans="1:10" x14ac:dyDescent="0.25">
      <c r="A100" t="s">
        <v>40</v>
      </c>
      <c r="B100" s="8" t="s">
        <v>298</v>
      </c>
      <c r="C100" s="15">
        <f>VLOOKUP($A100,RAW!$B$4:$S$283,16,FALSE)</f>
        <v>0</v>
      </c>
      <c r="D100" s="15">
        <f>VLOOKUP($A100,RAW!$B$4:$S$283,17,FALSE)</f>
        <v>0</v>
      </c>
      <c r="E100" s="1">
        <f t="shared" si="6"/>
        <v>0</v>
      </c>
      <c r="F100" s="1">
        <f t="shared" si="11"/>
        <v>0</v>
      </c>
      <c r="G100" s="16">
        <f t="shared" si="8"/>
        <v>0</v>
      </c>
      <c r="H100" s="16">
        <f t="shared" si="9"/>
        <v>0</v>
      </c>
      <c r="I100" s="3" t="str">
        <f t="shared" si="10"/>
        <v/>
      </c>
      <c r="J100" s="52"/>
    </row>
    <row r="101" spans="1:10" x14ac:dyDescent="0.25">
      <c r="A101" t="s">
        <v>254</v>
      </c>
      <c r="B101" s="8" t="s">
        <v>299</v>
      </c>
      <c r="C101" s="15">
        <f>VLOOKUP($A101,RAW!$B$4:$S$283,16,FALSE)</f>
        <v>67781</v>
      </c>
      <c r="D101" s="15">
        <f>VLOOKUP($A101,RAW!$B$4:$S$283,17,FALSE)</f>
        <v>67703</v>
      </c>
      <c r="E101" s="1">
        <f t="shared" si="6"/>
        <v>-78</v>
      </c>
      <c r="F101" s="1">
        <f t="shared" si="11"/>
        <v>5152.7453407243265</v>
      </c>
      <c r="G101" s="16">
        <f t="shared" si="8"/>
        <v>-5230.7453407243265</v>
      </c>
      <c r="H101" s="16">
        <f t="shared" si="9"/>
        <v>5230.7453407243265</v>
      </c>
      <c r="I101" s="3">
        <f t="shared" si="10"/>
        <v>-7.7171262458864964E-2</v>
      </c>
      <c r="J101" s="52"/>
    </row>
    <row r="102" spans="1:10" x14ac:dyDescent="0.25">
      <c r="A102" t="s">
        <v>256</v>
      </c>
      <c r="B102" s="8" t="s">
        <v>309</v>
      </c>
      <c r="C102" s="15">
        <f>VLOOKUP($A102,RAW!$B$4:$S$283,16,FALSE)</f>
        <v>0</v>
      </c>
      <c r="D102" s="15">
        <f>VLOOKUP($A102,RAW!$B$4:$S$283,17,FALSE)</f>
        <v>0</v>
      </c>
      <c r="E102" s="1">
        <f t="shared" si="6"/>
        <v>0</v>
      </c>
      <c r="F102" s="1">
        <f t="shared" si="11"/>
        <v>0</v>
      </c>
      <c r="G102" s="16">
        <f t="shared" si="8"/>
        <v>0</v>
      </c>
      <c r="H102" s="16">
        <f t="shared" si="9"/>
        <v>0</v>
      </c>
      <c r="I102" s="3" t="str">
        <f t="shared" si="10"/>
        <v/>
      </c>
      <c r="J102" s="52"/>
    </row>
    <row r="103" spans="1:10" x14ac:dyDescent="0.25">
      <c r="A103" t="s">
        <v>255</v>
      </c>
      <c r="B103" s="8" t="s">
        <v>299</v>
      </c>
      <c r="C103" s="15">
        <f>VLOOKUP($A103,RAW!$B$4:$S$283,16,FALSE)</f>
        <v>1234930</v>
      </c>
      <c r="D103" s="15">
        <f>VLOOKUP($A103,RAW!$B$4:$S$283,17,FALSE)</f>
        <v>1309349</v>
      </c>
      <c r="E103" s="1">
        <f t="shared" si="6"/>
        <v>74419</v>
      </c>
      <c r="F103" s="1">
        <f t="shared" si="11"/>
        <v>93879.992971786967</v>
      </c>
      <c r="G103" s="16">
        <f t="shared" si="8"/>
        <v>-19460.992971786967</v>
      </c>
      <c r="H103" s="16">
        <f t="shared" si="9"/>
        <v>19460.992971786967</v>
      </c>
      <c r="I103" s="3">
        <f t="shared" si="10"/>
        <v>-1.5758782256311669E-2</v>
      </c>
      <c r="J103" s="52"/>
    </row>
    <row r="104" spans="1:10" x14ac:dyDescent="0.25">
      <c r="A104" t="s">
        <v>78</v>
      </c>
      <c r="B104" s="8" t="s">
        <v>298</v>
      </c>
      <c r="C104" s="15">
        <f>VLOOKUP($A104,RAW!$B$4:$S$283,16,FALSE)</f>
        <v>249868</v>
      </c>
      <c r="D104" s="15">
        <f>VLOOKUP($A104,RAW!$B$4:$S$283,17,FALSE)</f>
        <v>0</v>
      </c>
      <c r="E104" s="1">
        <f t="shared" si="6"/>
        <v>-249868</v>
      </c>
      <c r="F104" s="1">
        <f t="shared" si="11"/>
        <v>18995.089668138655</v>
      </c>
      <c r="G104" s="16">
        <f t="shared" si="8"/>
        <v>-268863.08966813865</v>
      </c>
      <c r="H104" s="16">
        <f t="shared" si="9"/>
        <v>268863.08966813865</v>
      </c>
      <c r="I104" s="3">
        <f t="shared" si="10"/>
        <v>-1.0760204974952321</v>
      </c>
      <c r="J104" s="52"/>
    </row>
    <row r="105" spans="1:10" x14ac:dyDescent="0.25">
      <c r="A105" t="s">
        <v>257</v>
      </c>
      <c r="B105" s="8" t="s">
        <v>299</v>
      </c>
      <c r="C105" s="15">
        <f>VLOOKUP($A105,RAW!$B$4:$S$283,16,FALSE)</f>
        <v>0</v>
      </c>
      <c r="D105" s="15">
        <f>VLOOKUP($A105,RAW!$B$4:$S$283,17,FALSE)</f>
        <v>0</v>
      </c>
      <c r="E105" s="1">
        <f t="shared" si="6"/>
        <v>0</v>
      </c>
      <c r="F105" s="1">
        <f t="shared" si="11"/>
        <v>0</v>
      </c>
      <c r="G105" s="16">
        <f t="shared" si="8"/>
        <v>0</v>
      </c>
      <c r="H105" s="16">
        <f t="shared" si="9"/>
        <v>0</v>
      </c>
      <c r="I105" s="3" t="str">
        <f t="shared" si="10"/>
        <v/>
      </c>
      <c r="J105" s="52"/>
    </row>
    <row r="106" spans="1:10" x14ac:dyDescent="0.25">
      <c r="A106" t="s">
        <v>77</v>
      </c>
      <c r="B106" s="8" t="s">
        <v>299</v>
      </c>
      <c r="C106" s="15">
        <f>VLOOKUP($A106,RAW!$B$4:$S$283,16,FALSE)</f>
        <v>738255</v>
      </c>
      <c r="D106" s="15">
        <f>VLOOKUP($A106,RAW!$B$4:$S$283,17,FALSE)</f>
        <v>782651</v>
      </c>
      <c r="E106" s="1">
        <f t="shared" si="6"/>
        <v>44396</v>
      </c>
      <c r="F106" s="1">
        <f t="shared" si="11"/>
        <v>56122.512378342573</v>
      </c>
      <c r="G106" s="16">
        <f t="shared" si="8"/>
        <v>-11726.512378342573</v>
      </c>
      <c r="H106" s="16">
        <f t="shared" si="9"/>
        <v>11726.512378342573</v>
      </c>
      <c r="I106" s="3">
        <f t="shared" si="10"/>
        <v>-1.5884094761759247E-2</v>
      </c>
      <c r="J106" s="52"/>
    </row>
    <row r="107" spans="1:10" x14ac:dyDescent="0.25">
      <c r="A107" t="s">
        <v>201</v>
      </c>
      <c r="B107" s="8" t="s">
        <v>299</v>
      </c>
      <c r="C107" s="15">
        <f>VLOOKUP($A107,RAW!$B$4:$S$283,16,FALSE)</f>
        <v>121691</v>
      </c>
      <c r="D107" s="15">
        <f>VLOOKUP($A107,RAW!$B$4:$S$283,17,FALSE)</f>
        <v>72563</v>
      </c>
      <c r="E107" s="1">
        <f t="shared" si="6"/>
        <v>-49128</v>
      </c>
      <c r="F107" s="1">
        <f t="shared" si="11"/>
        <v>9251.0103606922894</v>
      </c>
      <c r="G107" s="16">
        <f t="shared" si="8"/>
        <v>-58379.010360692293</v>
      </c>
      <c r="H107" s="16">
        <f t="shared" si="9"/>
        <v>58379.010360692293</v>
      </c>
      <c r="I107" s="3">
        <f t="shared" si="10"/>
        <v>-0.47973153610942709</v>
      </c>
      <c r="J107" s="52"/>
    </row>
    <row r="108" spans="1:10" x14ac:dyDescent="0.25">
      <c r="A108" t="s">
        <v>239</v>
      </c>
      <c r="B108" s="8" t="s">
        <v>298</v>
      </c>
      <c r="C108" s="15">
        <f>VLOOKUP($A108,RAW!$B$4:$S$283,16,FALSE)</f>
        <v>322291</v>
      </c>
      <c r="D108" s="15">
        <f>VLOOKUP($A108,RAW!$B$4:$S$283,17,FALSE)</f>
        <v>372817</v>
      </c>
      <c r="E108" s="1">
        <f t="shared" si="6"/>
        <v>50526</v>
      </c>
      <c r="F108" s="1">
        <f t="shared" si="11"/>
        <v>24500.722158235847</v>
      </c>
      <c r="G108" s="16">
        <f t="shared" si="8"/>
        <v>26025.277841764153</v>
      </c>
      <c r="H108" s="16">
        <f t="shared" si="9"/>
        <v>26025.277841764153</v>
      </c>
      <c r="I108" s="3">
        <f t="shared" si="10"/>
        <v>8.0750867513409166E-2</v>
      </c>
      <c r="J108" s="52"/>
    </row>
    <row r="109" spans="1:10" x14ac:dyDescent="0.25">
      <c r="A109" t="s">
        <v>259</v>
      </c>
      <c r="B109" s="8" t="s">
        <v>298</v>
      </c>
      <c r="C109" s="15">
        <f>VLOOKUP($A109,RAW!$B$4:$S$283,16,FALSE)</f>
        <v>78900</v>
      </c>
      <c r="D109" s="15">
        <f>VLOOKUP($A109,RAW!$B$4:$S$283,17,FALSE)</f>
        <v>60405</v>
      </c>
      <c r="E109" s="1">
        <f t="shared" si="6"/>
        <v>-18495</v>
      </c>
      <c r="F109" s="1">
        <f t="shared" si="11"/>
        <v>5998.0172523738129</v>
      </c>
      <c r="G109" s="16">
        <f t="shared" si="8"/>
        <v>-24493.017252373815</v>
      </c>
      <c r="H109" s="16">
        <f t="shared" si="9"/>
        <v>24493.017252373815</v>
      </c>
      <c r="I109" s="3">
        <f t="shared" si="10"/>
        <v>-0.31043114388306481</v>
      </c>
      <c r="J109" s="52"/>
    </row>
    <row r="110" spans="1:10" x14ac:dyDescent="0.25">
      <c r="A110" t="s">
        <v>84</v>
      </c>
      <c r="B110" s="8" t="s">
        <v>298</v>
      </c>
      <c r="C110" s="15">
        <f>VLOOKUP($A110,RAW!$B$4:$S$283,16,FALSE)</f>
        <v>0</v>
      </c>
      <c r="D110" s="15">
        <f>VLOOKUP($A110,RAW!$B$4:$S$283,17,FALSE)</f>
        <v>0</v>
      </c>
      <c r="E110" s="1">
        <f t="shared" si="6"/>
        <v>0</v>
      </c>
      <c r="F110" s="1">
        <f t="shared" si="11"/>
        <v>0</v>
      </c>
      <c r="G110" s="16">
        <f t="shared" si="8"/>
        <v>0</v>
      </c>
      <c r="H110" s="16">
        <f t="shared" si="9"/>
        <v>0</v>
      </c>
      <c r="I110" s="3" t="str">
        <f t="shared" si="10"/>
        <v/>
      </c>
      <c r="J110" s="52"/>
    </row>
    <row r="111" spans="1:10" x14ac:dyDescent="0.25">
      <c r="A111" t="s">
        <v>135</v>
      </c>
      <c r="B111" s="8" t="s">
        <v>298</v>
      </c>
      <c r="C111" s="15">
        <f>VLOOKUP($A111,RAW!$B$4:$S$283,16,FALSE)</f>
        <v>2420456</v>
      </c>
      <c r="D111" s="15">
        <f>VLOOKUP($A111,RAW!$B$4:$S$283,17,FALSE)</f>
        <v>1856648</v>
      </c>
      <c r="E111" s="1">
        <f t="shared" si="6"/>
        <v>-563808</v>
      </c>
      <c r="F111" s="1">
        <f t="shared" si="11"/>
        <v>184004.26928531949</v>
      </c>
      <c r="G111" s="16">
        <f t="shared" si="8"/>
        <v>-747812.26928531949</v>
      </c>
      <c r="H111" s="16">
        <f t="shared" si="9"/>
        <v>747812.26928531949</v>
      </c>
      <c r="I111" s="3">
        <f t="shared" si="10"/>
        <v>-0.30895511807912207</v>
      </c>
      <c r="J111" s="52"/>
    </row>
    <row r="112" spans="1:10" x14ac:dyDescent="0.25">
      <c r="A112" t="s">
        <v>41</v>
      </c>
      <c r="B112" s="8" t="s">
        <v>298</v>
      </c>
      <c r="C112" s="15">
        <f>VLOOKUP($A112,RAW!$B$4:$S$283,16,FALSE)</f>
        <v>53713</v>
      </c>
      <c r="D112" s="15">
        <f>VLOOKUP($A112,RAW!$B$4:$S$283,17,FALSE)</f>
        <v>51520</v>
      </c>
      <c r="E112" s="1">
        <f t="shared" si="6"/>
        <v>-2193</v>
      </c>
      <c r="F112" s="1">
        <f t="shared" si="11"/>
        <v>4083.2889819614015</v>
      </c>
      <c r="G112" s="16">
        <f t="shared" si="8"/>
        <v>-6276.2889819614011</v>
      </c>
      <c r="H112" s="16">
        <f t="shared" si="9"/>
        <v>6276.2889819614011</v>
      </c>
      <c r="I112" s="3">
        <f t="shared" si="10"/>
        <v>-0.11684860242327558</v>
      </c>
      <c r="J112" s="52"/>
    </row>
    <row r="113" spans="1:10" x14ac:dyDescent="0.25">
      <c r="A113" t="s">
        <v>136</v>
      </c>
      <c r="B113" s="8" t="s">
        <v>299</v>
      </c>
      <c r="C113" s="15">
        <f>VLOOKUP($A113,RAW!$B$4:$S$283,16,FALSE)</f>
        <v>17594</v>
      </c>
      <c r="D113" s="15">
        <f>VLOOKUP($A113,RAW!$B$4:$S$283,17,FALSE)</f>
        <v>9666</v>
      </c>
      <c r="E113" s="1">
        <f t="shared" si="6"/>
        <v>-7928</v>
      </c>
      <c r="F113" s="1">
        <f t="shared" si="11"/>
        <v>1337.5046329311135</v>
      </c>
      <c r="G113" s="16">
        <f t="shared" si="8"/>
        <v>-9265.5046329311135</v>
      </c>
      <c r="H113" s="16">
        <f t="shared" si="9"/>
        <v>9265.5046329311135</v>
      </c>
      <c r="I113" s="3">
        <f t="shared" si="10"/>
        <v>-0.52662865936859804</v>
      </c>
      <c r="J113" s="52"/>
    </row>
    <row r="114" spans="1:10" x14ac:dyDescent="0.25">
      <c r="A114" t="s">
        <v>202</v>
      </c>
      <c r="B114" s="8" t="s">
        <v>298</v>
      </c>
      <c r="C114" s="15">
        <f>VLOOKUP($A114,RAW!$B$4:$S$283,16,FALSE)</f>
        <v>0</v>
      </c>
      <c r="D114" s="15">
        <f>VLOOKUP($A114,RAW!$B$4:$S$283,17,FALSE)</f>
        <v>0</v>
      </c>
      <c r="E114" s="1">
        <f t="shared" si="6"/>
        <v>0</v>
      </c>
      <c r="F114" s="1">
        <f t="shared" si="11"/>
        <v>0</v>
      </c>
      <c r="G114" s="16">
        <f t="shared" si="8"/>
        <v>0</v>
      </c>
      <c r="H114" s="16">
        <f t="shared" si="9"/>
        <v>0</v>
      </c>
      <c r="I114" s="3" t="str">
        <f t="shared" si="10"/>
        <v/>
      </c>
      <c r="J114" s="52"/>
    </row>
    <row r="115" spans="1:10" x14ac:dyDescent="0.25">
      <c r="A115" t="s">
        <v>42</v>
      </c>
      <c r="B115" s="8" t="s">
        <v>298</v>
      </c>
      <c r="C115" s="15">
        <f>VLOOKUP($A115,RAW!$B$4:$S$283,16,FALSE)</f>
        <v>62389</v>
      </c>
      <c r="D115" s="15">
        <f>VLOOKUP($A115,RAW!$B$4:$S$283,17,FALSE)</f>
        <v>44381</v>
      </c>
      <c r="E115" s="1">
        <f t="shared" si="6"/>
        <v>-18008</v>
      </c>
      <c r="F115" s="1">
        <f t="shared" si="11"/>
        <v>4742.8428182300349</v>
      </c>
      <c r="G115" s="16">
        <f t="shared" si="8"/>
        <v>-22750.842818230034</v>
      </c>
      <c r="H115" s="16">
        <f t="shared" si="9"/>
        <v>22750.842818230034</v>
      </c>
      <c r="I115" s="3">
        <f t="shared" si="10"/>
        <v>-0.36466112324656647</v>
      </c>
      <c r="J115" s="52"/>
    </row>
    <row r="116" spans="1:10" x14ac:dyDescent="0.25">
      <c r="A116" t="s">
        <v>203</v>
      </c>
      <c r="B116" s="8" t="s">
        <v>298</v>
      </c>
      <c r="C116" s="15">
        <f>VLOOKUP($A116,RAW!$B$4:$S$283,16,FALSE)</f>
        <v>0</v>
      </c>
      <c r="D116" s="15">
        <f>VLOOKUP($A116,RAW!$B$4:$S$283,17,FALSE)</f>
        <v>0</v>
      </c>
      <c r="E116" s="1">
        <f t="shared" si="6"/>
        <v>0</v>
      </c>
      <c r="F116" s="1">
        <f t="shared" si="11"/>
        <v>0</v>
      </c>
      <c r="G116" s="16">
        <f t="shared" si="8"/>
        <v>0</v>
      </c>
      <c r="H116" s="16">
        <f t="shared" si="9"/>
        <v>0</v>
      </c>
      <c r="I116" s="3" t="str">
        <f t="shared" si="10"/>
        <v/>
      </c>
      <c r="J116" s="52"/>
    </row>
    <row r="117" spans="1:10" x14ac:dyDescent="0.25">
      <c r="A117" t="s">
        <v>137</v>
      </c>
      <c r="B117" s="8" t="s">
        <v>298</v>
      </c>
      <c r="C117" s="15">
        <f>VLOOKUP($A117,RAW!$B$4:$S$283,16,FALSE)</f>
        <v>0</v>
      </c>
      <c r="D117" s="15">
        <f>VLOOKUP($A117,RAW!$B$4:$S$283,17,FALSE)</f>
        <v>0</v>
      </c>
      <c r="E117" s="1">
        <f t="shared" si="6"/>
        <v>0</v>
      </c>
      <c r="F117" s="1">
        <f t="shared" si="11"/>
        <v>0</v>
      </c>
      <c r="G117" s="16">
        <f t="shared" si="8"/>
        <v>0</v>
      </c>
      <c r="H117" s="16">
        <f t="shared" si="9"/>
        <v>0</v>
      </c>
      <c r="I117" s="3" t="str">
        <f t="shared" si="10"/>
        <v/>
      </c>
      <c r="J117" s="52"/>
    </row>
    <row r="118" spans="1:10" x14ac:dyDescent="0.25">
      <c r="A118" t="s">
        <v>260</v>
      </c>
      <c r="B118" s="8" t="s">
        <v>298</v>
      </c>
      <c r="C118" s="15">
        <f>VLOOKUP($A118,RAW!$B$4:$S$283,16,FALSE)</f>
        <v>0</v>
      </c>
      <c r="D118" s="15">
        <f>VLOOKUP($A118,RAW!$B$4:$S$283,17,FALSE)</f>
        <v>0</v>
      </c>
      <c r="E118" s="1">
        <f t="shared" si="6"/>
        <v>0</v>
      </c>
      <c r="F118" s="1">
        <f t="shared" si="11"/>
        <v>0</v>
      </c>
      <c r="G118" s="16">
        <f t="shared" si="8"/>
        <v>0</v>
      </c>
      <c r="H118" s="16">
        <f t="shared" si="9"/>
        <v>0</v>
      </c>
      <c r="I118" s="3" t="str">
        <f t="shared" si="10"/>
        <v/>
      </c>
      <c r="J118" s="52"/>
    </row>
    <row r="119" spans="1:10" x14ac:dyDescent="0.25">
      <c r="A119" t="s">
        <v>261</v>
      </c>
      <c r="B119" s="8" t="s">
        <v>298</v>
      </c>
      <c r="C119" s="15">
        <f>VLOOKUP($A119,RAW!$B$4:$S$283,16,FALSE)</f>
        <v>1370302</v>
      </c>
      <c r="D119" s="15">
        <f>VLOOKUP($A119,RAW!$B$4:$S$283,17,FALSE)</f>
        <v>1885856</v>
      </c>
      <c r="E119" s="1">
        <f t="shared" si="6"/>
        <v>515554</v>
      </c>
      <c r="F119" s="1">
        <f t="shared" si="11"/>
        <v>104171.03975871153</v>
      </c>
      <c r="G119" s="16">
        <f t="shared" si="8"/>
        <v>411382.96024128847</v>
      </c>
      <c r="H119" s="16">
        <f t="shared" si="9"/>
        <v>411382.96024128847</v>
      </c>
      <c r="I119" s="3">
        <f t="shared" si="10"/>
        <v>0.30021335460452403</v>
      </c>
      <c r="J119" s="52"/>
    </row>
    <row r="120" spans="1:10" x14ac:dyDescent="0.25">
      <c r="A120" t="s">
        <v>50</v>
      </c>
      <c r="B120" s="8" t="s">
        <v>298</v>
      </c>
      <c r="C120" s="15">
        <f>VLOOKUP($A120,RAW!$B$4:$S$283,16,FALSE)</f>
        <v>94596</v>
      </c>
      <c r="D120" s="15">
        <f>VLOOKUP($A120,RAW!$B$4:$S$283,17,FALSE)</f>
        <v>79693</v>
      </c>
      <c r="E120" s="1">
        <f t="shared" si="6"/>
        <v>-14903</v>
      </c>
      <c r="F120" s="1">
        <f t="shared" si="11"/>
        <v>7191.2349810589758</v>
      </c>
      <c r="G120" s="16">
        <f t="shared" si="8"/>
        <v>-22094.234981058977</v>
      </c>
      <c r="H120" s="16">
        <f t="shared" si="9"/>
        <v>22094.234981058977</v>
      </c>
      <c r="I120" s="3">
        <f t="shared" si="10"/>
        <v>-0.23356415684657889</v>
      </c>
      <c r="J120" s="52"/>
    </row>
    <row r="121" spans="1:10" x14ac:dyDescent="0.25">
      <c r="A121" t="s">
        <v>138</v>
      </c>
      <c r="B121" s="8" t="s">
        <v>298</v>
      </c>
      <c r="C121" s="15">
        <f>VLOOKUP($A121,RAW!$B$4:$S$283,16,FALSE)</f>
        <v>63168</v>
      </c>
      <c r="D121" s="15">
        <f>VLOOKUP($A121,RAW!$B$4:$S$283,17,FALSE)</f>
        <v>52145</v>
      </c>
      <c r="E121" s="1">
        <f t="shared" si="6"/>
        <v>-11023</v>
      </c>
      <c r="F121" s="1">
        <f t="shared" si="11"/>
        <v>4802.0627857788213</v>
      </c>
      <c r="G121" s="16">
        <f t="shared" si="8"/>
        <v>-15825.06278577882</v>
      </c>
      <c r="H121" s="16">
        <f t="shared" si="9"/>
        <v>15825.06278577882</v>
      </c>
      <c r="I121" s="3">
        <f t="shared" si="10"/>
        <v>-0.25052341036250664</v>
      </c>
      <c r="J121" s="52"/>
    </row>
    <row r="122" spans="1:10" x14ac:dyDescent="0.25">
      <c r="A122" t="s">
        <v>240</v>
      </c>
      <c r="B122" s="8" t="s">
        <v>298</v>
      </c>
      <c r="C122" s="15">
        <f>VLOOKUP($A122,RAW!$B$4:$S$283,16,FALSE)</f>
        <v>1601951</v>
      </c>
      <c r="D122" s="15">
        <f>VLOOKUP($A122,RAW!$B$4:$S$283,17,FALSE)</f>
        <v>1932129</v>
      </c>
      <c r="E122" s="1">
        <f t="shared" si="6"/>
        <v>330178</v>
      </c>
      <c r="F122" s="1">
        <f t="shared" si="11"/>
        <v>121781.11198298456</v>
      </c>
      <c r="G122" s="16">
        <f t="shared" si="8"/>
        <v>208396.88801701544</v>
      </c>
      <c r="H122" s="16">
        <f t="shared" si="9"/>
        <v>208396.88801701544</v>
      </c>
      <c r="I122" s="3">
        <f t="shared" si="10"/>
        <v>0.13008942721532396</v>
      </c>
      <c r="J122" s="52"/>
    </row>
    <row r="123" spans="1:10" x14ac:dyDescent="0.25">
      <c r="A123" t="s">
        <v>139</v>
      </c>
      <c r="B123" s="8" t="s">
        <v>298</v>
      </c>
      <c r="C123" s="15">
        <f>VLOOKUP($A123,RAW!$B$4:$S$283,16,FALSE)</f>
        <v>13657</v>
      </c>
      <c r="D123" s="15">
        <f>VLOOKUP($A123,RAW!$B$4:$S$283,17,FALSE)</f>
        <v>9790</v>
      </c>
      <c r="E123" s="1">
        <f t="shared" si="6"/>
        <v>-3867</v>
      </c>
      <c r="F123" s="1">
        <f t="shared" si="11"/>
        <v>1038.2119342923847</v>
      </c>
      <c r="G123" s="16">
        <f t="shared" si="8"/>
        <v>-4905.2119342923852</v>
      </c>
      <c r="H123" s="16">
        <f t="shared" si="9"/>
        <v>4905.2119342923852</v>
      </c>
      <c r="I123" s="3">
        <f t="shared" si="10"/>
        <v>-0.35917199489583257</v>
      </c>
      <c r="J123" s="52"/>
    </row>
    <row r="124" spans="1:10" x14ac:dyDescent="0.25">
      <c r="A124" t="s">
        <v>204</v>
      </c>
      <c r="B124" s="8" t="s">
        <v>298</v>
      </c>
      <c r="C124" s="15">
        <f>VLOOKUP($A124,RAW!$B$4:$S$283,16,FALSE)</f>
        <v>0</v>
      </c>
      <c r="D124" s="15">
        <f>VLOOKUP($A124,RAW!$B$4:$S$283,17,FALSE)</f>
        <v>0</v>
      </c>
      <c r="E124" s="1">
        <f t="shared" si="6"/>
        <v>0</v>
      </c>
      <c r="F124" s="1">
        <f t="shared" si="11"/>
        <v>0</v>
      </c>
      <c r="G124" s="16">
        <f t="shared" si="8"/>
        <v>0</v>
      </c>
      <c r="H124" s="16">
        <f t="shared" si="9"/>
        <v>0</v>
      </c>
      <c r="I124" s="3" t="str">
        <f t="shared" si="10"/>
        <v/>
      </c>
      <c r="J124" s="52"/>
    </row>
    <row r="125" spans="1:10" x14ac:dyDescent="0.25">
      <c r="A125" t="s">
        <v>241</v>
      </c>
      <c r="B125" s="8" t="s">
        <v>298</v>
      </c>
      <c r="C125" s="15">
        <f>VLOOKUP($A125,RAW!$B$4:$S$283,16,FALSE)</f>
        <v>154646</v>
      </c>
      <c r="D125" s="15">
        <f>VLOOKUP($A125,RAW!$B$4:$S$283,17,FALSE)</f>
        <v>148111</v>
      </c>
      <c r="E125" s="1">
        <f t="shared" si="6"/>
        <v>-6535</v>
      </c>
      <c r="F125" s="1">
        <f t="shared" si="11"/>
        <v>11756.265855647664</v>
      </c>
      <c r="G125" s="16">
        <f t="shared" si="8"/>
        <v>-18291.265855647664</v>
      </c>
      <c r="H125" s="16">
        <f t="shared" si="9"/>
        <v>18291.265855647664</v>
      </c>
      <c r="I125" s="3">
        <f t="shared" si="10"/>
        <v>-0.1182782991842509</v>
      </c>
      <c r="J125" s="52"/>
    </row>
    <row r="126" spans="1:10" x14ac:dyDescent="0.25">
      <c r="A126" t="s">
        <v>225</v>
      </c>
      <c r="B126" s="8" t="s">
        <v>299</v>
      </c>
      <c r="C126" s="15">
        <f>VLOOKUP($A126,RAW!$B$4:$S$283,16,FALSE)</f>
        <v>0</v>
      </c>
      <c r="D126" s="15">
        <f>VLOOKUP($A126,RAW!$B$4:$S$283,17,FALSE)</f>
        <v>0</v>
      </c>
      <c r="E126" s="1">
        <f t="shared" si="6"/>
        <v>0</v>
      </c>
      <c r="F126" s="1">
        <f t="shared" si="11"/>
        <v>0</v>
      </c>
      <c r="G126" s="16">
        <f t="shared" si="8"/>
        <v>0</v>
      </c>
      <c r="H126" s="16">
        <f t="shared" si="9"/>
        <v>0</v>
      </c>
      <c r="I126" s="3" t="str">
        <f t="shared" si="10"/>
        <v/>
      </c>
      <c r="J126" s="52"/>
    </row>
    <row r="127" spans="1:10" x14ac:dyDescent="0.25">
      <c r="A127" t="s">
        <v>118</v>
      </c>
      <c r="B127" s="8" t="s">
        <v>299</v>
      </c>
      <c r="C127" s="15">
        <f>VLOOKUP($A127,RAW!$B$4:$S$283,16,FALSE)</f>
        <v>0</v>
      </c>
      <c r="D127" s="15">
        <f>VLOOKUP($A127,RAW!$B$4:$S$283,17,FALSE)</f>
        <v>0</v>
      </c>
      <c r="E127" s="1">
        <f t="shared" si="6"/>
        <v>0</v>
      </c>
      <c r="F127" s="1">
        <f t="shared" si="11"/>
        <v>0</v>
      </c>
      <c r="G127" s="16">
        <f t="shared" si="8"/>
        <v>0</v>
      </c>
      <c r="H127" s="16">
        <f t="shared" si="9"/>
        <v>0</v>
      </c>
      <c r="I127" s="3" t="str">
        <f t="shared" si="10"/>
        <v/>
      </c>
      <c r="J127" s="52"/>
    </row>
    <row r="128" spans="1:10" x14ac:dyDescent="0.25">
      <c r="A128" t="s">
        <v>141</v>
      </c>
      <c r="B128" s="8" t="s">
        <v>298</v>
      </c>
      <c r="C128" s="15">
        <f>VLOOKUP($A128,RAW!$B$4:$S$283,16,FALSE)</f>
        <v>95085</v>
      </c>
      <c r="D128" s="15">
        <f>VLOOKUP($A128,RAW!$B$4:$S$283,17,FALSE)</f>
        <v>120591</v>
      </c>
      <c r="E128" s="1">
        <f t="shared" si="6"/>
        <v>25506</v>
      </c>
      <c r="F128" s="1">
        <f t="shared" si="11"/>
        <v>7228.4090043341439</v>
      </c>
      <c r="G128" s="16">
        <f t="shared" si="8"/>
        <v>18277.590995665858</v>
      </c>
      <c r="H128" s="16">
        <f t="shared" si="9"/>
        <v>18277.590995665858</v>
      </c>
      <c r="I128" s="3">
        <f t="shared" si="10"/>
        <v>0.19222370506037606</v>
      </c>
      <c r="J128" s="52"/>
    </row>
    <row r="129" spans="1:10" x14ac:dyDescent="0.25">
      <c r="A129" t="s">
        <v>85</v>
      </c>
      <c r="B129" s="8" t="s">
        <v>298</v>
      </c>
      <c r="C129" s="15">
        <f>VLOOKUP($A129,RAW!$B$4:$S$283,16,FALSE)</f>
        <v>148067</v>
      </c>
      <c r="D129" s="15">
        <f>VLOOKUP($A129,RAW!$B$4:$S$283,17,FALSE)</f>
        <v>293415</v>
      </c>
      <c r="E129" s="1">
        <f t="shared" si="6"/>
        <v>145348</v>
      </c>
      <c r="F129" s="1">
        <f t="shared" si="11"/>
        <v>11256.12700262653</v>
      </c>
      <c r="G129" s="16">
        <f t="shared" si="8"/>
        <v>134091.87299737346</v>
      </c>
      <c r="H129" s="16">
        <f t="shared" si="9"/>
        <v>134091.87299737346</v>
      </c>
      <c r="I129" s="3">
        <f t="shared" si="10"/>
        <v>0.90561619400253579</v>
      </c>
      <c r="J129" s="52"/>
    </row>
    <row r="130" spans="1:10" x14ac:dyDescent="0.25">
      <c r="A130" t="s">
        <v>140</v>
      </c>
      <c r="B130" s="8" t="s">
        <v>298</v>
      </c>
      <c r="C130" s="15">
        <f>VLOOKUP($A130,RAW!$B$4:$S$283,16,FALSE)</f>
        <v>0</v>
      </c>
      <c r="D130" s="15">
        <f>VLOOKUP($A130,RAW!$B$4:$S$283,17,FALSE)</f>
        <v>0</v>
      </c>
      <c r="E130" s="1">
        <f t="shared" si="6"/>
        <v>0</v>
      </c>
      <c r="F130" s="1">
        <f t="shared" si="11"/>
        <v>0</v>
      </c>
      <c r="G130" s="16">
        <f t="shared" si="8"/>
        <v>0</v>
      </c>
      <c r="H130" s="16">
        <f t="shared" si="9"/>
        <v>0</v>
      </c>
      <c r="I130" s="3" t="str">
        <f t="shared" si="10"/>
        <v/>
      </c>
      <c r="J130" s="52"/>
    </row>
    <row r="131" spans="1:10" x14ac:dyDescent="0.25">
      <c r="A131" t="s">
        <v>119</v>
      </c>
      <c r="B131" s="8" t="s">
        <v>298</v>
      </c>
      <c r="C131" s="15">
        <f>VLOOKUP($A131,RAW!$B$4:$S$283,16,FALSE)</f>
        <v>1252474</v>
      </c>
      <c r="D131" s="15">
        <f>VLOOKUP($A131,RAW!$B$4:$S$283,17,FALSE)</f>
        <v>1411073</v>
      </c>
      <c r="E131" s="1">
        <f t="shared" ref="E131:E193" si="12">D131-C131</f>
        <v>158599</v>
      </c>
      <c r="F131" s="1">
        <f t="shared" ref="F131:F162" si="13">+C131*E$260</f>
        <v>95213.696579843323</v>
      </c>
      <c r="G131" s="16">
        <f t="shared" ref="G131:G193" si="14">+E131-F131</f>
        <v>63385.303420156677</v>
      </c>
      <c r="H131" s="16">
        <f t="shared" ref="H131:H193" si="15">ABS(G131)</f>
        <v>63385.303420156677</v>
      </c>
      <c r="I131" s="3">
        <f t="shared" si="10"/>
        <v>5.0608079225721796E-2</v>
      </c>
      <c r="J131" s="52"/>
    </row>
    <row r="132" spans="1:10" x14ac:dyDescent="0.25">
      <c r="A132" t="s">
        <v>242</v>
      </c>
      <c r="B132" s="8" t="s">
        <v>298</v>
      </c>
      <c r="C132" s="15">
        <f>VLOOKUP($A132,RAW!$B$4:$S$283,16,FALSE)</f>
        <v>2905549</v>
      </c>
      <c r="D132" s="15">
        <f>VLOOKUP($A132,RAW!$B$4:$S$283,17,FALSE)</f>
        <v>3584439</v>
      </c>
      <c r="E132" s="1">
        <f t="shared" si="12"/>
        <v>678890</v>
      </c>
      <c r="F132" s="1">
        <f t="shared" si="13"/>
        <v>220881.28047677412</v>
      </c>
      <c r="G132" s="16">
        <f t="shared" si="14"/>
        <v>458008.71952322591</v>
      </c>
      <c r="H132" s="16">
        <f t="shared" si="15"/>
        <v>458008.71952322591</v>
      </c>
      <c r="I132" s="3">
        <f t="shared" ref="I132:I194" si="16">IFERROR(+G132/C132,"")</f>
        <v>0.15763241973314712</v>
      </c>
      <c r="J132" s="52"/>
    </row>
    <row r="133" spans="1:10" x14ac:dyDescent="0.25">
      <c r="A133" t="s">
        <v>142</v>
      </c>
      <c r="B133" s="8" t="s">
        <v>298</v>
      </c>
      <c r="C133" s="15">
        <f>VLOOKUP($A133,RAW!$B$4:$S$283,16,FALSE)</f>
        <v>150708</v>
      </c>
      <c r="D133" s="15">
        <f>VLOOKUP($A133,RAW!$B$4:$S$283,17,FALSE)</f>
        <v>121162</v>
      </c>
      <c r="E133" s="1">
        <f t="shared" si="12"/>
        <v>-29546</v>
      </c>
      <c r="F133" s="1">
        <f t="shared" si="13"/>
        <v>11456.897136511439</v>
      </c>
      <c r="G133" s="16">
        <f t="shared" si="14"/>
        <v>-41002.897136511441</v>
      </c>
      <c r="H133" s="16">
        <f t="shared" si="15"/>
        <v>41002.897136511441</v>
      </c>
      <c r="I133" s="3">
        <f t="shared" si="16"/>
        <v>-0.27206848433070202</v>
      </c>
      <c r="J133" s="52"/>
    </row>
    <row r="134" spans="1:10" x14ac:dyDescent="0.25">
      <c r="A134" t="s">
        <v>143</v>
      </c>
      <c r="B134" s="8" t="s">
        <v>299</v>
      </c>
      <c r="C134" s="15">
        <f>VLOOKUP($A134,RAW!$B$4:$S$283,16,FALSE)</f>
        <v>0</v>
      </c>
      <c r="D134" s="15">
        <f>VLOOKUP($A134,RAW!$B$4:$S$283,17,FALSE)</f>
        <v>0</v>
      </c>
      <c r="E134" s="1">
        <f t="shared" si="12"/>
        <v>0</v>
      </c>
      <c r="F134" s="1">
        <f t="shared" si="13"/>
        <v>0</v>
      </c>
      <c r="G134" s="16">
        <f t="shared" si="14"/>
        <v>0</v>
      </c>
      <c r="H134" s="16">
        <f t="shared" si="15"/>
        <v>0</v>
      </c>
      <c r="I134" s="3" t="str">
        <f t="shared" si="16"/>
        <v/>
      </c>
      <c r="J134" s="52"/>
    </row>
    <row r="135" spans="1:10" x14ac:dyDescent="0.25">
      <c r="A135" t="s">
        <v>265</v>
      </c>
      <c r="B135" s="8" t="s">
        <v>298</v>
      </c>
      <c r="C135" s="15">
        <f>VLOOKUP($A135,RAW!$B$4:$S$283,16,FALSE)</f>
        <v>5605905</v>
      </c>
      <c r="D135" s="15">
        <f>VLOOKUP($A135,RAW!$B$4:$S$283,17,FALSE)</f>
        <v>6622531</v>
      </c>
      <c r="E135" s="1">
        <f t="shared" si="12"/>
        <v>1016626</v>
      </c>
      <c r="F135" s="1">
        <f t="shared" si="13"/>
        <v>426163.68701100908</v>
      </c>
      <c r="G135" s="16">
        <f t="shared" si="14"/>
        <v>590462.31298899092</v>
      </c>
      <c r="H135" s="16">
        <f t="shared" si="15"/>
        <v>590462.31298899092</v>
      </c>
      <c r="I135" s="3">
        <f t="shared" si="16"/>
        <v>0.10532863346578134</v>
      </c>
      <c r="J135" s="52"/>
    </row>
    <row r="136" spans="1:10" x14ac:dyDescent="0.25">
      <c r="A136" t="s">
        <v>226</v>
      </c>
      <c r="B136" s="8" t="s">
        <v>299</v>
      </c>
      <c r="C136" s="15">
        <f>VLOOKUP($A136,RAW!$B$4:$S$283,16,FALSE)</f>
        <v>0</v>
      </c>
      <c r="D136" s="15">
        <f>VLOOKUP($A136,RAW!$B$4:$S$283,17,FALSE)</f>
        <v>0</v>
      </c>
      <c r="E136" s="1">
        <f t="shared" si="12"/>
        <v>0</v>
      </c>
      <c r="F136" s="1">
        <f t="shared" si="13"/>
        <v>0</v>
      </c>
      <c r="G136" s="16">
        <f t="shared" si="14"/>
        <v>0</v>
      </c>
      <c r="H136" s="16">
        <f t="shared" si="15"/>
        <v>0</v>
      </c>
      <c r="I136" s="3" t="str">
        <f t="shared" si="16"/>
        <v/>
      </c>
      <c r="J136" s="52"/>
    </row>
    <row r="137" spans="1:10" x14ac:dyDescent="0.25">
      <c r="A137" t="s">
        <v>205</v>
      </c>
      <c r="B137" s="8" t="s">
        <v>298</v>
      </c>
      <c r="C137" s="15">
        <f>VLOOKUP($A137,RAW!$B$4:$S$283,16,FALSE)</f>
        <v>436563</v>
      </c>
      <c r="D137" s="15">
        <f>VLOOKUP($A137,RAW!$B$4:$S$283,17,FALSE)</f>
        <v>334892</v>
      </c>
      <c r="E137" s="1">
        <f t="shared" si="12"/>
        <v>-101671</v>
      </c>
      <c r="F137" s="1">
        <f t="shared" si="13"/>
        <v>33187.736448011012</v>
      </c>
      <c r="G137" s="16">
        <f t="shared" si="14"/>
        <v>-134858.73644801101</v>
      </c>
      <c r="H137" s="16">
        <f t="shared" si="15"/>
        <v>134858.73644801101</v>
      </c>
      <c r="I137" s="3">
        <f t="shared" si="16"/>
        <v>-0.30891013770752679</v>
      </c>
      <c r="J137" s="52"/>
    </row>
    <row r="138" spans="1:10" x14ac:dyDescent="0.25">
      <c r="A138" t="s">
        <v>43</v>
      </c>
      <c r="B138" s="8" t="s">
        <v>298</v>
      </c>
      <c r="C138" s="15">
        <f>VLOOKUP($A138,RAW!$B$4:$S$283,16,FALSE)</f>
        <v>996641</v>
      </c>
      <c r="D138" s="15">
        <f>VLOOKUP($A138,RAW!$B$4:$S$283,17,FALSE)</f>
        <v>1153619</v>
      </c>
      <c r="E138" s="1">
        <f t="shared" si="12"/>
        <v>156978</v>
      </c>
      <c r="F138" s="1">
        <f t="shared" si="13"/>
        <v>75765.144644145606</v>
      </c>
      <c r="G138" s="16">
        <f t="shared" si="14"/>
        <v>81212.855355854394</v>
      </c>
      <c r="H138" s="16">
        <f t="shared" si="15"/>
        <v>81212.855355854394</v>
      </c>
      <c r="I138" s="3">
        <f t="shared" si="16"/>
        <v>8.148656874025291E-2</v>
      </c>
      <c r="J138" s="52"/>
    </row>
    <row r="139" spans="1:10" x14ac:dyDescent="0.25">
      <c r="A139" t="s">
        <v>44</v>
      </c>
      <c r="B139" s="8" t="s">
        <v>299</v>
      </c>
      <c r="C139" s="15">
        <f>VLOOKUP($A139,RAW!$B$4:$S$283,16,FALSE)</f>
        <v>220542</v>
      </c>
      <c r="D139" s="15">
        <f>VLOOKUP($A139,RAW!$B$4:$S$283,17,FALSE)</f>
        <v>200536</v>
      </c>
      <c r="E139" s="1">
        <f t="shared" si="12"/>
        <v>-20006</v>
      </c>
      <c r="F139" s="1">
        <f t="shared" si="13"/>
        <v>16765.712558593477</v>
      </c>
      <c r="G139" s="16">
        <f t="shared" si="14"/>
        <v>-36771.712558593477</v>
      </c>
      <c r="H139" s="16">
        <f t="shared" si="15"/>
        <v>36771.712558593477</v>
      </c>
      <c r="I139" s="3">
        <f t="shared" si="16"/>
        <v>-0.16673337758156487</v>
      </c>
      <c r="J139" s="52"/>
    </row>
    <row r="140" spans="1:10" x14ac:dyDescent="0.25">
      <c r="A140" t="s">
        <v>144</v>
      </c>
      <c r="B140" s="8" t="s">
        <v>299</v>
      </c>
      <c r="C140" s="15">
        <f>VLOOKUP($A140,RAW!$B$4:$S$283,16,FALSE)</f>
        <v>589515</v>
      </c>
      <c r="D140" s="15">
        <f>VLOOKUP($A140,RAW!$B$4:$S$283,17,FALSE)</f>
        <v>529874</v>
      </c>
      <c r="E140" s="1">
        <f t="shared" si="12"/>
        <v>-59641</v>
      </c>
      <c r="F140" s="1">
        <f t="shared" si="13"/>
        <v>44815.223580901751</v>
      </c>
      <c r="G140" s="16">
        <f t="shared" si="14"/>
        <v>-104456.22358090174</v>
      </c>
      <c r="H140" s="16">
        <f t="shared" si="15"/>
        <v>104456.22358090174</v>
      </c>
      <c r="I140" s="3">
        <f t="shared" si="16"/>
        <v>-0.17719010301841639</v>
      </c>
      <c r="J140" s="52"/>
    </row>
    <row r="141" spans="1:10" x14ac:dyDescent="0.25">
      <c r="A141" t="s">
        <v>145</v>
      </c>
      <c r="B141" s="8" t="s">
        <v>299</v>
      </c>
      <c r="C141" s="15">
        <f>VLOOKUP($A141,RAW!$B$4:$S$283,16,FALSE)</f>
        <v>61732</v>
      </c>
      <c r="D141" s="15">
        <f>VLOOKUP($A141,RAW!$B$4:$S$283,17,FALSE)</f>
        <v>59808</v>
      </c>
      <c r="E141" s="1">
        <f t="shared" si="12"/>
        <v>-1924</v>
      </c>
      <c r="F141" s="1">
        <f t="shared" si="13"/>
        <v>4692.8973513756682</v>
      </c>
      <c r="G141" s="16">
        <f t="shared" si="14"/>
        <v>-6616.8973513756682</v>
      </c>
      <c r="H141" s="16">
        <f t="shared" si="15"/>
        <v>6616.8973513756682</v>
      </c>
      <c r="I141" s="3">
        <f t="shared" si="16"/>
        <v>-0.10718747734360896</v>
      </c>
      <c r="J141" s="52"/>
    </row>
    <row r="142" spans="1:10" x14ac:dyDescent="0.25">
      <c r="A142" t="s">
        <v>146</v>
      </c>
      <c r="C142" s="15">
        <f>VLOOKUP($A142,RAW!$B$4:$S$283,16,FALSE)</f>
        <v>0</v>
      </c>
      <c r="D142" s="15">
        <f>VLOOKUP($A142,RAW!$B$4:$S$283,17,FALSE)</f>
        <v>0</v>
      </c>
      <c r="E142" s="1">
        <f t="shared" si="12"/>
        <v>0</v>
      </c>
      <c r="F142" s="1">
        <f t="shared" si="13"/>
        <v>0</v>
      </c>
      <c r="G142" s="16">
        <f t="shared" si="14"/>
        <v>0</v>
      </c>
      <c r="H142" s="16">
        <f t="shared" si="15"/>
        <v>0</v>
      </c>
      <c r="I142" s="3" t="str">
        <f t="shared" si="16"/>
        <v/>
      </c>
      <c r="J142" s="52"/>
    </row>
    <row r="143" spans="1:10" x14ac:dyDescent="0.25">
      <c r="A143" t="s">
        <v>262</v>
      </c>
      <c r="B143" s="8" t="s">
        <v>299</v>
      </c>
      <c r="C143" s="15">
        <f>VLOOKUP($A143,RAW!$B$4:$S$283,16,FALSE)</f>
        <v>0</v>
      </c>
      <c r="D143" s="15">
        <f>VLOOKUP($A143,RAW!$B$4:$S$283,17,FALSE)</f>
        <v>0</v>
      </c>
      <c r="E143" s="1">
        <f t="shared" si="12"/>
        <v>0</v>
      </c>
      <c r="F143" s="1">
        <f t="shared" si="13"/>
        <v>0</v>
      </c>
      <c r="G143" s="16">
        <f t="shared" si="14"/>
        <v>0</v>
      </c>
      <c r="H143" s="16">
        <f t="shared" si="15"/>
        <v>0</v>
      </c>
      <c r="I143" s="3" t="str">
        <f t="shared" si="16"/>
        <v/>
      </c>
      <c r="J143" s="52"/>
    </row>
    <row r="144" spans="1:10" x14ac:dyDescent="0.25">
      <c r="A144" t="s">
        <v>147</v>
      </c>
      <c r="C144" s="15">
        <f>VLOOKUP($A144,RAW!$B$4:$S$283,16,FALSE)</f>
        <v>0</v>
      </c>
      <c r="D144" s="15">
        <f>VLOOKUP($A144,RAW!$B$4:$S$283,17,FALSE)</f>
        <v>0</v>
      </c>
      <c r="E144" s="1">
        <f t="shared" si="12"/>
        <v>0</v>
      </c>
      <c r="F144" s="1">
        <f t="shared" si="13"/>
        <v>0</v>
      </c>
      <c r="G144" s="16">
        <f t="shared" si="14"/>
        <v>0</v>
      </c>
      <c r="H144" s="16">
        <f t="shared" si="15"/>
        <v>0</v>
      </c>
      <c r="I144" s="3" t="str">
        <f t="shared" si="16"/>
        <v/>
      </c>
      <c r="J144" s="52"/>
    </row>
    <row r="145" spans="1:10" x14ac:dyDescent="0.25">
      <c r="A145" t="s">
        <v>263</v>
      </c>
      <c r="B145" s="8" t="s">
        <v>299</v>
      </c>
      <c r="C145" s="15">
        <f>VLOOKUP($A145,RAW!$B$4:$S$283,16,FALSE)</f>
        <v>137985</v>
      </c>
      <c r="D145" s="15">
        <f>VLOOKUP($A145,RAW!$B$4:$S$283,17,FALSE)</f>
        <v>98914</v>
      </c>
      <c r="E145" s="1">
        <f t="shared" si="12"/>
        <v>-39071</v>
      </c>
      <c r="F145" s="1">
        <f t="shared" si="13"/>
        <v>10489.6883468796</v>
      </c>
      <c r="G145" s="16">
        <f t="shared" si="14"/>
        <v>-49560.6883468796</v>
      </c>
      <c r="H145" s="16">
        <f t="shared" si="15"/>
        <v>49560.6883468796</v>
      </c>
      <c r="I145" s="3">
        <f t="shared" si="16"/>
        <v>-0.35917446350603038</v>
      </c>
      <c r="J145" s="52"/>
    </row>
    <row r="146" spans="1:10" x14ac:dyDescent="0.25">
      <c r="A146" t="s">
        <v>7</v>
      </c>
      <c r="B146" s="8" t="s">
        <v>298</v>
      </c>
      <c r="C146" s="15">
        <f>VLOOKUP($A146,RAW!$B$4:$S$283,16,FALSE)</f>
        <v>580563</v>
      </c>
      <c r="D146" s="15">
        <f>VLOOKUP($A146,RAW!$B$4:$S$283,17,FALSE)</f>
        <v>421726</v>
      </c>
      <c r="E146" s="1">
        <f t="shared" si="12"/>
        <v>-158837</v>
      </c>
      <c r="F146" s="1">
        <f t="shared" si="13"/>
        <v>44134.68808732443</v>
      </c>
      <c r="G146" s="16">
        <f t="shared" si="14"/>
        <v>-202971.68808732444</v>
      </c>
      <c r="H146" s="16">
        <f t="shared" si="15"/>
        <v>202971.68808732444</v>
      </c>
      <c r="I146" s="3">
        <f t="shared" si="16"/>
        <v>-0.34961182177872935</v>
      </c>
      <c r="J146" s="52"/>
    </row>
    <row r="147" spans="1:10" x14ac:dyDescent="0.25">
      <c r="A147" t="s">
        <v>104</v>
      </c>
      <c r="B147" s="8" t="s">
        <v>299</v>
      </c>
      <c r="C147" s="15">
        <f>VLOOKUP($A147,RAW!$B$4:$S$283,16,FALSE)</f>
        <v>407212</v>
      </c>
      <c r="D147" s="15">
        <f>VLOOKUP($A147,RAW!$B$4:$S$283,17,FALSE)</f>
        <v>370332</v>
      </c>
      <c r="E147" s="1">
        <f t="shared" si="12"/>
        <v>-36880</v>
      </c>
      <c r="F147" s="1">
        <f t="shared" si="13"/>
        <v>30956.458826028454</v>
      </c>
      <c r="G147" s="16">
        <f t="shared" si="14"/>
        <v>-67836.458826028451</v>
      </c>
      <c r="H147" s="16">
        <f t="shared" si="15"/>
        <v>67836.458826028451</v>
      </c>
      <c r="I147" s="3">
        <f t="shared" si="16"/>
        <v>-0.16658757312168712</v>
      </c>
      <c r="J147" s="52"/>
    </row>
    <row r="148" spans="1:10" x14ac:dyDescent="0.25">
      <c r="A148" t="s">
        <v>86</v>
      </c>
      <c r="B148" s="8" t="s">
        <v>298</v>
      </c>
      <c r="C148" s="15">
        <f>VLOOKUP($A148,RAW!$B$4:$S$283,16,FALSE)</f>
        <v>529884</v>
      </c>
      <c r="D148" s="15">
        <f>VLOOKUP($A148,RAW!$B$4:$S$283,17,FALSE)</f>
        <v>627115</v>
      </c>
      <c r="E148" s="1">
        <f t="shared" si="12"/>
        <v>97231</v>
      </c>
      <c r="F148" s="1">
        <f t="shared" si="13"/>
        <v>40282.045294763564</v>
      </c>
      <c r="G148" s="16">
        <f t="shared" si="14"/>
        <v>56948.954705236436</v>
      </c>
      <c r="H148" s="16">
        <f t="shared" si="15"/>
        <v>56948.954705236436</v>
      </c>
      <c r="I148" s="3">
        <f t="shared" si="16"/>
        <v>0.10747438062903661</v>
      </c>
      <c r="J148" s="52"/>
    </row>
    <row r="149" spans="1:10" x14ac:dyDescent="0.25">
      <c r="A149" t="s">
        <v>92</v>
      </c>
      <c r="B149" s="8" t="s">
        <v>298</v>
      </c>
      <c r="C149" s="15">
        <f>VLOOKUP($A149,RAW!$B$4:$S$283,16,FALSE)</f>
        <v>18479057</v>
      </c>
      <c r="D149" s="15">
        <f>VLOOKUP($A149,RAW!$B$4:$S$283,17,FALSE)</f>
        <v>20726442</v>
      </c>
      <c r="E149" s="1">
        <f t="shared" si="12"/>
        <v>2247385</v>
      </c>
      <c r="F149" s="1">
        <f t="shared" si="13"/>
        <v>1404787.1063827511</v>
      </c>
      <c r="G149" s="16">
        <f t="shared" si="14"/>
        <v>842597.89361724886</v>
      </c>
      <c r="H149" s="16">
        <f t="shared" si="15"/>
        <v>842597.89361724886</v>
      </c>
      <c r="I149" s="3">
        <f t="shared" si="16"/>
        <v>4.5597450866526841E-2</v>
      </c>
      <c r="J149" s="52"/>
    </row>
    <row r="150" spans="1:10" x14ac:dyDescent="0.25">
      <c r="A150" t="s">
        <v>243</v>
      </c>
      <c r="B150" s="8" t="s">
        <v>298</v>
      </c>
      <c r="C150" s="15">
        <f>VLOOKUP($A150,RAW!$B$4:$S$283,16,FALSE)</f>
        <v>0</v>
      </c>
      <c r="D150" s="15">
        <f>VLOOKUP($A150,RAW!$B$4:$S$283,17,FALSE)</f>
        <v>0</v>
      </c>
      <c r="E150" s="1">
        <f t="shared" si="12"/>
        <v>0</v>
      </c>
      <c r="F150" s="1">
        <f t="shared" si="13"/>
        <v>0</v>
      </c>
      <c r="G150" s="16">
        <f t="shared" si="14"/>
        <v>0</v>
      </c>
      <c r="H150" s="16">
        <f t="shared" si="15"/>
        <v>0</v>
      </c>
      <c r="I150" s="3" t="str">
        <f t="shared" si="16"/>
        <v/>
      </c>
      <c r="J150" s="52"/>
    </row>
    <row r="151" spans="1:10" x14ac:dyDescent="0.25">
      <c r="A151" t="s">
        <v>51</v>
      </c>
      <c r="B151" s="8" t="s">
        <v>298</v>
      </c>
      <c r="C151" s="26"/>
      <c r="D151" s="15">
        <f>VLOOKUP($A151,RAW!$B$4:$S$283,17,FALSE)</f>
        <v>0</v>
      </c>
      <c r="E151" s="1">
        <f t="shared" si="12"/>
        <v>0</v>
      </c>
      <c r="F151" s="1">
        <f t="shared" si="13"/>
        <v>0</v>
      </c>
      <c r="G151" s="16">
        <f t="shared" si="14"/>
        <v>0</v>
      </c>
      <c r="H151" s="16">
        <f t="shared" si="15"/>
        <v>0</v>
      </c>
      <c r="I151" s="3" t="str">
        <f t="shared" si="16"/>
        <v/>
      </c>
      <c r="J151" s="52"/>
    </row>
    <row r="152" spans="1:10" x14ac:dyDescent="0.25">
      <c r="A152" t="s">
        <v>206</v>
      </c>
      <c r="B152" s="8" t="s">
        <v>299</v>
      </c>
      <c r="C152" s="15">
        <f>VLOOKUP($A152,RAW!$B$4:$S$283,16,FALSE)</f>
        <v>368473</v>
      </c>
      <c r="D152" s="15">
        <f>VLOOKUP($A152,RAW!$B$4:$S$283,17,FALSE)</f>
        <v>333618</v>
      </c>
      <c r="E152" s="1">
        <f t="shared" si="12"/>
        <v>-34855</v>
      </c>
      <c r="F152" s="1">
        <f t="shared" si="13"/>
        <v>28011.500773560656</v>
      </c>
      <c r="G152" s="16">
        <f t="shared" si="14"/>
        <v>-62866.500773560656</v>
      </c>
      <c r="H152" s="16">
        <f t="shared" si="15"/>
        <v>62866.500773560656</v>
      </c>
      <c r="I152" s="3">
        <f t="shared" si="16"/>
        <v>-0.17061358844083735</v>
      </c>
      <c r="J152" s="52"/>
    </row>
    <row r="153" spans="1:10" x14ac:dyDescent="0.25">
      <c r="A153" t="s">
        <v>153</v>
      </c>
      <c r="B153" s="8" t="s">
        <v>298</v>
      </c>
      <c r="C153" s="15">
        <f>VLOOKUP($A153,RAW!$B$4:$S$283,16,FALSE)</f>
        <v>2294897</v>
      </c>
      <c r="D153" s="15">
        <f>VLOOKUP($A153,RAW!$B$4:$S$283,17,FALSE)</f>
        <v>2277492</v>
      </c>
      <c r="E153" s="1">
        <f t="shared" si="12"/>
        <v>-17405</v>
      </c>
      <c r="F153" s="1">
        <f t="shared" si="13"/>
        <v>174459.21164031565</v>
      </c>
      <c r="G153" s="16">
        <f t="shared" si="14"/>
        <v>-191864.21164031565</v>
      </c>
      <c r="H153" s="16">
        <f t="shared" si="15"/>
        <v>191864.21164031565</v>
      </c>
      <c r="I153" s="3">
        <f t="shared" si="16"/>
        <v>-8.3604715871917409E-2</v>
      </c>
      <c r="J153" s="52"/>
    </row>
    <row r="154" spans="1:10" x14ac:dyDescent="0.25">
      <c r="A154" t="s">
        <v>148</v>
      </c>
      <c r="B154" s="8" t="s">
        <v>298</v>
      </c>
      <c r="C154" s="15">
        <f>VLOOKUP($A154,RAW!$B$4:$S$283,16,FALSE)</f>
        <v>219711</v>
      </c>
      <c r="D154" s="15">
        <f>VLOOKUP($A154,RAW!$B$4:$S$283,17,FALSE)</f>
        <v>167592</v>
      </c>
      <c r="E154" s="1">
        <f t="shared" si="12"/>
        <v>-52119</v>
      </c>
      <c r="F154" s="1">
        <f t="shared" si="13"/>
        <v>16702.53952517494</v>
      </c>
      <c r="G154" s="16">
        <f t="shared" si="14"/>
        <v>-68821.539525174943</v>
      </c>
      <c r="H154" s="16">
        <f t="shared" si="15"/>
        <v>68821.539525174943</v>
      </c>
      <c r="I154" s="3">
        <f t="shared" si="16"/>
        <v>-0.3132366587252115</v>
      </c>
      <c r="J154" s="52"/>
    </row>
    <row r="155" spans="1:10" x14ac:dyDescent="0.25">
      <c r="A155" t="s">
        <v>149</v>
      </c>
      <c r="B155" s="8" t="s">
        <v>298</v>
      </c>
      <c r="C155" s="15">
        <f>VLOOKUP($A155,RAW!$B$4:$S$283,16,FALSE)</f>
        <v>1857796</v>
      </c>
      <c r="D155" s="15">
        <f>VLOOKUP($A155,RAW!$B$4:$S$283,17,FALSE)</f>
        <v>1554030</v>
      </c>
      <c r="E155" s="1">
        <f t="shared" si="12"/>
        <v>-303766</v>
      </c>
      <c r="F155" s="1">
        <f t="shared" si="13"/>
        <v>141230.57616465222</v>
      </c>
      <c r="G155" s="16">
        <f t="shared" si="14"/>
        <v>-444996.57616465224</v>
      </c>
      <c r="H155" s="16">
        <f t="shared" si="15"/>
        <v>444996.57616465224</v>
      </c>
      <c r="I155" s="3">
        <f t="shared" si="16"/>
        <v>-0.23952930039931847</v>
      </c>
      <c r="J155" s="52"/>
    </row>
    <row r="156" spans="1:10" x14ac:dyDescent="0.25">
      <c r="A156" t="s">
        <v>150</v>
      </c>
      <c r="B156" s="8" t="s">
        <v>298</v>
      </c>
      <c r="C156" s="15">
        <f>VLOOKUP($A156,RAW!$B$4:$S$283,16,FALSE)</f>
        <v>323837</v>
      </c>
      <c r="D156" s="15">
        <f>VLOOKUP($A156,RAW!$B$4:$S$283,17,FALSE)</f>
        <v>305631</v>
      </c>
      <c r="E156" s="1">
        <f t="shared" si="12"/>
        <v>-18206</v>
      </c>
      <c r="F156" s="1">
        <f t="shared" si="13"/>
        <v>24618.249847363477</v>
      </c>
      <c r="G156" s="16">
        <f t="shared" si="14"/>
        <v>-42824.249847363477</v>
      </c>
      <c r="H156" s="16">
        <f t="shared" si="15"/>
        <v>42824.249847363477</v>
      </c>
      <c r="I156" s="3">
        <f t="shared" si="16"/>
        <v>-0.13224013885801647</v>
      </c>
      <c r="J156" s="52"/>
    </row>
    <row r="157" spans="1:10" x14ac:dyDescent="0.25">
      <c r="A157" t="s">
        <v>151</v>
      </c>
      <c r="B157" s="8" t="s">
        <v>298</v>
      </c>
      <c r="C157" s="15">
        <f>VLOOKUP($A157,RAW!$B$4:$S$283,16,FALSE)</f>
        <v>96085</v>
      </c>
      <c r="D157" s="15">
        <f>VLOOKUP($A157,RAW!$B$4:$S$283,17,FALSE)</f>
        <v>120210</v>
      </c>
      <c r="E157" s="1">
        <f t="shared" si="12"/>
        <v>24125</v>
      </c>
      <c r="F157" s="1">
        <f t="shared" si="13"/>
        <v>7304.429501829376</v>
      </c>
      <c r="G157" s="16">
        <f t="shared" si="14"/>
        <v>16820.570498170622</v>
      </c>
      <c r="H157" s="16">
        <f t="shared" si="15"/>
        <v>16820.570498170622</v>
      </c>
      <c r="I157" s="3">
        <f t="shared" si="16"/>
        <v>0.17505927562232004</v>
      </c>
      <c r="J157" s="52"/>
    </row>
    <row r="158" spans="1:10" x14ac:dyDescent="0.25">
      <c r="A158" t="s">
        <v>152</v>
      </c>
      <c r="B158" s="8" t="s">
        <v>298</v>
      </c>
      <c r="C158" s="15">
        <f>VLOOKUP($A158,RAW!$B$4:$S$283,16,FALSE)</f>
        <v>0</v>
      </c>
      <c r="D158" s="15">
        <f>VLOOKUP($A158,RAW!$B$4:$S$283,17,FALSE)</f>
        <v>0</v>
      </c>
      <c r="E158" s="1">
        <f t="shared" si="12"/>
        <v>0</v>
      </c>
      <c r="F158" s="1">
        <f t="shared" si="13"/>
        <v>0</v>
      </c>
      <c r="G158" s="16">
        <f t="shared" si="14"/>
        <v>0</v>
      </c>
      <c r="H158" s="16">
        <f t="shared" si="15"/>
        <v>0</v>
      </c>
      <c r="I158" s="3" t="str">
        <f t="shared" si="16"/>
        <v/>
      </c>
      <c r="J158" s="52"/>
    </row>
    <row r="159" spans="1:10" x14ac:dyDescent="0.25">
      <c r="A159" t="s">
        <v>176</v>
      </c>
      <c r="B159" s="8" t="s">
        <v>298</v>
      </c>
      <c r="C159" s="15">
        <f>VLOOKUP($A159,RAW!$B$4:$S$283,16,FALSE)</f>
        <v>1172328</v>
      </c>
      <c r="D159" s="15">
        <f>VLOOKUP($A159,RAW!$B$4:$S$283,17,FALSE)</f>
        <v>1135782</v>
      </c>
      <c r="E159" s="1">
        <f t="shared" si="12"/>
        <v>-36546</v>
      </c>
      <c r="F159" s="1">
        <f t="shared" si="13"/>
        <v>89120.957787590451</v>
      </c>
      <c r="G159" s="16">
        <f t="shared" si="14"/>
        <v>-125666.95778759045</v>
      </c>
      <c r="H159" s="16">
        <f t="shared" si="15"/>
        <v>125666.95778759045</v>
      </c>
      <c r="I159" s="3">
        <f t="shared" si="16"/>
        <v>-0.10719436692426561</v>
      </c>
      <c r="J159" s="52"/>
    </row>
    <row r="160" spans="1:10" x14ac:dyDescent="0.25">
      <c r="A160" t="s">
        <v>105</v>
      </c>
      <c r="B160" s="8" t="s">
        <v>298</v>
      </c>
      <c r="C160" s="15">
        <f>VLOOKUP($A160,RAW!$B$4:$S$283,16,FALSE)</f>
        <v>249849</v>
      </c>
      <c r="D160" s="15">
        <f>VLOOKUP($A160,RAW!$B$4:$S$283,17,FALSE)</f>
        <v>379333</v>
      </c>
      <c r="E160" s="1">
        <f t="shared" si="12"/>
        <v>129484</v>
      </c>
      <c r="F160" s="1">
        <f t="shared" si="13"/>
        <v>18993.645278686243</v>
      </c>
      <c r="G160" s="16">
        <f t="shared" si="14"/>
        <v>110490.35472131375</v>
      </c>
      <c r="H160" s="16">
        <f t="shared" si="15"/>
        <v>110490.35472131375</v>
      </c>
      <c r="I160" s="3">
        <f t="shared" si="16"/>
        <v>0.44222852491430326</v>
      </c>
      <c r="J160" s="52"/>
    </row>
    <row r="161" spans="1:10" x14ac:dyDescent="0.25">
      <c r="A161" t="s">
        <v>244</v>
      </c>
      <c r="B161" s="8" t="s">
        <v>298</v>
      </c>
      <c r="C161" s="15">
        <f>VLOOKUP($A161,RAW!$B$4:$S$283,16,FALSE)</f>
        <v>0</v>
      </c>
      <c r="D161" s="15">
        <f>VLOOKUP($A161,RAW!$B$4:$S$283,17,FALSE)</f>
        <v>0</v>
      </c>
      <c r="E161" s="1">
        <f t="shared" si="12"/>
        <v>0</v>
      </c>
      <c r="F161" s="1">
        <f t="shared" si="13"/>
        <v>0</v>
      </c>
      <c r="G161" s="16">
        <f t="shared" si="14"/>
        <v>0</v>
      </c>
      <c r="H161" s="16">
        <f t="shared" si="15"/>
        <v>0</v>
      </c>
      <c r="I161" s="3" t="str">
        <f t="shared" si="16"/>
        <v/>
      </c>
      <c r="J161" s="52"/>
    </row>
    <row r="162" spans="1:10" x14ac:dyDescent="0.25">
      <c r="A162" t="s">
        <v>154</v>
      </c>
      <c r="B162" s="8" t="s">
        <v>299</v>
      </c>
      <c r="C162" s="15">
        <f>VLOOKUP($A162,RAW!$B$4:$S$283,16,FALSE)</f>
        <v>0</v>
      </c>
      <c r="D162" s="15">
        <f>VLOOKUP($A162,RAW!$B$4:$S$283,17,FALSE)</f>
        <v>0</v>
      </c>
      <c r="E162" s="1">
        <f t="shared" si="12"/>
        <v>0</v>
      </c>
      <c r="F162" s="1">
        <f t="shared" si="13"/>
        <v>0</v>
      </c>
      <c r="G162" s="16">
        <f t="shared" si="14"/>
        <v>0</v>
      </c>
      <c r="H162" s="16">
        <f t="shared" si="15"/>
        <v>0</v>
      </c>
      <c r="I162" s="3" t="str">
        <f t="shared" si="16"/>
        <v/>
      </c>
      <c r="J162" s="52"/>
    </row>
    <row r="163" spans="1:10" x14ac:dyDescent="0.25">
      <c r="A163" t="s">
        <v>10</v>
      </c>
      <c r="B163" s="8" t="s">
        <v>299</v>
      </c>
      <c r="C163" s="15">
        <f>VLOOKUP($A163,RAW!$B$4:$S$283,16,FALSE)</f>
        <v>0</v>
      </c>
      <c r="D163" s="15">
        <f>VLOOKUP($A163,RAW!$B$4:$S$283,17,FALSE)</f>
        <v>0</v>
      </c>
      <c r="E163" s="1">
        <f t="shared" si="12"/>
        <v>0</v>
      </c>
      <c r="F163" s="1">
        <f t="shared" ref="F163:F193" si="17">+C163*E$260</f>
        <v>0</v>
      </c>
      <c r="G163" s="16">
        <f t="shared" si="14"/>
        <v>0</v>
      </c>
      <c r="H163" s="16">
        <f t="shared" si="15"/>
        <v>0</v>
      </c>
      <c r="I163" s="3" t="str">
        <f t="shared" si="16"/>
        <v/>
      </c>
      <c r="J163" s="52"/>
    </row>
    <row r="164" spans="1:10" x14ac:dyDescent="0.25">
      <c r="A164" t="s">
        <v>155</v>
      </c>
      <c r="B164" s="8" t="s">
        <v>298</v>
      </c>
      <c r="C164" s="15">
        <f>VLOOKUP($A164,RAW!$B$4:$S$283,16,FALSE)</f>
        <v>90307</v>
      </c>
      <c r="D164" s="15">
        <f>VLOOKUP($A164,RAW!$B$4:$S$283,17,FALSE)</f>
        <v>64281</v>
      </c>
      <c r="E164" s="1">
        <f t="shared" si="12"/>
        <v>-26026</v>
      </c>
      <c r="F164" s="1">
        <f t="shared" si="17"/>
        <v>6865.1830673019249</v>
      </c>
      <c r="G164" s="16">
        <f t="shared" si="14"/>
        <v>-32891.183067301929</v>
      </c>
      <c r="H164" s="16">
        <f t="shared" si="15"/>
        <v>32891.183067301929</v>
      </c>
      <c r="I164" s="3">
        <f t="shared" si="16"/>
        <v>-0.36421521108332611</v>
      </c>
      <c r="J164" s="52"/>
    </row>
    <row r="165" spans="1:10" x14ac:dyDescent="0.25">
      <c r="A165" t="s">
        <v>207</v>
      </c>
      <c r="B165" s="8" t="s">
        <v>298</v>
      </c>
      <c r="C165" s="15">
        <f>VLOOKUP($A165,RAW!$B$4:$S$283,16,FALSE)</f>
        <v>198377</v>
      </c>
      <c r="D165" s="15">
        <f>VLOOKUP($A165,RAW!$B$4:$S$283,17,FALSE)</f>
        <v>292640</v>
      </c>
      <c r="E165" s="1">
        <f t="shared" si="12"/>
        <v>94263</v>
      </c>
      <c r="F165" s="1">
        <f t="shared" si="17"/>
        <v>15080.718231611658</v>
      </c>
      <c r="G165" s="16">
        <f t="shared" si="14"/>
        <v>79182.281768388348</v>
      </c>
      <c r="H165" s="16">
        <f t="shared" si="15"/>
        <v>79182.281768388348</v>
      </c>
      <c r="I165" s="3">
        <f t="shared" si="16"/>
        <v>0.39915051527338524</v>
      </c>
      <c r="J165" s="52"/>
    </row>
    <row r="166" spans="1:10" x14ac:dyDescent="0.25">
      <c r="A166" t="s">
        <v>53</v>
      </c>
      <c r="B166" s="8" t="s">
        <v>298</v>
      </c>
      <c r="C166" s="15">
        <f>VLOOKUP($A166,RAW!$B$4:$S$283,16,FALSE)</f>
        <v>183564</v>
      </c>
      <c r="D166" s="15">
        <f>VLOOKUP($A166,RAW!$B$4:$S$283,17,FALSE)</f>
        <v>215719</v>
      </c>
      <c r="E166" s="1">
        <f t="shared" si="12"/>
        <v>32155</v>
      </c>
      <c r="F166" s="1">
        <f t="shared" si="17"/>
        <v>13954.626602214785</v>
      </c>
      <c r="G166" s="16">
        <f t="shared" si="14"/>
        <v>18200.373397785217</v>
      </c>
      <c r="H166" s="16">
        <f t="shared" si="15"/>
        <v>18200.373397785217</v>
      </c>
      <c r="I166" s="3">
        <f t="shared" si="16"/>
        <v>9.9150015241470102E-2</v>
      </c>
      <c r="J166" s="52"/>
    </row>
    <row r="167" spans="1:10" x14ac:dyDescent="0.25">
      <c r="A167" t="s">
        <v>66</v>
      </c>
      <c r="B167" s="8" t="s">
        <v>298</v>
      </c>
      <c r="C167" s="15">
        <f>VLOOKUP($A167,RAW!$B$4:$S$283,16,FALSE)</f>
        <v>38718</v>
      </c>
      <c r="D167" s="15">
        <f>VLOOKUP($A167,RAW!$B$4:$S$283,17,FALSE)</f>
        <v>67254</v>
      </c>
      <c r="E167" s="1">
        <f t="shared" si="12"/>
        <v>28536</v>
      </c>
      <c r="F167" s="1">
        <f t="shared" si="17"/>
        <v>2943.3616220203962</v>
      </c>
      <c r="G167" s="16">
        <f t="shared" si="14"/>
        <v>25592.638377979605</v>
      </c>
      <c r="H167" s="16">
        <f t="shared" si="15"/>
        <v>25592.638377979605</v>
      </c>
      <c r="I167" s="3">
        <f t="shared" si="16"/>
        <v>0.66100104287358863</v>
      </c>
      <c r="J167" s="52"/>
    </row>
    <row r="168" spans="1:10" x14ac:dyDescent="0.25">
      <c r="A168" t="s">
        <v>156</v>
      </c>
      <c r="B168" s="8" t="s">
        <v>298</v>
      </c>
      <c r="C168" s="15">
        <f>VLOOKUP($A168,RAW!$B$4:$S$283,16,FALSE)</f>
        <v>0</v>
      </c>
      <c r="D168" s="15">
        <f>VLOOKUP($A168,RAW!$B$4:$S$283,17,FALSE)</f>
        <v>0</v>
      </c>
      <c r="E168" s="1">
        <f t="shared" si="12"/>
        <v>0</v>
      </c>
      <c r="F168" s="1">
        <f t="shared" si="17"/>
        <v>0</v>
      </c>
      <c r="G168" s="16">
        <f t="shared" si="14"/>
        <v>0</v>
      </c>
      <c r="H168" s="16">
        <f t="shared" si="15"/>
        <v>0</v>
      </c>
      <c r="I168" s="3" t="str">
        <f t="shared" si="16"/>
        <v/>
      </c>
      <c r="J168" s="52"/>
    </row>
    <row r="169" spans="1:10" x14ac:dyDescent="0.25">
      <c r="A169" t="s">
        <v>157</v>
      </c>
      <c r="B169" s="8" t="s">
        <v>299</v>
      </c>
      <c r="C169" s="15">
        <f>VLOOKUP($A169,RAW!$B$4:$S$283,16,FALSE)</f>
        <v>15088</v>
      </c>
      <c r="D169" s="15">
        <f>VLOOKUP($A169,RAW!$B$4:$S$283,17,FALSE)</f>
        <v>13931</v>
      </c>
      <c r="E169" s="1">
        <f t="shared" si="12"/>
        <v>-1157</v>
      </c>
      <c r="F169" s="1">
        <f t="shared" si="17"/>
        <v>1146.997266208062</v>
      </c>
      <c r="G169" s="16">
        <f t="shared" si="14"/>
        <v>-2303.9972662080618</v>
      </c>
      <c r="H169" s="16">
        <f t="shared" si="15"/>
        <v>2303.9972662080618</v>
      </c>
      <c r="I169" s="3">
        <f t="shared" si="16"/>
        <v>-0.1527039545471939</v>
      </c>
      <c r="J169" s="52"/>
    </row>
    <row r="170" spans="1:10" x14ac:dyDescent="0.25">
      <c r="A170" t="s">
        <v>208</v>
      </c>
      <c r="B170" s="8" t="s">
        <v>299</v>
      </c>
      <c r="C170" s="15">
        <f>VLOOKUP($A170,RAW!$B$4:$S$283,16,FALSE)</f>
        <v>0</v>
      </c>
      <c r="D170" s="15">
        <f>VLOOKUP($A170,RAW!$B$4:$S$283,17,FALSE)</f>
        <v>0</v>
      </c>
      <c r="E170" s="1">
        <f t="shared" si="12"/>
        <v>0</v>
      </c>
      <c r="F170" s="1">
        <f t="shared" si="17"/>
        <v>0</v>
      </c>
      <c r="G170" s="16">
        <f t="shared" si="14"/>
        <v>0</v>
      </c>
      <c r="H170" s="16">
        <f t="shared" si="15"/>
        <v>0</v>
      </c>
      <c r="I170" s="3" t="str">
        <f t="shared" si="16"/>
        <v/>
      </c>
      <c r="J170" s="52"/>
    </row>
    <row r="171" spans="1:10" x14ac:dyDescent="0.25">
      <c r="A171" t="s">
        <v>209</v>
      </c>
      <c r="B171" s="8" t="s">
        <v>299</v>
      </c>
      <c r="C171" s="15">
        <f>VLOOKUP($A171,RAW!$B$4:$S$283,16,FALSE)</f>
        <v>0</v>
      </c>
      <c r="D171" s="15">
        <f>VLOOKUP($A171,RAW!$B$4:$S$283,17,FALSE)</f>
        <v>0</v>
      </c>
      <c r="E171" s="1">
        <f t="shared" si="12"/>
        <v>0</v>
      </c>
      <c r="F171" s="1">
        <f t="shared" si="17"/>
        <v>0</v>
      </c>
      <c r="G171" s="16">
        <f t="shared" si="14"/>
        <v>0</v>
      </c>
      <c r="H171" s="16">
        <f t="shared" si="15"/>
        <v>0</v>
      </c>
      <c r="I171" s="3" t="str">
        <f t="shared" si="16"/>
        <v/>
      </c>
      <c r="J171" s="52"/>
    </row>
    <row r="172" spans="1:10" x14ac:dyDescent="0.25">
      <c r="A172" t="s">
        <v>45</v>
      </c>
      <c r="B172" s="8" t="s">
        <v>298</v>
      </c>
      <c r="C172" s="15">
        <f>VLOOKUP($A172,RAW!$B$4:$S$283,16,FALSE)</f>
        <v>1219528</v>
      </c>
      <c r="D172" s="15">
        <f>VLOOKUP($A172,RAW!$B$4:$S$283,17,FALSE)</f>
        <v>1795510</v>
      </c>
      <c r="E172" s="1">
        <f t="shared" si="12"/>
        <v>575982</v>
      </c>
      <c r="F172" s="1">
        <f t="shared" si="17"/>
        <v>92709.12526936541</v>
      </c>
      <c r="G172" s="16">
        <f t="shared" si="14"/>
        <v>483272.87473063462</v>
      </c>
      <c r="H172" s="16">
        <f t="shared" si="15"/>
        <v>483272.87473063462</v>
      </c>
      <c r="I172" s="3">
        <f t="shared" si="16"/>
        <v>0.39627862150818566</v>
      </c>
      <c r="J172" s="52"/>
    </row>
    <row r="173" spans="1:10" x14ac:dyDescent="0.25">
      <c r="A173" t="s">
        <v>120</v>
      </c>
      <c r="B173" s="8" t="s">
        <v>298</v>
      </c>
      <c r="C173" s="15">
        <f>VLOOKUP($A173,RAW!$B$4:$S$283,16,FALSE)</f>
        <v>263787</v>
      </c>
      <c r="D173" s="15">
        <f>VLOOKUP($A173,RAW!$B$4:$S$283,17,FALSE)</f>
        <v>258684</v>
      </c>
      <c r="E173" s="1">
        <f t="shared" si="12"/>
        <v>-5103</v>
      </c>
      <c r="F173" s="1">
        <f t="shared" si="17"/>
        <v>20053.21897277479</v>
      </c>
      <c r="G173" s="16">
        <f t="shared" si="14"/>
        <v>-25156.21897277479</v>
      </c>
      <c r="H173" s="16">
        <f t="shared" si="15"/>
        <v>25156.21897277479</v>
      </c>
      <c r="I173" s="3">
        <f t="shared" si="16"/>
        <v>-9.5365650971332136E-2</v>
      </c>
      <c r="J173" s="52"/>
    </row>
    <row r="174" spans="1:10" x14ac:dyDescent="0.25">
      <c r="A174" t="s">
        <v>46</v>
      </c>
      <c r="B174" s="8" t="s">
        <v>298</v>
      </c>
      <c r="C174" s="15">
        <f>VLOOKUP($A174,RAW!$B$4:$S$283,16,FALSE)</f>
        <v>3168153</v>
      </c>
      <c r="D174" s="15">
        <f>VLOOKUP($A174,RAW!$B$4:$S$283,17,FALSE)</f>
        <v>3864662</v>
      </c>
      <c r="E174" s="1">
        <f t="shared" si="12"/>
        <v>696509</v>
      </c>
      <c r="F174" s="1">
        <f t="shared" si="17"/>
        <v>240844.56720101205</v>
      </c>
      <c r="G174" s="16">
        <f t="shared" si="14"/>
        <v>455664.43279898795</v>
      </c>
      <c r="H174" s="16">
        <f t="shared" si="15"/>
        <v>455664.43279898795</v>
      </c>
      <c r="I174" s="3">
        <f t="shared" si="16"/>
        <v>0.14382652378183375</v>
      </c>
      <c r="J174" s="52"/>
    </row>
    <row r="175" spans="1:10" x14ac:dyDescent="0.25">
      <c r="A175" t="s">
        <v>47</v>
      </c>
      <c r="B175" s="8" t="s">
        <v>298</v>
      </c>
      <c r="C175" s="15">
        <f>VLOOKUP($A175,RAW!$B$4:$S$283,16,FALSE)</f>
        <v>0</v>
      </c>
      <c r="D175" s="15">
        <f>VLOOKUP($A175,RAW!$B$4:$S$283,17,FALSE)</f>
        <v>0</v>
      </c>
      <c r="E175" s="1">
        <f t="shared" si="12"/>
        <v>0</v>
      </c>
      <c r="F175" s="1">
        <f t="shared" si="17"/>
        <v>0</v>
      </c>
      <c r="G175" s="16">
        <f t="shared" si="14"/>
        <v>0</v>
      </c>
      <c r="H175" s="16">
        <f t="shared" si="15"/>
        <v>0</v>
      </c>
      <c r="I175" s="3" t="str">
        <f t="shared" si="16"/>
        <v/>
      </c>
      <c r="J175" s="52"/>
    </row>
    <row r="176" spans="1:10" x14ac:dyDescent="0.25">
      <c r="A176" t="s">
        <v>106</v>
      </c>
      <c r="B176" s="8" t="s">
        <v>299</v>
      </c>
      <c r="C176" s="15">
        <f>VLOOKUP($A176,RAW!$B$4:$S$283,16,FALSE)</f>
        <v>1236110</v>
      </c>
      <c r="D176" s="15">
        <f>VLOOKUP($A176,RAW!$B$4:$S$283,17,FALSE)</f>
        <v>781148</v>
      </c>
      <c r="E176" s="1">
        <f t="shared" si="12"/>
        <v>-454962</v>
      </c>
      <c r="F176" s="1">
        <f t="shared" si="17"/>
        <v>93969.697158831346</v>
      </c>
      <c r="G176" s="16">
        <f t="shared" si="14"/>
        <v>-548931.6971588314</v>
      </c>
      <c r="H176" s="16">
        <f t="shared" si="15"/>
        <v>548931.6971588314</v>
      </c>
      <c r="I176" s="3">
        <f t="shared" si="16"/>
        <v>-0.44407997440262714</v>
      </c>
      <c r="J176" s="52"/>
    </row>
    <row r="177" spans="1:10" x14ac:dyDescent="0.25">
      <c r="A177" t="s">
        <v>87</v>
      </c>
      <c r="B177" s="8" t="s">
        <v>298</v>
      </c>
      <c r="C177" s="15">
        <f>VLOOKUP($A177,RAW!$B$4:$S$283,16,FALSE)</f>
        <v>46759</v>
      </c>
      <c r="D177" s="15">
        <f>VLOOKUP($A177,RAW!$B$4:$S$283,17,FALSE)</f>
        <v>49968</v>
      </c>
      <c r="E177" s="1">
        <f t="shared" si="12"/>
        <v>3209</v>
      </c>
      <c r="F177" s="1">
        <f t="shared" si="17"/>
        <v>3554.6424423795575</v>
      </c>
      <c r="G177" s="16">
        <f t="shared" si="14"/>
        <v>-345.64244237955745</v>
      </c>
      <c r="H177" s="16">
        <f t="shared" si="15"/>
        <v>345.64244237955745</v>
      </c>
      <c r="I177" s="3">
        <f t="shared" si="16"/>
        <v>-7.3919981688991944E-3</v>
      </c>
      <c r="J177" s="52"/>
    </row>
    <row r="178" spans="1:10" x14ac:dyDescent="0.25">
      <c r="A178" t="s">
        <v>88</v>
      </c>
      <c r="B178" s="8" t="s">
        <v>298</v>
      </c>
      <c r="C178" s="15">
        <f>VLOOKUP($A178,RAW!$B$4:$S$283,16,FALSE)</f>
        <v>290051</v>
      </c>
      <c r="D178" s="15">
        <f>VLOOKUP($A178,RAW!$B$4:$S$283,17,FALSE)</f>
        <v>269491</v>
      </c>
      <c r="E178" s="1">
        <f t="shared" si="12"/>
        <v>-20560</v>
      </c>
      <c r="F178" s="1">
        <f t="shared" si="17"/>
        <v>22049.821318989565</v>
      </c>
      <c r="G178" s="16">
        <f t="shared" si="14"/>
        <v>-42609.821318989561</v>
      </c>
      <c r="H178" s="16">
        <f t="shared" si="15"/>
        <v>42609.821318989561</v>
      </c>
      <c r="I178" s="3">
        <f t="shared" si="16"/>
        <v>-0.14690458339736653</v>
      </c>
      <c r="J178" s="52"/>
    </row>
    <row r="179" spans="1:10" x14ac:dyDescent="0.25">
      <c r="A179" t="s">
        <v>89</v>
      </c>
      <c r="B179" s="8" t="s">
        <v>298</v>
      </c>
      <c r="C179" s="15">
        <f>VLOOKUP($A179,RAW!$B$4:$S$283,16,FALSE)</f>
        <v>0</v>
      </c>
      <c r="D179" s="15">
        <f>VLOOKUP($A179,RAW!$B$4:$S$283,17,FALSE)</f>
        <v>0</v>
      </c>
      <c r="E179" s="1">
        <f t="shared" si="12"/>
        <v>0</v>
      </c>
      <c r="F179" s="1">
        <f t="shared" si="17"/>
        <v>0</v>
      </c>
      <c r="G179" s="16">
        <f t="shared" si="14"/>
        <v>0</v>
      </c>
      <c r="H179" s="16">
        <f t="shared" si="15"/>
        <v>0</v>
      </c>
      <c r="I179" s="3" t="str">
        <f t="shared" si="16"/>
        <v/>
      </c>
      <c r="J179" s="52"/>
    </row>
    <row r="180" spans="1:10" x14ac:dyDescent="0.25">
      <c r="A180" t="s">
        <v>210</v>
      </c>
      <c r="B180" s="8" t="s">
        <v>298</v>
      </c>
      <c r="C180" s="15">
        <f>VLOOKUP($A180,RAW!$B$4:$S$283,16,FALSE)</f>
        <v>33692</v>
      </c>
      <c r="D180" s="15">
        <f>VLOOKUP($A180,RAW!$B$4:$S$283,17,FALSE)</f>
        <v>31920</v>
      </c>
      <c r="E180" s="1">
        <f t="shared" si="12"/>
        <v>-1772</v>
      </c>
      <c r="F180" s="1">
        <f t="shared" si="17"/>
        <v>2561.28260160936</v>
      </c>
      <c r="G180" s="16">
        <f t="shared" si="14"/>
        <v>-4333.2826016093604</v>
      </c>
      <c r="H180" s="16">
        <f t="shared" si="15"/>
        <v>4333.2826016093604</v>
      </c>
      <c r="I180" s="3">
        <f t="shared" si="16"/>
        <v>-0.12861458511247062</v>
      </c>
      <c r="J180" s="52"/>
    </row>
    <row r="181" spans="1:10" x14ac:dyDescent="0.25">
      <c r="A181" t="s">
        <v>223</v>
      </c>
      <c r="B181" s="8" t="s">
        <v>298</v>
      </c>
      <c r="C181" s="15">
        <f>VLOOKUP($A181,RAW!$B$4:$S$283,16,FALSE)</f>
        <v>10004802</v>
      </c>
      <c r="D181" s="15">
        <f>VLOOKUP($A181,RAW!$B$4:$S$283,17,FALSE)</f>
        <v>8160238</v>
      </c>
      <c r="E181" s="1">
        <f t="shared" si="12"/>
        <v>-1844564</v>
      </c>
      <c r="F181" s="1">
        <f t="shared" si="17"/>
        <v>760570.02538129303</v>
      </c>
      <c r="G181" s="16">
        <f t="shared" si="14"/>
        <v>-2605134.0253812931</v>
      </c>
      <c r="H181" s="16">
        <f t="shared" si="15"/>
        <v>2605134.0253812931</v>
      </c>
      <c r="I181" s="3">
        <f t="shared" si="16"/>
        <v>-0.26038836404571458</v>
      </c>
      <c r="J181" s="52"/>
    </row>
    <row r="182" spans="1:10" x14ac:dyDescent="0.25">
      <c r="A182" t="s">
        <v>158</v>
      </c>
      <c r="B182" s="8" t="s">
        <v>298</v>
      </c>
      <c r="C182" s="15">
        <f>VLOOKUP($A182,RAW!$B$4:$S$283,16,FALSE)</f>
        <v>56836</v>
      </c>
      <c r="D182" s="15">
        <f>VLOOKUP($A182,RAW!$B$4:$S$283,17,FALSE)</f>
        <v>58112</v>
      </c>
      <c r="E182" s="1">
        <f t="shared" si="12"/>
        <v>1276</v>
      </c>
      <c r="F182" s="1">
        <f t="shared" si="17"/>
        <v>4320.7009956390111</v>
      </c>
      <c r="G182" s="16">
        <f t="shared" si="14"/>
        <v>-3044.7009956390111</v>
      </c>
      <c r="H182" s="16">
        <f t="shared" si="15"/>
        <v>3044.7009956390111</v>
      </c>
      <c r="I182" s="3">
        <f t="shared" si="16"/>
        <v>-5.3569937990692713E-2</v>
      </c>
      <c r="J182" s="52"/>
    </row>
    <row r="183" spans="1:10" x14ac:dyDescent="0.25">
      <c r="A183" t="s">
        <v>54</v>
      </c>
      <c r="B183" s="8" t="s">
        <v>298</v>
      </c>
      <c r="C183" s="15">
        <f>VLOOKUP($A183,RAW!$B$4:$S$283,16,FALSE)</f>
        <v>34174</v>
      </c>
      <c r="D183" s="15">
        <f>VLOOKUP($A183,RAW!$B$4:$S$283,17,FALSE)</f>
        <v>36585</v>
      </c>
      <c r="E183" s="1">
        <f t="shared" si="12"/>
        <v>2411</v>
      </c>
      <c r="F183" s="1">
        <f t="shared" si="17"/>
        <v>2597.9244814020617</v>
      </c>
      <c r="G183" s="16">
        <f t="shared" si="14"/>
        <v>-186.9244814020617</v>
      </c>
      <c r="H183" s="16">
        <f t="shared" si="15"/>
        <v>186.9244814020617</v>
      </c>
      <c r="I183" s="3">
        <f t="shared" si="16"/>
        <v>-5.4697864283391384E-3</v>
      </c>
      <c r="J183" s="52"/>
    </row>
    <row r="184" spans="1:10" x14ac:dyDescent="0.25">
      <c r="A184" t="s">
        <v>55</v>
      </c>
      <c r="B184" s="8" t="s">
        <v>298</v>
      </c>
      <c r="C184" s="15">
        <f>VLOOKUP($A184,RAW!$B$4:$S$283,16,FALSE)</f>
        <v>0</v>
      </c>
      <c r="D184" s="15">
        <f>VLOOKUP($A184,RAW!$B$4:$S$283,17,FALSE)</f>
        <v>0</v>
      </c>
      <c r="E184" s="1">
        <f t="shared" si="12"/>
        <v>0</v>
      </c>
      <c r="F184" s="1">
        <f t="shared" si="17"/>
        <v>0</v>
      </c>
      <c r="G184" s="16">
        <f t="shared" si="14"/>
        <v>0</v>
      </c>
      <c r="H184" s="16">
        <f t="shared" si="15"/>
        <v>0</v>
      </c>
      <c r="I184" s="3" t="str">
        <f t="shared" si="16"/>
        <v/>
      </c>
      <c r="J184" s="52"/>
    </row>
    <row r="185" spans="1:10" x14ac:dyDescent="0.25">
      <c r="A185" t="s">
        <v>159</v>
      </c>
      <c r="B185" s="8" t="s">
        <v>298</v>
      </c>
      <c r="C185" s="15">
        <f>VLOOKUP($A185,RAW!$B$4:$S$283,16,FALSE)</f>
        <v>743965</v>
      </c>
      <c r="D185" s="15">
        <f>VLOOKUP($A185,RAW!$B$4:$S$283,17,FALSE)</f>
        <v>798393</v>
      </c>
      <c r="E185" s="1">
        <f t="shared" si="12"/>
        <v>54428</v>
      </c>
      <c r="F185" s="1">
        <f t="shared" si="17"/>
        <v>56556.589419040349</v>
      </c>
      <c r="G185" s="16">
        <f t="shared" si="14"/>
        <v>-2128.5894190403487</v>
      </c>
      <c r="H185" s="16">
        <f t="shared" si="15"/>
        <v>2128.5894190403487</v>
      </c>
      <c r="I185" s="3">
        <f t="shared" si="16"/>
        <v>-2.8611418803846265E-3</v>
      </c>
      <c r="J185" s="52"/>
    </row>
    <row r="186" spans="1:10" x14ac:dyDescent="0.25">
      <c r="A186" t="s">
        <v>211</v>
      </c>
      <c r="B186" s="8" t="s">
        <v>298</v>
      </c>
      <c r="C186" s="15">
        <f>VLOOKUP($A186,RAW!$B$4:$S$283,16,FALSE)</f>
        <v>246983</v>
      </c>
      <c r="D186" s="15">
        <f>VLOOKUP($A186,RAW!$B$4:$S$283,17,FALSE)</f>
        <v>205652</v>
      </c>
      <c r="E186" s="1">
        <f t="shared" si="12"/>
        <v>-41331</v>
      </c>
      <c r="F186" s="1">
        <f t="shared" si="17"/>
        <v>18775.77053286491</v>
      </c>
      <c r="G186" s="16">
        <f t="shared" si="14"/>
        <v>-60106.77053286491</v>
      </c>
      <c r="H186" s="16">
        <f t="shared" si="15"/>
        <v>60106.77053286491</v>
      </c>
      <c r="I186" s="3">
        <f t="shared" si="16"/>
        <v>-0.24336399886982063</v>
      </c>
      <c r="J186" s="52"/>
    </row>
    <row r="187" spans="1:10" x14ac:dyDescent="0.25">
      <c r="A187" t="s">
        <v>160</v>
      </c>
      <c r="B187" s="8" t="s">
        <v>298</v>
      </c>
      <c r="C187" s="15">
        <f>VLOOKUP($A187,RAW!$B$4:$S$283,16,FALSE)</f>
        <v>22376</v>
      </c>
      <c r="D187" s="15">
        <f>VLOOKUP($A187,RAW!$B$4:$S$283,17,FALSE)</f>
        <v>8270</v>
      </c>
      <c r="E187" s="1">
        <f t="shared" si="12"/>
        <v>-14106</v>
      </c>
      <c r="F187" s="1">
        <f t="shared" si="17"/>
        <v>1701.0346519533134</v>
      </c>
      <c r="G187" s="16">
        <f t="shared" si="14"/>
        <v>-15807.034651953314</v>
      </c>
      <c r="H187" s="16">
        <f t="shared" si="15"/>
        <v>15807.034651953314</v>
      </c>
      <c r="I187" s="3">
        <f t="shared" si="16"/>
        <v>-0.70642807704474941</v>
      </c>
      <c r="J187" s="52"/>
    </row>
    <row r="188" spans="1:10" x14ac:dyDescent="0.25">
      <c r="A188" t="s">
        <v>161</v>
      </c>
      <c r="B188" s="8" t="s">
        <v>298</v>
      </c>
      <c r="C188" s="15">
        <f>VLOOKUP($A188,RAW!$B$4:$S$283,16,FALSE)</f>
        <v>30506</v>
      </c>
      <c r="D188" s="15">
        <f>VLOOKUP($A188,RAW!$B$4:$S$283,17,FALSE)</f>
        <v>8195</v>
      </c>
      <c r="E188" s="1">
        <f t="shared" si="12"/>
        <v>-22311</v>
      </c>
      <c r="F188" s="1">
        <f t="shared" si="17"/>
        <v>2319.0812965895502</v>
      </c>
      <c r="G188" s="16">
        <f t="shared" si="14"/>
        <v>-24630.081296589549</v>
      </c>
      <c r="H188" s="16">
        <f t="shared" si="15"/>
        <v>24630.081296589549</v>
      </c>
      <c r="I188" s="3">
        <f t="shared" si="16"/>
        <v>-0.8073848192679981</v>
      </c>
      <c r="J188" s="52"/>
    </row>
    <row r="189" spans="1:10" x14ac:dyDescent="0.25">
      <c r="A189" t="s">
        <v>56</v>
      </c>
      <c r="B189" s="8" t="s">
        <v>298</v>
      </c>
      <c r="C189" s="15">
        <f>VLOOKUP($A189,RAW!$B$4:$S$283,16,FALSE)</f>
        <v>1549205</v>
      </c>
      <c r="D189" s="15">
        <f>VLOOKUP($A189,RAW!$B$4:$S$283,17,FALSE)</f>
        <v>1475085</v>
      </c>
      <c r="E189" s="1">
        <f t="shared" si="12"/>
        <v>-74120</v>
      </c>
      <c r="F189" s="1">
        <f t="shared" si="17"/>
        <v>117771.33482210104</v>
      </c>
      <c r="G189" s="16">
        <f t="shared" si="14"/>
        <v>-191891.33482210105</v>
      </c>
      <c r="H189" s="16">
        <f t="shared" si="15"/>
        <v>191891.33482210105</v>
      </c>
      <c r="I189" s="3">
        <f t="shared" si="16"/>
        <v>-0.12386439162157432</v>
      </c>
      <c r="J189" s="52"/>
    </row>
    <row r="190" spans="1:10" x14ac:dyDescent="0.25">
      <c r="A190" t="s">
        <v>57</v>
      </c>
      <c r="B190" s="8" t="s">
        <v>298</v>
      </c>
      <c r="C190" s="15">
        <f>VLOOKUP($A190,RAW!$B$4:$S$283,16,FALSE)</f>
        <v>243034</v>
      </c>
      <c r="D190" s="15">
        <f>VLOOKUP($A190,RAW!$B$4:$S$283,17,FALSE)</f>
        <v>285418</v>
      </c>
      <c r="E190" s="1">
        <f t="shared" si="12"/>
        <v>42384</v>
      </c>
      <c r="F190" s="1">
        <f t="shared" si="17"/>
        <v>18475.565588256239</v>
      </c>
      <c r="G190" s="16">
        <f t="shared" si="14"/>
        <v>23908.434411743761</v>
      </c>
      <c r="H190" s="16">
        <f t="shared" si="15"/>
        <v>23908.434411743761</v>
      </c>
      <c r="I190" s="3">
        <f t="shared" si="16"/>
        <v>9.8374854595421876E-2</v>
      </c>
      <c r="J190" s="52"/>
    </row>
    <row r="191" spans="1:10" x14ac:dyDescent="0.25">
      <c r="A191" t="s">
        <v>162</v>
      </c>
      <c r="B191" s="8" t="s">
        <v>298</v>
      </c>
      <c r="C191" s="15">
        <f>VLOOKUP($A191,RAW!$B$4:$S$283,16,FALSE)</f>
        <v>0</v>
      </c>
      <c r="D191" s="15">
        <f>VLOOKUP($A191,RAW!$B$4:$S$283,17,FALSE)</f>
        <v>0</v>
      </c>
      <c r="E191" s="1">
        <f t="shared" si="12"/>
        <v>0</v>
      </c>
      <c r="F191" s="1">
        <f t="shared" si="17"/>
        <v>0</v>
      </c>
      <c r="G191" s="16">
        <f t="shared" si="14"/>
        <v>0</v>
      </c>
      <c r="H191" s="16">
        <f t="shared" si="15"/>
        <v>0</v>
      </c>
      <c r="I191" s="3" t="str">
        <f t="shared" si="16"/>
        <v/>
      </c>
      <c r="J191" s="52"/>
    </row>
    <row r="192" spans="1:10" x14ac:dyDescent="0.25">
      <c r="A192" t="s">
        <v>11</v>
      </c>
      <c r="B192" s="8" t="s">
        <v>298</v>
      </c>
      <c r="C192" s="15">
        <f>VLOOKUP($A192,RAW!$B$4:$S$283,16,FALSE)</f>
        <v>190948</v>
      </c>
      <c r="D192" s="15">
        <f>VLOOKUP($A192,RAW!$B$4:$S$283,17,FALSE)</f>
        <v>250172</v>
      </c>
      <c r="E192" s="1">
        <f t="shared" si="12"/>
        <v>59224</v>
      </c>
      <c r="F192" s="1">
        <f t="shared" si="17"/>
        <v>14515.961955719578</v>
      </c>
      <c r="G192" s="16">
        <f t="shared" si="14"/>
        <v>44708.038044280423</v>
      </c>
      <c r="H192" s="16">
        <f t="shared" si="15"/>
        <v>44708.038044280423</v>
      </c>
      <c r="I192" s="3">
        <f t="shared" si="16"/>
        <v>0.23413724178457185</v>
      </c>
      <c r="J192" s="52"/>
    </row>
    <row r="193" spans="1:10" x14ac:dyDescent="0.25">
      <c r="A193" t="s">
        <v>212</v>
      </c>
      <c r="B193" s="8" t="s">
        <v>299</v>
      </c>
      <c r="C193" s="15">
        <f>VLOOKUP($A193,RAW!$B$4:$S$283,16,FALSE)</f>
        <v>110900</v>
      </c>
      <c r="D193" s="15">
        <f>VLOOKUP($A193,RAW!$B$4:$S$283,17,FALSE)</f>
        <v>69731</v>
      </c>
      <c r="E193" s="1">
        <f t="shared" si="12"/>
        <v>-41169</v>
      </c>
      <c r="F193" s="1">
        <f t="shared" si="17"/>
        <v>8430.6731722212389</v>
      </c>
      <c r="G193" s="16">
        <f t="shared" si="14"/>
        <v>-49599.673172221243</v>
      </c>
      <c r="H193" s="16">
        <f t="shared" si="15"/>
        <v>49599.673172221243</v>
      </c>
      <c r="I193" s="3">
        <f t="shared" si="16"/>
        <v>-0.44724682752228351</v>
      </c>
      <c r="J193" s="52"/>
    </row>
    <row r="194" spans="1:10" x14ac:dyDescent="0.25">
      <c r="A194" t="s">
        <v>58</v>
      </c>
      <c r="B194" s="8" t="s">
        <v>298</v>
      </c>
      <c r="C194" s="15">
        <f>VLOOKUP($A194,RAW!$B$4:$S$283,16,FALSE)</f>
        <v>776182</v>
      </c>
      <c r="D194" s="15">
        <f>VLOOKUP($A194,RAW!$B$4:$S$283,17,FALSE)</f>
        <v>904577</v>
      </c>
      <c r="E194" s="1">
        <f t="shared" ref="E194:E256" si="18">D194-C194</f>
        <v>128395</v>
      </c>
      <c r="F194" s="1">
        <f t="shared" ref="F194:F256" si="19">+C194*E$260</f>
        <v>59005.741786844243</v>
      </c>
      <c r="G194" s="16">
        <f t="shared" ref="G194:G256" si="20">+E194-F194</f>
        <v>69389.258213155757</v>
      </c>
      <c r="H194" s="16">
        <f t="shared" ref="H194:H256" si="21">ABS(G194)</f>
        <v>69389.258213155757</v>
      </c>
      <c r="I194" s="3">
        <f t="shared" si="16"/>
        <v>8.9398180082964768E-2</v>
      </c>
      <c r="J194" s="52"/>
    </row>
    <row r="195" spans="1:10" x14ac:dyDescent="0.25">
      <c r="A195" t="s">
        <v>52</v>
      </c>
      <c r="B195" s="8" t="s">
        <v>298</v>
      </c>
      <c r="C195" s="15">
        <f>VLOOKUP($A195,RAW!$B$4:$S$283,16,FALSE)</f>
        <v>32409</v>
      </c>
      <c r="D195" s="15">
        <f>VLOOKUP($A195,RAW!$B$4:$S$283,17,FALSE)</f>
        <v>15673</v>
      </c>
      <c r="E195" s="1">
        <f t="shared" si="18"/>
        <v>-16736</v>
      </c>
      <c r="F195" s="1">
        <f t="shared" si="19"/>
        <v>2463.7483033229769</v>
      </c>
      <c r="G195" s="16">
        <f t="shared" si="20"/>
        <v>-19199.748303322976</v>
      </c>
      <c r="H195" s="16">
        <f t="shared" si="21"/>
        <v>19199.748303322976</v>
      </c>
      <c r="I195" s="3">
        <f t="shared" ref="I195:I256" si="22">IFERROR(+G195/C195,"")</f>
        <v>-0.59242026299247053</v>
      </c>
      <c r="J195" s="52"/>
    </row>
    <row r="196" spans="1:10" x14ac:dyDescent="0.25">
      <c r="A196" t="s">
        <v>163</v>
      </c>
      <c r="B196" s="8" t="s">
        <v>298</v>
      </c>
      <c r="C196" s="15">
        <f>VLOOKUP($A196,RAW!$B$4:$S$283,16,FALSE)</f>
        <v>0</v>
      </c>
      <c r="D196" s="15">
        <f>VLOOKUP($A196,RAW!$B$4:$S$283,17,FALSE)</f>
        <v>0</v>
      </c>
      <c r="E196" s="1">
        <f t="shared" si="18"/>
        <v>0</v>
      </c>
      <c r="F196" s="1">
        <f t="shared" si="19"/>
        <v>0</v>
      </c>
      <c r="G196" s="16">
        <f t="shared" si="20"/>
        <v>0</v>
      </c>
      <c r="H196" s="16">
        <f t="shared" si="21"/>
        <v>0</v>
      </c>
      <c r="I196" s="3" t="str">
        <f t="shared" si="22"/>
        <v/>
      </c>
      <c r="J196" s="52"/>
    </row>
    <row r="197" spans="1:10" x14ac:dyDescent="0.25">
      <c r="A197" t="s">
        <v>4</v>
      </c>
      <c r="B197" s="8" t="s">
        <v>298</v>
      </c>
      <c r="C197" s="15">
        <f>VLOOKUP($A197,RAW!$B$4:$S$283,16,FALSE)</f>
        <v>54063</v>
      </c>
      <c r="D197" s="15">
        <f>VLOOKUP($A197,RAW!$B$4:$S$283,17,FALSE)</f>
        <v>47745</v>
      </c>
      <c r="E197" s="1">
        <f t="shared" si="18"/>
        <v>-6318</v>
      </c>
      <c r="F197" s="1">
        <f t="shared" si="19"/>
        <v>4109.8961560847329</v>
      </c>
      <c r="G197" s="16">
        <f t="shared" si="20"/>
        <v>-10427.896156084733</v>
      </c>
      <c r="H197" s="16">
        <f t="shared" si="21"/>
        <v>10427.896156084733</v>
      </c>
      <c r="I197" s="3">
        <f t="shared" si="22"/>
        <v>-0.19288415655965693</v>
      </c>
      <c r="J197" s="52"/>
    </row>
    <row r="198" spans="1:10" x14ac:dyDescent="0.25">
      <c r="A198" t="s">
        <v>164</v>
      </c>
      <c r="B198" s="8" t="s">
        <v>298</v>
      </c>
      <c r="C198" s="15">
        <f>VLOOKUP($A198,RAW!$B$4:$S$283,16,FALSE)</f>
        <v>664230</v>
      </c>
      <c r="D198" s="15">
        <f>VLOOKUP($A198,RAW!$B$4:$S$283,17,FALSE)</f>
        <v>656936</v>
      </c>
      <c r="E198" s="1">
        <f t="shared" si="18"/>
        <v>-7294</v>
      </c>
      <c r="F198" s="1">
        <f t="shared" si="19"/>
        <v>50495.095051258017</v>
      </c>
      <c r="G198" s="16">
        <f t="shared" si="20"/>
        <v>-57789.095051258017</v>
      </c>
      <c r="H198" s="16">
        <f t="shared" si="21"/>
        <v>57789.095051258017</v>
      </c>
      <c r="I198" s="3">
        <f t="shared" si="22"/>
        <v>-8.7001633547503149E-2</v>
      </c>
      <c r="J198" s="52"/>
    </row>
    <row r="199" spans="1:10" x14ac:dyDescent="0.25">
      <c r="A199" t="s">
        <v>245</v>
      </c>
      <c r="B199" s="8" t="s">
        <v>298</v>
      </c>
      <c r="C199" s="15">
        <f>VLOOKUP($A199,RAW!$B$4:$S$283,16,FALSE)</f>
        <v>940537</v>
      </c>
      <c r="D199" s="15">
        <f>VLOOKUP($A199,RAW!$B$4:$S$283,17,FALSE)</f>
        <v>1071984</v>
      </c>
      <c r="E199" s="1">
        <f t="shared" si="18"/>
        <v>131447</v>
      </c>
      <c r="F199" s="1">
        <f t="shared" si="19"/>
        <v>71500.090652673112</v>
      </c>
      <c r="G199" s="16">
        <f t="shared" si="20"/>
        <v>59946.909347326888</v>
      </c>
      <c r="H199" s="16">
        <f t="shared" si="21"/>
        <v>59946.909347326888</v>
      </c>
      <c r="I199" s="3">
        <f t="shared" si="22"/>
        <v>6.3736896419095565E-2</v>
      </c>
      <c r="J199" s="52"/>
    </row>
    <row r="200" spans="1:10" x14ac:dyDescent="0.25">
      <c r="A200" t="s">
        <v>246</v>
      </c>
      <c r="B200" s="8" t="s">
        <v>298</v>
      </c>
      <c r="C200" s="15">
        <f>VLOOKUP($A200,RAW!$B$4:$S$283,16,FALSE)</f>
        <v>71574</v>
      </c>
      <c r="D200" s="15">
        <f>VLOOKUP($A200,RAW!$B$4:$S$283,17,FALSE)</f>
        <v>100063</v>
      </c>
      <c r="E200" s="1">
        <f t="shared" si="18"/>
        <v>28489</v>
      </c>
      <c r="F200" s="1">
        <f t="shared" si="19"/>
        <v>5441.091087723742</v>
      </c>
      <c r="G200" s="16">
        <f t="shared" si="20"/>
        <v>23047.90891227626</v>
      </c>
      <c r="H200" s="16">
        <f t="shared" si="21"/>
        <v>23047.90891227626</v>
      </c>
      <c r="I200" s="3">
        <f t="shared" si="22"/>
        <v>0.32201510202414646</v>
      </c>
      <c r="J200" s="52"/>
    </row>
    <row r="201" spans="1:10" x14ac:dyDescent="0.25">
      <c r="A201" t="s">
        <v>90</v>
      </c>
      <c r="B201" s="8" t="s">
        <v>298</v>
      </c>
      <c r="C201" s="26"/>
      <c r="D201" s="15">
        <f>VLOOKUP($A201,RAW!$B$4:$S$283,17,FALSE)</f>
        <v>0</v>
      </c>
      <c r="E201" s="1">
        <f t="shared" si="18"/>
        <v>0</v>
      </c>
      <c r="F201" s="1">
        <f t="shared" si="19"/>
        <v>0</v>
      </c>
      <c r="G201" s="16">
        <f t="shared" si="20"/>
        <v>0</v>
      </c>
      <c r="H201" s="16">
        <f t="shared" si="21"/>
        <v>0</v>
      </c>
      <c r="I201" s="3" t="str">
        <f t="shared" si="22"/>
        <v/>
      </c>
      <c r="J201" s="52"/>
    </row>
    <row r="202" spans="1:10" x14ac:dyDescent="0.25">
      <c r="A202" t="s">
        <v>213</v>
      </c>
      <c r="B202" s="8" t="s">
        <v>298</v>
      </c>
      <c r="C202" s="15">
        <f>VLOOKUP($A202,RAW!$B$4:$S$283,16,FALSE)</f>
        <v>47656</v>
      </c>
      <c r="D202" s="15">
        <f>VLOOKUP($A202,RAW!$B$4:$S$283,17,FALSE)</f>
        <v>51517</v>
      </c>
      <c r="E202" s="1">
        <f t="shared" si="18"/>
        <v>3861</v>
      </c>
      <c r="F202" s="1">
        <f t="shared" si="19"/>
        <v>3622.832828632781</v>
      </c>
      <c r="G202" s="16">
        <f t="shared" si="20"/>
        <v>238.167171367219</v>
      </c>
      <c r="H202" s="16">
        <f t="shared" si="21"/>
        <v>238.167171367219</v>
      </c>
      <c r="I202" s="3">
        <f t="shared" si="22"/>
        <v>4.9976324359413083E-3</v>
      </c>
      <c r="J202" s="52"/>
    </row>
    <row r="203" spans="1:10" x14ac:dyDescent="0.25">
      <c r="A203" t="s">
        <v>247</v>
      </c>
      <c r="B203" s="8" t="s">
        <v>298</v>
      </c>
      <c r="C203" s="15">
        <f>VLOOKUP($A203,RAW!$B$4:$S$283,16,FALSE)</f>
        <v>723888</v>
      </c>
      <c r="D203" s="15">
        <f>VLOOKUP($A203,RAW!$B$4:$S$283,17,FALSE)</f>
        <v>772241</v>
      </c>
      <c r="E203" s="1">
        <f t="shared" si="18"/>
        <v>48353</v>
      </c>
      <c r="F203" s="1">
        <f t="shared" si="19"/>
        <v>55030.325890828572</v>
      </c>
      <c r="G203" s="16">
        <f t="shared" si="20"/>
        <v>-6677.3258908285716</v>
      </c>
      <c r="H203" s="16">
        <f t="shared" si="21"/>
        <v>6677.3258908285716</v>
      </c>
      <c r="I203" s="3">
        <f t="shared" si="22"/>
        <v>-9.2242527722915298E-3</v>
      </c>
      <c r="J203" s="52"/>
    </row>
    <row r="204" spans="1:10" x14ac:dyDescent="0.25">
      <c r="A204" t="s">
        <v>165</v>
      </c>
      <c r="B204" s="8" t="s">
        <v>299</v>
      </c>
      <c r="C204" s="15">
        <f>VLOOKUP($A204,RAW!$B$4:$S$283,16,FALSE)</f>
        <v>361173</v>
      </c>
      <c r="D204" s="15">
        <f>VLOOKUP($A204,RAW!$B$4:$S$283,17,FALSE)</f>
        <v>267135</v>
      </c>
      <c r="E204" s="1">
        <f t="shared" si="18"/>
        <v>-94038</v>
      </c>
      <c r="F204" s="1">
        <f t="shared" si="19"/>
        <v>27456.551141845463</v>
      </c>
      <c r="G204" s="16">
        <f t="shared" si="20"/>
        <v>-121494.55114184547</v>
      </c>
      <c r="H204" s="16">
        <f t="shared" si="21"/>
        <v>121494.55114184547</v>
      </c>
      <c r="I204" s="3">
        <f t="shared" si="22"/>
        <v>-0.33638879745120892</v>
      </c>
      <c r="J204" s="52"/>
    </row>
    <row r="205" spans="1:10" x14ac:dyDescent="0.25">
      <c r="A205" t="s">
        <v>227</v>
      </c>
      <c r="B205" s="8" t="s">
        <v>299</v>
      </c>
      <c r="C205" s="15">
        <f>VLOOKUP($A205,RAW!$B$4:$S$283,16,FALSE)</f>
        <v>0</v>
      </c>
      <c r="D205" s="15">
        <f>VLOOKUP($A205,RAW!$B$4:$S$283,17,FALSE)</f>
        <v>0</v>
      </c>
      <c r="E205" s="1">
        <f t="shared" si="18"/>
        <v>0</v>
      </c>
      <c r="F205" s="1">
        <f t="shared" si="19"/>
        <v>0</v>
      </c>
      <c r="G205" s="16">
        <f t="shared" si="20"/>
        <v>0</v>
      </c>
      <c r="H205" s="16">
        <f t="shared" si="21"/>
        <v>0</v>
      </c>
      <c r="I205" s="3" t="str">
        <f t="shared" si="22"/>
        <v/>
      </c>
      <c r="J205" s="52"/>
    </row>
    <row r="206" spans="1:10" x14ac:dyDescent="0.25">
      <c r="A206" t="s">
        <v>75</v>
      </c>
      <c r="B206" s="8" t="s">
        <v>299</v>
      </c>
      <c r="C206" s="15">
        <f>VLOOKUP($A206,RAW!$B$4:$S$283,16,FALSE)</f>
        <v>5463707</v>
      </c>
      <c r="D206" s="15">
        <f>VLOOKUP($A206,RAW!$B$4:$S$283,17,FALSE)</f>
        <v>6231314</v>
      </c>
      <c r="E206" s="1">
        <f t="shared" si="18"/>
        <v>767607</v>
      </c>
      <c r="F206" s="1">
        <f t="shared" si="19"/>
        <v>415353.72430818208</v>
      </c>
      <c r="G206" s="16">
        <f t="shared" si="20"/>
        <v>352253.27569181792</v>
      </c>
      <c r="H206" s="16">
        <f t="shared" si="21"/>
        <v>352253.27569181792</v>
      </c>
      <c r="I206" s="3">
        <f t="shared" si="22"/>
        <v>6.4471479838105875E-2</v>
      </c>
      <c r="J206" s="52"/>
    </row>
    <row r="207" spans="1:10" x14ac:dyDescent="0.25">
      <c r="A207" t="s">
        <v>24</v>
      </c>
      <c r="B207" s="8" t="s">
        <v>298</v>
      </c>
      <c r="C207" s="15">
        <f>VLOOKUP($A207,RAW!$B$4:$S$283,16,FALSE)</f>
        <v>1351677</v>
      </c>
      <c r="D207" s="15">
        <f>VLOOKUP($A207,RAW!$B$4:$S$283,17,FALSE)</f>
        <v>1634161</v>
      </c>
      <c r="E207" s="1">
        <f t="shared" si="18"/>
        <v>282484</v>
      </c>
      <c r="F207" s="1">
        <f t="shared" si="19"/>
        <v>102755.15799286283</v>
      </c>
      <c r="G207" s="16">
        <f t="shared" si="20"/>
        <v>179728.84200713717</v>
      </c>
      <c r="H207" s="16">
        <f t="shared" si="21"/>
        <v>179728.84200713717</v>
      </c>
      <c r="I207" s="3">
        <f t="shared" si="22"/>
        <v>0.13296730062517684</v>
      </c>
      <c r="J207" s="52"/>
    </row>
    <row r="208" spans="1:10" x14ac:dyDescent="0.25">
      <c r="A208" t="s">
        <v>64</v>
      </c>
      <c r="B208" s="8" t="s">
        <v>298</v>
      </c>
      <c r="C208" s="15">
        <f>VLOOKUP($A208,RAW!$B$4:$S$283,16,FALSE)</f>
        <v>194410</v>
      </c>
      <c r="D208" s="15">
        <f>VLOOKUP($A208,RAW!$B$4:$S$283,17,FALSE)</f>
        <v>209881</v>
      </c>
      <c r="E208" s="1">
        <f t="shared" si="18"/>
        <v>15471</v>
      </c>
      <c r="F208" s="1">
        <f t="shared" si="19"/>
        <v>14779.144918048072</v>
      </c>
      <c r="G208" s="16">
        <f t="shared" si="20"/>
        <v>691.85508195192779</v>
      </c>
      <c r="H208" s="16">
        <f t="shared" si="21"/>
        <v>691.85508195192779</v>
      </c>
      <c r="I208" s="3">
        <f t="shared" si="22"/>
        <v>3.5587422558095148E-3</v>
      </c>
      <c r="J208" s="52"/>
    </row>
    <row r="209" spans="1:10" x14ac:dyDescent="0.25">
      <c r="A209" t="s">
        <v>91</v>
      </c>
      <c r="B209" s="8" t="s">
        <v>298</v>
      </c>
      <c r="C209" s="15">
        <f>VLOOKUP($A209,RAW!$B$4:$S$283,16,FALSE)</f>
        <v>304603</v>
      </c>
      <c r="D209" s="15">
        <f>VLOOKUP($A209,RAW!$B$4:$S$283,17,FALSE)</f>
        <v>293565</v>
      </c>
      <c r="E209" s="1">
        <f t="shared" si="18"/>
        <v>-11038</v>
      </c>
      <c r="F209" s="1">
        <f t="shared" si="19"/>
        <v>23156.071598540184</v>
      </c>
      <c r="G209" s="16">
        <f t="shared" si="20"/>
        <v>-34194.071598540184</v>
      </c>
      <c r="H209" s="16">
        <f t="shared" si="21"/>
        <v>34194.071598540184</v>
      </c>
      <c r="I209" s="3">
        <f t="shared" si="22"/>
        <v>-0.11225782936655314</v>
      </c>
      <c r="J209" s="52"/>
    </row>
    <row r="210" spans="1:10" x14ac:dyDescent="0.25">
      <c r="A210" t="s">
        <v>59</v>
      </c>
      <c r="B210" s="8" t="s">
        <v>298</v>
      </c>
      <c r="C210" s="15">
        <f>VLOOKUP($A210,RAW!$B$4:$S$283,16,FALSE)</f>
        <v>134224</v>
      </c>
      <c r="D210" s="15">
        <f>VLOOKUP($A210,RAW!$B$4:$S$283,17,FALSE)</f>
        <v>138763</v>
      </c>
      <c r="E210" s="1">
        <f t="shared" si="18"/>
        <v>4539</v>
      </c>
      <c r="F210" s="1">
        <f t="shared" si="19"/>
        <v>10203.775255800034</v>
      </c>
      <c r="G210" s="16">
        <f t="shared" si="20"/>
        <v>-5664.7752558000338</v>
      </c>
      <c r="H210" s="16">
        <f t="shared" si="21"/>
        <v>5664.7752558000338</v>
      </c>
      <c r="I210" s="3">
        <f t="shared" si="22"/>
        <v>-4.2203892417153666E-2</v>
      </c>
      <c r="J210" s="52"/>
    </row>
    <row r="211" spans="1:10" x14ac:dyDescent="0.25">
      <c r="A211" t="s">
        <v>121</v>
      </c>
      <c r="B211" s="8" t="s">
        <v>298</v>
      </c>
      <c r="C211" s="15">
        <f>VLOOKUP($A211,RAW!$B$4:$S$283,16,FALSE)</f>
        <v>934616</v>
      </c>
      <c r="D211" s="15">
        <f>VLOOKUP($A211,RAW!$B$4:$S$283,17,FALSE)</f>
        <v>1072503</v>
      </c>
      <c r="E211" s="1">
        <f t="shared" si="18"/>
        <v>137887</v>
      </c>
      <c r="F211" s="1">
        <f t="shared" si="19"/>
        <v>71049.973287003842</v>
      </c>
      <c r="G211" s="16">
        <f t="shared" si="20"/>
        <v>66837.026712996158</v>
      </c>
      <c r="H211" s="16">
        <f t="shared" si="21"/>
        <v>66837.026712996158</v>
      </c>
      <c r="I211" s="3">
        <f t="shared" si="22"/>
        <v>7.1512821001348315E-2</v>
      </c>
      <c r="J211" s="52"/>
    </row>
    <row r="212" spans="1:10" x14ac:dyDescent="0.25">
      <c r="A212" t="s">
        <v>60</v>
      </c>
      <c r="B212" s="8" t="s">
        <v>298</v>
      </c>
      <c r="C212" s="15">
        <f>VLOOKUP($A212,RAW!$B$4:$S$283,16,FALSE)</f>
        <v>375302</v>
      </c>
      <c r="D212" s="15">
        <f>VLOOKUP($A212,RAW!$B$4:$S$283,17,FALSE)</f>
        <v>606089</v>
      </c>
      <c r="E212" s="1">
        <f t="shared" si="18"/>
        <v>230787</v>
      </c>
      <c r="F212" s="1">
        <f t="shared" si="19"/>
        <v>28530.644750955598</v>
      </c>
      <c r="G212" s="16">
        <f t="shared" si="20"/>
        <v>202256.3552490444</v>
      </c>
      <c r="H212" s="16">
        <f t="shared" si="21"/>
        <v>202256.3552490444</v>
      </c>
      <c r="I212" s="3">
        <f t="shared" si="22"/>
        <v>0.53891627342525328</v>
      </c>
      <c r="J212" s="52"/>
    </row>
    <row r="213" spans="1:10" x14ac:dyDescent="0.25">
      <c r="A213" t="s">
        <v>61</v>
      </c>
      <c r="B213" s="8" t="s">
        <v>298</v>
      </c>
      <c r="C213" s="15">
        <f>VLOOKUP($A213,RAW!$B$4:$S$283,16,FALSE)</f>
        <v>177464</v>
      </c>
      <c r="D213" s="15">
        <f>VLOOKUP($A213,RAW!$B$4:$S$283,17,FALSE)</f>
        <v>162658</v>
      </c>
      <c r="E213" s="1">
        <f t="shared" si="18"/>
        <v>-14806</v>
      </c>
      <c r="F213" s="1">
        <f t="shared" si="19"/>
        <v>13490.901567493869</v>
      </c>
      <c r="G213" s="16">
        <f t="shared" si="20"/>
        <v>-28296.901567493871</v>
      </c>
      <c r="H213" s="16">
        <f t="shared" si="21"/>
        <v>28296.901567493871</v>
      </c>
      <c r="I213" s="3">
        <f t="shared" si="22"/>
        <v>-0.15945150322033691</v>
      </c>
      <c r="J213" s="52"/>
    </row>
    <row r="214" spans="1:10" x14ac:dyDescent="0.25">
      <c r="A214" t="s">
        <v>166</v>
      </c>
      <c r="B214" s="8" t="s">
        <v>298</v>
      </c>
      <c r="C214" s="15">
        <f>VLOOKUP($A214,RAW!$B$4:$S$283,16,FALSE)</f>
        <v>23103</v>
      </c>
      <c r="D214" s="15">
        <f>VLOOKUP($A214,RAW!$B$4:$S$283,17,FALSE)</f>
        <v>10859</v>
      </c>
      <c r="E214" s="1">
        <f t="shared" si="18"/>
        <v>-12244</v>
      </c>
      <c r="F214" s="1">
        <f t="shared" si="19"/>
        <v>1756.3015536323471</v>
      </c>
      <c r="G214" s="16">
        <f t="shared" si="20"/>
        <v>-14000.301553632347</v>
      </c>
      <c r="H214" s="16">
        <f t="shared" si="21"/>
        <v>14000.301553632347</v>
      </c>
      <c r="I214" s="3">
        <f t="shared" si="22"/>
        <v>-0.60599495968628958</v>
      </c>
      <c r="J214" s="52"/>
    </row>
    <row r="215" spans="1:10" x14ac:dyDescent="0.25">
      <c r="A215" t="s">
        <v>167</v>
      </c>
      <c r="B215" s="8" t="s">
        <v>298</v>
      </c>
      <c r="C215" s="15">
        <f>VLOOKUP($A215,RAW!$B$4:$S$283,16,FALSE)</f>
        <v>304330</v>
      </c>
      <c r="D215" s="15">
        <f>VLOOKUP($A215,RAW!$B$4:$S$283,17,FALSE)</f>
        <v>318051</v>
      </c>
      <c r="E215" s="1">
        <f t="shared" si="18"/>
        <v>13721</v>
      </c>
      <c r="F215" s="1">
        <f t="shared" si="19"/>
        <v>23135.318002723983</v>
      </c>
      <c r="G215" s="16">
        <f t="shared" si="20"/>
        <v>-9414.3180027239832</v>
      </c>
      <c r="H215" s="16">
        <f t="shared" si="21"/>
        <v>9414.3180027239832</v>
      </c>
      <c r="I215" s="3">
        <f t="shared" si="22"/>
        <v>-3.0934571033825069E-2</v>
      </c>
      <c r="J215" s="52"/>
    </row>
    <row r="216" spans="1:10" x14ac:dyDescent="0.25">
      <c r="A216" t="s">
        <v>214</v>
      </c>
      <c r="B216" s="8" t="s">
        <v>298</v>
      </c>
      <c r="C216" s="15">
        <f>VLOOKUP($A216,RAW!$B$4:$S$283,16,FALSE)</f>
        <v>30005</v>
      </c>
      <c r="D216" s="15">
        <f>VLOOKUP($A216,RAW!$B$4:$S$283,17,FALSE)</f>
        <v>38349</v>
      </c>
      <c r="E216" s="1">
        <f t="shared" si="18"/>
        <v>8344</v>
      </c>
      <c r="F216" s="1">
        <f t="shared" si="19"/>
        <v>2280.9950273444392</v>
      </c>
      <c r="G216" s="16">
        <f t="shared" si="20"/>
        <v>6063.0049726555608</v>
      </c>
      <c r="H216" s="16">
        <f t="shared" si="21"/>
        <v>6063.0049726555608</v>
      </c>
      <c r="I216" s="3">
        <f t="shared" si="22"/>
        <v>0.20206648800718416</v>
      </c>
      <c r="J216" s="52"/>
    </row>
    <row r="217" spans="1:10" x14ac:dyDescent="0.25">
      <c r="A217" t="s">
        <v>123</v>
      </c>
      <c r="B217" s="8" t="s">
        <v>298</v>
      </c>
      <c r="C217" s="15">
        <f>VLOOKUP($A217,RAW!$B$4:$S$283,16,FALSE)</f>
        <v>7941076</v>
      </c>
      <c r="D217" s="15">
        <f>VLOOKUP($A217,RAW!$B$4:$S$283,17,FALSE)</f>
        <v>7882418</v>
      </c>
      <c r="E217" s="1">
        <f t="shared" si="18"/>
        <v>-58658</v>
      </c>
      <c r="F217" s="1">
        <f t="shared" si="19"/>
        <v>603684.54816744768</v>
      </c>
      <c r="G217" s="16">
        <f t="shared" si="20"/>
        <v>-662342.54816744768</v>
      </c>
      <c r="H217" s="16">
        <f t="shared" si="21"/>
        <v>662342.54816744768</v>
      </c>
      <c r="I217" s="3">
        <f t="shared" si="22"/>
        <v>-8.3407153913077736E-2</v>
      </c>
      <c r="J217" s="52"/>
    </row>
    <row r="218" spans="1:10" x14ac:dyDescent="0.25">
      <c r="A218" t="s">
        <v>215</v>
      </c>
      <c r="B218" s="8" t="s">
        <v>299</v>
      </c>
      <c r="C218" s="15">
        <f>VLOOKUP($A218,RAW!$B$4:$S$283,16,FALSE)</f>
        <v>85270</v>
      </c>
      <c r="D218" s="15">
        <f>VLOOKUP($A218,RAW!$B$4:$S$283,17,FALSE)</f>
        <v>43221</v>
      </c>
      <c r="E218" s="1">
        <f t="shared" si="18"/>
        <v>-42049</v>
      </c>
      <c r="F218" s="1">
        <f t="shared" si="19"/>
        <v>6482.2678214184407</v>
      </c>
      <c r="G218" s="16">
        <f t="shared" si="20"/>
        <v>-48531.267821418442</v>
      </c>
      <c r="H218" s="16">
        <f t="shared" si="21"/>
        <v>48531.267821418442</v>
      </c>
      <c r="I218" s="3">
        <f t="shared" si="22"/>
        <v>-0.56914820946896261</v>
      </c>
      <c r="J218" s="52"/>
    </row>
    <row r="219" spans="1:10" x14ac:dyDescent="0.25">
      <c r="A219" t="s">
        <v>252</v>
      </c>
      <c r="B219" s="8" t="s">
        <v>298</v>
      </c>
      <c r="C219" s="15">
        <f>VLOOKUP($A219,RAW!$B$4:$S$283,16,FALSE)</f>
        <v>1069922</v>
      </c>
      <c r="D219" s="15">
        <f>VLOOKUP($A219,RAW!$B$4:$S$283,17,FALSE)</f>
        <v>1242091</v>
      </c>
      <c r="E219" s="1">
        <f t="shared" si="18"/>
        <v>172169</v>
      </c>
      <c r="F219" s="1">
        <f t="shared" si="19"/>
        <v>81336.002721093711</v>
      </c>
      <c r="G219" s="16">
        <f t="shared" si="20"/>
        <v>90832.997278906289</v>
      </c>
      <c r="H219" s="16">
        <f t="shared" si="21"/>
        <v>90832.997278906289</v>
      </c>
      <c r="I219" s="3">
        <f t="shared" si="22"/>
        <v>8.4896840404166174E-2</v>
      </c>
      <c r="J219" s="52"/>
    </row>
    <row r="220" spans="1:10" x14ac:dyDescent="0.25">
      <c r="A220" t="s">
        <v>248</v>
      </c>
      <c r="B220" s="8" t="s">
        <v>298</v>
      </c>
      <c r="C220" s="15">
        <f>VLOOKUP($A220,RAW!$B$4:$S$283,16,FALSE)</f>
        <v>11445</v>
      </c>
      <c r="D220" s="15">
        <f>VLOOKUP($A220,RAW!$B$4:$S$283,17,FALSE)</f>
        <v>14554</v>
      </c>
      <c r="E220" s="1">
        <f t="shared" si="18"/>
        <v>3109</v>
      </c>
      <c r="F220" s="1">
        <f t="shared" si="19"/>
        <v>870.05459383293135</v>
      </c>
      <c r="G220" s="16">
        <f t="shared" si="20"/>
        <v>2238.9454061670685</v>
      </c>
      <c r="H220" s="16">
        <f t="shared" si="21"/>
        <v>2238.9454061670685</v>
      </c>
      <c r="I220" s="3">
        <f t="shared" si="22"/>
        <v>0.19562650993159184</v>
      </c>
      <c r="J220" s="52"/>
    </row>
    <row r="221" spans="1:10" x14ac:dyDescent="0.25">
      <c r="A221" t="s">
        <v>107</v>
      </c>
      <c r="B221" s="8" t="s">
        <v>298</v>
      </c>
      <c r="C221" s="15">
        <f>VLOOKUP($A221,RAW!$B$4:$S$283,16,FALSE)</f>
        <v>845726</v>
      </c>
      <c r="D221" s="15">
        <f>VLOOKUP($A221,RAW!$B$4:$S$283,17,FALSE)</f>
        <v>754443</v>
      </c>
      <c r="E221" s="1">
        <f t="shared" si="18"/>
        <v>-91283</v>
      </c>
      <c r="F221" s="1">
        <f t="shared" si="19"/>
        <v>64292.511264652661</v>
      </c>
      <c r="G221" s="16">
        <f t="shared" si="20"/>
        <v>-155575.51126465265</v>
      </c>
      <c r="H221" s="16">
        <f t="shared" si="21"/>
        <v>155575.51126465265</v>
      </c>
      <c r="I221" s="3">
        <f t="shared" si="22"/>
        <v>-0.18395498218649142</v>
      </c>
      <c r="J221" s="52"/>
    </row>
    <row r="222" spans="1:10" x14ac:dyDescent="0.25">
      <c r="A222" t="s">
        <v>168</v>
      </c>
      <c r="B222" s="8" t="s">
        <v>298</v>
      </c>
      <c r="C222" s="15">
        <f>VLOOKUP($A222,RAW!$B$4:$S$283,16,FALSE)</f>
        <v>290843</v>
      </c>
      <c r="D222" s="15">
        <f>VLOOKUP($A222,RAW!$B$4:$S$283,17,FALSE)</f>
        <v>260262</v>
      </c>
      <c r="E222" s="1">
        <f t="shared" si="18"/>
        <v>-30581</v>
      </c>
      <c r="F222" s="1">
        <f t="shared" si="19"/>
        <v>22110.029553005788</v>
      </c>
      <c r="G222" s="16">
        <f t="shared" si="20"/>
        <v>-52691.029553005792</v>
      </c>
      <c r="H222" s="16">
        <f t="shared" si="21"/>
        <v>52691.029553005792</v>
      </c>
      <c r="I222" s="3">
        <f t="shared" si="22"/>
        <v>-0.18116657286923113</v>
      </c>
      <c r="J222" s="52"/>
    </row>
    <row r="223" spans="1:10" x14ac:dyDescent="0.25">
      <c r="A223" t="s">
        <v>62</v>
      </c>
      <c r="B223" s="8" t="s">
        <v>298</v>
      </c>
      <c r="C223" s="15">
        <f>VLOOKUP($A223,RAW!$B$4:$S$283,16,FALSE)</f>
        <v>1048114</v>
      </c>
      <c r="D223" s="15">
        <f>VLOOKUP($A223,RAW!$B$4:$S$283,17,FALSE)</f>
        <v>1321704</v>
      </c>
      <c r="E223" s="1">
        <f t="shared" si="18"/>
        <v>273590</v>
      </c>
      <c r="F223" s="1">
        <f t="shared" si="19"/>
        <v>79678.147711717698</v>
      </c>
      <c r="G223" s="16">
        <f t="shared" si="20"/>
        <v>193911.8522882823</v>
      </c>
      <c r="H223" s="16">
        <f t="shared" si="21"/>
        <v>193911.8522882823</v>
      </c>
      <c r="I223" s="3">
        <f t="shared" si="22"/>
        <v>0.18501026824208272</v>
      </c>
      <c r="J223" s="52"/>
    </row>
    <row r="224" spans="1:10" x14ac:dyDescent="0.25">
      <c r="A224" t="s">
        <v>216</v>
      </c>
      <c r="B224" s="8" t="s">
        <v>299</v>
      </c>
      <c r="C224" s="15">
        <f>VLOOKUP($A224,RAW!$B$4:$S$283,16,FALSE)</f>
        <v>0</v>
      </c>
      <c r="D224" s="15">
        <f>VLOOKUP($A224,RAW!$B$4:$S$283,17,FALSE)</f>
        <v>0</v>
      </c>
      <c r="E224" s="1">
        <f t="shared" si="18"/>
        <v>0</v>
      </c>
      <c r="F224" s="1">
        <f t="shared" si="19"/>
        <v>0</v>
      </c>
      <c r="G224" s="16">
        <f t="shared" si="20"/>
        <v>0</v>
      </c>
      <c r="H224" s="16">
        <f t="shared" si="21"/>
        <v>0</v>
      </c>
      <c r="I224" s="3" t="str">
        <f t="shared" si="22"/>
        <v/>
      </c>
      <c r="J224" s="52"/>
    </row>
    <row r="225" spans="1:10" x14ac:dyDescent="0.25">
      <c r="A225" t="s">
        <v>67</v>
      </c>
      <c r="B225" s="8" t="s">
        <v>298</v>
      </c>
      <c r="C225" s="15">
        <f>VLOOKUP($A225,RAW!$B$4:$S$283,16,FALSE)</f>
        <v>275233</v>
      </c>
      <c r="D225" s="15">
        <f>VLOOKUP($A225,RAW!$B$4:$S$283,17,FALSE)</f>
        <v>403264</v>
      </c>
      <c r="E225" s="1">
        <f t="shared" si="18"/>
        <v>128031</v>
      </c>
      <c r="F225" s="1">
        <f t="shared" si="19"/>
        <v>20923.349587105215</v>
      </c>
      <c r="G225" s="16">
        <f t="shared" si="20"/>
        <v>107107.65041289479</v>
      </c>
      <c r="H225" s="16">
        <f t="shared" si="21"/>
        <v>107107.65041289479</v>
      </c>
      <c r="I225" s="3">
        <f t="shared" si="22"/>
        <v>0.38915264671349287</v>
      </c>
      <c r="J225" s="52"/>
    </row>
    <row r="226" spans="1:10" x14ac:dyDescent="0.25">
      <c r="A226" t="s">
        <v>169</v>
      </c>
      <c r="B226" s="8" t="s">
        <v>298</v>
      </c>
      <c r="C226" s="15">
        <f>VLOOKUP($A226,RAW!$B$4:$S$283,16,FALSE)</f>
        <v>223263</v>
      </c>
      <c r="D226" s="15">
        <f>VLOOKUP($A226,RAW!$B$4:$S$283,17,FALSE)</f>
        <v>222498</v>
      </c>
      <c r="E226" s="1">
        <f t="shared" si="18"/>
        <v>-765</v>
      </c>
      <c r="F226" s="1">
        <f t="shared" si="19"/>
        <v>16972.564332278005</v>
      </c>
      <c r="G226" s="16">
        <f t="shared" si="20"/>
        <v>-17737.564332278005</v>
      </c>
      <c r="H226" s="16">
        <f t="shared" si="21"/>
        <v>17737.564332278005</v>
      </c>
      <c r="I226" s="3">
        <f t="shared" si="22"/>
        <v>-7.9446949706301562E-2</v>
      </c>
      <c r="J226" s="52"/>
    </row>
    <row r="227" spans="1:10" x14ac:dyDescent="0.25">
      <c r="A227" t="s">
        <v>217</v>
      </c>
      <c r="B227" s="8" t="s">
        <v>299</v>
      </c>
      <c r="C227" s="15">
        <f>VLOOKUP($A227,RAW!$B$4:$S$283,16,FALSE)</f>
        <v>73916</v>
      </c>
      <c r="D227" s="15">
        <f>VLOOKUP($A227,RAW!$B$4:$S$283,17,FALSE)</f>
        <v>44593</v>
      </c>
      <c r="E227" s="1">
        <f t="shared" si="18"/>
        <v>-29323</v>
      </c>
      <c r="F227" s="1">
        <f t="shared" si="19"/>
        <v>5619.1310928575758</v>
      </c>
      <c r="G227" s="16">
        <f t="shared" si="20"/>
        <v>-34942.131092857577</v>
      </c>
      <c r="H227" s="16">
        <f t="shared" si="21"/>
        <v>34942.131092857577</v>
      </c>
      <c r="I227" s="3">
        <f t="shared" si="22"/>
        <v>-0.47272757038878693</v>
      </c>
      <c r="J227" s="52"/>
    </row>
    <row r="228" spans="1:10" x14ac:dyDescent="0.25">
      <c r="A228" t="s">
        <v>65</v>
      </c>
      <c r="B228" s="8" t="s">
        <v>298</v>
      </c>
      <c r="C228" s="15">
        <f>VLOOKUP($A228,RAW!$B$4:$S$283,16,FALSE)</f>
        <v>55018</v>
      </c>
      <c r="D228" s="15">
        <f>VLOOKUP($A228,RAW!$B$4:$S$283,17,FALSE)</f>
        <v>76392</v>
      </c>
      <c r="E228" s="1">
        <f t="shared" si="18"/>
        <v>21374</v>
      </c>
      <c r="F228" s="1">
        <f t="shared" si="19"/>
        <v>4182.4957311926792</v>
      </c>
      <c r="G228" s="16">
        <f t="shared" si="20"/>
        <v>17191.504268807323</v>
      </c>
      <c r="H228" s="16">
        <f t="shared" si="21"/>
        <v>17191.504268807323</v>
      </c>
      <c r="I228" s="3">
        <f t="shared" si="22"/>
        <v>0.31247054180099826</v>
      </c>
      <c r="J228" s="52"/>
    </row>
    <row r="229" spans="1:10" x14ac:dyDescent="0.25">
      <c r="A229" t="s">
        <v>108</v>
      </c>
      <c r="B229" s="8" t="s">
        <v>298</v>
      </c>
      <c r="C229" s="15">
        <f>VLOOKUP($A229,RAW!$B$4:$S$283,16,FALSE)</f>
        <v>5008060</v>
      </c>
      <c r="D229" s="15">
        <f>VLOOKUP($A229,RAW!$B$4:$S$283,17,FALSE)</f>
        <v>5078240</v>
      </c>
      <c r="E229" s="1">
        <f t="shared" si="18"/>
        <v>70180</v>
      </c>
      <c r="F229" s="1">
        <f t="shared" si="19"/>
        <v>380715.21268597204</v>
      </c>
      <c r="G229" s="16">
        <f t="shared" si="20"/>
        <v>-310535.21268597204</v>
      </c>
      <c r="H229" s="16">
        <f t="shared" si="21"/>
        <v>310535.21268597204</v>
      </c>
      <c r="I229" s="3">
        <f t="shared" si="22"/>
        <v>-6.2007087112768623E-2</v>
      </c>
      <c r="J229" s="52"/>
    </row>
    <row r="230" spans="1:10" x14ac:dyDescent="0.25">
      <c r="A230" t="s">
        <v>122</v>
      </c>
      <c r="B230" s="8" t="s">
        <v>298</v>
      </c>
      <c r="C230" s="15">
        <f>VLOOKUP($A230,RAW!$B$4:$S$283,16,FALSE)</f>
        <v>675470</v>
      </c>
      <c r="D230" s="15">
        <f>VLOOKUP($A230,RAW!$B$4:$S$283,17,FALSE)</f>
        <v>721372</v>
      </c>
      <c r="E230" s="1">
        <f t="shared" si="18"/>
        <v>45902</v>
      </c>
      <c r="F230" s="1">
        <f t="shared" si="19"/>
        <v>51349.565443104424</v>
      </c>
      <c r="G230" s="16">
        <f t="shared" si="20"/>
        <v>-5447.565443104424</v>
      </c>
      <c r="H230" s="16">
        <f t="shared" si="21"/>
        <v>5447.565443104424</v>
      </c>
      <c r="I230" s="3">
        <f t="shared" si="22"/>
        <v>-8.0648517966814583E-3</v>
      </c>
      <c r="J230" s="52"/>
    </row>
    <row r="231" spans="1:10" x14ac:dyDescent="0.25">
      <c r="A231" t="s">
        <v>170</v>
      </c>
      <c r="B231" s="8" t="s">
        <v>298</v>
      </c>
      <c r="C231" s="15">
        <f>VLOOKUP($A231,RAW!$B$4:$S$283,16,FALSE)</f>
        <v>0</v>
      </c>
      <c r="D231" s="15">
        <f>VLOOKUP($A231,RAW!$B$4:$S$283,17,FALSE)</f>
        <v>0</v>
      </c>
      <c r="E231" s="1">
        <f t="shared" si="18"/>
        <v>0</v>
      </c>
      <c r="F231" s="1">
        <f t="shared" si="19"/>
        <v>0</v>
      </c>
      <c r="G231" s="16">
        <f t="shared" si="20"/>
        <v>0</v>
      </c>
      <c r="H231" s="16">
        <f t="shared" si="21"/>
        <v>0</v>
      </c>
      <c r="I231" s="3" t="str">
        <f t="shared" si="22"/>
        <v/>
      </c>
      <c r="J231" s="52"/>
    </row>
    <row r="232" spans="1:10" x14ac:dyDescent="0.25">
      <c r="A232" t="s">
        <v>171</v>
      </c>
      <c r="B232" s="8" t="s">
        <v>298</v>
      </c>
      <c r="C232" s="15">
        <f>VLOOKUP($A232,RAW!$B$4:$S$283,16,FALSE)</f>
        <v>115786</v>
      </c>
      <c r="D232" s="15">
        <f>VLOOKUP($A232,RAW!$B$4:$S$283,17,FALSE)</f>
        <v>99471</v>
      </c>
      <c r="E232" s="1">
        <f t="shared" si="18"/>
        <v>-16315</v>
      </c>
      <c r="F232" s="1">
        <f t="shared" si="19"/>
        <v>8802.1093229829439</v>
      </c>
      <c r="G232" s="16">
        <f t="shared" si="20"/>
        <v>-25117.109322982942</v>
      </c>
      <c r="H232" s="16">
        <f t="shared" si="21"/>
        <v>25117.109322982942</v>
      </c>
      <c r="I232" s="3">
        <f t="shared" si="22"/>
        <v>-0.21692699741750249</v>
      </c>
      <c r="J232" s="52"/>
    </row>
    <row r="233" spans="1:10" x14ac:dyDescent="0.25">
      <c r="A233" t="s">
        <v>68</v>
      </c>
      <c r="B233" s="8" t="s">
        <v>298</v>
      </c>
      <c r="C233" s="15">
        <f>VLOOKUP($A233,RAW!$B$4:$S$283,16,FALSE)</f>
        <v>141088</v>
      </c>
      <c r="D233" s="15">
        <f>VLOOKUP($A233,RAW!$B$4:$S$283,17,FALSE)</f>
        <v>133421</v>
      </c>
      <c r="E233" s="1">
        <f t="shared" si="18"/>
        <v>-7667</v>
      </c>
      <c r="F233" s="1">
        <f t="shared" si="19"/>
        <v>10725.579950607305</v>
      </c>
      <c r="G233" s="16">
        <f t="shared" si="20"/>
        <v>-18392.579950607305</v>
      </c>
      <c r="H233" s="16">
        <f t="shared" si="21"/>
        <v>18392.579950607305</v>
      </c>
      <c r="I233" s="3">
        <f t="shared" si="22"/>
        <v>-0.13036246846370567</v>
      </c>
      <c r="J233" s="52"/>
    </row>
    <row r="234" spans="1:10" x14ac:dyDescent="0.25">
      <c r="A234" t="s">
        <v>218</v>
      </c>
      <c r="B234" s="8" t="s">
        <v>299</v>
      </c>
      <c r="C234" s="15">
        <f>VLOOKUP($A234,RAW!$B$4:$S$283,16,FALSE)</f>
        <v>0</v>
      </c>
      <c r="D234" s="15">
        <f>VLOOKUP($A234,RAW!$B$4:$S$283,17,FALSE)</f>
        <v>0</v>
      </c>
      <c r="E234" s="1">
        <f t="shared" si="18"/>
        <v>0</v>
      </c>
      <c r="F234" s="1">
        <f t="shared" si="19"/>
        <v>0</v>
      </c>
      <c r="G234" s="16">
        <f t="shared" si="20"/>
        <v>0</v>
      </c>
      <c r="H234" s="16">
        <f t="shared" si="21"/>
        <v>0</v>
      </c>
      <c r="I234" s="3" t="str">
        <f t="shared" si="22"/>
        <v/>
      </c>
      <c r="J234" s="52"/>
    </row>
    <row r="235" spans="1:10" x14ac:dyDescent="0.25">
      <c r="A235" t="s">
        <v>172</v>
      </c>
      <c r="B235" s="8" t="s">
        <v>298</v>
      </c>
      <c r="C235" s="15">
        <f>VLOOKUP($A235,RAW!$B$4:$S$283,16,FALSE)</f>
        <v>0</v>
      </c>
      <c r="D235" s="15">
        <f>VLOOKUP($A235,RAW!$B$4:$S$283,17,FALSE)</f>
        <v>0</v>
      </c>
      <c r="E235" s="1">
        <f t="shared" si="18"/>
        <v>0</v>
      </c>
      <c r="F235" s="1">
        <f t="shared" si="19"/>
        <v>0</v>
      </c>
      <c r="G235" s="16">
        <f t="shared" si="20"/>
        <v>0</v>
      </c>
      <c r="H235" s="16">
        <f t="shared" si="21"/>
        <v>0</v>
      </c>
      <c r="I235" s="3" t="str">
        <f t="shared" si="22"/>
        <v/>
      </c>
      <c r="J235" s="52"/>
    </row>
    <row r="236" spans="1:10" x14ac:dyDescent="0.25">
      <c r="A236" t="s">
        <v>219</v>
      </c>
      <c r="B236" s="8" t="s">
        <v>298</v>
      </c>
      <c r="C236" s="15">
        <f>VLOOKUP($A236,RAW!$B$4:$S$283,16,FALSE)</f>
        <v>337615</v>
      </c>
      <c r="D236" s="15">
        <f>VLOOKUP($A236,RAW!$B$4:$S$283,17,FALSE)</f>
        <v>543601</v>
      </c>
      <c r="E236" s="1">
        <f t="shared" si="18"/>
        <v>205986</v>
      </c>
      <c r="F236" s="1">
        <f t="shared" si="19"/>
        <v>25665.660261852783</v>
      </c>
      <c r="G236" s="16">
        <f t="shared" si="20"/>
        <v>180320.33973814722</v>
      </c>
      <c r="H236" s="16">
        <f t="shared" si="21"/>
        <v>180320.33973814722</v>
      </c>
      <c r="I236" s="3">
        <f t="shared" si="22"/>
        <v>0.5341004983136034</v>
      </c>
      <c r="J236" s="52"/>
    </row>
    <row r="237" spans="1:10" x14ac:dyDescent="0.25">
      <c r="A237" t="s">
        <v>69</v>
      </c>
      <c r="B237" s="8" t="s">
        <v>298</v>
      </c>
      <c r="C237" s="15">
        <f>VLOOKUP($A237,RAW!$B$4:$S$283,16,FALSE)</f>
        <v>5897085</v>
      </c>
      <c r="D237" s="15">
        <f>VLOOKUP($A237,RAW!$B$4:$S$283,17,FALSE)</f>
        <v>6890287</v>
      </c>
      <c r="E237" s="1">
        <f t="shared" si="18"/>
        <v>993202</v>
      </c>
      <c r="F237" s="1">
        <f t="shared" si="19"/>
        <v>448299.33547167078</v>
      </c>
      <c r="G237" s="16">
        <f t="shared" si="20"/>
        <v>544902.66452832916</v>
      </c>
      <c r="H237" s="16">
        <f t="shared" si="21"/>
        <v>544902.66452832916</v>
      </c>
      <c r="I237" s="3">
        <f t="shared" si="22"/>
        <v>9.2402036689030118E-2</v>
      </c>
      <c r="J237" s="52"/>
    </row>
    <row r="238" spans="1:10" x14ac:dyDescent="0.25">
      <c r="A238" t="s">
        <v>264</v>
      </c>
      <c r="B238" s="8" t="s">
        <v>298</v>
      </c>
      <c r="C238" s="15">
        <f>VLOOKUP($A238,RAW!$B$4:$S$283,16,FALSE)</f>
        <v>0</v>
      </c>
      <c r="D238" s="15">
        <f>VLOOKUP($A238,RAW!$B$4:$S$283,17,FALSE)</f>
        <v>0</v>
      </c>
      <c r="E238" s="1">
        <f t="shared" si="18"/>
        <v>0</v>
      </c>
      <c r="F238" s="1">
        <f t="shared" si="19"/>
        <v>0</v>
      </c>
      <c r="G238" s="16">
        <f t="shared" si="20"/>
        <v>0</v>
      </c>
      <c r="H238" s="16">
        <f t="shared" si="21"/>
        <v>0</v>
      </c>
      <c r="I238" s="3" t="str">
        <f t="shared" si="22"/>
        <v/>
      </c>
      <c r="J238" s="52"/>
    </row>
    <row r="239" spans="1:10" x14ac:dyDescent="0.25">
      <c r="A239" t="s">
        <v>72</v>
      </c>
      <c r="B239" s="8" t="s">
        <v>298</v>
      </c>
      <c r="C239" s="15">
        <f>VLOOKUP($A239,RAW!$B$4:$S$283,16,FALSE)</f>
        <v>548114</v>
      </c>
      <c r="D239" s="15">
        <f>VLOOKUP($A239,RAW!$B$4:$S$283,17,FALSE)</f>
        <v>530241</v>
      </c>
      <c r="E239" s="1">
        <f t="shared" si="18"/>
        <v>-17873</v>
      </c>
      <c r="F239" s="1">
        <f t="shared" si="19"/>
        <v>41667.898964101645</v>
      </c>
      <c r="G239" s="16">
        <f t="shared" si="20"/>
        <v>-59540.898964101645</v>
      </c>
      <c r="H239" s="16">
        <f t="shared" si="21"/>
        <v>59540.898964101645</v>
      </c>
      <c r="I239" s="3">
        <f t="shared" si="22"/>
        <v>-0.10862867754536765</v>
      </c>
      <c r="J239" s="52"/>
    </row>
    <row r="240" spans="1:10" x14ac:dyDescent="0.25">
      <c r="A240" t="s">
        <v>70</v>
      </c>
      <c r="B240" s="8" t="s">
        <v>298</v>
      </c>
      <c r="C240" s="15">
        <f>VLOOKUP($A240,RAW!$B$4:$S$283,16,FALSE)</f>
        <v>1531592</v>
      </c>
      <c r="D240" s="15">
        <f>VLOOKUP($A240,RAW!$B$4:$S$283,17,FALSE)</f>
        <v>2076466</v>
      </c>
      <c r="E240" s="1">
        <f t="shared" si="18"/>
        <v>544874</v>
      </c>
      <c r="F240" s="1">
        <f t="shared" si="19"/>
        <v>116432.38579971752</v>
      </c>
      <c r="G240" s="16">
        <f t="shared" si="20"/>
        <v>428441.61420028249</v>
      </c>
      <c r="H240" s="16">
        <f t="shared" si="21"/>
        <v>428441.61420028249</v>
      </c>
      <c r="I240" s="3">
        <f t="shared" si="22"/>
        <v>0.27973612698439432</v>
      </c>
      <c r="J240" s="52"/>
    </row>
    <row r="241" spans="1:18" x14ac:dyDescent="0.25">
      <c r="A241" t="s">
        <v>71</v>
      </c>
      <c r="B241" s="8" t="s">
        <v>298</v>
      </c>
      <c r="C241" s="15">
        <f>VLOOKUP($A241,RAW!$B$4:$S$283,16,FALSE)</f>
        <v>390020</v>
      </c>
      <c r="D241" s="15">
        <f>VLOOKUP($A241,RAW!$B$4:$S$283,17,FALSE)</f>
        <v>444526</v>
      </c>
      <c r="E241" s="1">
        <f t="shared" si="18"/>
        <v>54506</v>
      </c>
      <c r="F241" s="1">
        <f t="shared" si="19"/>
        <v>29649.514433090422</v>
      </c>
      <c r="G241" s="16">
        <f t="shared" si="20"/>
        <v>24856.485566909578</v>
      </c>
      <c r="H241" s="16">
        <f t="shared" si="21"/>
        <v>24856.485566909578</v>
      </c>
      <c r="I241" s="3">
        <f t="shared" si="22"/>
        <v>6.3731310104378186E-2</v>
      </c>
      <c r="J241" s="52"/>
    </row>
    <row r="242" spans="1:18" x14ac:dyDescent="0.25">
      <c r="A242" t="s">
        <v>109</v>
      </c>
      <c r="C242" s="15">
        <f>VLOOKUP($A242,RAW!$B$4:$S$283,16,FALSE)</f>
        <v>0</v>
      </c>
      <c r="D242" s="15">
        <f>VLOOKUP($A242,RAW!$B$4:$S$283,17,FALSE)</f>
        <v>0</v>
      </c>
      <c r="E242" s="1">
        <f t="shared" si="18"/>
        <v>0</v>
      </c>
      <c r="F242" s="1">
        <f t="shared" si="19"/>
        <v>0</v>
      </c>
      <c r="G242" s="16">
        <f t="shared" si="20"/>
        <v>0</v>
      </c>
      <c r="H242" s="16">
        <f t="shared" si="21"/>
        <v>0</v>
      </c>
      <c r="I242" s="3" t="str">
        <f t="shared" si="22"/>
        <v/>
      </c>
      <c r="J242" s="52"/>
    </row>
    <row r="243" spans="1:18" x14ac:dyDescent="0.25">
      <c r="A243" t="s">
        <v>110</v>
      </c>
      <c r="B243" s="8" t="s">
        <v>299</v>
      </c>
      <c r="C243" s="15">
        <f>VLOOKUP($A243,RAW!$B$4:$S$283,16,FALSE)</f>
        <v>0</v>
      </c>
      <c r="D243" s="15">
        <f>VLOOKUP($A243,RAW!$B$4:$S$283,17,FALSE)</f>
        <v>0</v>
      </c>
      <c r="E243" s="1">
        <f t="shared" si="18"/>
        <v>0</v>
      </c>
      <c r="F243" s="1">
        <f t="shared" si="19"/>
        <v>0</v>
      </c>
      <c r="G243" s="16">
        <f t="shared" si="20"/>
        <v>0</v>
      </c>
      <c r="H243" s="16">
        <f t="shared" si="21"/>
        <v>0</v>
      </c>
      <c r="I243" s="3" t="str">
        <f t="shared" si="22"/>
        <v/>
      </c>
      <c r="J243" s="52"/>
    </row>
    <row r="244" spans="1:18" x14ac:dyDescent="0.25">
      <c r="A244" t="s">
        <v>111</v>
      </c>
      <c r="B244" s="8" t="s">
        <v>299</v>
      </c>
      <c r="C244" s="15">
        <f>VLOOKUP($A244,RAW!$B$4:$S$283,16,FALSE)</f>
        <v>220776</v>
      </c>
      <c r="D244" s="15">
        <f>VLOOKUP($A244,RAW!$B$4:$S$283,17,FALSE)</f>
        <v>122462</v>
      </c>
      <c r="E244" s="1">
        <f t="shared" si="18"/>
        <v>-98314</v>
      </c>
      <c r="F244" s="1">
        <f t="shared" si="19"/>
        <v>16783.50135500736</v>
      </c>
      <c r="G244" s="16">
        <f t="shared" si="20"/>
        <v>-115097.50135500736</v>
      </c>
      <c r="H244" s="16">
        <f t="shared" si="21"/>
        <v>115097.50135500736</v>
      </c>
      <c r="I244" s="3">
        <f t="shared" si="22"/>
        <v>-0.52133158203340657</v>
      </c>
      <c r="J244" s="52"/>
    </row>
    <row r="245" spans="1:18" x14ac:dyDescent="0.25">
      <c r="A245" t="s">
        <v>73</v>
      </c>
      <c r="B245" s="8" t="s">
        <v>298</v>
      </c>
      <c r="C245" s="15">
        <f>VLOOKUP($A245,RAW!$B$4:$S$283,16,FALSE)</f>
        <v>549617</v>
      </c>
      <c r="D245" s="15">
        <f>VLOOKUP($A245,RAW!$B$4:$S$283,17,FALSE)</f>
        <v>740372</v>
      </c>
      <c r="E245" s="1">
        <f t="shared" si="18"/>
        <v>190755</v>
      </c>
      <c r="F245" s="1">
        <f t="shared" si="19"/>
        <v>41782.157771836981</v>
      </c>
      <c r="G245" s="16">
        <f t="shared" si="20"/>
        <v>148972.84222816303</v>
      </c>
      <c r="H245" s="16">
        <f t="shared" si="21"/>
        <v>148972.84222816303</v>
      </c>
      <c r="I245" s="3">
        <f t="shared" si="22"/>
        <v>0.2710484614343498</v>
      </c>
      <c r="J245" s="52"/>
    </row>
    <row r="246" spans="1:18" x14ac:dyDescent="0.25">
      <c r="A246" t="s">
        <v>112</v>
      </c>
      <c r="B246" s="8" t="s">
        <v>298</v>
      </c>
      <c r="C246" s="15">
        <f>VLOOKUP($A246,RAW!$B$4:$S$283,16,FALSE)</f>
        <v>418819</v>
      </c>
      <c r="D246" s="15">
        <f>VLOOKUP($A246,RAW!$B$4:$S$283,17,FALSE)</f>
        <v>235148</v>
      </c>
      <c r="E246" s="1">
        <f t="shared" si="18"/>
        <v>-183671</v>
      </c>
      <c r="F246" s="1">
        <f t="shared" si="19"/>
        <v>31838.82874045561</v>
      </c>
      <c r="G246" s="16">
        <f t="shared" si="20"/>
        <v>-215509.82874045562</v>
      </c>
      <c r="H246" s="16">
        <f t="shared" si="21"/>
        <v>215509.82874045562</v>
      </c>
      <c r="I246" s="3">
        <f t="shared" si="22"/>
        <v>-0.51456554917626851</v>
      </c>
      <c r="J246" s="52"/>
    </row>
    <row r="247" spans="1:18" x14ac:dyDescent="0.25">
      <c r="A247" t="s">
        <v>173</v>
      </c>
      <c r="B247" s="8" t="s">
        <v>298</v>
      </c>
      <c r="C247" s="15">
        <f>VLOOKUP($A247,RAW!$B$4:$S$283,16,FALSE)</f>
        <v>194406</v>
      </c>
      <c r="D247" s="15">
        <f>VLOOKUP($A247,RAW!$B$4:$S$283,17,FALSE)</f>
        <v>163472</v>
      </c>
      <c r="E247" s="1">
        <f t="shared" si="18"/>
        <v>-30934</v>
      </c>
      <c r="F247" s="1">
        <f t="shared" si="19"/>
        <v>14778.840836058091</v>
      </c>
      <c r="G247" s="16">
        <f t="shared" si="20"/>
        <v>-45712.840836058094</v>
      </c>
      <c r="H247" s="16">
        <f t="shared" si="21"/>
        <v>45712.840836058094</v>
      </c>
      <c r="I247" s="3">
        <f t="shared" si="22"/>
        <v>-0.23514110076879363</v>
      </c>
      <c r="J247" s="52"/>
    </row>
    <row r="248" spans="1:18" x14ac:dyDescent="0.25">
      <c r="A248" t="s">
        <v>174</v>
      </c>
      <c r="B248" s="8" t="s">
        <v>298</v>
      </c>
      <c r="C248" s="15">
        <f>VLOOKUP($A248,RAW!$B$4:$S$283,16,FALSE)</f>
        <v>141880</v>
      </c>
      <c r="D248" s="15">
        <f>VLOOKUP($A248,RAW!$B$4:$S$283,17,FALSE)</f>
        <v>78481</v>
      </c>
      <c r="E248" s="1">
        <f t="shared" si="18"/>
        <v>-63399</v>
      </c>
      <c r="F248" s="1">
        <f t="shared" si="19"/>
        <v>10785.78818462353</v>
      </c>
      <c r="G248" s="16">
        <f t="shared" si="20"/>
        <v>-74184.788184623525</v>
      </c>
      <c r="H248" s="16">
        <f t="shared" si="21"/>
        <v>74184.788184623525</v>
      </c>
      <c r="I248" s="3">
        <f t="shared" si="22"/>
        <v>-0.52286994773487117</v>
      </c>
      <c r="J248" s="52"/>
    </row>
    <row r="249" spans="1:18" x14ac:dyDescent="0.25">
      <c r="A249" t="s">
        <v>220</v>
      </c>
      <c r="B249" s="8" t="s">
        <v>298</v>
      </c>
      <c r="C249" s="15">
        <f>VLOOKUP($A249,RAW!$B$4:$S$283,16,FALSE)</f>
        <v>3918806</v>
      </c>
      <c r="D249" s="15">
        <f>VLOOKUP($A249,RAW!$B$4:$S$283,17,FALSE)</f>
        <v>3814511</v>
      </c>
      <c r="E249" s="1">
        <f t="shared" si="18"/>
        <v>-104295</v>
      </c>
      <c r="F249" s="1">
        <f t="shared" si="19"/>
        <v>297909.5817073005</v>
      </c>
      <c r="G249" s="16">
        <f t="shared" si="20"/>
        <v>-402204.5817073005</v>
      </c>
      <c r="H249" s="16">
        <f t="shared" si="21"/>
        <v>402204.5817073005</v>
      </c>
      <c r="I249" s="3">
        <f t="shared" si="22"/>
        <v>-0.102634471241317</v>
      </c>
      <c r="J249" s="52"/>
    </row>
    <row r="250" spans="1:18" x14ac:dyDescent="0.25">
      <c r="A250" t="s">
        <v>12</v>
      </c>
      <c r="B250" s="8" t="s">
        <v>298</v>
      </c>
      <c r="C250" s="15">
        <f>VLOOKUP($A250,RAW!$B$4:$S$283,16,FALSE)</f>
        <v>75288</v>
      </c>
      <c r="D250" s="15">
        <f>VLOOKUP($A250,RAW!$B$4:$S$283,17,FALSE)</f>
        <v>48852</v>
      </c>
      <c r="E250" s="1">
        <f t="shared" si="18"/>
        <v>-26436</v>
      </c>
      <c r="F250" s="1">
        <f t="shared" si="19"/>
        <v>5723.4312154210338</v>
      </c>
      <c r="G250" s="16">
        <f t="shared" si="20"/>
        <v>-32159.431215421035</v>
      </c>
      <c r="H250" s="16">
        <f t="shared" si="21"/>
        <v>32159.431215421035</v>
      </c>
      <c r="I250" s="3">
        <f t="shared" si="22"/>
        <v>-0.42715215194215594</v>
      </c>
      <c r="J250" s="52"/>
    </row>
    <row r="251" spans="1:18" x14ac:dyDescent="0.25">
      <c r="A251" t="s">
        <v>249</v>
      </c>
      <c r="B251" s="8" t="s">
        <v>298</v>
      </c>
      <c r="C251" s="15">
        <f>VLOOKUP($A251,RAW!$B$4:$S$283,16,FALSE)</f>
        <v>77485</v>
      </c>
      <c r="D251" s="15">
        <f>VLOOKUP($A251,RAW!$B$4:$S$283,17,FALSE)</f>
        <v>67812</v>
      </c>
      <c r="E251" s="1">
        <f t="shared" si="18"/>
        <v>-9673</v>
      </c>
      <c r="F251" s="1">
        <f t="shared" si="19"/>
        <v>5890.4482484180589</v>
      </c>
      <c r="G251" s="16">
        <f t="shared" si="20"/>
        <v>-15563.448248418059</v>
      </c>
      <c r="H251" s="16">
        <f t="shared" si="21"/>
        <v>15563.448248418059</v>
      </c>
      <c r="I251" s="3">
        <f t="shared" si="22"/>
        <v>-0.20085756273366534</v>
      </c>
      <c r="J251" s="52"/>
    </row>
    <row r="252" spans="1:18" x14ac:dyDescent="0.25">
      <c r="A252" t="s">
        <v>74</v>
      </c>
      <c r="B252" s="8" t="s">
        <v>298</v>
      </c>
      <c r="C252" s="15">
        <f>VLOOKUP($A252,RAW!$B$4:$S$283,16,FALSE)</f>
        <v>61955</v>
      </c>
      <c r="D252" s="15">
        <f>VLOOKUP($A252,RAW!$B$4:$S$283,17,FALSE)</f>
        <v>82258</v>
      </c>
      <c r="E252" s="1">
        <f t="shared" si="18"/>
        <v>20303</v>
      </c>
      <c r="F252" s="1">
        <f t="shared" si="19"/>
        <v>4709.8499223171048</v>
      </c>
      <c r="G252" s="16">
        <f t="shared" si="20"/>
        <v>15593.150077682894</v>
      </c>
      <c r="H252" s="16">
        <f t="shared" si="21"/>
        <v>15593.150077682894</v>
      </c>
      <c r="I252" s="3">
        <f t="shared" si="22"/>
        <v>0.25168509527371308</v>
      </c>
      <c r="J252" s="52"/>
    </row>
    <row r="253" spans="1:18" x14ac:dyDescent="0.25">
      <c r="A253" t="s">
        <v>250</v>
      </c>
      <c r="B253" s="8" t="s">
        <v>298</v>
      </c>
      <c r="C253" s="15">
        <f>VLOOKUP($A253,RAW!$B$4:$S$283,16,FALSE)</f>
        <v>2437747</v>
      </c>
      <c r="D253" s="15">
        <f>VLOOKUP($A253,RAW!$B$4:$S$283,17,FALSE)</f>
        <v>2929568</v>
      </c>
      <c r="E253" s="1">
        <f t="shared" si="18"/>
        <v>491821</v>
      </c>
      <c r="F253" s="1">
        <f t="shared" si="19"/>
        <v>185318.73970750955</v>
      </c>
      <c r="G253" s="16">
        <f t="shared" si="20"/>
        <v>306502.26029249048</v>
      </c>
      <c r="H253" s="16">
        <f t="shared" si="21"/>
        <v>306502.26029249048</v>
      </c>
      <c r="I253" s="3">
        <f t="shared" si="22"/>
        <v>0.1257317762230824</v>
      </c>
      <c r="J253" s="52"/>
    </row>
    <row r="254" spans="1:18" x14ac:dyDescent="0.25">
      <c r="A254" t="s">
        <v>251</v>
      </c>
      <c r="B254" s="8" t="s">
        <v>299</v>
      </c>
      <c r="C254" s="15">
        <f>VLOOKUP($A254,RAW!$B$4:$S$283,16,FALSE)</f>
        <v>6628</v>
      </c>
      <c r="D254" s="15">
        <f>VLOOKUP($A254,RAW!$B$4:$S$283,17,FALSE)</f>
        <v>0</v>
      </c>
      <c r="E254" s="1">
        <f t="shared" si="18"/>
        <v>-6628</v>
      </c>
      <c r="F254" s="1">
        <f t="shared" si="19"/>
        <v>503.86385739839835</v>
      </c>
      <c r="G254" s="16">
        <f t="shared" si="20"/>
        <v>-7131.8638573983981</v>
      </c>
      <c r="H254" s="16">
        <f t="shared" si="21"/>
        <v>7131.8638573983981</v>
      </c>
      <c r="I254" s="3">
        <f t="shared" si="22"/>
        <v>-1.0760204974952321</v>
      </c>
      <c r="J254" s="52"/>
    </row>
    <row r="255" spans="1:18" x14ac:dyDescent="0.25">
      <c r="A255" t="s">
        <v>221</v>
      </c>
      <c r="B255" s="8" t="s">
        <v>299</v>
      </c>
      <c r="C255" s="15">
        <f>VLOOKUP($A255,RAW!$B$4:$S$283,16,FALSE)</f>
        <v>51463</v>
      </c>
      <c r="D255" s="15">
        <f>VLOOKUP($A255,RAW!$B$4:$S$283,17,FALSE)</f>
        <v>14695</v>
      </c>
      <c r="E255" s="1">
        <f t="shared" si="18"/>
        <v>-36768</v>
      </c>
      <c r="F255" s="1">
        <f t="shared" si="19"/>
        <v>3912.2428625971293</v>
      </c>
      <c r="G255" s="16">
        <f t="shared" si="20"/>
        <v>-40680.24286259713</v>
      </c>
      <c r="H255" s="16">
        <f t="shared" si="21"/>
        <v>40680.24286259713</v>
      </c>
      <c r="I255" s="3">
        <f t="shared" si="22"/>
        <v>-0.79047554286763555</v>
      </c>
      <c r="J255" s="52"/>
    </row>
    <row r="256" spans="1:18" x14ac:dyDescent="0.25">
      <c r="A256" t="s">
        <v>222</v>
      </c>
      <c r="B256" s="8" t="s">
        <v>298</v>
      </c>
      <c r="C256" s="15">
        <f>VLOOKUP($A256,RAW!$B$4:$S$283,16,FALSE)</f>
        <v>792246</v>
      </c>
      <c r="D256" s="15">
        <f>VLOOKUP($A256,RAW!$B$4:$S$283,17,FALSE)</f>
        <v>725907</v>
      </c>
      <c r="E256" s="1">
        <f t="shared" si="18"/>
        <v>-66339</v>
      </c>
      <c r="F256" s="1">
        <f t="shared" si="19"/>
        <v>60226.935058607647</v>
      </c>
      <c r="G256" s="16">
        <f t="shared" si="20"/>
        <v>-126565.93505860765</v>
      </c>
      <c r="H256" s="16">
        <f t="shared" si="21"/>
        <v>126565.93505860765</v>
      </c>
      <c r="I256" s="3">
        <f t="shared" si="22"/>
        <v>-0.15975585242286822</v>
      </c>
      <c r="J256" s="52"/>
      <c r="N256" s="7"/>
      <c r="O256" s="7"/>
      <c r="P256" s="7"/>
      <c r="Q256" s="7"/>
      <c r="R256" s="7"/>
    </row>
    <row r="257" spans="1:18" x14ac:dyDescent="0.25">
      <c r="A257" s="2"/>
      <c r="B257" s="39"/>
      <c r="C257" s="40"/>
      <c r="D257" s="40"/>
      <c r="E257" s="41"/>
      <c r="F257" s="41"/>
      <c r="G257" s="42"/>
      <c r="H257" s="42"/>
      <c r="I257" s="4"/>
      <c r="J257" s="52"/>
      <c r="K257" s="7"/>
      <c r="L257" s="7"/>
      <c r="M257" s="7"/>
      <c r="N257" s="7"/>
      <c r="O257" s="7"/>
      <c r="P257" s="7"/>
      <c r="Q257" s="7"/>
      <c r="R257" s="7"/>
    </row>
    <row r="258" spans="1:18" ht="30" x14ac:dyDescent="0.25">
      <c r="B258" s="21"/>
      <c r="C258" s="49" t="s">
        <v>827</v>
      </c>
      <c r="D258" s="49" t="s">
        <v>828</v>
      </c>
      <c r="E258" s="50" t="s">
        <v>796</v>
      </c>
      <c r="F258" s="27"/>
      <c r="G258" s="51"/>
      <c r="H258" s="51" t="s">
        <v>801</v>
      </c>
      <c r="I258" s="7"/>
      <c r="K258" s="7"/>
      <c r="L258" s="7"/>
      <c r="M258" s="7"/>
      <c r="N258" s="7"/>
      <c r="O258" s="7"/>
      <c r="P258" s="7"/>
      <c r="Q258" s="7"/>
      <c r="R258" s="7"/>
    </row>
    <row r="259" spans="1:18" x14ac:dyDescent="0.25">
      <c r="C259" s="15">
        <f>SUM(C3:C256)</f>
        <v>167975841</v>
      </c>
      <c r="D259" s="15">
        <f>SUM(D3:D256)</f>
        <v>180745448</v>
      </c>
      <c r="E259" s="5">
        <f>+D259/C259</f>
        <v>1.0760204974952321</v>
      </c>
      <c r="F259" s="15"/>
      <c r="H259" s="15">
        <f>SUM(H3:H256)</f>
        <v>22894602.377127454</v>
      </c>
      <c r="I259" s="15"/>
      <c r="J259" s="74"/>
      <c r="K259" s="7"/>
      <c r="L259" s="7"/>
      <c r="M259" s="7"/>
      <c r="N259" s="7"/>
      <c r="O259" s="7"/>
      <c r="P259" s="7"/>
      <c r="Q259" s="7"/>
      <c r="R259" s="7"/>
    </row>
    <row r="260" spans="1:18" x14ac:dyDescent="0.25">
      <c r="E260" s="5">
        <f>+E259-1</f>
        <v>7.6020497495232098E-2</v>
      </c>
      <c r="K260" s="7"/>
      <c r="L260" s="7"/>
      <c r="M260" s="7"/>
      <c r="N260" s="7"/>
      <c r="O260" s="7"/>
      <c r="P260" s="7"/>
      <c r="Q260" s="7"/>
      <c r="R260" s="7"/>
    </row>
    <row r="261" spans="1:18" x14ac:dyDescent="0.25">
      <c r="E261" s="11"/>
      <c r="K261" s="7"/>
      <c r="L261" s="7"/>
      <c r="M261" s="7"/>
      <c r="N261" s="7"/>
      <c r="O261" s="7"/>
      <c r="P261" s="7"/>
      <c r="Q261" s="7"/>
      <c r="R261" s="7"/>
    </row>
    <row r="262" spans="1:18" x14ac:dyDescent="0.25">
      <c r="C262" t="s">
        <v>310</v>
      </c>
      <c r="F262" s="17"/>
      <c r="G262" s="43" t="s">
        <v>797</v>
      </c>
    </row>
    <row r="263" spans="1:18" x14ac:dyDescent="0.25">
      <c r="C263" s="46">
        <f>+H259/C259</f>
        <v>0.13629699509661899</v>
      </c>
      <c r="G263" s="8" t="s">
        <v>798</v>
      </c>
      <c r="H263" s="1">
        <f>ABS(SUMIFS(E3:E256,I3:I256,"&lt;"&amp;-1*E260))</f>
        <v>6824589</v>
      </c>
    </row>
    <row r="264" spans="1:18" x14ac:dyDescent="0.25">
      <c r="G264" s="8" t="s">
        <v>799</v>
      </c>
      <c r="H264" s="1">
        <f>SUMIF(G3:G256,"&gt;0")</f>
        <v>11447301.188563719</v>
      </c>
    </row>
    <row r="265" spans="1:18" x14ac:dyDescent="0.25">
      <c r="G265" s="8" t="s">
        <v>802</v>
      </c>
      <c r="H265" s="1">
        <f>+H264+H263</f>
        <v>18271890.188563719</v>
      </c>
    </row>
    <row r="266" spans="1:18" x14ac:dyDescent="0.25">
      <c r="G266" s="8" t="s">
        <v>803</v>
      </c>
      <c r="H266" s="45">
        <f>H265/C259</f>
        <v>0.10877689362819573</v>
      </c>
    </row>
    <row r="270" spans="1:18" x14ac:dyDescent="0.25">
      <c r="C270" s="15"/>
    </row>
    <row r="271" spans="1:18" x14ac:dyDescent="0.25">
      <c r="C271" s="28"/>
    </row>
  </sheetData>
  <sortState ref="A4:I256">
    <sortCondition ref="A4:A256"/>
  </sortState>
  <mergeCells count="1">
    <mergeCell ref="K2:M2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1"/>
  <sheetViews>
    <sheetView workbookViewId="0"/>
  </sheetViews>
  <sheetFormatPr defaultRowHeight="15" x14ac:dyDescent="0.25"/>
  <cols>
    <col min="1" max="1" width="56.28515625" bestFit="1" customWidth="1"/>
    <col min="2" max="2" width="12.140625" style="8" customWidth="1"/>
    <col min="3" max="3" width="12.5703125" style="8" bestFit="1" customWidth="1"/>
    <col min="4" max="4" width="12.5703125" style="8" customWidth="1"/>
    <col min="5" max="5" width="10.5703125" customWidth="1"/>
    <col min="6" max="6" width="12.7109375" style="3" customWidth="1"/>
    <col min="7" max="9" width="11.85546875" customWidth="1"/>
    <col min="10" max="10" width="4" style="53" customWidth="1"/>
    <col min="11" max="11" width="14.140625" customWidth="1"/>
    <col min="12" max="12" width="44.5703125" customWidth="1"/>
    <col min="13" max="14" width="14" customWidth="1"/>
    <col min="15" max="15" width="9.5703125" customWidth="1"/>
  </cols>
  <sheetData>
    <row r="1" spans="1:17" x14ac:dyDescent="0.25">
      <c r="A1" s="25" t="s">
        <v>829</v>
      </c>
      <c r="B1" s="18" t="s">
        <v>846</v>
      </c>
      <c r="E1" s="8"/>
      <c r="J1" s="44"/>
    </row>
    <row r="2" spans="1:17" ht="60" x14ac:dyDescent="0.25">
      <c r="A2" s="25" t="s">
        <v>787</v>
      </c>
      <c r="B2" s="34" t="s">
        <v>788</v>
      </c>
      <c r="C2" s="35">
        <v>2010</v>
      </c>
      <c r="D2" s="35">
        <v>2015</v>
      </c>
      <c r="E2" s="34" t="s">
        <v>789</v>
      </c>
      <c r="F2" s="36" t="s">
        <v>790</v>
      </c>
      <c r="G2" s="34" t="s">
        <v>792</v>
      </c>
      <c r="H2" s="33" t="s">
        <v>791</v>
      </c>
      <c r="I2" s="34" t="s">
        <v>793</v>
      </c>
      <c r="J2" s="71"/>
      <c r="K2" s="95" t="str">
        <f>"Summary Statistics "&amp;A1</f>
        <v>Summary Statistics Decade: 2010 to 2015</v>
      </c>
      <c r="L2" s="96"/>
      <c r="M2" s="97"/>
    </row>
    <row r="3" spans="1:17" x14ac:dyDescent="0.25">
      <c r="A3" t="s">
        <v>14</v>
      </c>
      <c r="B3" s="8" t="s">
        <v>298</v>
      </c>
      <c r="C3" s="15">
        <f>VLOOKUP($A3,RAW!$B$4:$S$283,17,FALSE)</f>
        <v>2368662</v>
      </c>
      <c r="D3" s="15">
        <f>VLOOKUP($A3,RAW!$B$4:$S$283,18,FALSE)</f>
        <v>2310482</v>
      </c>
      <c r="E3" s="1">
        <f t="shared" ref="E3:E66" si="0">D3-C3</f>
        <v>-58180</v>
      </c>
      <c r="F3" s="1">
        <f t="shared" ref="F3:F34" si="1">+C3*E$260</f>
        <v>84763.580630179829</v>
      </c>
      <c r="G3" s="16">
        <f t="shared" ref="G3:G66" si="2">+E3-F3</f>
        <v>-142943.58063017984</v>
      </c>
      <c r="H3" s="16">
        <f t="shared" ref="H3:H66" si="3">ABS(G3)</f>
        <v>142943.58063017984</v>
      </c>
      <c r="I3" s="3">
        <f>IFERROR(+G3/C3,"")</f>
        <v>-6.0347816881505187E-2</v>
      </c>
      <c r="J3" s="52"/>
      <c r="K3" s="9" t="str">
        <f>"Total Jobs in "&amp;C2</f>
        <v>Total Jobs in 2010</v>
      </c>
      <c r="L3" s="9"/>
      <c r="M3" s="12">
        <f>+C259</f>
        <v>180745448</v>
      </c>
      <c r="O3" s="13"/>
    </row>
    <row r="4" spans="1:17" ht="15" customHeight="1" x14ac:dyDescent="0.25">
      <c r="A4" s="25" t="s">
        <v>15</v>
      </c>
      <c r="B4" s="8" t="s">
        <v>298</v>
      </c>
      <c r="C4" s="15">
        <f>VLOOKUP($A4,RAW!$B$4:$S$283,17,FALSE)</f>
        <v>68502</v>
      </c>
      <c r="D4" s="15">
        <f>VLOOKUP($A4,RAW!$B$4:$S$283,18,FALSE)</f>
        <v>80258</v>
      </c>
      <c r="E4" s="1">
        <f t="shared" si="0"/>
        <v>11756</v>
      </c>
      <c r="F4" s="1">
        <f t="shared" si="1"/>
        <v>2451.3733070942912</v>
      </c>
      <c r="G4" s="16">
        <f t="shared" si="2"/>
        <v>9304.6266929057092</v>
      </c>
      <c r="H4" s="16">
        <f t="shared" si="3"/>
        <v>9304.6266929057092</v>
      </c>
      <c r="I4" s="3">
        <f t="shared" ref="I4:I67" si="4">IFERROR(+G4/C4,"")</f>
        <v>0.13583000048036128</v>
      </c>
      <c r="J4" s="52"/>
      <c r="K4" s="9" t="str">
        <f>"Total Jobs in "&amp;D2</f>
        <v>Total Jobs in 2015</v>
      </c>
      <c r="L4" s="9"/>
      <c r="M4" s="12">
        <f>+D259</f>
        <v>187213501</v>
      </c>
    </row>
    <row r="5" spans="1:17" ht="15" customHeight="1" x14ac:dyDescent="0.25">
      <c r="A5" s="25" t="s">
        <v>115</v>
      </c>
      <c r="B5" s="8" t="s">
        <v>298</v>
      </c>
      <c r="C5" s="15">
        <f>VLOOKUP($A5,RAW!$B$4:$S$283,17,FALSE)</f>
        <v>272368</v>
      </c>
      <c r="D5" s="15">
        <f>VLOOKUP($A5,RAW!$B$4:$S$283,18,FALSE)</f>
        <v>196544</v>
      </c>
      <c r="E5" s="1">
        <f t="shared" si="0"/>
        <v>-75824</v>
      </c>
      <c r="F5" s="1">
        <f t="shared" si="1"/>
        <v>9746.805128414615</v>
      </c>
      <c r="G5" s="16">
        <f t="shared" si="2"/>
        <v>-85570.80512841462</v>
      </c>
      <c r="H5" s="16">
        <f t="shared" si="3"/>
        <v>85570.80512841462</v>
      </c>
      <c r="I5" s="3">
        <f t="shared" si="4"/>
        <v>-0.31417349001503342</v>
      </c>
      <c r="J5" s="52"/>
      <c r="K5" s="9" t="s">
        <v>319</v>
      </c>
      <c r="L5" s="9"/>
      <c r="M5" s="12">
        <f>M4-M3</f>
        <v>6468053</v>
      </c>
    </row>
    <row r="6" spans="1:17" ht="15" customHeight="1" x14ac:dyDescent="0.25">
      <c r="A6" s="25" t="s">
        <v>94</v>
      </c>
      <c r="B6" s="8" t="s">
        <v>298</v>
      </c>
      <c r="C6" s="15">
        <f>VLOOKUP($A6,RAW!$B$4:$S$283,17,FALSE)</f>
        <v>0</v>
      </c>
      <c r="D6" s="15">
        <f>VLOOKUP($A6,RAW!$B$4:$S$283,18,FALSE)</f>
        <v>0</v>
      </c>
      <c r="E6" s="1">
        <f t="shared" si="0"/>
        <v>0</v>
      </c>
      <c r="F6" s="1">
        <f t="shared" si="1"/>
        <v>0</v>
      </c>
      <c r="G6" s="16">
        <f t="shared" si="2"/>
        <v>0</v>
      </c>
      <c r="H6" s="16">
        <f t="shared" si="3"/>
        <v>0</v>
      </c>
      <c r="I6" s="3" t="str">
        <f t="shared" si="4"/>
        <v/>
      </c>
      <c r="J6" s="52"/>
      <c r="K6" s="9" t="s">
        <v>311</v>
      </c>
      <c r="L6" s="9"/>
      <c r="M6" s="37">
        <f>(M5/M3)</f>
        <v>3.5785426806433325E-2</v>
      </c>
    </row>
    <row r="7" spans="1:17" x14ac:dyDescent="0.25">
      <c r="A7" s="25" t="s">
        <v>48</v>
      </c>
      <c r="B7" s="8" t="s">
        <v>298</v>
      </c>
      <c r="C7" s="15">
        <f>VLOOKUP($A7,RAW!$B$4:$S$283,17,FALSE)</f>
        <v>35593</v>
      </c>
      <c r="D7" s="15">
        <f>VLOOKUP($A7,RAW!$B$4:$S$283,18,FALSE)</f>
        <v>24958</v>
      </c>
      <c r="E7" s="1">
        <f t="shared" si="0"/>
        <v>-10635</v>
      </c>
      <c r="F7" s="1">
        <f t="shared" si="1"/>
        <v>1273.7106963213791</v>
      </c>
      <c r="G7" s="16">
        <f t="shared" si="2"/>
        <v>-11908.710696321379</v>
      </c>
      <c r="H7" s="16">
        <f t="shared" si="3"/>
        <v>11908.710696321379</v>
      </c>
      <c r="I7" s="3">
        <f t="shared" si="4"/>
        <v>-0.33458013363080885</v>
      </c>
      <c r="J7" s="52"/>
      <c r="K7" s="9" t="s">
        <v>302</v>
      </c>
      <c r="L7" s="9"/>
      <c r="M7" s="12">
        <f>+M15+M17</f>
        <v>8987087.6943191905</v>
      </c>
    </row>
    <row r="8" spans="1:17" x14ac:dyDescent="0.25">
      <c r="A8" s="25" t="s">
        <v>16</v>
      </c>
      <c r="B8" s="8" t="s">
        <v>298</v>
      </c>
      <c r="C8" s="15">
        <f>VLOOKUP($A8,RAW!$B$4:$S$283,17,FALSE)</f>
        <v>143344</v>
      </c>
      <c r="D8" s="15">
        <f>VLOOKUP($A8,RAW!$B$4:$S$283,18,FALSE)</f>
        <v>142411</v>
      </c>
      <c r="E8" s="1">
        <f t="shared" si="0"/>
        <v>-933</v>
      </c>
      <c r="F8" s="1">
        <f t="shared" si="1"/>
        <v>5129.6262201413692</v>
      </c>
      <c r="G8" s="16">
        <f t="shared" si="2"/>
        <v>-6062.6262201413692</v>
      </c>
      <c r="H8" s="16">
        <f t="shared" si="3"/>
        <v>6062.6262201413692</v>
      </c>
      <c r="I8" s="3">
        <f t="shared" si="4"/>
        <v>-4.2294244754865006E-2</v>
      </c>
      <c r="J8" s="52"/>
      <c r="K8" s="9" t="s">
        <v>303</v>
      </c>
      <c r="L8" s="9"/>
      <c r="M8" s="12">
        <f>+M16+M18</f>
        <v>-3864592.1141086868</v>
      </c>
    </row>
    <row r="9" spans="1:17" ht="15" customHeight="1" x14ac:dyDescent="0.25">
      <c r="A9" s="25" t="s">
        <v>178</v>
      </c>
      <c r="B9" s="8" t="s">
        <v>298</v>
      </c>
      <c r="C9" s="15">
        <f>VLOOKUP($A9,RAW!$B$4:$S$283,17,FALSE)</f>
        <v>0</v>
      </c>
      <c r="D9" s="15">
        <f>VLOOKUP($A9,RAW!$B$4:$S$283,18,FALSE)</f>
        <v>0</v>
      </c>
      <c r="E9" s="1">
        <f t="shared" si="0"/>
        <v>0</v>
      </c>
      <c r="F9" s="1">
        <f t="shared" si="1"/>
        <v>0</v>
      </c>
      <c r="G9" s="16">
        <f t="shared" si="2"/>
        <v>0</v>
      </c>
      <c r="H9" s="16">
        <f t="shared" si="3"/>
        <v>0</v>
      </c>
      <c r="I9" s="3" t="str">
        <f t="shared" si="4"/>
        <v/>
      </c>
      <c r="J9" s="52"/>
      <c r="K9" s="9" t="s">
        <v>300</v>
      </c>
      <c r="L9" s="9"/>
      <c r="M9" s="12">
        <f>+M7-M8</f>
        <v>12851679.808427878</v>
      </c>
    </row>
    <row r="10" spans="1:17" ht="15" customHeight="1" x14ac:dyDescent="0.25">
      <c r="A10" s="25" t="s">
        <v>179</v>
      </c>
      <c r="B10" s="8" t="s">
        <v>298</v>
      </c>
      <c r="C10" s="15">
        <f>VLOOKUP($A10,RAW!$B$4:$S$283,17,FALSE)</f>
        <v>0</v>
      </c>
      <c r="D10" s="15">
        <f>VLOOKUP($A10,RAW!$B$4:$S$283,18,FALSE)</f>
        <v>0</v>
      </c>
      <c r="E10" s="1">
        <f t="shared" si="0"/>
        <v>0</v>
      </c>
      <c r="F10" s="1">
        <f t="shared" si="1"/>
        <v>0</v>
      </c>
      <c r="G10" s="16">
        <f t="shared" si="2"/>
        <v>0</v>
      </c>
      <c r="H10" s="16">
        <f t="shared" si="3"/>
        <v>0</v>
      </c>
      <c r="I10" s="3" t="str">
        <f t="shared" si="4"/>
        <v/>
      </c>
      <c r="J10" s="52"/>
      <c r="K10" s="9" t="s">
        <v>312</v>
      </c>
      <c r="L10" s="9"/>
      <c r="M10" s="12">
        <f>+H259</f>
        <v>11448113.2758717</v>
      </c>
    </row>
    <row r="11" spans="1:17" ht="15" customHeight="1" x14ac:dyDescent="0.25">
      <c r="A11" s="25" t="s">
        <v>180</v>
      </c>
      <c r="B11" s="8" t="s">
        <v>298</v>
      </c>
      <c r="C11" s="15">
        <f>VLOOKUP($A11,RAW!$B$4:$S$283,17,FALSE)</f>
        <v>0</v>
      </c>
      <c r="D11" s="15">
        <f>VLOOKUP($A11,RAW!$B$4:$S$283,18,FALSE)</f>
        <v>0</v>
      </c>
      <c r="E11" s="1">
        <f t="shared" si="0"/>
        <v>0</v>
      </c>
      <c r="F11" s="1">
        <f t="shared" si="1"/>
        <v>0</v>
      </c>
      <c r="G11" s="16">
        <f t="shared" si="2"/>
        <v>0</v>
      </c>
      <c r="H11" s="16">
        <f t="shared" si="3"/>
        <v>0</v>
      </c>
      <c r="I11" s="3" t="str">
        <f t="shared" si="4"/>
        <v/>
      </c>
      <c r="J11" s="52"/>
      <c r="K11" s="9" t="s">
        <v>310</v>
      </c>
      <c r="L11" s="9"/>
      <c r="M11" s="77">
        <f>+C263</f>
        <v>6.3338321393696731E-2</v>
      </c>
    </row>
    <row r="12" spans="1:17" x14ac:dyDescent="0.25">
      <c r="A12" s="25" t="s">
        <v>181</v>
      </c>
      <c r="B12" s="8" t="s">
        <v>298</v>
      </c>
      <c r="C12" s="15">
        <f>VLOOKUP($A12,RAW!$B$4:$S$283,17,FALSE)</f>
        <v>0</v>
      </c>
      <c r="D12" s="15">
        <f>VLOOKUP($A12,RAW!$B$4:$S$283,18,FALSE)</f>
        <v>0</v>
      </c>
      <c r="E12" s="1">
        <f t="shared" si="0"/>
        <v>0</v>
      </c>
      <c r="F12" s="1">
        <f t="shared" si="1"/>
        <v>0</v>
      </c>
      <c r="G12" s="16">
        <f t="shared" si="2"/>
        <v>0</v>
      </c>
      <c r="H12" s="16">
        <f t="shared" si="3"/>
        <v>0</v>
      </c>
      <c r="I12" s="3" t="str">
        <f t="shared" si="4"/>
        <v/>
      </c>
      <c r="J12" s="52"/>
      <c r="K12" s="9" t="s">
        <v>800</v>
      </c>
      <c r="L12" s="9"/>
      <c r="M12" s="77">
        <f>+H266</f>
        <v>4.9611045462875807E-2</v>
      </c>
      <c r="N12" s="7"/>
      <c r="O12" s="7"/>
      <c r="P12" s="7"/>
      <c r="Q12" s="7"/>
    </row>
    <row r="13" spans="1:17" ht="15" customHeight="1" x14ac:dyDescent="0.25">
      <c r="A13" s="25" t="s">
        <v>182</v>
      </c>
      <c r="B13" s="8" t="s">
        <v>298</v>
      </c>
      <c r="C13" s="15">
        <f>VLOOKUP($A13,RAW!$B$4:$S$283,17,FALSE)</f>
        <v>0</v>
      </c>
      <c r="D13" s="15">
        <f>VLOOKUP($A13,RAW!$B$4:$S$283,18,FALSE)</f>
        <v>0</v>
      </c>
      <c r="E13" s="1">
        <f t="shared" si="0"/>
        <v>0</v>
      </c>
      <c r="F13" s="1">
        <f t="shared" si="1"/>
        <v>0</v>
      </c>
      <c r="G13" s="16">
        <f t="shared" si="2"/>
        <v>0</v>
      </c>
      <c r="H13" s="16">
        <f t="shared" si="3"/>
        <v>0</v>
      </c>
      <c r="I13" s="3" t="str">
        <f t="shared" si="4"/>
        <v/>
      </c>
      <c r="J13" s="52"/>
      <c r="K13" s="9"/>
      <c r="L13" s="9"/>
      <c r="M13" s="12"/>
      <c r="N13" s="7"/>
      <c r="O13" s="7"/>
      <c r="P13" s="7"/>
      <c r="Q13" s="7"/>
    </row>
    <row r="14" spans="1:17" ht="15" customHeight="1" x14ac:dyDescent="0.25">
      <c r="A14" s="25" t="s">
        <v>183</v>
      </c>
      <c r="B14" s="8" t="s">
        <v>298</v>
      </c>
      <c r="C14" s="15">
        <f>VLOOKUP($A14,RAW!$B$4:$S$283,17,FALSE)</f>
        <v>0</v>
      </c>
      <c r="D14" s="15">
        <f>VLOOKUP($A14,RAW!$B$4:$S$283,18,FALSE)</f>
        <v>0</v>
      </c>
      <c r="E14" s="1">
        <f t="shared" si="0"/>
        <v>0</v>
      </c>
      <c r="F14" s="1">
        <f t="shared" si="1"/>
        <v>0</v>
      </c>
      <c r="G14" s="16">
        <f t="shared" si="2"/>
        <v>0</v>
      </c>
      <c r="H14" s="16">
        <f t="shared" si="3"/>
        <v>0</v>
      </c>
      <c r="I14" s="3" t="str">
        <f t="shared" si="4"/>
        <v/>
      </c>
      <c r="J14" s="52"/>
      <c r="K14" s="9" t="s">
        <v>304</v>
      </c>
      <c r="L14" s="9"/>
      <c r="M14" s="9"/>
      <c r="N14" s="75"/>
      <c r="O14" s="7"/>
      <c r="P14" s="7"/>
      <c r="Q14" s="7"/>
    </row>
    <row r="15" spans="1:17" ht="15" customHeight="1" x14ac:dyDescent="0.25">
      <c r="A15" s="25" t="s">
        <v>184</v>
      </c>
      <c r="B15" s="8" t="s">
        <v>298</v>
      </c>
      <c r="C15" s="15">
        <f>VLOOKUP($A15,RAW!$B$4:$S$283,17,FALSE)</f>
        <v>0</v>
      </c>
      <c r="D15" s="15">
        <f>VLOOKUP($A15,RAW!$B$4:$S$283,18,FALSE)</f>
        <v>0</v>
      </c>
      <c r="E15" s="1">
        <f t="shared" si="0"/>
        <v>0</v>
      </c>
      <c r="F15" s="1">
        <f t="shared" si="1"/>
        <v>0</v>
      </c>
      <c r="G15" s="16">
        <f t="shared" si="2"/>
        <v>0</v>
      </c>
      <c r="H15" s="16">
        <f t="shared" si="3"/>
        <v>0</v>
      </c>
      <c r="I15" s="3" t="str">
        <f t="shared" si="4"/>
        <v/>
      </c>
      <c r="J15" s="52"/>
      <c r="K15" s="9" t="s">
        <v>299</v>
      </c>
      <c r="L15" s="9" t="s">
        <v>305</v>
      </c>
      <c r="M15" s="10">
        <f>SUMIFS(G:G,B:B,K15,G:G,"&gt;0")</f>
        <v>1430244.6943191905</v>
      </c>
      <c r="N15" s="75"/>
      <c r="O15" s="75"/>
      <c r="P15" s="7"/>
      <c r="Q15" s="7"/>
    </row>
    <row r="16" spans="1:17" ht="15" customHeight="1" x14ac:dyDescent="0.25">
      <c r="A16" s="25" t="s">
        <v>185</v>
      </c>
      <c r="B16" s="8" t="s">
        <v>298</v>
      </c>
      <c r="C16" s="15">
        <f>VLOOKUP($A16,RAW!$B$4:$S$283,17,FALSE)</f>
        <v>0</v>
      </c>
      <c r="D16" s="15">
        <f>VLOOKUP($A16,RAW!$B$4:$S$283,18,FALSE)</f>
        <v>0</v>
      </c>
      <c r="E16" s="1">
        <f t="shared" si="0"/>
        <v>0</v>
      </c>
      <c r="F16" s="1">
        <f t="shared" si="1"/>
        <v>0</v>
      </c>
      <c r="G16" s="16">
        <f t="shared" si="2"/>
        <v>0</v>
      </c>
      <c r="H16" s="16">
        <f t="shared" si="3"/>
        <v>0</v>
      </c>
      <c r="I16" s="3" t="str">
        <f t="shared" si="4"/>
        <v/>
      </c>
      <c r="J16" s="52"/>
      <c r="K16" s="9"/>
      <c r="L16" s="9" t="s">
        <v>306</v>
      </c>
      <c r="M16" s="10">
        <f>SUMIFS(G:G,B:B,K15,G:G,"&lt;0")</f>
        <v>-2376184.1141086868</v>
      </c>
      <c r="N16" s="7"/>
      <c r="O16" s="76"/>
      <c r="P16" s="7"/>
      <c r="Q16" s="7"/>
    </row>
    <row r="17" spans="1:17" x14ac:dyDescent="0.25">
      <c r="A17" s="25" t="s">
        <v>186</v>
      </c>
      <c r="B17" s="8" t="s">
        <v>298</v>
      </c>
      <c r="C17" s="15">
        <f>VLOOKUP($A17,RAW!$B$4:$S$283,17,FALSE)</f>
        <v>0</v>
      </c>
      <c r="D17" s="15">
        <f>VLOOKUP($A17,RAW!$B$4:$S$283,18,FALSE)</f>
        <v>0</v>
      </c>
      <c r="E17" s="1">
        <f t="shared" si="0"/>
        <v>0</v>
      </c>
      <c r="F17" s="1">
        <f t="shared" si="1"/>
        <v>0</v>
      </c>
      <c r="G17" s="16">
        <f t="shared" si="2"/>
        <v>0</v>
      </c>
      <c r="H17" s="16">
        <f t="shared" si="3"/>
        <v>0</v>
      </c>
      <c r="I17" s="3" t="str">
        <f t="shared" si="4"/>
        <v/>
      </c>
      <c r="J17" s="52"/>
      <c r="K17" s="9" t="s">
        <v>298</v>
      </c>
      <c r="L17" s="9" t="s">
        <v>307</v>
      </c>
      <c r="M17" s="10">
        <f>SUMIFS(E:E,B:B,K17,E:E,"&gt;0")</f>
        <v>7556843</v>
      </c>
      <c r="N17" s="7"/>
      <c r="O17" s="27"/>
      <c r="P17" s="7"/>
      <c r="Q17" s="7"/>
    </row>
    <row r="18" spans="1:17" ht="15" customHeight="1" x14ac:dyDescent="0.25">
      <c r="A18" s="25" t="s">
        <v>188</v>
      </c>
      <c r="B18" s="8" t="s">
        <v>298</v>
      </c>
      <c r="C18" s="15">
        <f>VLOOKUP($A18,RAW!$B$4:$S$283,17,FALSE)</f>
        <v>0</v>
      </c>
      <c r="D18" s="15">
        <f>VLOOKUP($A18,RAW!$B$4:$S$283,18,FALSE)</f>
        <v>0</v>
      </c>
      <c r="E18" s="1">
        <f t="shared" si="0"/>
        <v>0</v>
      </c>
      <c r="F18" s="1">
        <f t="shared" si="1"/>
        <v>0</v>
      </c>
      <c r="G18" s="16">
        <f t="shared" si="2"/>
        <v>0</v>
      </c>
      <c r="H18" s="16">
        <f t="shared" si="3"/>
        <v>0</v>
      </c>
      <c r="I18" s="3" t="str">
        <f t="shared" si="4"/>
        <v/>
      </c>
      <c r="J18" s="52"/>
      <c r="K18" s="9"/>
      <c r="L18" s="9" t="s">
        <v>308</v>
      </c>
      <c r="M18" s="10">
        <f>SUMIFS(E:E,B:B,K17,E:E,"&lt;0")</f>
        <v>-1488408</v>
      </c>
      <c r="N18" s="7"/>
      <c r="O18" s="7"/>
      <c r="P18" s="7"/>
      <c r="Q18" s="7"/>
    </row>
    <row r="19" spans="1:17" x14ac:dyDescent="0.25">
      <c r="A19" s="25" t="s">
        <v>187</v>
      </c>
      <c r="B19" s="8" t="s">
        <v>298</v>
      </c>
      <c r="C19" s="15">
        <f>VLOOKUP($A19,RAW!$B$4:$S$283,17,FALSE)</f>
        <v>0</v>
      </c>
      <c r="D19" s="15">
        <f>VLOOKUP($A19,RAW!$B$4:$S$283,18,FALSE)</f>
        <v>0</v>
      </c>
      <c r="E19" s="1">
        <f t="shared" si="0"/>
        <v>0</v>
      </c>
      <c r="F19" s="1">
        <f t="shared" si="1"/>
        <v>0</v>
      </c>
      <c r="G19" s="16">
        <f t="shared" si="2"/>
        <v>0</v>
      </c>
      <c r="H19" s="16">
        <f t="shared" si="3"/>
        <v>0</v>
      </c>
      <c r="I19" s="3" t="str">
        <f t="shared" si="4"/>
        <v/>
      </c>
      <c r="J19" s="52"/>
      <c r="K19" s="9"/>
      <c r="L19" s="9"/>
      <c r="M19" s="9"/>
      <c r="N19" s="7"/>
      <c r="O19" s="7"/>
      <c r="P19" s="7"/>
      <c r="Q19" s="7"/>
    </row>
    <row r="20" spans="1:17" x14ac:dyDescent="0.25">
      <c r="A20" s="25" t="s">
        <v>189</v>
      </c>
      <c r="B20" s="8" t="s">
        <v>298</v>
      </c>
      <c r="C20" s="15">
        <f>VLOOKUP($A20,RAW!$B$4:$S$283,17,FALSE)</f>
        <v>0</v>
      </c>
      <c r="D20" s="15">
        <f>VLOOKUP($A20,RAW!$B$4:$S$283,18,FALSE)</f>
        <v>0</v>
      </c>
      <c r="E20" s="1">
        <f t="shared" si="0"/>
        <v>0</v>
      </c>
      <c r="F20" s="1">
        <f t="shared" si="1"/>
        <v>0</v>
      </c>
      <c r="G20" s="16">
        <f t="shared" si="2"/>
        <v>0</v>
      </c>
      <c r="H20" s="16">
        <f t="shared" si="3"/>
        <v>0</v>
      </c>
      <c r="I20" s="3" t="str">
        <f t="shared" si="4"/>
        <v/>
      </c>
      <c r="J20" s="52"/>
      <c r="K20" s="9" t="s">
        <v>833</v>
      </c>
      <c r="L20" s="9"/>
      <c r="M20" s="72">
        <f>+M15/M10</f>
        <v>0.12493278672684051</v>
      </c>
      <c r="N20" s="7"/>
      <c r="O20" s="76"/>
      <c r="P20" s="7"/>
      <c r="Q20" s="7"/>
    </row>
    <row r="21" spans="1:17" ht="15" customHeight="1" x14ac:dyDescent="0.25">
      <c r="A21" s="25" t="s">
        <v>17</v>
      </c>
      <c r="B21" s="8" t="s">
        <v>298</v>
      </c>
      <c r="C21" s="15">
        <f>VLOOKUP($A21,RAW!$B$4:$S$283,17,FALSE)</f>
        <v>200680</v>
      </c>
      <c r="D21" s="15">
        <f>VLOOKUP($A21,RAW!$B$4:$S$283,18,FALSE)</f>
        <v>198661</v>
      </c>
      <c r="E21" s="1">
        <f t="shared" si="0"/>
        <v>-2019</v>
      </c>
      <c r="F21" s="1">
        <f t="shared" si="1"/>
        <v>7181.4194515150275</v>
      </c>
      <c r="G21" s="16">
        <f t="shared" si="2"/>
        <v>-9200.4194515150266</v>
      </c>
      <c r="H21" s="16">
        <f t="shared" si="3"/>
        <v>9200.4194515150266</v>
      </c>
      <c r="I21" s="3">
        <f t="shared" si="4"/>
        <v>-4.584622010920384E-2</v>
      </c>
      <c r="J21" s="52"/>
      <c r="K21" s="9" t="s">
        <v>834</v>
      </c>
      <c r="L21" s="9"/>
      <c r="M21" s="32">
        <f>ABS(+M16/M10)</f>
        <v>0.20756119867513764</v>
      </c>
      <c r="N21" s="7"/>
      <c r="O21" s="27"/>
      <c r="P21" s="7"/>
      <c r="Q21" s="7"/>
    </row>
    <row r="22" spans="1:17" x14ac:dyDescent="0.25">
      <c r="A22" s="25" t="s">
        <v>18</v>
      </c>
      <c r="B22" s="8" t="s">
        <v>298</v>
      </c>
      <c r="C22" s="15">
        <f>VLOOKUP($A22,RAW!$B$4:$S$283,17,FALSE)</f>
        <v>249177</v>
      </c>
      <c r="D22" s="15">
        <f>VLOOKUP($A22,RAW!$B$4:$S$283,18,FALSE)</f>
        <v>262604</v>
      </c>
      <c r="E22" s="1">
        <f t="shared" si="0"/>
        <v>13427</v>
      </c>
      <c r="F22" s="1">
        <f t="shared" si="1"/>
        <v>8916.9052953466216</v>
      </c>
      <c r="G22" s="16">
        <f t="shared" si="2"/>
        <v>4510.0947046533784</v>
      </c>
      <c r="H22" s="16">
        <f t="shared" si="3"/>
        <v>4510.0947046533784</v>
      </c>
      <c r="I22" s="3">
        <f t="shared" si="4"/>
        <v>1.8099963899771563E-2</v>
      </c>
      <c r="J22" s="52"/>
      <c r="K22" s="9" t="s">
        <v>835</v>
      </c>
      <c r="L22" s="9"/>
      <c r="M22" s="73">
        <f>+M21+M20</f>
        <v>0.33249398540197816</v>
      </c>
      <c r="N22" s="7"/>
      <c r="O22" s="7"/>
      <c r="P22" s="7"/>
      <c r="Q22" s="7"/>
    </row>
    <row r="23" spans="1:17" x14ac:dyDescent="0.25">
      <c r="A23" s="25" t="s">
        <v>190</v>
      </c>
      <c r="B23" s="8" t="s">
        <v>298</v>
      </c>
      <c r="C23" s="15">
        <f>VLOOKUP($A23,RAW!$B$4:$S$283,17,FALSE)</f>
        <v>104306</v>
      </c>
      <c r="D23" s="15">
        <f>VLOOKUP($A23,RAW!$B$4:$S$283,18,FALSE)</f>
        <v>91126</v>
      </c>
      <c r="E23" s="1">
        <f t="shared" si="0"/>
        <v>-13180</v>
      </c>
      <c r="F23" s="1">
        <f t="shared" si="1"/>
        <v>3732.6347284718281</v>
      </c>
      <c r="G23" s="16">
        <f t="shared" si="2"/>
        <v>-16912.634728471829</v>
      </c>
      <c r="H23" s="16">
        <f t="shared" si="3"/>
        <v>16912.634728471829</v>
      </c>
      <c r="I23" s="3">
        <f t="shared" si="4"/>
        <v>-0.1621444090318086</v>
      </c>
      <c r="J23" s="52"/>
      <c r="K23" s="9" t="s">
        <v>836</v>
      </c>
      <c r="L23" s="9"/>
      <c r="M23" s="78">
        <f>+M20/M21</f>
        <v>0.60190819635021386</v>
      </c>
      <c r="N23" s="7"/>
      <c r="O23" s="7"/>
      <c r="P23" s="7"/>
      <c r="Q23" s="7"/>
    </row>
    <row r="24" spans="1:17" x14ac:dyDescent="0.25">
      <c r="A24" s="25" t="s">
        <v>19</v>
      </c>
      <c r="B24" s="8" t="s">
        <v>298</v>
      </c>
      <c r="C24" s="15">
        <f>VLOOKUP($A24,RAW!$B$4:$S$283,17,FALSE)</f>
        <v>0</v>
      </c>
      <c r="D24" s="15">
        <f>VLOOKUP($A24,RAW!$B$4:$S$283,18,FALSE)</f>
        <v>0</v>
      </c>
      <c r="E24" s="1">
        <f t="shared" si="0"/>
        <v>0</v>
      </c>
      <c r="F24" s="1">
        <f t="shared" si="1"/>
        <v>0</v>
      </c>
      <c r="G24" s="16">
        <f t="shared" si="2"/>
        <v>0</v>
      </c>
      <c r="H24" s="16">
        <f t="shared" si="3"/>
        <v>0</v>
      </c>
      <c r="I24" s="3" t="str">
        <f t="shared" si="4"/>
        <v/>
      </c>
      <c r="J24" s="52"/>
    </row>
    <row r="25" spans="1:17" x14ac:dyDescent="0.25">
      <c r="A25" s="25" t="s">
        <v>95</v>
      </c>
      <c r="B25" s="8" t="s">
        <v>299</v>
      </c>
      <c r="C25" s="15">
        <f>VLOOKUP($A25,RAW!$B$4:$S$283,17,FALSE)</f>
        <v>233646</v>
      </c>
      <c r="D25" s="15">
        <f>VLOOKUP($A25,RAW!$B$4:$S$283,18,FALSE)</f>
        <v>206884</v>
      </c>
      <c r="E25" s="1">
        <f t="shared" si="0"/>
        <v>-26762</v>
      </c>
      <c r="F25" s="1">
        <f t="shared" si="1"/>
        <v>8361.1218316159066</v>
      </c>
      <c r="G25" s="16">
        <f t="shared" si="2"/>
        <v>-35123.121831615907</v>
      </c>
      <c r="H25" s="16">
        <f t="shared" si="3"/>
        <v>35123.121831615907</v>
      </c>
      <c r="I25" s="3">
        <f t="shared" si="4"/>
        <v>-0.15032622784732419</v>
      </c>
      <c r="J25" s="52"/>
    </row>
    <row r="26" spans="1:17" x14ac:dyDescent="0.25">
      <c r="A26" s="25" t="s">
        <v>191</v>
      </c>
      <c r="B26" s="8" t="s">
        <v>298</v>
      </c>
      <c r="C26" s="15">
        <f>VLOOKUP($A26,RAW!$B$4:$S$283,17,FALSE)</f>
        <v>374471</v>
      </c>
      <c r="D26" s="15">
        <f>VLOOKUP($A26,RAW!$B$4:$S$283,18,FALSE)</f>
        <v>337434</v>
      </c>
      <c r="E26" s="1">
        <f t="shared" si="0"/>
        <v>-37037</v>
      </c>
      <c r="F26" s="1">
        <f t="shared" si="1"/>
        <v>13400.60456163187</v>
      </c>
      <c r="G26" s="16">
        <f t="shared" si="2"/>
        <v>-50437.604561631873</v>
      </c>
      <c r="H26" s="16">
        <f t="shared" si="3"/>
        <v>50437.604561631873</v>
      </c>
      <c r="I26" s="3">
        <f t="shared" si="4"/>
        <v>-0.13469028192204971</v>
      </c>
      <c r="J26" s="52"/>
    </row>
    <row r="27" spans="1:17" x14ac:dyDescent="0.25">
      <c r="A27" s="25" t="s">
        <v>229</v>
      </c>
      <c r="B27" s="8" t="s">
        <v>298</v>
      </c>
      <c r="C27" s="15">
        <f>VLOOKUP($A27,RAW!$B$4:$S$283,17,FALSE)</f>
        <v>4209750</v>
      </c>
      <c r="D27" s="15">
        <f>VLOOKUP($A27,RAW!$B$4:$S$283,18,FALSE)</f>
        <v>4419691</v>
      </c>
      <c r="E27" s="1">
        <f t="shared" si="0"/>
        <v>209941</v>
      </c>
      <c r="F27" s="1">
        <f t="shared" si="1"/>
        <v>150647.70049838242</v>
      </c>
      <c r="G27" s="16">
        <f t="shared" si="2"/>
        <v>59293.299501617585</v>
      </c>
      <c r="H27" s="16">
        <f t="shared" si="3"/>
        <v>59293.299501617585</v>
      </c>
      <c r="I27" s="3">
        <f t="shared" si="4"/>
        <v>1.4084755508431043E-2</v>
      </c>
      <c r="J27" s="52"/>
    </row>
    <row r="28" spans="1:17" x14ac:dyDescent="0.25">
      <c r="A28" s="25" t="s">
        <v>96</v>
      </c>
      <c r="B28" s="8" t="s">
        <v>298</v>
      </c>
      <c r="C28" s="15">
        <f>VLOOKUP($A28,RAW!$B$4:$S$283,17,FALSE)</f>
        <v>1406093</v>
      </c>
      <c r="D28" s="15">
        <f>VLOOKUP($A28,RAW!$B$4:$S$283,18,FALSE)</f>
        <v>1608025</v>
      </c>
      <c r="E28" s="1">
        <f t="shared" si="0"/>
        <v>201932</v>
      </c>
      <c r="F28" s="1">
        <f t="shared" si="1"/>
        <v>50317.638134538167</v>
      </c>
      <c r="G28" s="16">
        <f t="shared" si="2"/>
        <v>151614.36186546183</v>
      </c>
      <c r="H28" s="16">
        <f t="shared" si="3"/>
        <v>151614.36186546183</v>
      </c>
      <c r="I28" s="3">
        <f t="shared" si="4"/>
        <v>0.10782669557807473</v>
      </c>
      <c r="J28" s="52"/>
    </row>
    <row r="29" spans="1:17" x14ac:dyDescent="0.25">
      <c r="A29" s="25" t="s">
        <v>230</v>
      </c>
      <c r="B29" s="8" t="s">
        <v>298</v>
      </c>
      <c r="C29" s="15">
        <f>VLOOKUP($A29,RAW!$B$4:$S$283,17,FALSE)</f>
        <v>2439963</v>
      </c>
      <c r="D29" s="15">
        <f>VLOOKUP($A29,RAW!$B$4:$S$283,18,FALSE)</f>
        <v>2481415</v>
      </c>
      <c r="E29" s="1">
        <f t="shared" si="0"/>
        <v>41452</v>
      </c>
      <c r="F29" s="1">
        <f t="shared" si="1"/>
        <v>87315.117346905317</v>
      </c>
      <c r="G29" s="16">
        <f t="shared" si="2"/>
        <v>-45863.117346905317</v>
      </c>
      <c r="H29" s="16">
        <f t="shared" si="3"/>
        <v>45863.117346905317</v>
      </c>
      <c r="I29" s="3">
        <f t="shared" si="4"/>
        <v>-1.8796644599489959E-2</v>
      </c>
      <c r="J29" s="52"/>
    </row>
    <row r="30" spans="1:17" x14ac:dyDescent="0.25">
      <c r="A30" s="25" t="s">
        <v>231</v>
      </c>
      <c r="B30" s="8" t="s">
        <v>298</v>
      </c>
      <c r="C30" s="15">
        <f>VLOOKUP($A30,RAW!$B$4:$S$283,17,FALSE)</f>
        <v>1057980</v>
      </c>
      <c r="D30" s="15">
        <f>VLOOKUP($A30,RAW!$B$4:$S$283,18,FALSE)</f>
        <v>908388</v>
      </c>
      <c r="E30" s="1">
        <f t="shared" si="0"/>
        <v>-149592</v>
      </c>
      <c r="F30" s="1">
        <f t="shared" si="1"/>
        <v>37860.265852670265</v>
      </c>
      <c r="G30" s="16">
        <f t="shared" si="2"/>
        <v>-187452.26585267027</v>
      </c>
      <c r="H30" s="16">
        <f t="shared" si="3"/>
        <v>187452.26585267027</v>
      </c>
      <c r="I30" s="3">
        <f t="shared" si="4"/>
        <v>-0.17717940400827073</v>
      </c>
      <c r="J30" s="52"/>
    </row>
    <row r="31" spans="1:17" x14ac:dyDescent="0.25">
      <c r="A31" s="25" t="s">
        <v>116</v>
      </c>
      <c r="B31" s="8" t="s">
        <v>298</v>
      </c>
      <c r="C31" s="15">
        <f>VLOOKUP($A31,RAW!$B$4:$S$283,17,FALSE)</f>
        <v>0</v>
      </c>
      <c r="D31" s="15">
        <f>VLOOKUP($A31,RAW!$B$4:$S$283,18,FALSE)</f>
        <v>0</v>
      </c>
      <c r="E31" s="1">
        <f t="shared" si="0"/>
        <v>0</v>
      </c>
      <c r="F31" s="1">
        <f t="shared" si="1"/>
        <v>0</v>
      </c>
      <c r="G31" s="16">
        <f t="shared" si="2"/>
        <v>0</v>
      </c>
      <c r="H31" s="16">
        <f t="shared" si="3"/>
        <v>0</v>
      </c>
      <c r="I31" s="3" t="str">
        <f t="shared" si="4"/>
        <v/>
      </c>
      <c r="J31" s="52"/>
    </row>
    <row r="32" spans="1:17" x14ac:dyDescent="0.25">
      <c r="A32" s="25" t="s">
        <v>20</v>
      </c>
      <c r="B32" s="8" t="s">
        <v>298</v>
      </c>
      <c r="C32" s="15">
        <f>VLOOKUP($A32,RAW!$B$4:$S$283,17,FALSE)</f>
        <v>245309</v>
      </c>
      <c r="D32" s="15">
        <f>VLOOKUP($A32,RAW!$B$4:$S$283,18,FALSE)</f>
        <v>300755</v>
      </c>
      <c r="E32" s="1">
        <f t="shared" si="0"/>
        <v>55446</v>
      </c>
      <c r="F32" s="1">
        <f t="shared" si="1"/>
        <v>8778.4872644593379</v>
      </c>
      <c r="G32" s="16">
        <f t="shared" si="2"/>
        <v>46667.512735540658</v>
      </c>
      <c r="H32" s="16">
        <f t="shared" si="3"/>
        <v>46667.512735540658</v>
      </c>
      <c r="I32" s="3">
        <f t="shared" si="4"/>
        <v>0.19023970883881414</v>
      </c>
      <c r="J32" s="52"/>
    </row>
    <row r="33" spans="1:10" x14ac:dyDescent="0.25">
      <c r="A33" s="25" t="s">
        <v>97</v>
      </c>
      <c r="C33" s="15">
        <f>VLOOKUP($A33,RAW!$B$4:$S$283,17,FALSE)</f>
        <v>0</v>
      </c>
      <c r="D33" s="15">
        <f>VLOOKUP($A33,RAW!$B$4:$S$283,18,FALSE)</f>
        <v>0</v>
      </c>
      <c r="E33" s="1">
        <f t="shared" si="0"/>
        <v>0</v>
      </c>
      <c r="F33" s="1">
        <f t="shared" si="1"/>
        <v>0</v>
      </c>
      <c r="G33" s="16">
        <f t="shared" si="2"/>
        <v>0</v>
      </c>
      <c r="H33" s="16">
        <f t="shared" si="3"/>
        <v>0</v>
      </c>
      <c r="I33" s="3" t="str">
        <f t="shared" si="4"/>
        <v/>
      </c>
      <c r="J33" s="52"/>
    </row>
    <row r="34" spans="1:10" x14ac:dyDescent="0.25">
      <c r="A34" s="25" t="s">
        <v>5</v>
      </c>
      <c r="B34" s="8" t="s">
        <v>298</v>
      </c>
      <c r="C34" s="15">
        <f>VLOOKUP($A34,RAW!$B$4:$S$283,17,FALSE)</f>
        <v>237010</v>
      </c>
      <c r="D34" s="15">
        <f>VLOOKUP($A34,RAW!$B$4:$S$283,18,FALSE)</f>
        <v>295402</v>
      </c>
      <c r="E34" s="1">
        <f t="shared" si="0"/>
        <v>58392</v>
      </c>
      <c r="F34" s="1">
        <f t="shared" si="1"/>
        <v>8481.5040073927485</v>
      </c>
      <c r="G34" s="16">
        <f t="shared" si="2"/>
        <v>49910.495992607248</v>
      </c>
      <c r="H34" s="16">
        <f t="shared" si="3"/>
        <v>49910.495992607248</v>
      </c>
      <c r="I34" s="3">
        <f t="shared" si="4"/>
        <v>0.21058392469772266</v>
      </c>
      <c r="J34" s="52"/>
    </row>
    <row r="35" spans="1:10" x14ac:dyDescent="0.25">
      <c r="A35" s="25" t="s">
        <v>98</v>
      </c>
      <c r="B35" s="8" t="s">
        <v>299</v>
      </c>
      <c r="C35" s="15">
        <f>VLOOKUP($A35,RAW!$B$4:$S$283,17,FALSE)</f>
        <v>518614</v>
      </c>
      <c r="D35" s="15">
        <f>VLOOKUP($A35,RAW!$B$4:$S$283,18,FALSE)</f>
        <v>430230</v>
      </c>
      <c r="E35" s="1">
        <f t="shared" si="0"/>
        <v>-88384</v>
      </c>
      <c r="F35" s="1">
        <f t="shared" ref="F35:F66" si="5">+C35*E$260</f>
        <v>18558.823337791579</v>
      </c>
      <c r="G35" s="16">
        <f t="shared" si="2"/>
        <v>-106942.82333779157</v>
      </c>
      <c r="H35" s="16">
        <f t="shared" si="3"/>
        <v>106942.82333779157</v>
      </c>
      <c r="I35" s="3">
        <f t="shared" si="4"/>
        <v>-0.20620890168370229</v>
      </c>
      <c r="J35" s="52"/>
    </row>
    <row r="36" spans="1:10" x14ac:dyDescent="0.25">
      <c r="A36" s="25" t="s">
        <v>232</v>
      </c>
      <c r="B36" s="8" t="s">
        <v>298</v>
      </c>
      <c r="C36" s="15">
        <f>VLOOKUP($A36,RAW!$B$4:$S$283,17,FALSE)</f>
        <v>1333025</v>
      </c>
      <c r="D36" s="15">
        <f>VLOOKUP($A36,RAW!$B$4:$S$283,18,FALSE)</f>
        <v>1502355</v>
      </c>
      <c r="E36" s="1">
        <f t="shared" si="0"/>
        <v>169330</v>
      </c>
      <c r="F36" s="1">
        <f t="shared" si="5"/>
        <v>47702.868568645703</v>
      </c>
      <c r="G36" s="16">
        <f t="shared" si="2"/>
        <v>121627.1314313543</v>
      </c>
      <c r="H36" s="16">
        <f t="shared" si="3"/>
        <v>121627.1314313543</v>
      </c>
      <c r="I36" s="3">
        <f t="shared" si="4"/>
        <v>9.124144815840235E-2</v>
      </c>
      <c r="J36" s="52"/>
    </row>
    <row r="37" spans="1:10" x14ac:dyDescent="0.25">
      <c r="A37" s="25" t="s">
        <v>3</v>
      </c>
      <c r="B37" s="8" t="s">
        <v>298</v>
      </c>
      <c r="C37" s="15">
        <f>VLOOKUP($A37,RAW!$B$4:$S$283,17,FALSE)</f>
        <v>511790</v>
      </c>
      <c r="D37" s="15">
        <f>VLOOKUP($A37,RAW!$B$4:$S$283,18,FALSE)</f>
        <v>531168</v>
      </c>
      <c r="E37" s="1">
        <f t="shared" si="0"/>
        <v>19378</v>
      </c>
      <c r="F37" s="1">
        <f t="shared" si="5"/>
        <v>18314.623585264479</v>
      </c>
      <c r="G37" s="16">
        <f t="shared" si="2"/>
        <v>1063.3764147355214</v>
      </c>
      <c r="H37" s="16">
        <f t="shared" si="3"/>
        <v>1063.3764147355214</v>
      </c>
      <c r="I37" s="3">
        <f t="shared" si="4"/>
        <v>2.0777592659792518E-3</v>
      </c>
      <c r="J37" s="52"/>
    </row>
    <row r="38" spans="1:10" x14ac:dyDescent="0.25">
      <c r="A38" s="25" t="s">
        <v>49</v>
      </c>
      <c r="B38" s="8" t="s">
        <v>299</v>
      </c>
      <c r="C38" s="15">
        <f>VLOOKUP($A38,RAW!$B$4:$S$283,17,FALSE)</f>
        <v>236718</v>
      </c>
      <c r="D38" s="15">
        <f>VLOOKUP($A38,RAW!$B$4:$S$283,18,FALSE)</f>
        <v>256730</v>
      </c>
      <c r="E38" s="1">
        <f t="shared" si="0"/>
        <v>20012</v>
      </c>
      <c r="F38" s="1">
        <f t="shared" si="5"/>
        <v>8471.0546627652693</v>
      </c>
      <c r="G38" s="16">
        <f t="shared" si="2"/>
        <v>11540.945337234731</v>
      </c>
      <c r="H38" s="16">
        <f t="shared" si="3"/>
        <v>11540.945337234731</v>
      </c>
      <c r="I38" s="3">
        <f t="shared" si="4"/>
        <v>4.8753982955393044E-2</v>
      </c>
      <c r="J38" s="52"/>
    </row>
    <row r="39" spans="1:10" x14ac:dyDescent="0.25">
      <c r="A39" s="25" t="s">
        <v>6</v>
      </c>
      <c r="C39" s="15">
        <f>VLOOKUP($A39,RAW!$B$4:$S$283,17,FALSE)</f>
        <v>0</v>
      </c>
      <c r="D39" s="15">
        <f>VLOOKUP($A39,RAW!$B$4:$S$283,18,FALSE)</f>
        <v>0</v>
      </c>
      <c r="E39" s="1">
        <f t="shared" si="0"/>
        <v>0</v>
      </c>
      <c r="F39" s="1">
        <f t="shared" si="5"/>
        <v>0</v>
      </c>
      <c r="G39" s="16">
        <f t="shared" si="2"/>
        <v>0</v>
      </c>
      <c r="H39" s="16">
        <f t="shared" si="3"/>
        <v>0</v>
      </c>
      <c r="I39" s="3" t="str">
        <f t="shared" si="4"/>
        <v/>
      </c>
      <c r="J39" s="52"/>
    </row>
    <row r="40" spans="1:10" x14ac:dyDescent="0.25">
      <c r="A40" s="25" t="s">
        <v>192</v>
      </c>
      <c r="B40" s="8" t="s">
        <v>298</v>
      </c>
      <c r="C40" s="15">
        <f>VLOOKUP($A40,RAW!$B$4:$S$283,17,FALSE)</f>
        <v>11855</v>
      </c>
      <c r="D40" s="15">
        <f>VLOOKUP($A40,RAW!$B$4:$S$283,18,FALSE)</f>
        <v>12313</v>
      </c>
      <c r="E40" s="1">
        <f t="shared" si="0"/>
        <v>458</v>
      </c>
      <c r="F40" s="1">
        <f t="shared" si="5"/>
        <v>424.23623479026634</v>
      </c>
      <c r="G40" s="16">
        <f t="shared" si="2"/>
        <v>33.763765209733663</v>
      </c>
      <c r="H40" s="16">
        <f t="shared" si="3"/>
        <v>33.763765209733663</v>
      </c>
      <c r="I40" s="3">
        <f t="shared" si="4"/>
        <v>2.8480611733221143E-3</v>
      </c>
      <c r="J40" s="52"/>
    </row>
    <row r="41" spans="1:10" x14ac:dyDescent="0.25">
      <c r="A41" s="25" t="s">
        <v>234</v>
      </c>
      <c r="B41" s="8" t="s">
        <v>298</v>
      </c>
      <c r="C41" s="15">
        <f>VLOOKUP($A41,RAW!$B$4:$S$283,17,FALSE)</f>
        <v>0</v>
      </c>
      <c r="D41" s="15">
        <f>VLOOKUP($A41,RAW!$B$4:$S$283,18,FALSE)</f>
        <v>0</v>
      </c>
      <c r="E41" s="1">
        <f t="shared" si="0"/>
        <v>0</v>
      </c>
      <c r="F41" s="1">
        <f t="shared" si="5"/>
        <v>0</v>
      </c>
      <c r="G41" s="16">
        <f t="shared" si="2"/>
        <v>0</v>
      </c>
      <c r="H41" s="16">
        <f t="shared" si="3"/>
        <v>0</v>
      </c>
      <c r="I41" s="3" t="str">
        <f t="shared" si="4"/>
        <v/>
      </c>
      <c r="J41" s="52"/>
    </row>
    <row r="42" spans="1:10" x14ac:dyDescent="0.25">
      <c r="A42" s="25" t="s">
        <v>193</v>
      </c>
      <c r="B42" s="8" t="s">
        <v>309</v>
      </c>
      <c r="C42" s="15">
        <f>VLOOKUP($A42,RAW!$B$4:$S$283,17,FALSE)</f>
        <v>0</v>
      </c>
      <c r="D42" s="15">
        <f>VLOOKUP($A42,RAW!$B$4:$S$283,18,FALSE)</f>
        <v>0</v>
      </c>
      <c r="E42" s="1">
        <f t="shared" si="0"/>
        <v>0</v>
      </c>
      <c r="F42" s="1">
        <f t="shared" si="5"/>
        <v>0</v>
      </c>
      <c r="G42" s="16">
        <f t="shared" si="2"/>
        <v>0</v>
      </c>
      <c r="H42" s="16">
        <f t="shared" si="3"/>
        <v>0</v>
      </c>
      <c r="I42" s="3" t="str">
        <f t="shared" si="4"/>
        <v/>
      </c>
      <c r="J42" s="52"/>
    </row>
    <row r="43" spans="1:10" x14ac:dyDescent="0.25">
      <c r="A43" s="25" t="s">
        <v>125</v>
      </c>
      <c r="B43" s="8" t="s">
        <v>298</v>
      </c>
      <c r="C43" s="15">
        <f>VLOOKUP($A43,RAW!$B$4:$S$283,17,FALSE)</f>
        <v>30655</v>
      </c>
      <c r="D43" s="15">
        <f>VLOOKUP($A43,RAW!$B$4:$S$283,18,FALSE)</f>
        <v>22041</v>
      </c>
      <c r="E43" s="1">
        <f t="shared" si="0"/>
        <v>-8614</v>
      </c>
      <c r="F43" s="1">
        <f t="shared" si="5"/>
        <v>1097.0022587512117</v>
      </c>
      <c r="G43" s="16">
        <f t="shared" si="2"/>
        <v>-9711.0022587512121</v>
      </c>
      <c r="H43" s="16">
        <f t="shared" si="3"/>
        <v>9711.0022587512121</v>
      </c>
      <c r="I43" s="3">
        <f t="shared" si="4"/>
        <v>-0.31678363264561121</v>
      </c>
      <c r="J43" s="52"/>
    </row>
    <row r="44" spans="1:10" x14ac:dyDescent="0.25">
      <c r="A44" s="25" t="s">
        <v>9</v>
      </c>
      <c r="B44" s="8" t="s">
        <v>299</v>
      </c>
      <c r="C44" s="15">
        <f>VLOOKUP($A44,RAW!$B$4:$S$283,17,FALSE)</f>
        <v>39438</v>
      </c>
      <c r="D44" s="15">
        <f>VLOOKUP($A44,RAW!$B$4:$S$283,18,FALSE)</f>
        <v>27834</v>
      </c>
      <c r="E44" s="1">
        <f t="shared" si="0"/>
        <v>-11604</v>
      </c>
      <c r="F44" s="1">
        <f t="shared" si="5"/>
        <v>1411.305662392115</v>
      </c>
      <c r="G44" s="16">
        <f t="shared" si="2"/>
        <v>-13015.305662392115</v>
      </c>
      <c r="H44" s="16">
        <f t="shared" si="3"/>
        <v>13015.305662392115</v>
      </c>
      <c r="I44" s="3">
        <f t="shared" si="4"/>
        <v>-0.33001941433115561</v>
      </c>
      <c r="J44" s="52"/>
    </row>
    <row r="45" spans="1:10" x14ac:dyDescent="0.25">
      <c r="A45" s="25" t="s">
        <v>99</v>
      </c>
      <c r="B45" s="8" t="s">
        <v>299</v>
      </c>
      <c r="C45" s="15">
        <f>VLOOKUP($A45,RAW!$B$4:$S$283,17,FALSE)</f>
        <v>1693717</v>
      </c>
      <c r="D45" s="15">
        <f>VLOOKUP($A45,RAW!$B$4:$S$283,18,FALSE)</f>
        <v>1491204</v>
      </c>
      <c r="E45" s="1">
        <f t="shared" si="0"/>
        <v>-202513</v>
      </c>
      <c r="F45" s="1">
        <f t="shared" si="5"/>
        <v>60610.385734311727</v>
      </c>
      <c r="G45" s="16">
        <f t="shared" si="2"/>
        <v>-263123.38573431171</v>
      </c>
      <c r="H45" s="16">
        <f t="shared" si="3"/>
        <v>263123.38573431171</v>
      </c>
      <c r="I45" s="3">
        <f t="shared" si="4"/>
        <v>-0.15535262723011678</v>
      </c>
      <c r="J45" s="52"/>
    </row>
    <row r="46" spans="1:10" x14ac:dyDescent="0.25">
      <c r="A46" s="25" t="s">
        <v>233</v>
      </c>
      <c r="C46" s="15">
        <f>VLOOKUP($A46,RAW!$B$4:$S$283,17,FALSE)</f>
        <v>0</v>
      </c>
      <c r="D46" s="15">
        <f>VLOOKUP($A46,RAW!$B$4:$S$283,18,FALSE)</f>
        <v>0</v>
      </c>
      <c r="E46" s="1">
        <f t="shared" si="0"/>
        <v>0</v>
      </c>
      <c r="F46" s="1">
        <f t="shared" si="5"/>
        <v>0</v>
      </c>
      <c r="G46" s="16">
        <f t="shared" si="2"/>
        <v>0</v>
      </c>
      <c r="H46" s="16">
        <f t="shared" si="3"/>
        <v>0</v>
      </c>
      <c r="I46" s="3" t="str">
        <f t="shared" si="4"/>
        <v/>
      </c>
      <c r="J46" s="52"/>
    </row>
    <row r="47" spans="1:10" x14ac:dyDescent="0.25">
      <c r="A47" s="25" t="s">
        <v>194</v>
      </c>
      <c r="B47" s="8" t="s">
        <v>299</v>
      </c>
      <c r="C47" s="15">
        <f>VLOOKUP($A47,RAW!$B$4:$S$283,17,FALSE)</f>
        <v>7913</v>
      </c>
      <c r="D47" s="15">
        <f>VLOOKUP($A47,RAW!$B$4:$S$283,18,FALSE)</f>
        <v>0</v>
      </c>
      <c r="E47" s="1">
        <f t="shared" si="0"/>
        <v>-7913</v>
      </c>
      <c r="F47" s="1">
        <f t="shared" si="5"/>
        <v>283.1700823193064</v>
      </c>
      <c r="G47" s="16">
        <f t="shared" si="2"/>
        <v>-8196.1700823193059</v>
      </c>
      <c r="H47" s="16">
        <f t="shared" si="3"/>
        <v>8196.1700823193059</v>
      </c>
      <c r="I47" s="3">
        <f t="shared" si="4"/>
        <v>-1.0357854268064333</v>
      </c>
      <c r="J47" s="52"/>
    </row>
    <row r="48" spans="1:10" x14ac:dyDescent="0.25">
      <c r="A48" s="25" t="s">
        <v>126</v>
      </c>
      <c r="B48" s="8" t="s">
        <v>298</v>
      </c>
      <c r="C48" s="15">
        <f>VLOOKUP($A48,RAW!$B$4:$S$283,17,FALSE)</f>
        <v>224409</v>
      </c>
      <c r="D48" s="15">
        <f>VLOOKUP($A48,RAW!$B$4:$S$283,18,FALSE)</f>
        <v>185339</v>
      </c>
      <c r="E48" s="1">
        <f t="shared" si="0"/>
        <v>-39070</v>
      </c>
      <c r="F48" s="1">
        <f t="shared" si="5"/>
        <v>8030.5718442048819</v>
      </c>
      <c r="G48" s="16">
        <f t="shared" si="2"/>
        <v>-47100.571844204882</v>
      </c>
      <c r="H48" s="16">
        <f t="shared" si="3"/>
        <v>47100.571844204882</v>
      </c>
      <c r="I48" s="3">
        <f t="shared" si="4"/>
        <v>-0.20988717851870861</v>
      </c>
      <c r="J48" s="52"/>
    </row>
    <row r="49" spans="1:10" x14ac:dyDescent="0.25">
      <c r="A49" s="25" t="s">
        <v>195</v>
      </c>
      <c r="B49" s="8" t="s">
        <v>298</v>
      </c>
      <c r="C49" s="15">
        <f>VLOOKUP($A49,RAW!$B$4:$S$283,17,FALSE)</f>
        <v>743653</v>
      </c>
      <c r="D49" s="15">
        <f>VLOOKUP($A49,RAW!$B$4:$S$283,18,FALSE)</f>
        <v>772066</v>
      </c>
      <c r="E49" s="1">
        <f t="shared" si="0"/>
        <v>28413</v>
      </c>
      <c r="F49" s="1">
        <f t="shared" si="5"/>
        <v>26611.940000884515</v>
      </c>
      <c r="G49" s="16">
        <f t="shared" si="2"/>
        <v>1801.059999115485</v>
      </c>
      <c r="H49" s="16">
        <f t="shared" si="3"/>
        <v>1801.059999115485</v>
      </c>
      <c r="I49" s="3">
        <f t="shared" si="4"/>
        <v>2.4219091419189929E-3</v>
      </c>
      <c r="J49" s="52"/>
    </row>
    <row r="50" spans="1:10" x14ac:dyDescent="0.25">
      <c r="A50" s="25" t="s">
        <v>80</v>
      </c>
      <c r="B50" s="8" t="s">
        <v>298</v>
      </c>
      <c r="C50" s="15">
        <f>VLOOKUP($A50,RAW!$B$4:$S$283,17,FALSE)</f>
        <v>1291843</v>
      </c>
      <c r="D50" s="15">
        <f>VLOOKUP($A50,RAW!$B$4:$S$283,18,FALSE)</f>
        <v>1364832</v>
      </c>
      <c r="E50" s="1">
        <f t="shared" si="0"/>
        <v>72989</v>
      </c>
      <c r="F50" s="1">
        <f t="shared" si="5"/>
        <v>46229.153121903168</v>
      </c>
      <c r="G50" s="16">
        <f t="shared" si="2"/>
        <v>26759.846878096832</v>
      </c>
      <c r="H50" s="16">
        <f t="shared" si="3"/>
        <v>26759.846878096832</v>
      </c>
      <c r="I50" s="3">
        <f t="shared" si="4"/>
        <v>2.0714472949187195E-2</v>
      </c>
      <c r="J50" s="52"/>
    </row>
    <row r="51" spans="1:10" x14ac:dyDescent="0.25">
      <c r="A51" s="25" t="s">
        <v>81</v>
      </c>
      <c r="B51" s="8" t="s">
        <v>298</v>
      </c>
      <c r="C51" s="15">
        <f>VLOOKUP($A51,RAW!$B$4:$S$283,17,FALSE)</f>
        <v>12812</v>
      </c>
      <c r="D51" s="15">
        <f>VLOOKUP($A51,RAW!$B$4:$S$283,18,FALSE)</f>
        <v>13674</v>
      </c>
      <c r="E51" s="1">
        <f t="shared" si="0"/>
        <v>862</v>
      </c>
      <c r="F51" s="1">
        <f t="shared" si="5"/>
        <v>458.48288824402294</v>
      </c>
      <c r="G51" s="16">
        <f t="shared" si="2"/>
        <v>403.51711175597706</v>
      </c>
      <c r="H51" s="16">
        <f t="shared" si="3"/>
        <v>403.51711175597706</v>
      </c>
      <c r="I51" s="3">
        <f t="shared" si="4"/>
        <v>3.1495247561346945E-2</v>
      </c>
      <c r="J51" s="52"/>
    </row>
    <row r="52" spans="1:10" x14ac:dyDescent="0.25">
      <c r="A52" s="25" t="s">
        <v>8</v>
      </c>
      <c r="B52" s="8" t="s">
        <v>298</v>
      </c>
      <c r="C52" s="15">
        <f>VLOOKUP($A52,RAW!$B$4:$S$283,17,FALSE)</f>
        <v>79088</v>
      </c>
      <c r="D52" s="15">
        <f>VLOOKUP($A52,RAW!$B$4:$S$283,18,FALSE)</f>
        <v>60151</v>
      </c>
      <c r="E52" s="1">
        <f t="shared" si="0"/>
        <v>-18937</v>
      </c>
      <c r="F52" s="1">
        <f t="shared" si="5"/>
        <v>2830.197835267194</v>
      </c>
      <c r="G52" s="16">
        <f t="shared" si="2"/>
        <v>-21767.197835267194</v>
      </c>
      <c r="H52" s="16">
        <f t="shared" si="3"/>
        <v>21767.197835267194</v>
      </c>
      <c r="I52" s="3">
        <f t="shared" si="4"/>
        <v>-0.2752275672069997</v>
      </c>
      <c r="J52" s="52"/>
    </row>
    <row r="53" spans="1:10" x14ac:dyDescent="0.25">
      <c r="A53" s="25" t="s">
        <v>127</v>
      </c>
      <c r="B53" s="8" t="s">
        <v>298</v>
      </c>
      <c r="C53" s="15">
        <f>VLOOKUP($A53,RAW!$B$4:$S$283,17,FALSE)</f>
        <v>1732211</v>
      </c>
      <c r="D53" s="15">
        <f>VLOOKUP($A53,RAW!$B$4:$S$283,18,FALSE)</f>
        <v>1543351</v>
      </c>
      <c r="E53" s="1">
        <f t="shared" si="0"/>
        <v>-188860</v>
      </c>
      <c r="F53" s="1">
        <f t="shared" si="5"/>
        <v>61987.909953798568</v>
      </c>
      <c r="G53" s="16">
        <f t="shared" si="2"/>
        <v>-250847.90995379857</v>
      </c>
      <c r="H53" s="16">
        <f t="shared" si="3"/>
        <v>250847.90995379857</v>
      </c>
      <c r="I53" s="3">
        <f t="shared" si="4"/>
        <v>-0.14481371493068604</v>
      </c>
      <c r="J53" s="52"/>
    </row>
    <row r="54" spans="1:10" x14ac:dyDescent="0.25">
      <c r="A54" s="25" t="s">
        <v>100</v>
      </c>
      <c r="B54" s="8" t="s">
        <v>299</v>
      </c>
      <c r="C54" s="15">
        <f>VLOOKUP($A54,RAW!$B$4:$S$283,17,FALSE)</f>
        <v>5097894</v>
      </c>
      <c r="D54" s="15">
        <f>VLOOKUP($A54,RAW!$B$4:$S$283,18,FALSE)</f>
        <v>4903985</v>
      </c>
      <c r="E54" s="1">
        <f t="shared" si="0"/>
        <v>-193909</v>
      </c>
      <c r="F54" s="1">
        <f t="shared" si="5"/>
        <v>182430.3126039553</v>
      </c>
      <c r="G54" s="16">
        <f t="shared" si="2"/>
        <v>-376339.31260395527</v>
      </c>
      <c r="H54" s="16">
        <f t="shared" si="3"/>
        <v>376339.31260395527</v>
      </c>
      <c r="I54" s="3">
        <f t="shared" si="4"/>
        <v>-7.3822506431862903E-2</v>
      </c>
      <c r="J54" s="52"/>
    </row>
    <row r="55" spans="1:10" x14ac:dyDescent="0.25">
      <c r="A55" s="25" t="s">
        <v>128</v>
      </c>
      <c r="B55" s="8" t="s">
        <v>298</v>
      </c>
      <c r="C55" s="15">
        <f>VLOOKUP($A55,RAW!$B$4:$S$283,17,FALSE)</f>
        <v>99903</v>
      </c>
      <c r="D55" s="15">
        <f>VLOOKUP($A55,RAW!$B$4:$S$283,18,FALSE)</f>
        <v>73503</v>
      </c>
      <c r="E55" s="1">
        <f t="shared" si="0"/>
        <v>-26400</v>
      </c>
      <c r="F55" s="1">
        <f t="shared" si="5"/>
        <v>3575.0714942431023</v>
      </c>
      <c r="G55" s="16">
        <f t="shared" si="2"/>
        <v>-29975.0714942431</v>
      </c>
      <c r="H55" s="16">
        <f t="shared" si="3"/>
        <v>29975.0714942431</v>
      </c>
      <c r="I55" s="3">
        <f t="shared" si="4"/>
        <v>-0.30004175544521289</v>
      </c>
      <c r="J55" s="52"/>
    </row>
    <row r="56" spans="1:10" x14ac:dyDescent="0.25">
      <c r="A56" s="25" t="s">
        <v>196</v>
      </c>
      <c r="B56" s="8" t="s">
        <v>298</v>
      </c>
      <c r="C56" s="15">
        <f>VLOOKUP($A56,RAW!$B$4:$S$283,17,FALSE)</f>
        <v>0</v>
      </c>
      <c r="D56" s="15">
        <f>VLOOKUP($A56,RAW!$B$4:$S$283,18,FALSE)</f>
        <v>0</v>
      </c>
      <c r="E56" s="1">
        <f t="shared" si="0"/>
        <v>0</v>
      </c>
      <c r="F56" s="1">
        <f t="shared" si="5"/>
        <v>0</v>
      </c>
      <c r="G56" s="16">
        <f t="shared" si="2"/>
        <v>0</v>
      </c>
      <c r="H56" s="16">
        <f t="shared" si="3"/>
        <v>0</v>
      </c>
      <c r="I56" s="3" t="str">
        <f t="shared" si="4"/>
        <v/>
      </c>
      <c r="J56" s="52"/>
    </row>
    <row r="57" spans="1:10" x14ac:dyDescent="0.25">
      <c r="A57" s="25" t="s">
        <v>235</v>
      </c>
      <c r="B57" s="8" t="s">
        <v>298</v>
      </c>
      <c r="C57" s="15">
        <f>VLOOKUP($A57,RAW!$B$4:$S$283,17,FALSE)</f>
        <v>2049557</v>
      </c>
      <c r="D57" s="15">
        <f>VLOOKUP($A57,RAW!$B$4:$S$283,18,FALSE)</f>
        <v>2094785</v>
      </c>
      <c r="E57" s="1">
        <f t="shared" si="0"/>
        <v>45228</v>
      </c>
      <c r="F57" s="1">
        <f t="shared" si="5"/>
        <v>73344.272009112945</v>
      </c>
      <c r="G57" s="16">
        <f t="shared" si="2"/>
        <v>-28116.272009112945</v>
      </c>
      <c r="H57" s="16">
        <f t="shared" si="3"/>
        <v>28116.272009112945</v>
      </c>
      <c r="I57" s="3">
        <f t="shared" si="4"/>
        <v>-1.3718219112282774E-2</v>
      </c>
      <c r="J57" s="52"/>
    </row>
    <row r="58" spans="1:10" x14ac:dyDescent="0.25">
      <c r="A58" s="25" t="s">
        <v>21</v>
      </c>
      <c r="B58" s="8" t="s">
        <v>298</v>
      </c>
      <c r="C58" s="15">
        <f>VLOOKUP($A58,RAW!$B$4:$S$283,17,FALSE)</f>
        <v>93936</v>
      </c>
      <c r="D58" s="15">
        <f>VLOOKUP($A58,RAW!$B$4:$S$283,18,FALSE)</f>
        <v>97501</v>
      </c>
      <c r="E58" s="1">
        <f t="shared" si="0"/>
        <v>3565</v>
      </c>
      <c r="F58" s="1">
        <f t="shared" si="5"/>
        <v>3361.5398524891148</v>
      </c>
      <c r="G58" s="16">
        <f t="shared" si="2"/>
        <v>203.46014751088524</v>
      </c>
      <c r="H58" s="16">
        <f t="shared" si="3"/>
        <v>203.46014751088524</v>
      </c>
      <c r="I58" s="3">
        <f t="shared" si="4"/>
        <v>2.1659443398791222E-3</v>
      </c>
      <c r="J58" s="52"/>
    </row>
    <row r="59" spans="1:10" x14ac:dyDescent="0.25">
      <c r="A59" s="25" t="s">
        <v>0</v>
      </c>
      <c r="B59" s="8" t="s">
        <v>298</v>
      </c>
      <c r="C59" s="15">
        <f>VLOOKUP($A59,RAW!$B$4:$S$283,17,FALSE)</f>
        <v>492280</v>
      </c>
      <c r="D59" s="15">
        <f>VLOOKUP($A59,RAW!$B$4:$S$283,18,FALSE)</f>
        <v>496807</v>
      </c>
      <c r="E59" s="1">
        <f t="shared" si="0"/>
        <v>4527</v>
      </c>
      <c r="F59" s="1">
        <f t="shared" si="5"/>
        <v>17616.449908270966</v>
      </c>
      <c r="G59" s="16">
        <f t="shared" si="2"/>
        <v>-13089.449908270966</v>
      </c>
      <c r="H59" s="16">
        <f t="shared" si="3"/>
        <v>13089.449908270966</v>
      </c>
      <c r="I59" s="3">
        <f t="shared" si="4"/>
        <v>-2.6589440782219399E-2</v>
      </c>
      <c r="J59" s="52"/>
    </row>
    <row r="60" spans="1:10" x14ac:dyDescent="0.25">
      <c r="A60" s="25" t="s">
        <v>113</v>
      </c>
      <c r="B60" s="8" t="s">
        <v>298</v>
      </c>
      <c r="C60" s="15">
        <f>VLOOKUP($A60,RAW!$B$4:$S$283,17,FALSE)</f>
        <v>13829534</v>
      </c>
      <c r="D60" s="15">
        <f>VLOOKUP($A60,RAW!$B$4:$S$283,18,FALSE)</f>
        <v>14108512</v>
      </c>
      <c r="E60" s="1">
        <f t="shared" si="0"/>
        <v>278978</v>
      </c>
      <c r="F60" s="1">
        <f t="shared" si="5"/>
        <v>494895.77672408021</v>
      </c>
      <c r="G60" s="16">
        <f t="shared" si="2"/>
        <v>-215917.77672408021</v>
      </c>
      <c r="H60" s="16">
        <f t="shared" si="3"/>
        <v>215917.77672408021</v>
      </c>
      <c r="I60" s="3">
        <f t="shared" si="4"/>
        <v>-1.5612802045541101E-2</v>
      </c>
      <c r="J60" s="52"/>
    </row>
    <row r="61" spans="1:10" x14ac:dyDescent="0.25">
      <c r="A61" s="25" t="s">
        <v>101</v>
      </c>
      <c r="B61" s="8" t="s">
        <v>299</v>
      </c>
      <c r="C61" s="15">
        <f>VLOOKUP($A61,RAW!$B$4:$S$283,17,FALSE)</f>
        <v>289596</v>
      </c>
      <c r="D61" s="15">
        <f>VLOOKUP($A61,RAW!$B$4:$S$283,18,FALSE)</f>
        <v>214184</v>
      </c>
      <c r="E61" s="1">
        <f t="shared" si="0"/>
        <v>-75412</v>
      </c>
      <c r="F61" s="1">
        <f t="shared" si="5"/>
        <v>10363.316461435847</v>
      </c>
      <c r="G61" s="16">
        <f t="shared" si="2"/>
        <v>-85775.316461435839</v>
      </c>
      <c r="H61" s="16">
        <f t="shared" si="3"/>
        <v>85775.316461435839</v>
      </c>
      <c r="I61" s="3">
        <f t="shared" si="4"/>
        <v>-0.29618957603501372</v>
      </c>
      <c r="J61" s="52"/>
    </row>
    <row r="62" spans="1:10" x14ac:dyDescent="0.25">
      <c r="A62" s="25" t="s">
        <v>23</v>
      </c>
      <c r="B62" s="8" t="s">
        <v>298</v>
      </c>
      <c r="C62" s="15">
        <f>VLOOKUP($A62,RAW!$B$4:$S$283,17,FALSE)</f>
        <v>0</v>
      </c>
      <c r="D62" s="15">
        <f>VLOOKUP($A62,RAW!$B$4:$S$283,18,FALSE)</f>
        <v>0</v>
      </c>
      <c r="E62" s="1">
        <f t="shared" si="0"/>
        <v>0</v>
      </c>
      <c r="F62" s="1">
        <f t="shared" si="5"/>
        <v>0</v>
      </c>
      <c r="G62" s="16">
        <f t="shared" si="2"/>
        <v>0</v>
      </c>
      <c r="H62" s="16">
        <f t="shared" si="3"/>
        <v>0</v>
      </c>
      <c r="I62" s="3" t="str">
        <f t="shared" si="4"/>
        <v/>
      </c>
      <c r="J62" s="52"/>
    </row>
    <row r="63" spans="1:10" x14ac:dyDescent="0.25">
      <c r="A63" s="25" t="s">
        <v>129</v>
      </c>
      <c r="B63" s="8" t="s">
        <v>299</v>
      </c>
      <c r="C63" s="15">
        <f>VLOOKUP($A63,RAW!$B$4:$S$283,17,FALSE)</f>
        <v>48052</v>
      </c>
      <c r="D63" s="15">
        <f>VLOOKUP($A63,RAW!$B$4:$S$283,18,FALSE)</f>
        <v>31233</v>
      </c>
      <c r="E63" s="1">
        <f t="shared" si="0"/>
        <v>-16819</v>
      </c>
      <c r="F63" s="1">
        <f t="shared" si="5"/>
        <v>1719.561328902731</v>
      </c>
      <c r="G63" s="16">
        <f t="shared" si="2"/>
        <v>-18538.561328902731</v>
      </c>
      <c r="H63" s="16">
        <f t="shared" si="3"/>
        <v>18538.561328902731</v>
      </c>
      <c r="I63" s="3">
        <f t="shared" si="4"/>
        <v>-0.38580207543708339</v>
      </c>
      <c r="J63" s="52"/>
    </row>
    <row r="64" spans="1:10" x14ac:dyDescent="0.25">
      <c r="A64" s="25" t="s">
        <v>197</v>
      </c>
      <c r="B64" s="8" t="s">
        <v>298</v>
      </c>
      <c r="C64" s="15">
        <f>VLOOKUP($A64,RAW!$B$4:$S$283,17,FALSE)</f>
        <v>0</v>
      </c>
      <c r="D64" s="15">
        <f>VLOOKUP($A64,RAW!$B$4:$S$283,18,FALSE)</f>
        <v>0</v>
      </c>
      <c r="E64" s="1">
        <f t="shared" si="0"/>
        <v>0</v>
      </c>
      <c r="F64" s="1">
        <f t="shared" si="5"/>
        <v>0</v>
      </c>
      <c r="G64" s="16">
        <f t="shared" si="2"/>
        <v>0</v>
      </c>
      <c r="H64" s="16">
        <f t="shared" si="3"/>
        <v>0</v>
      </c>
      <c r="I64" s="3" t="str">
        <f t="shared" si="4"/>
        <v/>
      </c>
      <c r="J64" s="52"/>
    </row>
    <row r="65" spans="1:10" x14ac:dyDescent="0.25">
      <c r="A65" s="25" t="s">
        <v>82</v>
      </c>
      <c r="B65" s="8" t="s">
        <v>298</v>
      </c>
      <c r="C65" s="15">
        <f>VLOOKUP($A65,RAW!$B$4:$S$283,17,FALSE)</f>
        <v>49768</v>
      </c>
      <c r="D65" s="15">
        <f>VLOOKUP($A65,RAW!$B$4:$S$283,18,FALSE)</f>
        <v>66109</v>
      </c>
      <c r="E65" s="1">
        <f t="shared" si="0"/>
        <v>16341</v>
      </c>
      <c r="F65" s="1">
        <f t="shared" si="5"/>
        <v>1780.9691213025706</v>
      </c>
      <c r="G65" s="16">
        <f t="shared" si="2"/>
        <v>14560.030878697429</v>
      </c>
      <c r="H65" s="16">
        <f t="shared" si="3"/>
        <v>14560.030878697429</v>
      </c>
      <c r="I65" s="3">
        <f t="shared" si="4"/>
        <v>0.29255808709808367</v>
      </c>
      <c r="J65" s="52"/>
    </row>
    <row r="66" spans="1:10" x14ac:dyDescent="0.25">
      <c r="A66" s="25" t="s">
        <v>236</v>
      </c>
      <c r="B66" s="8" t="s">
        <v>298</v>
      </c>
      <c r="C66" s="15">
        <f>VLOOKUP($A66,RAW!$B$4:$S$283,17,FALSE)</f>
        <v>5497154</v>
      </c>
      <c r="D66" s="15">
        <f>VLOOKUP($A66,RAW!$B$4:$S$283,18,FALSE)</f>
        <v>5983353</v>
      </c>
      <c r="E66" s="1">
        <f t="shared" si="0"/>
        <v>486199</v>
      </c>
      <c r="F66" s="1">
        <f t="shared" si="5"/>
        <v>196718.00211069183</v>
      </c>
      <c r="G66" s="16">
        <f t="shared" si="2"/>
        <v>289480.99788930814</v>
      </c>
      <c r="H66" s="16">
        <f t="shared" si="3"/>
        <v>289480.99788930814</v>
      </c>
      <c r="I66" s="3">
        <f t="shared" si="4"/>
        <v>5.2660157945240052E-2</v>
      </c>
      <c r="J66" s="52"/>
    </row>
    <row r="67" spans="1:10" x14ac:dyDescent="0.25">
      <c r="A67" s="25" t="s">
        <v>237</v>
      </c>
      <c r="B67" s="8" t="s">
        <v>298</v>
      </c>
      <c r="C67" s="15">
        <f>VLOOKUP($A67,RAW!$B$4:$S$283,17,FALSE)</f>
        <v>377971</v>
      </c>
      <c r="D67" s="15">
        <f>VLOOKUP($A67,RAW!$B$4:$S$283,18,FALSE)</f>
        <v>307589</v>
      </c>
      <c r="E67" s="1">
        <f t="shared" ref="E67:E130" si="6">D67-C67</f>
        <v>-70382</v>
      </c>
      <c r="F67" s="1">
        <f t="shared" ref="F67:F98" si="7">+C67*E$260</f>
        <v>13525.853555454387</v>
      </c>
      <c r="G67" s="16">
        <f t="shared" ref="G67:G130" si="8">+E67-F67</f>
        <v>-83907.853555454392</v>
      </c>
      <c r="H67" s="16">
        <f t="shared" ref="H67:H130" si="9">ABS(G67)</f>
        <v>83907.853555454392</v>
      </c>
      <c r="I67" s="3">
        <f t="shared" si="4"/>
        <v>-0.22199547995865923</v>
      </c>
      <c r="J67" s="52"/>
    </row>
    <row r="68" spans="1:10" x14ac:dyDescent="0.25">
      <c r="A68" s="25" t="s">
        <v>175</v>
      </c>
      <c r="B68" s="8" t="s">
        <v>298</v>
      </c>
      <c r="C68" s="15">
        <f>VLOOKUP($A68,RAW!$B$4:$S$283,17,FALSE)</f>
        <v>0</v>
      </c>
      <c r="D68" s="15">
        <f>VLOOKUP($A68,RAW!$B$4:$S$283,18,FALSE)</f>
        <v>0</v>
      </c>
      <c r="E68" s="1">
        <f t="shared" si="6"/>
        <v>0</v>
      </c>
      <c r="F68" s="1">
        <f t="shared" si="7"/>
        <v>0</v>
      </c>
      <c r="G68" s="16">
        <f t="shared" si="8"/>
        <v>0</v>
      </c>
      <c r="H68" s="16">
        <f t="shared" si="9"/>
        <v>0</v>
      </c>
      <c r="I68" s="3" t="str">
        <f t="shared" ref="I68:I131" si="10">IFERROR(+G68/C68,"")</f>
        <v/>
      </c>
      <c r="J68" s="52"/>
    </row>
    <row r="69" spans="1:10" x14ac:dyDescent="0.25">
      <c r="A69" s="25" t="s">
        <v>130</v>
      </c>
      <c r="B69" s="8" t="s">
        <v>298</v>
      </c>
      <c r="C69" s="15">
        <f>VLOOKUP($A69,RAW!$B$4:$S$283,17,FALSE)</f>
        <v>102731</v>
      </c>
      <c r="D69" s="15">
        <f>VLOOKUP($A69,RAW!$B$4:$S$283,18,FALSE)</f>
        <v>87234</v>
      </c>
      <c r="E69" s="1">
        <f t="shared" si="6"/>
        <v>-15497</v>
      </c>
      <c r="F69" s="1">
        <f t="shared" si="7"/>
        <v>3676.2726812516953</v>
      </c>
      <c r="G69" s="16">
        <f t="shared" si="8"/>
        <v>-19173.272681251696</v>
      </c>
      <c r="H69" s="16">
        <f t="shared" si="9"/>
        <v>19173.272681251696</v>
      </c>
      <c r="I69" s="3">
        <f t="shared" si="10"/>
        <v>-0.18663570569011978</v>
      </c>
      <c r="J69" s="52"/>
    </row>
    <row r="70" spans="1:10" x14ac:dyDescent="0.25">
      <c r="A70" s="25" t="s">
        <v>83</v>
      </c>
      <c r="B70" s="8" t="s">
        <v>298</v>
      </c>
      <c r="C70" s="15">
        <f>VLOOKUP($A70,RAW!$B$4:$S$283,17,FALSE)</f>
        <v>0</v>
      </c>
      <c r="D70" s="15">
        <f>VLOOKUP($A70,RAW!$B$4:$S$283,18,FALSE)</f>
        <v>0</v>
      </c>
      <c r="E70" s="1">
        <f t="shared" si="6"/>
        <v>0</v>
      </c>
      <c r="F70" s="1">
        <f t="shared" si="7"/>
        <v>0</v>
      </c>
      <c r="G70" s="16">
        <f t="shared" si="8"/>
        <v>0</v>
      </c>
      <c r="H70" s="16">
        <f t="shared" si="9"/>
        <v>0</v>
      </c>
      <c r="I70" s="3" t="str">
        <f t="shared" si="10"/>
        <v/>
      </c>
      <c r="J70" s="52"/>
    </row>
    <row r="71" spans="1:10" x14ac:dyDescent="0.25">
      <c r="A71" s="25" t="s">
        <v>25</v>
      </c>
      <c r="B71" s="8" t="s">
        <v>298</v>
      </c>
      <c r="C71" s="15">
        <f>VLOOKUP($A71,RAW!$B$4:$S$283,17,FALSE)</f>
        <v>33614</v>
      </c>
      <c r="D71" s="15">
        <f>VLOOKUP($A71,RAW!$B$4:$S$283,18,FALSE)</f>
        <v>30117</v>
      </c>
      <c r="E71" s="1">
        <f t="shared" si="6"/>
        <v>-3497</v>
      </c>
      <c r="F71" s="1">
        <f t="shared" si="7"/>
        <v>1202.8913366714478</v>
      </c>
      <c r="G71" s="16">
        <f t="shared" si="8"/>
        <v>-4699.8913366714478</v>
      </c>
      <c r="H71" s="16">
        <f t="shared" si="9"/>
        <v>4699.8913366714478</v>
      </c>
      <c r="I71" s="3">
        <f t="shared" si="10"/>
        <v>-0.13981946024488154</v>
      </c>
      <c r="J71" s="52"/>
    </row>
    <row r="72" spans="1:10" x14ac:dyDescent="0.25">
      <c r="A72" s="25" t="s">
        <v>131</v>
      </c>
      <c r="B72" s="8" t="s">
        <v>298</v>
      </c>
      <c r="C72" s="15">
        <f>VLOOKUP($A72,RAW!$B$4:$S$283,17,FALSE)</f>
        <v>0</v>
      </c>
      <c r="D72" s="15">
        <f>VLOOKUP($A72,RAW!$B$4:$S$283,18,FALSE)</f>
        <v>0</v>
      </c>
      <c r="E72" s="1">
        <f t="shared" si="6"/>
        <v>0</v>
      </c>
      <c r="F72" s="1">
        <f t="shared" si="7"/>
        <v>0</v>
      </c>
      <c r="G72" s="16">
        <f t="shared" si="8"/>
        <v>0</v>
      </c>
      <c r="H72" s="16">
        <f t="shared" si="9"/>
        <v>0</v>
      </c>
      <c r="I72" s="3" t="str">
        <f t="shared" si="10"/>
        <v/>
      </c>
      <c r="J72" s="52"/>
    </row>
    <row r="73" spans="1:10" x14ac:dyDescent="0.25">
      <c r="A73" s="25" t="s">
        <v>198</v>
      </c>
      <c r="B73" s="8" t="s">
        <v>298</v>
      </c>
      <c r="C73" s="15">
        <f>VLOOKUP($A73,RAW!$B$4:$S$283,17,FALSE)</f>
        <v>50134</v>
      </c>
      <c r="D73" s="15">
        <f>VLOOKUP($A73,RAW!$B$4:$S$283,18,FALSE)</f>
        <v>41140</v>
      </c>
      <c r="E73" s="1">
        <f t="shared" si="6"/>
        <v>-8994</v>
      </c>
      <c r="F73" s="1">
        <f t="shared" si="7"/>
        <v>1794.0665875137252</v>
      </c>
      <c r="G73" s="16">
        <f t="shared" si="8"/>
        <v>-10788.066587513726</v>
      </c>
      <c r="H73" s="16">
        <f t="shared" si="9"/>
        <v>10788.066587513726</v>
      </c>
      <c r="I73" s="3">
        <f t="shared" si="10"/>
        <v>-0.21518463692332002</v>
      </c>
      <c r="J73" s="52"/>
    </row>
    <row r="74" spans="1:10" x14ac:dyDescent="0.25">
      <c r="A74" s="25" t="s">
        <v>117</v>
      </c>
      <c r="B74" s="8" t="s">
        <v>298</v>
      </c>
      <c r="C74" s="15">
        <f>VLOOKUP($A74,RAW!$B$4:$S$283,17,FALSE)</f>
        <v>115134</v>
      </c>
      <c r="D74" s="15">
        <f>VLOOKUP($A74,RAW!$B$4:$S$283,18,FALSE)</f>
        <v>98187</v>
      </c>
      <c r="E74" s="1">
        <f t="shared" si="6"/>
        <v>-16947</v>
      </c>
      <c r="F74" s="1">
        <f t="shared" si="7"/>
        <v>4120.1193299318875</v>
      </c>
      <c r="G74" s="16">
        <f t="shared" si="8"/>
        <v>-21067.119329931887</v>
      </c>
      <c r="H74" s="16">
        <f t="shared" si="9"/>
        <v>21067.119329931887</v>
      </c>
      <c r="I74" s="3">
        <f t="shared" si="10"/>
        <v>-0.18297913153309958</v>
      </c>
      <c r="J74" s="52"/>
    </row>
    <row r="75" spans="1:10" x14ac:dyDescent="0.25">
      <c r="A75" s="25" t="s">
        <v>1</v>
      </c>
      <c r="B75" s="8" t="s">
        <v>298</v>
      </c>
      <c r="C75" s="15">
        <f>VLOOKUP($A75,RAW!$B$4:$S$283,17,FALSE)</f>
        <v>177562</v>
      </c>
      <c r="D75" s="15">
        <f>VLOOKUP($A75,RAW!$B$4:$S$283,18,FALSE)</f>
        <v>178597</v>
      </c>
      <c r="E75" s="1">
        <f t="shared" si="6"/>
        <v>1035</v>
      </c>
      <c r="F75" s="1">
        <f t="shared" si="7"/>
        <v>6354.1319546039031</v>
      </c>
      <c r="G75" s="16">
        <f t="shared" si="8"/>
        <v>-5319.1319546039031</v>
      </c>
      <c r="H75" s="16">
        <f t="shared" si="9"/>
        <v>5319.1319546039031</v>
      </c>
      <c r="I75" s="3">
        <f t="shared" si="10"/>
        <v>-2.9956476918506791E-2</v>
      </c>
      <c r="J75" s="52"/>
    </row>
    <row r="76" spans="1:10" x14ac:dyDescent="0.25">
      <c r="A76" s="25" t="s">
        <v>26</v>
      </c>
      <c r="B76" s="8" t="s">
        <v>299</v>
      </c>
      <c r="C76" s="15">
        <f>VLOOKUP($A76,RAW!$B$4:$S$283,17,FALSE)</f>
        <v>933839</v>
      </c>
      <c r="D76" s="15">
        <f>VLOOKUP($A76,RAW!$B$4:$S$283,18,FALSE)</f>
        <v>1035662</v>
      </c>
      <c r="E76" s="1">
        <f t="shared" si="6"/>
        <v>101823</v>
      </c>
      <c r="F76" s="1">
        <f t="shared" si="7"/>
        <v>33417.827183492831</v>
      </c>
      <c r="G76" s="16">
        <f t="shared" si="8"/>
        <v>68405.172816507169</v>
      </c>
      <c r="H76" s="16">
        <f t="shared" si="9"/>
        <v>68405.172816507169</v>
      </c>
      <c r="I76" s="3">
        <f t="shared" si="10"/>
        <v>7.3251569934975058E-2</v>
      </c>
      <c r="J76" s="52"/>
    </row>
    <row r="77" spans="1:10" x14ac:dyDescent="0.25">
      <c r="A77" s="25" t="s">
        <v>27</v>
      </c>
      <c r="B77" s="8" t="s">
        <v>298</v>
      </c>
      <c r="C77" s="15">
        <f>VLOOKUP($A77,RAW!$B$4:$S$283,17,FALSE)</f>
        <v>101852</v>
      </c>
      <c r="D77" s="15">
        <f>VLOOKUP($A77,RAW!$B$4:$S$283,18,FALSE)</f>
        <v>110026</v>
      </c>
      <c r="E77" s="1">
        <f t="shared" si="6"/>
        <v>8174</v>
      </c>
      <c r="F77" s="1">
        <f t="shared" si="7"/>
        <v>3644.8172910888406</v>
      </c>
      <c r="G77" s="16">
        <f t="shared" si="8"/>
        <v>4529.1827089111594</v>
      </c>
      <c r="H77" s="16">
        <f t="shared" si="9"/>
        <v>4529.1827089111594</v>
      </c>
      <c r="I77" s="3">
        <f t="shared" si="10"/>
        <v>4.4468274642728269E-2</v>
      </c>
      <c r="J77" s="52"/>
    </row>
    <row r="78" spans="1:10" x14ac:dyDescent="0.25">
      <c r="A78" s="25" t="s">
        <v>102</v>
      </c>
      <c r="B78" s="8" t="s">
        <v>298</v>
      </c>
      <c r="C78" s="15">
        <f>VLOOKUP($A78,RAW!$B$4:$S$283,17,FALSE)</f>
        <v>324045</v>
      </c>
      <c r="D78" s="15">
        <f>VLOOKUP($A78,RAW!$B$4:$S$283,18,FALSE)</f>
        <v>333743</v>
      </c>
      <c r="E78" s="1">
        <f t="shared" si="6"/>
        <v>9698</v>
      </c>
      <c r="F78" s="1">
        <f t="shared" si="7"/>
        <v>11596.088629490667</v>
      </c>
      <c r="G78" s="16">
        <f t="shared" si="8"/>
        <v>-1898.0886294906668</v>
      </c>
      <c r="H78" s="16">
        <f t="shared" si="9"/>
        <v>1898.0886294906668</v>
      </c>
      <c r="I78" s="3">
        <f t="shared" si="10"/>
        <v>-5.8574846996271102E-3</v>
      </c>
      <c r="J78" s="52"/>
    </row>
    <row r="79" spans="1:10" x14ac:dyDescent="0.25">
      <c r="A79" s="25" t="s">
        <v>28</v>
      </c>
      <c r="B79" s="8" t="s">
        <v>298</v>
      </c>
      <c r="C79" s="15">
        <f>VLOOKUP($A79,RAW!$B$4:$S$283,17,FALSE)</f>
        <v>213622</v>
      </c>
      <c r="D79" s="15">
        <f>VLOOKUP($A79,RAW!$B$4:$S$283,18,FALSE)</f>
        <v>187982</v>
      </c>
      <c r="E79" s="1">
        <f t="shared" si="6"/>
        <v>-25640</v>
      </c>
      <c r="F79" s="1">
        <f t="shared" si="7"/>
        <v>7644.5544452438862</v>
      </c>
      <c r="G79" s="16">
        <f t="shared" si="8"/>
        <v>-33284.554445243884</v>
      </c>
      <c r="H79" s="16">
        <f t="shared" si="9"/>
        <v>33284.554445243884</v>
      </c>
      <c r="I79" s="3">
        <f t="shared" si="10"/>
        <v>-0.15581051785510802</v>
      </c>
      <c r="J79" s="52"/>
    </row>
    <row r="80" spans="1:10" x14ac:dyDescent="0.25">
      <c r="A80" s="25" t="s">
        <v>199</v>
      </c>
      <c r="B80" s="8" t="s">
        <v>299</v>
      </c>
      <c r="C80" s="15">
        <f>VLOOKUP($A80,RAW!$B$4:$S$283,17,FALSE)</f>
        <v>109858</v>
      </c>
      <c r="D80" s="15">
        <f>VLOOKUP($A80,RAW!$B$4:$S$283,18,FALSE)</f>
        <v>97686</v>
      </c>
      <c r="E80" s="1">
        <f t="shared" si="6"/>
        <v>-12172</v>
      </c>
      <c r="F80" s="1">
        <f t="shared" si="7"/>
        <v>3931.3154181011455</v>
      </c>
      <c r="G80" s="16">
        <f t="shared" si="8"/>
        <v>-16103.315418101145</v>
      </c>
      <c r="H80" s="16">
        <f t="shared" si="9"/>
        <v>16103.315418101145</v>
      </c>
      <c r="I80" s="3">
        <f t="shared" si="10"/>
        <v>-0.1465830018578633</v>
      </c>
      <c r="J80" s="52"/>
    </row>
    <row r="81" spans="1:12" x14ac:dyDescent="0.25">
      <c r="A81" s="25" t="s">
        <v>200</v>
      </c>
      <c r="B81" s="8" t="s">
        <v>299</v>
      </c>
      <c r="C81" s="15">
        <f>VLOOKUP($A81,RAW!$B$4:$S$283,17,FALSE)</f>
        <v>0</v>
      </c>
      <c r="D81" s="15">
        <f>VLOOKUP($A81,RAW!$B$4:$S$283,18,FALSE)</f>
        <v>0</v>
      </c>
      <c r="E81" s="1">
        <f t="shared" si="6"/>
        <v>0</v>
      </c>
      <c r="F81" s="1">
        <f t="shared" si="7"/>
        <v>0</v>
      </c>
      <c r="G81" s="16">
        <f t="shared" si="8"/>
        <v>0</v>
      </c>
      <c r="H81" s="16">
        <f t="shared" si="9"/>
        <v>0</v>
      </c>
      <c r="I81" s="3" t="str">
        <f t="shared" si="10"/>
        <v/>
      </c>
      <c r="J81" s="52"/>
    </row>
    <row r="82" spans="1:12" x14ac:dyDescent="0.25">
      <c r="A82" s="25" t="s">
        <v>63</v>
      </c>
      <c r="B82" s="8" t="s">
        <v>298</v>
      </c>
      <c r="C82" s="15">
        <f>VLOOKUP($A82,RAW!$B$4:$S$283,17,FALSE)</f>
        <v>300273</v>
      </c>
      <c r="D82" s="15">
        <f>VLOOKUP($A82,RAW!$B$4:$S$283,18,FALSE)</f>
        <v>364230</v>
      </c>
      <c r="E82" s="1">
        <f t="shared" si="6"/>
        <v>63957</v>
      </c>
      <c r="F82" s="1">
        <f t="shared" si="7"/>
        <v>10745.397463448135</v>
      </c>
      <c r="G82" s="16">
        <f t="shared" si="8"/>
        <v>53211.602536551865</v>
      </c>
      <c r="H82" s="16">
        <f t="shared" si="9"/>
        <v>53211.602536551865</v>
      </c>
      <c r="I82" s="3">
        <f t="shared" si="10"/>
        <v>0.177210746675698</v>
      </c>
      <c r="J82" s="52"/>
    </row>
    <row r="83" spans="1:12" x14ac:dyDescent="0.25">
      <c r="A83" s="25" t="s">
        <v>29</v>
      </c>
      <c r="B83" s="8" t="s">
        <v>298</v>
      </c>
      <c r="C83" s="15">
        <f>VLOOKUP($A83,RAW!$B$4:$S$283,17,FALSE)</f>
        <v>519260</v>
      </c>
      <c r="D83" s="15">
        <f>VLOOKUP($A83,RAW!$B$4:$S$283,18,FALSE)</f>
        <v>539615</v>
      </c>
      <c r="E83" s="1">
        <f t="shared" si="6"/>
        <v>20355</v>
      </c>
      <c r="F83" s="1">
        <f t="shared" si="7"/>
        <v>18581.940723508535</v>
      </c>
      <c r="G83" s="16">
        <f t="shared" si="8"/>
        <v>1773.0592764914654</v>
      </c>
      <c r="H83" s="16">
        <f t="shared" si="9"/>
        <v>1773.0592764914654</v>
      </c>
      <c r="I83" s="3">
        <f t="shared" si="10"/>
        <v>3.4145886001068163E-3</v>
      </c>
      <c r="J83" s="52"/>
    </row>
    <row r="84" spans="1:12" x14ac:dyDescent="0.25">
      <c r="A84" s="25" t="s">
        <v>2</v>
      </c>
      <c r="B84" s="8" t="s">
        <v>298</v>
      </c>
      <c r="C84" s="15">
        <f>VLOOKUP($A84,RAW!$B$4:$S$283,17,FALSE)</f>
        <v>977503</v>
      </c>
      <c r="D84" s="15">
        <f>VLOOKUP($A84,RAW!$B$4:$S$283,18,FALSE)</f>
        <v>993868</v>
      </c>
      <c r="E84" s="1">
        <f t="shared" si="6"/>
        <v>16365</v>
      </c>
      <c r="F84" s="1">
        <f t="shared" si="7"/>
        <v>34980.362059568935</v>
      </c>
      <c r="G84" s="16">
        <f t="shared" si="8"/>
        <v>-18615.362059568935</v>
      </c>
      <c r="H84" s="16">
        <f t="shared" si="9"/>
        <v>18615.362059568935</v>
      </c>
      <c r="I84" s="3">
        <f t="shared" si="10"/>
        <v>-1.904379020787551E-2</v>
      </c>
      <c r="J84" s="52"/>
    </row>
    <row r="85" spans="1:12" x14ac:dyDescent="0.25">
      <c r="A85" s="25" t="s">
        <v>132</v>
      </c>
      <c r="B85" s="8" t="s">
        <v>299</v>
      </c>
      <c r="C85" s="15">
        <f>VLOOKUP($A85,RAW!$B$4:$S$283,17,FALSE)</f>
        <v>0</v>
      </c>
      <c r="D85" s="15">
        <f>VLOOKUP($A85,RAW!$B$4:$S$283,18,FALSE)</f>
        <v>0</v>
      </c>
      <c r="E85" s="1">
        <f t="shared" si="6"/>
        <v>0</v>
      </c>
      <c r="F85" s="1">
        <f t="shared" si="7"/>
        <v>0</v>
      </c>
      <c r="G85" s="16">
        <f t="shared" si="8"/>
        <v>0</v>
      </c>
      <c r="H85" s="16">
        <f t="shared" si="9"/>
        <v>0</v>
      </c>
      <c r="I85" s="3" t="str">
        <f t="shared" si="10"/>
        <v/>
      </c>
      <c r="J85" s="52"/>
    </row>
    <row r="86" spans="1:12" x14ac:dyDescent="0.25">
      <c r="A86" s="25" t="s">
        <v>238</v>
      </c>
      <c r="B86" s="8" t="s">
        <v>299</v>
      </c>
      <c r="C86" s="15">
        <f>VLOOKUP($A86,RAW!$B$4:$S$283,17,FALSE)</f>
        <v>0</v>
      </c>
      <c r="D86" s="15">
        <f>VLOOKUP($A86,RAW!$B$4:$S$283,18,FALSE)</f>
        <v>0</v>
      </c>
      <c r="E86" s="1">
        <f t="shared" si="6"/>
        <v>0</v>
      </c>
      <c r="F86" s="1">
        <f t="shared" si="7"/>
        <v>0</v>
      </c>
      <c r="G86" s="16">
        <f t="shared" si="8"/>
        <v>0</v>
      </c>
      <c r="H86" s="16">
        <f t="shared" si="9"/>
        <v>0</v>
      </c>
      <c r="I86" s="3" t="str">
        <f t="shared" si="10"/>
        <v/>
      </c>
      <c r="J86" s="52"/>
    </row>
    <row r="87" spans="1:12" x14ac:dyDescent="0.25">
      <c r="A87" s="25" t="s">
        <v>38</v>
      </c>
      <c r="B87" s="8" t="s">
        <v>299</v>
      </c>
      <c r="C87" s="15">
        <f>VLOOKUP($A87,RAW!$B$4:$S$283,17,FALSE)</f>
        <v>561419</v>
      </c>
      <c r="D87" s="15">
        <f>VLOOKUP($A87,RAW!$B$4:$S$283,18,FALSE)</f>
        <v>697225</v>
      </c>
      <c r="E87" s="1">
        <f t="shared" si="6"/>
        <v>135806</v>
      </c>
      <c r="F87" s="1">
        <f t="shared" si="7"/>
        <v>20090.618532240955</v>
      </c>
      <c r="G87" s="16">
        <f t="shared" si="8"/>
        <v>115715.38146775904</v>
      </c>
      <c r="H87" s="16">
        <f t="shared" si="9"/>
        <v>115715.38146775904</v>
      </c>
      <c r="I87" s="3">
        <f t="shared" si="10"/>
        <v>0.20611233582717906</v>
      </c>
      <c r="J87" s="52"/>
    </row>
    <row r="88" spans="1:12" x14ac:dyDescent="0.25">
      <c r="A88" s="25" t="s">
        <v>30</v>
      </c>
      <c r="B88" s="8" t="s">
        <v>298</v>
      </c>
      <c r="C88" s="15">
        <f>VLOOKUP($A88,RAW!$B$4:$S$283,17,FALSE)</f>
        <v>151842</v>
      </c>
      <c r="D88" s="15">
        <f>VLOOKUP($A88,RAW!$B$4:$S$283,18,FALSE)</f>
        <v>135171</v>
      </c>
      <c r="E88" s="1">
        <f t="shared" si="6"/>
        <v>-16671</v>
      </c>
      <c r="F88" s="1">
        <f t="shared" si="7"/>
        <v>5433.7307771424394</v>
      </c>
      <c r="G88" s="16">
        <f t="shared" si="8"/>
        <v>-22104.730777142438</v>
      </c>
      <c r="H88" s="16">
        <f t="shared" si="9"/>
        <v>22104.730777142438</v>
      </c>
      <c r="I88" s="3">
        <f t="shared" si="10"/>
        <v>-0.14557718402775541</v>
      </c>
      <c r="J88" s="52"/>
    </row>
    <row r="89" spans="1:12" x14ac:dyDescent="0.25">
      <c r="A89" s="25" t="s">
        <v>31</v>
      </c>
      <c r="B89" s="8" t="s">
        <v>299</v>
      </c>
      <c r="C89" s="15">
        <f>VLOOKUP($A89,RAW!$B$4:$S$283,17,FALSE)</f>
        <v>65901</v>
      </c>
      <c r="D89" s="15">
        <f>VLOOKUP($A89,RAW!$B$4:$S$283,18,FALSE)</f>
        <v>74182</v>
      </c>
      <c r="E89" s="1">
        <f t="shared" si="6"/>
        <v>8281</v>
      </c>
      <c r="F89" s="1">
        <f t="shared" si="7"/>
        <v>2358.2954119707583</v>
      </c>
      <c r="G89" s="16">
        <f t="shared" si="8"/>
        <v>5922.7045880292417</v>
      </c>
      <c r="H89" s="16">
        <f t="shared" si="9"/>
        <v>5922.7045880292417</v>
      </c>
      <c r="I89" s="3">
        <f t="shared" si="10"/>
        <v>8.9872757439632814E-2</v>
      </c>
      <c r="J89" s="52"/>
    </row>
    <row r="90" spans="1:12" x14ac:dyDescent="0.25">
      <c r="A90" s="25" t="s">
        <v>32</v>
      </c>
      <c r="B90" s="8" t="s">
        <v>298</v>
      </c>
      <c r="C90" s="15">
        <f>VLOOKUP($A90,RAW!$B$4:$S$283,17,FALSE)</f>
        <v>338782</v>
      </c>
      <c r="D90" s="15">
        <f>VLOOKUP($A90,RAW!$B$4:$S$283,18,FALSE)</f>
        <v>355997</v>
      </c>
      <c r="E90" s="1">
        <f t="shared" si="6"/>
        <v>17215</v>
      </c>
      <c r="F90" s="1">
        <f t="shared" si="7"/>
        <v>12123.458464337073</v>
      </c>
      <c r="G90" s="16">
        <f t="shared" si="8"/>
        <v>5091.5415356629273</v>
      </c>
      <c r="H90" s="16">
        <f t="shared" si="9"/>
        <v>5091.5415356629273</v>
      </c>
      <c r="I90" s="3">
        <f t="shared" si="10"/>
        <v>1.5028961207097565E-2</v>
      </c>
      <c r="J90" s="52"/>
    </row>
    <row r="91" spans="1:12" x14ac:dyDescent="0.25">
      <c r="A91" s="25" t="s">
        <v>33</v>
      </c>
      <c r="B91" s="8" t="s">
        <v>298</v>
      </c>
      <c r="C91" s="15">
        <f>VLOOKUP($A91,RAW!$B$4:$S$283,17,FALSE)</f>
        <v>329884</v>
      </c>
      <c r="D91" s="15">
        <f>VLOOKUP($A91,RAW!$B$4:$S$283,18,FALSE)</f>
        <v>300164</v>
      </c>
      <c r="E91" s="1">
        <f t="shared" si="6"/>
        <v>-29720</v>
      </c>
      <c r="F91" s="1">
        <f t="shared" si="7"/>
        <v>11805.039736613431</v>
      </c>
      <c r="G91" s="16">
        <f t="shared" si="8"/>
        <v>-41525.039736613428</v>
      </c>
      <c r="H91" s="16">
        <f t="shared" si="9"/>
        <v>41525.039736613428</v>
      </c>
      <c r="I91" s="3">
        <f t="shared" si="10"/>
        <v>-0.12587770166668716</v>
      </c>
      <c r="J91" s="52"/>
    </row>
    <row r="92" spans="1:12" x14ac:dyDescent="0.25">
      <c r="A92" s="25" t="s">
        <v>34</v>
      </c>
      <c r="B92" s="8" t="s">
        <v>299</v>
      </c>
      <c r="C92" s="15">
        <f>VLOOKUP($A92,RAW!$B$4:$S$283,17,FALSE)</f>
        <v>1017008</v>
      </c>
      <c r="D92" s="15">
        <f>VLOOKUP($A92,RAW!$B$4:$S$283,18,FALSE)</f>
        <v>1208323</v>
      </c>
      <c r="E92" s="1">
        <f t="shared" si="6"/>
        <v>191315</v>
      </c>
      <c r="F92" s="1">
        <f t="shared" si="7"/>
        <v>36394.065345557079</v>
      </c>
      <c r="G92" s="16">
        <f t="shared" si="8"/>
        <v>154920.93465444291</v>
      </c>
      <c r="H92" s="16">
        <f t="shared" si="9"/>
        <v>154920.93465444291</v>
      </c>
      <c r="I92" s="3">
        <f t="shared" si="10"/>
        <v>0.15233010424150342</v>
      </c>
      <c r="J92" s="52"/>
    </row>
    <row r="93" spans="1:12" x14ac:dyDescent="0.25">
      <c r="A93" s="25" t="s">
        <v>35</v>
      </c>
      <c r="B93" s="8" t="s">
        <v>299</v>
      </c>
      <c r="C93" s="15">
        <f>VLOOKUP($A93,RAW!$B$4:$S$283,17,FALSE)</f>
        <v>255544</v>
      </c>
      <c r="D93" s="15">
        <f>VLOOKUP($A93,RAW!$B$4:$S$283,18,FALSE)</f>
        <v>289344</v>
      </c>
      <c r="E93" s="1">
        <f t="shared" si="6"/>
        <v>33800</v>
      </c>
      <c r="F93" s="1">
        <f t="shared" si="7"/>
        <v>9144.7511078231819</v>
      </c>
      <c r="G93" s="16">
        <f t="shared" si="8"/>
        <v>24655.248892176816</v>
      </c>
      <c r="H93" s="16">
        <f t="shared" si="9"/>
        <v>24655.248892176816</v>
      </c>
      <c r="I93" s="3">
        <f t="shared" si="10"/>
        <v>9.6481423520711956E-2</v>
      </c>
      <c r="J93" s="52"/>
    </row>
    <row r="94" spans="1:12" x14ac:dyDescent="0.25">
      <c r="A94" s="25" t="s">
        <v>36</v>
      </c>
      <c r="B94" s="8" t="s">
        <v>299</v>
      </c>
      <c r="C94" s="15">
        <f>VLOOKUP($A94,RAW!$B$4:$S$283,17,FALSE)</f>
        <v>38667</v>
      </c>
      <c r="D94" s="15">
        <f>VLOOKUP($A94,RAW!$B$4:$S$283,18,FALSE)</f>
        <v>47868</v>
      </c>
      <c r="E94" s="1">
        <f t="shared" si="6"/>
        <v>9201</v>
      </c>
      <c r="F94" s="1">
        <f t="shared" si="7"/>
        <v>1383.715098324355</v>
      </c>
      <c r="G94" s="16">
        <f t="shared" si="8"/>
        <v>7817.2849016756445</v>
      </c>
      <c r="H94" s="16">
        <f t="shared" si="9"/>
        <v>7817.2849016756445</v>
      </c>
      <c r="I94" s="3">
        <f t="shared" si="10"/>
        <v>0.2021694184104183</v>
      </c>
      <c r="J94" s="52"/>
    </row>
    <row r="95" spans="1:12" x14ac:dyDescent="0.25">
      <c r="A95" s="25" t="s">
        <v>37</v>
      </c>
      <c r="B95" s="8" t="s">
        <v>299</v>
      </c>
      <c r="C95" s="15">
        <f>VLOOKUP($A95,RAW!$B$4:$S$283,17,FALSE)</f>
        <v>37812</v>
      </c>
      <c r="D95" s="15">
        <f>VLOOKUP($A95,RAW!$B$4:$S$283,18,FALSE)</f>
        <v>55551</v>
      </c>
      <c r="E95" s="1">
        <f t="shared" si="6"/>
        <v>17739</v>
      </c>
      <c r="F95" s="1">
        <f t="shared" si="7"/>
        <v>1353.1185584048544</v>
      </c>
      <c r="G95" s="16">
        <f t="shared" si="8"/>
        <v>16385.881441595146</v>
      </c>
      <c r="H95" s="16">
        <f t="shared" si="9"/>
        <v>16385.881441595146</v>
      </c>
      <c r="I95" s="3">
        <f t="shared" si="10"/>
        <v>0.43335135516754325</v>
      </c>
      <c r="J95" s="52"/>
      <c r="K95" s="16"/>
      <c r="L95" s="16"/>
    </row>
    <row r="96" spans="1:12" x14ac:dyDescent="0.25">
      <c r="A96" s="25" t="s">
        <v>133</v>
      </c>
      <c r="B96" s="8" t="s">
        <v>299</v>
      </c>
      <c r="C96" s="15">
        <f>VLOOKUP($A96,RAW!$B$4:$S$283,17,FALSE)</f>
        <v>11687</v>
      </c>
      <c r="D96" s="15">
        <f>VLOOKUP($A96,RAW!$B$4:$S$283,18,FALSE)</f>
        <v>12727</v>
      </c>
      <c r="E96" s="1">
        <f t="shared" si="6"/>
        <v>1040</v>
      </c>
      <c r="F96" s="1">
        <f t="shared" si="7"/>
        <v>418.22428308678553</v>
      </c>
      <c r="G96" s="16">
        <f t="shared" si="8"/>
        <v>621.77571691321441</v>
      </c>
      <c r="H96" s="16">
        <f t="shared" si="9"/>
        <v>621.77571691321441</v>
      </c>
      <c r="I96" s="3">
        <f t="shared" si="10"/>
        <v>5.320233737599165E-2</v>
      </c>
      <c r="J96" s="52"/>
      <c r="K96" s="13"/>
      <c r="L96" s="13"/>
    </row>
    <row r="97" spans="1:10" x14ac:dyDescent="0.25">
      <c r="A97" s="25" t="s">
        <v>39</v>
      </c>
      <c r="B97" s="8" t="s">
        <v>298</v>
      </c>
      <c r="C97" s="15">
        <f>VLOOKUP($A97,RAW!$B$4:$S$283,17,FALSE)</f>
        <v>254453</v>
      </c>
      <c r="D97" s="15">
        <f>VLOOKUP($A97,RAW!$B$4:$S$283,18,FALSE)</f>
        <v>263324</v>
      </c>
      <c r="E97" s="1">
        <f t="shared" si="6"/>
        <v>8871</v>
      </c>
      <c r="F97" s="1">
        <f t="shared" si="7"/>
        <v>9105.7092071773623</v>
      </c>
      <c r="G97" s="16">
        <f t="shared" si="8"/>
        <v>-234.70920717736226</v>
      </c>
      <c r="H97" s="16">
        <f t="shared" si="9"/>
        <v>234.70920717736226</v>
      </c>
      <c r="I97" s="3">
        <f t="shared" si="10"/>
        <v>-9.2240691670902788E-4</v>
      </c>
      <c r="J97" s="52"/>
    </row>
    <row r="98" spans="1:10" x14ac:dyDescent="0.25">
      <c r="A98" s="25" t="s">
        <v>134</v>
      </c>
      <c r="B98" s="8" t="s">
        <v>298</v>
      </c>
      <c r="C98" s="15">
        <f>VLOOKUP($A98,RAW!$B$4:$S$283,17,FALSE)</f>
        <v>525472</v>
      </c>
      <c r="D98" s="15">
        <f>VLOOKUP($A98,RAW!$B$4:$S$283,18,FALSE)</f>
        <v>488019</v>
      </c>
      <c r="E98" s="1">
        <f t="shared" si="6"/>
        <v>-37453</v>
      </c>
      <c r="F98" s="1">
        <f t="shared" si="7"/>
        <v>18804.2397948301</v>
      </c>
      <c r="G98" s="16">
        <f t="shared" si="8"/>
        <v>-56257.2397948301</v>
      </c>
      <c r="H98" s="16">
        <f t="shared" si="9"/>
        <v>56257.2397948301</v>
      </c>
      <c r="I98" s="3">
        <f t="shared" si="10"/>
        <v>-0.10706039483517694</v>
      </c>
      <c r="J98" s="52"/>
    </row>
    <row r="99" spans="1:10" x14ac:dyDescent="0.25">
      <c r="A99" s="25" t="s">
        <v>103</v>
      </c>
      <c r="B99" s="8" t="s">
        <v>309</v>
      </c>
      <c r="C99" s="15">
        <f>VLOOKUP($A99,RAW!$B$4:$S$283,17,FALSE)</f>
        <v>0</v>
      </c>
      <c r="D99" s="15">
        <f>VLOOKUP($A99,RAW!$B$4:$S$283,18,FALSE)</f>
        <v>0</v>
      </c>
      <c r="E99" s="1">
        <f t="shared" si="6"/>
        <v>0</v>
      </c>
      <c r="F99" s="1">
        <f t="shared" ref="F99:F130" si="11">+C99*E$260</f>
        <v>0</v>
      </c>
      <c r="G99" s="16">
        <f t="shared" si="8"/>
        <v>0</v>
      </c>
      <c r="H99" s="16">
        <f t="shared" si="9"/>
        <v>0</v>
      </c>
      <c r="I99" s="3" t="str">
        <f t="shared" si="10"/>
        <v/>
      </c>
      <c r="J99" s="52"/>
    </row>
    <row r="100" spans="1:10" x14ac:dyDescent="0.25">
      <c r="A100" s="25" t="s">
        <v>40</v>
      </c>
      <c r="B100" s="8" t="s">
        <v>298</v>
      </c>
      <c r="C100" s="15">
        <f>VLOOKUP($A100,RAW!$B$4:$S$283,17,FALSE)</f>
        <v>0</v>
      </c>
      <c r="D100" s="15">
        <f>VLOOKUP($A100,RAW!$B$4:$S$283,18,FALSE)</f>
        <v>0</v>
      </c>
      <c r="E100" s="1">
        <f t="shared" si="6"/>
        <v>0</v>
      </c>
      <c r="F100" s="1">
        <f t="shared" si="11"/>
        <v>0</v>
      </c>
      <c r="G100" s="16">
        <f t="shared" si="8"/>
        <v>0</v>
      </c>
      <c r="H100" s="16">
        <f t="shared" si="9"/>
        <v>0</v>
      </c>
      <c r="I100" s="3" t="str">
        <f t="shared" si="10"/>
        <v/>
      </c>
      <c r="J100" s="52"/>
    </row>
    <row r="101" spans="1:10" x14ac:dyDescent="0.25">
      <c r="A101" s="25" t="s">
        <v>254</v>
      </c>
      <c r="B101" s="8" t="s">
        <v>298</v>
      </c>
      <c r="C101" s="15">
        <f>VLOOKUP($A101,RAW!$B$4:$S$283,17,FALSE)</f>
        <v>67703</v>
      </c>
      <c r="D101" s="15">
        <f>VLOOKUP($A101,RAW!$B$4:$S$283,18,FALSE)</f>
        <v>70919</v>
      </c>
      <c r="E101" s="1">
        <f t="shared" si="6"/>
        <v>3216</v>
      </c>
      <c r="F101" s="1">
        <f t="shared" si="11"/>
        <v>2422.7807510759512</v>
      </c>
      <c r="G101" s="16">
        <f t="shared" si="8"/>
        <v>793.21924892404877</v>
      </c>
      <c r="H101" s="16">
        <f t="shared" si="9"/>
        <v>793.21924892404877</v>
      </c>
      <c r="I101" s="3">
        <f t="shared" si="10"/>
        <v>1.1716161010945582E-2</v>
      </c>
      <c r="J101" s="52"/>
    </row>
    <row r="102" spans="1:10" x14ac:dyDescent="0.25">
      <c r="A102" s="25" t="s">
        <v>256</v>
      </c>
      <c r="B102" s="8" t="s">
        <v>309</v>
      </c>
      <c r="C102" s="15">
        <f>VLOOKUP($A102,RAW!$B$4:$S$283,17,FALSE)</f>
        <v>0</v>
      </c>
      <c r="D102" s="15">
        <f>VLOOKUP($A102,RAW!$B$4:$S$283,18,FALSE)</f>
        <v>0</v>
      </c>
      <c r="E102" s="1">
        <f t="shared" si="6"/>
        <v>0</v>
      </c>
      <c r="F102" s="1">
        <f t="shared" si="11"/>
        <v>0</v>
      </c>
      <c r="G102" s="16">
        <f t="shared" si="8"/>
        <v>0</v>
      </c>
      <c r="H102" s="16">
        <f t="shared" si="9"/>
        <v>0</v>
      </c>
      <c r="I102" s="3" t="str">
        <f t="shared" si="10"/>
        <v/>
      </c>
      <c r="J102" s="52"/>
    </row>
    <row r="103" spans="1:10" x14ac:dyDescent="0.25">
      <c r="A103" s="25" t="s">
        <v>255</v>
      </c>
      <c r="B103" s="8" t="s">
        <v>299</v>
      </c>
      <c r="C103" s="15">
        <f>VLOOKUP($A103,RAW!$B$4:$S$283,17,FALSE)</f>
        <v>1309349</v>
      </c>
      <c r="D103" s="15">
        <f>VLOOKUP($A103,RAW!$B$4:$S$283,18,FALSE)</f>
        <v>1350697</v>
      </c>
      <c r="E103" s="1">
        <f t="shared" si="6"/>
        <v>41348</v>
      </c>
      <c r="F103" s="1">
        <f t="shared" si="11"/>
        <v>46855.612803576587</v>
      </c>
      <c r="G103" s="16">
        <f t="shared" si="8"/>
        <v>-5507.6128035765869</v>
      </c>
      <c r="H103" s="16">
        <f t="shared" si="9"/>
        <v>5507.6128035765869</v>
      </c>
      <c r="I103" s="3">
        <f t="shared" si="10"/>
        <v>-4.2063749264532125E-3</v>
      </c>
      <c r="J103" s="52"/>
    </row>
    <row r="104" spans="1:10" x14ac:dyDescent="0.25">
      <c r="A104" s="25" t="s">
        <v>78</v>
      </c>
      <c r="B104" s="8" t="s">
        <v>298</v>
      </c>
      <c r="C104" s="15">
        <f>VLOOKUP($A104,RAW!$B$4:$S$283,17,FALSE)</f>
        <v>0</v>
      </c>
      <c r="D104" s="15">
        <f>VLOOKUP($A104,RAW!$B$4:$S$283,18,FALSE)</f>
        <v>0</v>
      </c>
      <c r="E104" s="1">
        <f t="shared" si="6"/>
        <v>0</v>
      </c>
      <c r="F104" s="1">
        <f t="shared" si="11"/>
        <v>0</v>
      </c>
      <c r="G104" s="16">
        <f t="shared" si="8"/>
        <v>0</v>
      </c>
      <c r="H104" s="16">
        <f t="shared" si="9"/>
        <v>0</v>
      </c>
      <c r="I104" s="3" t="str">
        <f t="shared" si="10"/>
        <v/>
      </c>
      <c r="J104" s="52"/>
    </row>
    <row r="105" spans="1:10" x14ac:dyDescent="0.25">
      <c r="A105" s="25" t="s">
        <v>257</v>
      </c>
      <c r="B105" s="8" t="s">
        <v>299</v>
      </c>
      <c r="C105" s="15">
        <f>VLOOKUP($A105,RAW!$B$4:$S$283,17,FALSE)</f>
        <v>0</v>
      </c>
      <c r="D105" s="15">
        <f>VLOOKUP($A105,RAW!$B$4:$S$283,18,FALSE)</f>
        <v>0</v>
      </c>
      <c r="E105" s="1">
        <f t="shared" si="6"/>
        <v>0</v>
      </c>
      <c r="F105" s="1">
        <f t="shared" si="11"/>
        <v>0</v>
      </c>
      <c r="G105" s="16">
        <f t="shared" si="8"/>
        <v>0</v>
      </c>
      <c r="H105" s="16">
        <f t="shared" si="9"/>
        <v>0</v>
      </c>
      <c r="I105" s="3" t="str">
        <f t="shared" si="10"/>
        <v/>
      </c>
      <c r="J105" s="52"/>
    </row>
    <row r="106" spans="1:10" x14ac:dyDescent="0.25">
      <c r="A106" s="25" t="s">
        <v>77</v>
      </c>
      <c r="B106" s="8" t="s">
        <v>299</v>
      </c>
      <c r="C106" s="15">
        <f>VLOOKUP($A106,RAW!$B$4:$S$283,17,FALSE)</f>
        <v>782651</v>
      </c>
      <c r="D106" s="15">
        <f>VLOOKUP($A106,RAW!$B$4:$S$283,18,FALSE)</f>
        <v>735522</v>
      </c>
      <c r="E106" s="1">
        <f t="shared" si="6"/>
        <v>-47129</v>
      </c>
      <c r="F106" s="1">
        <f t="shared" si="11"/>
        <v>28007.500075481799</v>
      </c>
      <c r="G106" s="16">
        <f t="shared" si="8"/>
        <v>-75136.500075481803</v>
      </c>
      <c r="H106" s="16">
        <f t="shared" si="9"/>
        <v>75136.500075481803</v>
      </c>
      <c r="I106" s="3">
        <f t="shared" si="10"/>
        <v>-9.600256062469964E-2</v>
      </c>
      <c r="J106" s="52"/>
    </row>
    <row r="107" spans="1:10" x14ac:dyDescent="0.25">
      <c r="A107" s="25" t="s">
        <v>201</v>
      </c>
      <c r="B107" s="8" t="s">
        <v>298</v>
      </c>
      <c r="C107" s="15">
        <f>VLOOKUP($A107,RAW!$B$4:$S$283,17,FALSE)</f>
        <v>72563</v>
      </c>
      <c r="D107" s="15">
        <f>VLOOKUP($A107,RAW!$B$4:$S$283,18,FALSE)</f>
        <v>0</v>
      </c>
      <c r="E107" s="1">
        <f t="shared" si="6"/>
        <v>-72563</v>
      </c>
      <c r="F107" s="1">
        <f t="shared" si="11"/>
        <v>2596.6979253552167</v>
      </c>
      <c r="G107" s="16">
        <f t="shared" si="8"/>
        <v>-75159.697925355213</v>
      </c>
      <c r="H107" s="16">
        <f t="shared" si="9"/>
        <v>75159.697925355213</v>
      </c>
      <c r="I107" s="3">
        <f t="shared" si="10"/>
        <v>-1.0357854268064333</v>
      </c>
      <c r="J107" s="52"/>
    </row>
    <row r="108" spans="1:10" x14ac:dyDescent="0.25">
      <c r="A108" s="25" t="s">
        <v>239</v>
      </c>
      <c r="B108" s="8" t="s">
        <v>298</v>
      </c>
      <c r="C108" s="15">
        <f>VLOOKUP($A108,RAW!$B$4:$S$283,17,FALSE)</f>
        <v>372817</v>
      </c>
      <c r="D108" s="15">
        <f>VLOOKUP($A108,RAW!$B$4:$S$283,18,FALSE)</f>
        <v>370895</v>
      </c>
      <c r="E108" s="1">
        <f t="shared" si="6"/>
        <v>-1922</v>
      </c>
      <c r="F108" s="1">
        <f t="shared" si="11"/>
        <v>13341.41546569403</v>
      </c>
      <c r="G108" s="16">
        <f t="shared" si="8"/>
        <v>-15263.41546569403</v>
      </c>
      <c r="H108" s="16">
        <f t="shared" si="9"/>
        <v>15263.41546569403</v>
      </c>
      <c r="I108" s="3">
        <f t="shared" si="10"/>
        <v>-4.0940771117449121E-2</v>
      </c>
      <c r="J108" s="52"/>
    </row>
    <row r="109" spans="1:10" x14ac:dyDescent="0.25">
      <c r="A109" s="25" t="s">
        <v>259</v>
      </c>
      <c r="B109" s="8" t="s">
        <v>298</v>
      </c>
      <c r="C109" s="15">
        <f>VLOOKUP($A109,RAW!$B$4:$S$283,17,FALSE)</f>
        <v>60405</v>
      </c>
      <c r="D109" s="15">
        <f>VLOOKUP($A109,RAW!$B$4:$S$283,18,FALSE)</f>
        <v>60914</v>
      </c>
      <c r="E109" s="1">
        <f t="shared" si="6"/>
        <v>509</v>
      </c>
      <c r="F109" s="1">
        <f t="shared" si="11"/>
        <v>2161.6187062426011</v>
      </c>
      <c r="G109" s="16">
        <f t="shared" si="8"/>
        <v>-1652.6187062426011</v>
      </c>
      <c r="H109" s="16">
        <f t="shared" si="9"/>
        <v>1652.6187062426011</v>
      </c>
      <c r="I109" s="3">
        <f t="shared" si="10"/>
        <v>-2.7358972042754757E-2</v>
      </c>
      <c r="J109" s="52"/>
    </row>
    <row r="110" spans="1:10" x14ac:dyDescent="0.25">
      <c r="A110" s="25" t="s">
        <v>84</v>
      </c>
      <c r="B110" s="8" t="s">
        <v>298</v>
      </c>
      <c r="C110" s="15">
        <f>VLOOKUP($A110,RAW!$B$4:$S$283,17,FALSE)</f>
        <v>0</v>
      </c>
      <c r="D110" s="15">
        <f>VLOOKUP($A110,RAW!$B$4:$S$283,18,FALSE)</f>
        <v>0</v>
      </c>
      <c r="E110" s="1">
        <f t="shared" si="6"/>
        <v>0</v>
      </c>
      <c r="F110" s="1">
        <f t="shared" si="11"/>
        <v>0</v>
      </c>
      <c r="G110" s="16">
        <f t="shared" si="8"/>
        <v>0</v>
      </c>
      <c r="H110" s="16">
        <f t="shared" si="9"/>
        <v>0</v>
      </c>
      <c r="I110" s="3" t="str">
        <f t="shared" si="10"/>
        <v/>
      </c>
      <c r="J110" s="52"/>
    </row>
    <row r="111" spans="1:10" x14ac:dyDescent="0.25">
      <c r="A111" s="25" t="s">
        <v>135</v>
      </c>
      <c r="B111" s="8" t="s">
        <v>298</v>
      </c>
      <c r="C111" s="15">
        <f>VLOOKUP($A111,RAW!$B$4:$S$283,17,FALSE)</f>
        <v>1856648</v>
      </c>
      <c r="D111" s="15">
        <f>VLOOKUP($A111,RAW!$B$4:$S$283,18,FALSE)</f>
        <v>1768416</v>
      </c>
      <c r="E111" s="1">
        <f t="shared" si="6"/>
        <v>-88232</v>
      </c>
      <c r="F111" s="1">
        <f t="shared" si="11"/>
        <v>66440.941109310705</v>
      </c>
      <c r="G111" s="16">
        <f t="shared" si="8"/>
        <v>-154672.94110931072</v>
      </c>
      <c r="H111" s="16">
        <f t="shared" si="9"/>
        <v>154672.94110931072</v>
      </c>
      <c r="I111" s="3">
        <f t="shared" si="10"/>
        <v>-8.3307628106841322E-2</v>
      </c>
      <c r="J111" s="52"/>
    </row>
    <row r="112" spans="1:10" x14ac:dyDescent="0.25">
      <c r="A112" s="25" t="s">
        <v>41</v>
      </c>
      <c r="B112" s="8" t="s">
        <v>298</v>
      </c>
      <c r="C112" s="15">
        <f>VLOOKUP($A112,RAW!$B$4:$S$283,17,FALSE)</f>
        <v>51520</v>
      </c>
      <c r="D112" s="15">
        <f>VLOOKUP($A112,RAW!$B$4:$S$283,18,FALSE)</f>
        <v>46974</v>
      </c>
      <c r="E112" s="1">
        <f t="shared" si="6"/>
        <v>-4546</v>
      </c>
      <c r="F112" s="1">
        <f t="shared" si="11"/>
        <v>1843.6651890674416</v>
      </c>
      <c r="G112" s="16">
        <f t="shared" si="8"/>
        <v>-6389.665189067442</v>
      </c>
      <c r="H112" s="16">
        <f t="shared" si="9"/>
        <v>6389.665189067442</v>
      </c>
      <c r="I112" s="3">
        <f t="shared" si="10"/>
        <v>-0.12402300444618482</v>
      </c>
      <c r="J112" s="52"/>
    </row>
    <row r="113" spans="1:10" x14ac:dyDescent="0.25">
      <c r="A113" s="25" t="s">
        <v>136</v>
      </c>
      <c r="B113" s="8" t="s">
        <v>299</v>
      </c>
      <c r="C113" s="15">
        <f>VLOOKUP($A113,RAW!$B$4:$S$283,17,FALSE)</f>
        <v>9666</v>
      </c>
      <c r="D113" s="15">
        <f>VLOOKUP($A113,RAW!$B$4:$S$283,18,FALSE)</f>
        <v>9250</v>
      </c>
      <c r="E113" s="1">
        <f t="shared" si="6"/>
        <v>-416</v>
      </c>
      <c r="F113" s="1">
        <f t="shared" si="11"/>
        <v>345.90193551098389</v>
      </c>
      <c r="G113" s="16">
        <f t="shared" si="8"/>
        <v>-761.90193551098389</v>
      </c>
      <c r="H113" s="16">
        <f t="shared" si="9"/>
        <v>761.90193551098389</v>
      </c>
      <c r="I113" s="3">
        <f t="shared" si="10"/>
        <v>-7.8822877665113172E-2</v>
      </c>
      <c r="J113" s="52"/>
    </row>
    <row r="114" spans="1:10" x14ac:dyDescent="0.25">
      <c r="A114" s="25" t="s">
        <v>202</v>
      </c>
      <c r="B114" s="8" t="s">
        <v>298</v>
      </c>
      <c r="C114" s="15">
        <f>VLOOKUP($A114,RAW!$B$4:$S$283,17,FALSE)</f>
        <v>0</v>
      </c>
      <c r="D114" s="15">
        <f>VLOOKUP($A114,RAW!$B$4:$S$283,18,FALSE)</f>
        <v>0</v>
      </c>
      <c r="E114" s="1">
        <f t="shared" si="6"/>
        <v>0</v>
      </c>
      <c r="F114" s="1">
        <f t="shared" si="11"/>
        <v>0</v>
      </c>
      <c r="G114" s="16">
        <f t="shared" si="8"/>
        <v>0</v>
      </c>
      <c r="H114" s="16">
        <f t="shared" si="9"/>
        <v>0</v>
      </c>
      <c r="I114" s="3" t="str">
        <f t="shared" si="10"/>
        <v/>
      </c>
      <c r="J114" s="52"/>
    </row>
    <row r="115" spans="1:10" x14ac:dyDescent="0.25">
      <c r="A115" s="25" t="s">
        <v>42</v>
      </c>
      <c r="B115" s="8" t="s">
        <v>298</v>
      </c>
      <c r="C115" s="15">
        <f>VLOOKUP($A115,RAW!$B$4:$S$283,17,FALSE)</f>
        <v>44381</v>
      </c>
      <c r="D115" s="15">
        <f>VLOOKUP($A115,RAW!$B$4:$S$283,18,FALSE)</f>
        <v>41638</v>
      </c>
      <c r="E115" s="1">
        <f t="shared" si="6"/>
        <v>-2743</v>
      </c>
      <c r="F115" s="1">
        <f t="shared" si="11"/>
        <v>1588.1930270963146</v>
      </c>
      <c r="G115" s="16">
        <f t="shared" si="8"/>
        <v>-4331.1930270963148</v>
      </c>
      <c r="H115" s="16">
        <f t="shared" si="9"/>
        <v>4331.1930270963148</v>
      </c>
      <c r="I115" s="3">
        <f t="shared" si="10"/>
        <v>-9.7591154482691123E-2</v>
      </c>
      <c r="J115" s="52"/>
    </row>
    <row r="116" spans="1:10" x14ac:dyDescent="0.25">
      <c r="A116" s="25" t="s">
        <v>203</v>
      </c>
      <c r="B116" s="8" t="s">
        <v>298</v>
      </c>
      <c r="C116" s="15">
        <f>VLOOKUP($A116,RAW!$B$4:$S$283,17,FALSE)</f>
        <v>0</v>
      </c>
      <c r="D116" s="15">
        <f>VLOOKUP($A116,RAW!$B$4:$S$283,18,FALSE)</f>
        <v>0</v>
      </c>
      <c r="E116" s="1">
        <f t="shared" si="6"/>
        <v>0</v>
      </c>
      <c r="F116" s="1">
        <f t="shared" si="11"/>
        <v>0</v>
      </c>
      <c r="G116" s="16">
        <f t="shared" si="8"/>
        <v>0</v>
      </c>
      <c r="H116" s="16">
        <f t="shared" si="9"/>
        <v>0</v>
      </c>
      <c r="I116" s="3" t="str">
        <f t="shared" si="10"/>
        <v/>
      </c>
      <c r="J116" s="52"/>
    </row>
    <row r="117" spans="1:10" x14ac:dyDescent="0.25">
      <c r="A117" s="25" t="s">
        <v>137</v>
      </c>
      <c r="B117" s="8" t="s">
        <v>298</v>
      </c>
      <c r="C117" s="15">
        <f>VLOOKUP($A117,RAW!$B$4:$S$283,17,FALSE)</f>
        <v>0</v>
      </c>
      <c r="D117" s="15">
        <f>VLOOKUP($A117,RAW!$B$4:$S$283,18,FALSE)</f>
        <v>0</v>
      </c>
      <c r="E117" s="1">
        <f t="shared" si="6"/>
        <v>0</v>
      </c>
      <c r="F117" s="1">
        <f t="shared" si="11"/>
        <v>0</v>
      </c>
      <c r="G117" s="16">
        <f t="shared" si="8"/>
        <v>0</v>
      </c>
      <c r="H117" s="16">
        <f t="shared" si="9"/>
        <v>0</v>
      </c>
      <c r="I117" s="3" t="str">
        <f t="shared" si="10"/>
        <v/>
      </c>
      <c r="J117" s="52"/>
    </row>
    <row r="118" spans="1:10" x14ac:dyDescent="0.25">
      <c r="A118" s="25" t="s">
        <v>260</v>
      </c>
      <c r="B118" s="8" t="s">
        <v>298</v>
      </c>
      <c r="C118" s="15">
        <f>VLOOKUP($A118,RAW!$B$4:$S$283,17,FALSE)</f>
        <v>0</v>
      </c>
      <c r="D118" s="15">
        <f>VLOOKUP($A118,RAW!$B$4:$S$283,18,FALSE)</f>
        <v>0</v>
      </c>
      <c r="E118" s="1">
        <f t="shared" si="6"/>
        <v>0</v>
      </c>
      <c r="F118" s="1">
        <f t="shared" si="11"/>
        <v>0</v>
      </c>
      <c r="G118" s="16">
        <f t="shared" si="8"/>
        <v>0</v>
      </c>
      <c r="H118" s="16">
        <f t="shared" si="9"/>
        <v>0</v>
      </c>
      <c r="I118" s="3" t="str">
        <f t="shared" si="10"/>
        <v/>
      </c>
      <c r="J118" s="52"/>
    </row>
    <row r="119" spans="1:10" x14ac:dyDescent="0.25">
      <c r="A119" s="25" t="s">
        <v>261</v>
      </c>
      <c r="B119" s="8" t="s">
        <v>298</v>
      </c>
      <c r="C119" s="15">
        <f>VLOOKUP($A119,RAW!$B$4:$S$283,17,FALSE)</f>
        <v>1885856</v>
      </c>
      <c r="D119" s="15">
        <f>VLOOKUP($A119,RAW!$B$4:$S$283,18,FALSE)</f>
        <v>1849854</v>
      </c>
      <c r="E119" s="1">
        <f t="shared" si="6"/>
        <v>-36002</v>
      </c>
      <c r="F119" s="1">
        <f t="shared" si="11"/>
        <v>67486.161855473008</v>
      </c>
      <c r="G119" s="16">
        <f t="shared" si="8"/>
        <v>-103488.16185547301</v>
      </c>
      <c r="H119" s="16">
        <f t="shared" si="9"/>
        <v>103488.16185547301</v>
      </c>
      <c r="I119" s="3">
        <f t="shared" si="10"/>
        <v>-5.4875961820771577E-2</v>
      </c>
      <c r="J119" s="52"/>
    </row>
    <row r="120" spans="1:10" x14ac:dyDescent="0.25">
      <c r="A120" s="25" t="s">
        <v>50</v>
      </c>
      <c r="B120" s="8" t="s">
        <v>299</v>
      </c>
      <c r="C120" s="15">
        <f>VLOOKUP($A120,RAW!$B$4:$S$283,17,FALSE)</f>
        <v>79693</v>
      </c>
      <c r="D120" s="15">
        <f>VLOOKUP($A120,RAW!$B$4:$S$283,18,FALSE)</f>
        <v>83382</v>
      </c>
      <c r="E120" s="1">
        <f t="shared" si="6"/>
        <v>3689</v>
      </c>
      <c r="F120" s="1">
        <f t="shared" si="11"/>
        <v>2851.848018485086</v>
      </c>
      <c r="G120" s="16">
        <f t="shared" si="8"/>
        <v>837.15198151491404</v>
      </c>
      <c r="H120" s="16">
        <f t="shared" si="9"/>
        <v>837.15198151491404</v>
      </c>
      <c r="I120" s="3">
        <f t="shared" si="10"/>
        <v>1.0504711599700275E-2</v>
      </c>
      <c r="J120" s="52"/>
    </row>
    <row r="121" spans="1:10" x14ac:dyDescent="0.25">
      <c r="A121" s="25" t="s">
        <v>138</v>
      </c>
      <c r="B121" s="8" t="s">
        <v>298</v>
      </c>
      <c r="C121" s="15">
        <f>VLOOKUP($A121,RAW!$B$4:$S$283,17,FALSE)</f>
        <v>52145</v>
      </c>
      <c r="D121" s="15">
        <f>VLOOKUP($A121,RAW!$B$4:$S$283,18,FALSE)</f>
        <v>47146</v>
      </c>
      <c r="E121" s="1">
        <f t="shared" si="6"/>
        <v>-4999</v>
      </c>
      <c r="F121" s="1">
        <f t="shared" si="11"/>
        <v>1866.0310808214624</v>
      </c>
      <c r="G121" s="16">
        <f t="shared" si="8"/>
        <v>-6865.0310808214626</v>
      </c>
      <c r="H121" s="16">
        <f t="shared" si="9"/>
        <v>6865.0310808214626</v>
      </c>
      <c r="I121" s="3">
        <f t="shared" si="10"/>
        <v>-0.13165271993137334</v>
      </c>
      <c r="J121" s="52"/>
    </row>
    <row r="122" spans="1:10" x14ac:dyDescent="0.25">
      <c r="A122" s="25" t="s">
        <v>240</v>
      </c>
      <c r="B122" s="8" t="s">
        <v>298</v>
      </c>
      <c r="C122" s="15">
        <f>VLOOKUP($A122,RAW!$B$4:$S$283,17,FALSE)</f>
        <v>1932129</v>
      </c>
      <c r="D122" s="15">
        <f>VLOOKUP($A122,RAW!$B$4:$S$283,18,FALSE)</f>
        <v>1942441</v>
      </c>
      <c r="E122" s="1">
        <f t="shared" si="6"/>
        <v>10312</v>
      </c>
      <c r="F122" s="1">
        <f t="shared" si="11"/>
        <v>69142.060910087093</v>
      </c>
      <c r="G122" s="16">
        <f t="shared" si="8"/>
        <v>-58830.060910087093</v>
      </c>
      <c r="H122" s="16">
        <f t="shared" si="9"/>
        <v>58830.060910087093</v>
      </c>
      <c r="I122" s="3">
        <f t="shared" si="10"/>
        <v>-3.044830904669776E-2</v>
      </c>
      <c r="J122" s="52"/>
    </row>
    <row r="123" spans="1:10" x14ac:dyDescent="0.25">
      <c r="A123" s="25" t="s">
        <v>139</v>
      </c>
      <c r="B123" s="8" t="s">
        <v>298</v>
      </c>
      <c r="C123" s="15">
        <f>VLOOKUP($A123,RAW!$B$4:$S$283,17,FALSE)</f>
        <v>9790</v>
      </c>
      <c r="D123" s="15">
        <f>VLOOKUP($A123,RAW!$B$4:$S$283,18,FALSE)</f>
        <v>0</v>
      </c>
      <c r="E123" s="1">
        <f t="shared" si="6"/>
        <v>-9790</v>
      </c>
      <c r="F123" s="1">
        <f t="shared" si="11"/>
        <v>350.33932843498167</v>
      </c>
      <c r="G123" s="16">
        <f t="shared" si="8"/>
        <v>-10140.339328434982</v>
      </c>
      <c r="H123" s="16">
        <f t="shared" si="9"/>
        <v>10140.339328434982</v>
      </c>
      <c r="I123" s="3">
        <f t="shared" si="10"/>
        <v>-1.0357854268064333</v>
      </c>
      <c r="J123" s="52"/>
    </row>
    <row r="124" spans="1:10" x14ac:dyDescent="0.25">
      <c r="A124" s="25" t="s">
        <v>204</v>
      </c>
      <c r="B124" s="8" t="s">
        <v>298</v>
      </c>
      <c r="C124" s="15">
        <f>VLOOKUP($A124,RAW!$B$4:$S$283,17,FALSE)</f>
        <v>0</v>
      </c>
      <c r="D124" s="15">
        <f>VLOOKUP($A124,RAW!$B$4:$S$283,18,FALSE)</f>
        <v>0</v>
      </c>
      <c r="E124" s="1">
        <f t="shared" si="6"/>
        <v>0</v>
      </c>
      <c r="F124" s="1">
        <f t="shared" si="11"/>
        <v>0</v>
      </c>
      <c r="G124" s="16">
        <f t="shared" si="8"/>
        <v>0</v>
      </c>
      <c r="H124" s="16">
        <f t="shared" si="9"/>
        <v>0</v>
      </c>
      <c r="I124" s="3" t="str">
        <f t="shared" si="10"/>
        <v/>
      </c>
      <c r="J124" s="52"/>
    </row>
    <row r="125" spans="1:10" x14ac:dyDescent="0.25">
      <c r="A125" s="25" t="s">
        <v>241</v>
      </c>
      <c r="B125" s="8" t="s">
        <v>298</v>
      </c>
      <c r="C125" s="15">
        <f>VLOOKUP($A125,RAW!$B$4:$S$283,17,FALSE)</f>
        <v>148111</v>
      </c>
      <c r="D125" s="15">
        <f>VLOOKUP($A125,RAW!$B$4:$S$283,18,FALSE)</f>
        <v>160547</v>
      </c>
      <c r="E125" s="1">
        <f t="shared" si="6"/>
        <v>12436</v>
      </c>
      <c r="F125" s="1">
        <f t="shared" si="11"/>
        <v>5300.2153497276367</v>
      </c>
      <c r="G125" s="16">
        <f t="shared" si="8"/>
        <v>7135.7846502723633</v>
      </c>
      <c r="H125" s="16">
        <f t="shared" si="9"/>
        <v>7135.7846502723633</v>
      </c>
      <c r="I125" s="3">
        <f t="shared" si="10"/>
        <v>4.8178627180103864E-2</v>
      </c>
      <c r="J125" s="52"/>
    </row>
    <row r="126" spans="1:10" x14ac:dyDescent="0.25">
      <c r="A126" s="25" t="s">
        <v>225</v>
      </c>
      <c r="B126" s="8" t="s">
        <v>299</v>
      </c>
      <c r="C126" s="15">
        <f>VLOOKUP($A126,RAW!$B$4:$S$283,17,FALSE)</f>
        <v>0</v>
      </c>
      <c r="D126" s="15">
        <f>VLOOKUP($A126,RAW!$B$4:$S$283,18,FALSE)</f>
        <v>0</v>
      </c>
      <c r="E126" s="1">
        <f t="shared" si="6"/>
        <v>0</v>
      </c>
      <c r="F126" s="1">
        <f t="shared" si="11"/>
        <v>0</v>
      </c>
      <c r="G126" s="16">
        <f t="shared" si="8"/>
        <v>0</v>
      </c>
      <c r="H126" s="16">
        <f t="shared" si="9"/>
        <v>0</v>
      </c>
      <c r="I126" s="3" t="str">
        <f t="shared" si="10"/>
        <v/>
      </c>
      <c r="J126" s="52"/>
    </row>
    <row r="127" spans="1:10" x14ac:dyDescent="0.25">
      <c r="A127" s="25" t="s">
        <v>118</v>
      </c>
      <c r="B127" s="8" t="s">
        <v>299</v>
      </c>
      <c r="C127" s="15">
        <f>VLOOKUP($A127,RAW!$B$4:$S$283,17,FALSE)</f>
        <v>0</v>
      </c>
      <c r="D127" s="15">
        <f>VLOOKUP($A127,RAW!$B$4:$S$283,18,FALSE)</f>
        <v>0</v>
      </c>
      <c r="E127" s="1">
        <f t="shared" si="6"/>
        <v>0</v>
      </c>
      <c r="F127" s="1">
        <f t="shared" si="11"/>
        <v>0</v>
      </c>
      <c r="G127" s="16">
        <f t="shared" si="8"/>
        <v>0</v>
      </c>
      <c r="H127" s="16">
        <f t="shared" si="9"/>
        <v>0</v>
      </c>
      <c r="I127" s="3" t="str">
        <f t="shared" si="10"/>
        <v/>
      </c>
      <c r="J127" s="52"/>
    </row>
    <row r="128" spans="1:10" x14ac:dyDescent="0.25">
      <c r="A128" s="25" t="s">
        <v>141</v>
      </c>
      <c r="B128" s="8" t="s">
        <v>298</v>
      </c>
      <c r="C128" s="15">
        <f>VLOOKUP($A128,RAW!$B$4:$S$283,17,FALSE)</f>
        <v>120591</v>
      </c>
      <c r="D128" s="15">
        <f>VLOOKUP($A128,RAW!$B$4:$S$283,18,FALSE)</f>
        <v>110584</v>
      </c>
      <c r="E128" s="1">
        <f t="shared" si="6"/>
        <v>-10007</v>
      </c>
      <c r="F128" s="1">
        <f t="shared" si="11"/>
        <v>4315.4004040145937</v>
      </c>
      <c r="G128" s="16">
        <f t="shared" si="8"/>
        <v>-14322.400404014594</v>
      </c>
      <c r="H128" s="16">
        <f t="shared" si="9"/>
        <v>14322.400404014594</v>
      </c>
      <c r="I128" s="3">
        <f t="shared" si="10"/>
        <v>-0.118768402318702</v>
      </c>
      <c r="J128" s="52"/>
    </row>
    <row r="129" spans="1:10" x14ac:dyDescent="0.25">
      <c r="A129" s="25" t="s">
        <v>85</v>
      </c>
      <c r="B129" s="8" t="s">
        <v>298</v>
      </c>
      <c r="C129" s="15">
        <f>VLOOKUP($A129,RAW!$B$4:$S$283,17,FALSE)</f>
        <v>293415</v>
      </c>
      <c r="D129" s="15">
        <f>VLOOKUP($A129,RAW!$B$4:$S$283,18,FALSE)</f>
        <v>328453</v>
      </c>
      <c r="E129" s="1">
        <f t="shared" si="6"/>
        <v>35038</v>
      </c>
      <c r="F129" s="1">
        <f t="shared" si="11"/>
        <v>10499.981006409616</v>
      </c>
      <c r="G129" s="16">
        <f t="shared" si="8"/>
        <v>24538.018993590384</v>
      </c>
      <c r="H129" s="16">
        <f t="shared" si="9"/>
        <v>24538.018993590384</v>
      </c>
      <c r="I129" s="3">
        <f t="shared" si="10"/>
        <v>8.3629054389142962E-2</v>
      </c>
      <c r="J129" s="52"/>
    </row>
    <row r="130" spans="1:10" x14ac:dyDescent="0.25">
      <c r="A130" s="25" t="s">
        <v>140</v>
      </c>
      <c r="B130" s="8" t="s">
        <v>298</v>
      </c>
      <c r="C130" s="15">
        <f>VLOOKUP($A130,RAW!$B$4:$S$283,17,FALSE)</f>
        <v>0</v>
      </c>
      <c r="D130" s="15">
        <f>VLOOKUP($A130,RAW!$B$4:$S$283,18,FALSE)</f>
        <v>0</v>
      </c>
      <c r="E130" s="1">
        <f t="shared" si="6"/>
        <v>0</v>
      </c>
      <c r="F130" s="1">
        <f t="shared" si="11"/>
        <v>0</v>
      </c>
      <c r="G130" s="16">
        <f t="shared" si="8"/>
        <v>0</v>
      </c>
      <c r="H130" s="16">
        <f t="shared" si="9"/>
        <v>0</v>
      </c>
      <c r="I130" s="3" t="str">
        <f t="shared" si="10"/>
        <v/>
      </c>
      <c r="J130" s="52"/>
    </row>
    <row r="131" spans="1:10" x14ac:dyDescent="0.25">
      <c r="A131" s="25" t="s">
        <v>119</v>
      </c>
      <c r="B131" s="8" t="s">
        <v>298</v>
      </c>
      <c r="C131" s="15">
        <f>VLOOKUP($A131,RAW!$B$4:$S$283,17,FALSE)</f>
        <v>1411073</v>
      </c>
      <c r="D131" s="15">
        <f>VLOOKUP($A131,RAW!$B$4:$S$283,18,FALSE)</f>
        <v>1566341</v>
      </c>
      <c r="E131" s="1">
        <f t="shared" ref="E131:E193" si="12">D131-C131</f>
        <v>155268</v>
      </c>
      <c r="F131" s="1">
        <f t="shared" ref="F131:F162" si="13">+C131*E$260</f>
        <v>50495.849560034207</v>
      </c>
      <c r="G131" s="16">
        <f t="shared" ref="G131:G193" si="14">+E131-F131</f>
        <v>104772.1504399658</v>
      </c>
      <c r="H131" s="16">
        <f t="shared" ref="H131:H193" si="15">ABS(G131)</f>
        <v>104772.1504399658</v>
      </c>
      <c r="I131" s="3">
        <f t="shared" si="10"/>
        <v>7.4249985961013926E-2</v>
      </c>
      <c r="J131" s="52"/>
    </row>
    <row r="132" spans="1:10" x14ac:dyDescent="0.25">
      <c r="A132" s="25" t="s">
        <v>242</v>
      </c>
      <c r="B132" s="8" t="s">
        <v>298</v>
      </c>
      <c r="C132" s="15">
        <f>VLOOKUP($A132,RAW!$B$4:$S$283,17,FALSE)</f>
        <v>3584439</v>
      </c>
      <c r="D132" s="15">
        <f>VLOOKUP($A132,RAW!$B$4:$S$283,18,FALSE)</f>
        <v>3575499</v>
      </c>
      <c r="E132" s="1">
        <f t="shared" si="12"/>
        <v>-8940</v>
      </c>
      <c r="F132" s="1">
        <f t="shared" si="13"/>
        <v>128270.67947662483</v>
      </c>
      <c r="G132" s="16">
        <f t="shared" si="14"/>
        <v>-137210.67947662482</v>
      </c>
      <c r="H132" s="16">
        <f t="shared" si="15"/>
        <v>137210.67947662482</v>
      </c>
      <c r="I132" s="3">
        <f t="shared" ref="I132:I194" si="16">IFERROR(+G132/C132,"")</f>
        <v>-3.8279540948144133E-2</v>
      </c>
      <c r="J132" s="52"/>
    </row>
    <row r="133" spans="1:10" x14ac:dyDescent="0.25">
      <c r="A133" s="25" t="s">
        <v>142</v>
      </c>
      <c r="B133" s="8" t="s">
        <v>298</v>
      </c>
      <c r="C133" s="15">
        <f>VLOOKUP($A133,RAW!$B$4:$S$283,17,FALSE)</f>
        <v>121162</v>
      </c>
      <c r="D133" s="15">
        <f>VLOOKUP($A133,RAW!$B$4:$S$283,18,FALSE)</f>
        <v>130007</v>
      </c>
      <c r="E133" s="1">
        <f t="shared" si="12"/>
        <v>8845</v>
      </c>
      <c r="F133" s="1">
        <f t="shared" si="13"/>
        <v>4335.8338827210673</v>
      </c>
      <c r="G133" s="16">
        <f t="shared" si="14"/>
        <v>4509.1661172789327</v>
      </c>
      <c r="H133" s="16">
        <f t="shared" si="15"/>
        <v>4509.1661172789327</v>
      </c>
      <c r="I133" s="3">
        <f t="shared" si="16"/>
        <v>3.7216009287391529E-2</v>
      </c>
      <c r="J133" s="52"/>
    </row>
    <row r="134" spans="1:10" x14ac:dyDescent="0.25">
      <c r="A134" s="25" t="s">
        <v>143</v>
      </c>
      <c r="B134" s="8" t="s">
        <v>299</v>
      </c>
      <c r="C134" s="15">
        <f>VLOOKUP($A134,RAW!$B$4:$S$283,17,FALSE)</f>
        <v>0</v>
      </c>
      <c r="D134" s="15">
        <f>VLOOKUP($A134,RAW!$B$4:$S$283,18,FALSE)</f>
        <v>0</v>
      </c>
      <c r="E134" s="1">
        <f t="shared" si="12"/>
        <v>0</v>
      </c>
      <c r="F134" s="1">
        <f t="shared" si="13"/>
        <v>0</v>
      </c>
      <c r="G134" s="16">
        <f t="shared" si="14"/>
        <v>0</v>
      </c>
      <c r="H134" s="16">
        <f t="shared" si="15"/>
        <v>0</v>
      </c>
      <c r="I134" s="3" t="str">
        <f t="shared" si="16"/>
        <v/>
      </c>
      <c r="J134" s="52"/>
    </row>
    <row r="135" spans="1:10" x14ac:dyDescent="0.25">
      <c r="A135" s="25" t="s">
        <v>265</v>
      </c>
      <c r="B135" s="8" t="s">
        <v>298</v>
      </c>
      <c r="C135" s="15">
        <f>VLOOKUP($A135,RAW!$B$4:$S$283,17,FALSE)</f>
        <v>6622531</v>
      </c>
      <c r="D135" s="15">
        <f>VLOOKUP($A135,RAW!$B$4:$S$283,18,FALSE)</f>
        <v>6807651</v>
      </c>
      <c r="E135" s="1">
        <f t="shared" si="12"/>
        <v>185120</v>
      </c>
      <c r="F135" s="1">
        <f t="shared" si="13"/>
        <v>236990.0983738353</v>
      </c>
      <c r="G135" s="16">
        <f t="shared" si="14"/>
        <v>-51870.098373835295</v>
      </c>
      <c r="H135" s="16">
        <f t="shared" si="15"/>
        <v>51870.098373835295</v>
      </c>
      <c r="I135" s="3">
        <f t="shared" si="16"/>
        <v>-7.8323677720550187E-3</v>
      </c>
      <c r="J135" s="52"/>
    </row>
    <row r="136" spans="1:10" x14ac:dyDescent="0.25">
      <c r="A136" s="25" t="s">
        <v>226</v>
      </c>
      <c r="B136" s="8" t="s">
        <v>299</v>
      </c>
      <c r="C136" s="15">
        <f>VLOOKUP($A136,RAW!$B$4:$S$283,17,FALSE)</f>
        <v>0</v>
      </c>
      <c r="D136" s="15">
        <f>VLOOKUP($A136,RAW!$B$4:$S$283,18,FALSE)</f>
        <v>0</v>
      </c>
      <c r="E136" s="1">
        <f t="shared" si="12"/>
        <v>0</v>
      </c>
      <c r="F136" s="1">
        <f t="shared" si="13"/>
        <v>0</v>
      </c>
      <c r="G136" s="16">
        <f t="shared" si="14"/>
        <v>0</v>
      </c>
      <c r="H136" s="16">
        <f t="shared" si="15"/>
        <v>0</v>
      </c>
      <c r="I136" s="3" t="str">
        <f t="shared" si="16"/>
        <v/>
      </c>
      <c r="J136" s="52"/>
    </row>
    <row r="137" spans="1:10" x14ac:dyDescent="0.25">
      <c r="A137" s="25" t="s">
        <v>205</v>
      </c>
      <c r="B137" s="8" t="s">
        <v>298</v>
      </c>
      <c r="C137" s="15">
        <f>VLOOKUP($A137,RAW!$B$4:$S$283,17,FALSE)</f>
        <v>334892</v>
      </c>
      <c r="D137" s="15">
        <f>VLOOKUP($A137,RAW!$B$4:$S$283,18,FALSE)</f>
        <v>314498</v>
      </c>
      <c r="E137" s="1">
        <f t="shared" si="12"/>
        <v>-20394</v>
      </c>
      <c r="F137" s="1">
        <f t="shared" si="13"/>
        <v>11984.253154060048</v>
      </c>
      <c r="G137" s="16">
        <f t="shared" si="14"/>
        <v>-32378.253154060047</v>
      </c>
      <c r="H137" s="16">
        <f t="shared" si="15"/>
        <v>32378.253154060047</v>
      </c>
      <c r="I137" s="3">
        <f t="shared" si="16"/>
        <v>-9.6682671291222377E-2</v>
      </c>
      <c r="J137" s="52"/>
    </row>
    <row r="138" spans="1:10" x14ac:dyDescent="0.25">
      <c r="A138" s="25" t="s">
        <v>43</v>
      </c>
      <c r="B138" s="8" t="s">
        <v>298</v>
      </c>
      <c r="C138" s="15">
        <f>VLOOKUP($A138,RAW!$B$4:$S$283,17,FALSE)</f>
        <v>1153619</v>
      </c>
      <c r="D138" s="15">
        <f>VLOOKUP($A138,RAW!$B$4:$S$283,18,FALSE)</f>
        <v>1265582</v>
      </c>
      <c r="E138" s="1">
        <f t="shared" si="12"/>
        <v>111963</v>
      </c>
      <c r="F138" s="1">
        <f t="shared" si="13"/>
        <v>41282.748287010734</v>
      </c>
      <c r="G138" s="16">
        <f t="shared" si="14"/>
        <v>70680.251712989266</v>
      </c>
      <c r="H138" s="16">
        <f t="shared" si="15"/>
        <v>70680.251712989266</v>
      </c>
      <c r="I138" s="3">
        <f t="shared" si="16"/>
        <v>6.1268279833280544E-2</v>
      </c>
      <c r="J138" s="52"/>
    </row>
    <row r="139" spans="1:10" x14ac:dyDescent="0.25">
      <c r="A139" s="25" t="s">
        <v>44</v>
      </c>
      <c r="B139" s="8" t="s">
        <v>298</v>
      </c>
      <c r="C139" s="15">
        <f>VLOOKUP($A139,RAW!$B$4:$S$283,17,FALSE)</f>
        <v>200536</v>
      </c>
      <c r="D139" s="15">
        <f>VLOOKUP($A139,RAW!$B$4:$S$283,18,FALSE)</f>
        <v>215867</v>
      </c>
      <c r="E139" s="1">
        <f t="shared" si="12"/>
        <v>15331</v>
      </c>
      <c r="F139" s="1">
        <f t="shared" si="13"/>
        <v>7176.2663500549006</v>
      </c>
      <c r="G139" s="16">
        <f t="shared" si="14"/>
        <v>8154.7336499450994</v>
      </c>
      <c r="H139" s="16">
        <f t="shared" si="15"/>
        <v>8154.7336499450994</v>
      </c>
      <c r="I139" s="3">
        <f t="shared" si="16"/>
        <v>4.0664686888863343E-2</v>
      </c>
      <c r="J139" s="52"/>
    </row>
    <row r="140" spans="1:10" x14ac:dyDescent="0.25">
      <c r="A140" s="25" t="s">
        <v>144</v>
      </c>
      <c r="B140" s="8" t="s">
        <v>299</v>
      </c>
      <c r="C140" s="15">
        <f>VLOOKUP($A140,RAW!$B$4:$S$283,17,FALSE)</f>
        <v>529874</v>
      </c>
      <c r="D140" s="15">
        <f>VLOOKUP($A140,RAW!$B$4:$S$283,18,FALSE)</f>
        <v>509176</v>
      </c>
      <c r="E140" s="1">
        <f t="shared" si="12"/>
        <v>-20698</v>
      </c>
      <c r="F140" s="1">
        <f t="shared" si="13"/>
        <v>18961.767243632017</v>
      </c>
      <c r="G140" s="16">
        <f t="shared" si="14"/>
        <v>-39659.767243632014</v>
      </c>
      <c r="H140" s="16">
        <f t="shared" si="15"/>
        <v>39659.767243632014</v>
      </c>
      <c r="I140" s="3">
        <f t="shared" si="16"/>
        <v>-7.4847543460581215E-2</v>
      </c>
      <c r="J140" s="52"/>
    </row>
    <row r="141" spans="1:10" x14ac:dyDescent="0.25">
      <c r="A141" s="25" t="s">
        <v>145</v>
      </c>
      <c r="B141" s="8" t="s">
        <v>299</v>
      </c>
      <c r="C141" s="15">
        <f>VLOOKUP($A141,RAW!$B$4:$S$283,17,FALSE)</f>
        <v>59808</v>
      </c>
      <c r="D141" s="15">
        <f>VLOOKUP($A141,RAW!$B$4:$S$283,18,FALSE)</f>
        <v>51244</v>
      </c>
      <c r="E141" s="1">
        <f t="shared" si="12"/>
        <v>-8564</v>
      </c>
      <c r="F141" s="1">
        <f t="shared" si="13"/>
        <v>2140.2548064391603</v>
      </c>
      <c r="G141" s="16">
        <f t="shared" si="14"/>
        <v>-10704.254806439159</v>
      </c>
      <c r="H141" s="16">
        <f t="shared" si="15"/>
        <v>10704.254806439159</v>
      </c>
      <c r="I141" s="3">
        <f t="shared" si="16"/>
        <v>-0.17897697308786717</v>
      </c>
      <c r="J141" s="52"/>
    </row>
    <row r="142" spans="1:10" x14ac:dyDescent="0.25">
      <c r="A142" s="25" t="s">
        <v>146</v>
      </c>
      <c r="C142" s="15">
        <f>VLOOKUP($A142,RAW!$B$4:$S$283,17,FALSE)</f>
        <v>0</v>
      </c>
      <c r="D142" s="15">
        <f>VLOOKUP($A142,RAW!$B$4:$S$283,18,FALSE)</f>
        <v>0</v>
      </c>
      <c r="E142" s="1">
        <f t="shared" si="12"/>
        <v>0</v>
      </c>
      <c r="F142" s="1">
        <f t="shared" si="13"/>
        <v>0</v>
      </c>
      <c r="G142" s="16">
        <f t="shared" si="14"/>
        <v>0</v>
      </c>
      <c r="H142" s="16">
        <f t="shared" si="15"/>
        <v>0</v>
      </c>
      <c r="I142" s="3" t="str">
        <f t="shared" si="16"/>
        <v/>
      </c>
      <c r="J142" s="52"/>
    </row>
    <row r="143" spans="1:10" x14ac:dyDescent="0.25">
      <c r="A143" s="25" t="s">
        <v>262</v>
      </c>
      <c r="B143" s="8" t="s">
        <v>299</v>
      </c>
      <c r="C143" s="15">
        <f>VLOOKUP($A143,RAW!$B$4:$S$283,17,FALSE)</f>
        <v>0</v>
      </c>
      <c r="D143" s="15">
        <f>VLOOKUP($A143,RAW!$B$4:$S$283,18,FALSE)</f>
        <v>0</v>
      </c>
      <c r="E143" s="1">
        <f t="shared" si="12"/>
        <v>0</v>
      </c>
      <c r="F143" s="1">
        <f t="shared" si="13"/>
        <v>0</v>
      </c>
      <c r="G143" s="16">
        <f t="shared" si="14"/>
        <v>0</v>
      </c>
      <c r="H143" s="16">
        <f t="shared" si="15"/>
        <v>0</v>
      </c>
      <c r="I143" s="3" t="str">
        <f t="shared" si="16"/>
        <v/>
      </c>
      <c r="J143" s="52"/>
    </row>
    <row r="144" spans="1:10" x14ac:dyDescent="0.25">
      <c r="A144" s="25" t="s">
        <v>147</v>
      </c>
      <c r="C144" s="15">
        <f>VLOOKUP($A144,RAW!$B$4:$S$283,17,FALSE)</f>
        <v>0</v>
      </c>
      <c r="D144" s="15">
        <f>VLOOKUP($A144,RAW!$B$4:$S$283,18,FALSE)</f>
        <v>0</v>
      </c>
      <c r="E144" s="1">
        <f t="shared" si="12"/>
        <v>0</v>
      </c>
      <c r="F144" s="1">
        <f t="shared" si="13"/>
        <v>0</v>
      </c>
      <c r="G144" s="16">
        <f t="shared" si="14"/>
        <v>0</v>
      </c>
      <c r="H144" s="16">
        <f t="shared" si="15"/>
        <v>0</v>
      </c>
      <c r="I144" s="3" t="str">
        <f t="shared" si="16"/>
        <v/>
      </c>
      <c r="J144" s="52"/>
    </row>
    <row r="145" spans="1:10" x14ac:dyDescent="0.25">
      <c r="A145" s="25" t="s">
        <v>263</v>
      </c>
      <c r="B145" s="8" t="s">
        <v>299</v>
      </c>
      <c r="C145" s="15">
        <f>VLOOKUP($A145,RAW!$B$4:$S$283,17,FALSE)</f>
        <v>98914</v>
      </c>
      <c r="D145" s="15">
        <f>VLOOKUP($A145,RAW!$B$4:$S$283,18,FALSE)</f>
        <v>82828</v>
      </c>
      <c r="E145" s="1">
        <f t="shared" si="12"/>
        <v>-16086</v>
      </c>
      <c r="F145" s="1">
        <f t="shared" si="13"/>
        <v>3539.6797071315395</v>
      </c>
      <c r="G145" s="16">
        <f t="shared" si="14"/>
        <v>-19625.679707131538</v>
      </c>
      <c r="H145" s="16">
        <f t="shared" si="15"/>
        <v>19625.679707131538</v>
      </c>
      <c r="I145" s="3">
        <f t="shared" si="16"/>
        <v>-0.19841154646593542</v>
      </c>
      <c r="J145" s="52"/>
    </row>
    <row r="146" spans="1:10" x14ac:dyDescent="0.25">
      <c r="A146" s="25" t="s">
        <v>7</v>
      </c>
      <c r="B146" s="8" t="s">
        <v>298</v>
      </c>
      <c r="C146" s="15">
        <f>VLOOKUP($A146,RAW!$B$4:$S$283,17,FALSE)</f>
        <v>421726</v>
      </c>
      <c r="D146" s="15">
        <f>VLOOKUP($A146,RAW!$B$4:$S$283,18,FALSE)</f>
        <v>411141</v>
      </c>
      <c r="E146" s="1">
        <f t="shared" si="12"/>
        <v>-10585</v>
      </c>
      <c r="F146" s="1">
        <f t="shared" si="13"/>
        <v>15091.644905369874</v>
      </c>
      <c r="G146" s="16">
        <f t="shared" si="14"/>
        <v>-25676.644905369874</v>
      </c>
      <c r="H146" s="16">
        <f t="shared" si="15"/>
        <v>25676.644905369874</v>
      </c>
      <c r="I146" s="3">
        <f t="shared" si="16"/>
        <v>-6.0884661854782189E-2</v>
      </c>
      <c r="J146" s="52"/>
    </row>
    <row r="147" spans="1:10" x14ac:dyDescent="0.25">
      <c r="A147" s="25" t="s">
        <v>104</v>
      </c>
      <c r="B147" s="8" t="s">
        <v>298</v>
      </c>
      <c r="C147" s="15">
        <f>VLOOKUP($A147,RAW!$B$4:$S$283,17,FALSE)</f>
        <v>370332</v>
      </c>
      <c r="D147" s="15">
        <f>VLOOKUP($A147,RAW!$B$4:$S$283,18,FALSE)</f>
        <v>394416</v>
      </c>
      <c r="E147" s="1">
        <f t="shared" si="12"/>
        <v>24084</v>
      </c>
      <c r="F147" s="1">
        <f t="shared" si="13"/>
        <v>13252.488680080043</v>
      </c>
      <c r="G147" s="16">
        <f t="shared" si="14"/>
        <v>10831.511319919957</v>
      </c>
      <c r="H147" s="16">
        <f t="shared" si="15"/>
        <v>10831.511319919957</v>
      </c>
      <c r="I147" s="3">
        <f t="shared" si="16"/>
        <v>2.9248110668049093E-2</v>
      </c>
      <c r="J147" s="52"/>
    </row>
    <row r="148" spans="1:10" x14ac:dyDescent="0.25">
      <c r="A148" s="25" t="s">
        <v>86</v>
      </c>
      <c r="B148" s="8" t="s">
        <v>298</v>
      </c>
      <c r="C148" s="15">
        <f>VLOOKUP($A148,RAW!$B$4:$S$283,17,FALSE)</f>
        <v>627115</v>
      </c>
      <c r="D148" s="15">
        <f>VLOOKUP($A148,RAW!$B$4:$S$283,18,FALSE)</f>
        <v>709163</v>
      </c>
      <c r="E148" s="1">
        <f t="shared" si="12"/>
        <v>82048</v>
      </c>
      <c r="F148" s="1">
        <f t="shared" si="13"/>
        <v>22441.577931716394</v>
      </c>
      <c r="G148" s="16">
        <f t="shared" si="14"/>
        <v>59606.422068283602</v>
      </c>
      <c r="H148" s="16">
        <f t="shared" si="15"/>
        <v>59606.422068283602</v>
      </c>
      <c r="I148" s="3">
        <f t="shared" si="16"/>
        <v>9.5048630742820064E-2</v>
      </c>
      <c r="J148" s="52"/>
    </row>
    <row r="149" spans="1:10" x14ac:dyDescent="0.25">
      <c r="A149" s="25" t="s">
        <v>92</v>
      </c>
      <c r="B149" s="8" t="s">
        <v>298</v>
      </c>
      <c r="C149" s="15">
        <f>VLOOKUP($A149,RAW!$B$4:$S$283,17,FALSE)</f>
        <v>20726442</v>
      </c>
      <c r="D149" s="15">
        <f>VLOOKUP($A149,RAW!$B$4:$S$283,18,FALSE)</f>
        <v>22543230</v>
      </c>
      <c r="E149" s="1">
        <f t="shared" si="12"/>
        <v>1816788</v>
      </c>
      <c r="F149" s="1">
        <f t="shared" si="13"/>
        <v>741704.57314878423</v>
      </c>
      <c r="G149" s="16">
        <f t="shared" si="14"/>
        <v>1075083.4268512158</v>
      </c>
      <c r="H149" s="16">
        <f t="shared" si="15"/>
        <v>1075083.4268512158</v>
      </c>
      <c r="I149" s="3">
        <f t="shared" si="16"/>
        <v>5.1870138967952908E-2</v>
      </c>
      <c r="J149" s="52"/>
    </row>
    <row r="150" spans="1:10" x14ac:dyDescent="0.25">
      <c r="A150" s="25" t="s">
        <v>243</v>
      </c>
      <c r="B150" s="8" t="s">
        <v>298</v>
      </c>
      <c r="C150" s="15">
        <f>VLOOKUP($A150,RAW!$B$4:$S$283,17,FALSE)</f>
        <v>0</v>
      </c>
      <c r="D150" s="15">
        <f>VLOOKUP($A150,RAW!$B$4:$S$283,18,FALSE)</f>
        <v>0</v>
      </c>
      <c r="E150" s="1">
        <f t="shared" si="12"/>
        <v>0</v>
      </c>
      <c r="F150" s="1">
        <f t="shared" si="13"/>
        <v>0</v>
      </c>
      <c r="G150" s="16">
        <f t="shared" si="14"/>
        <v>0</v>
      </c>
      <c r="H150" s="16">
        <f t="shared" si="15"/>
        <v>0</v>
      </c>
      <c r="I150" s="3" t="str">
        <f t="shared" si="16"/>
        <v/>
      </c>
      <c r="J150" s="52"/>
    </row>
    <row r="151" spans="1:10" x14ac:dyDescent="0.25">
      <c r="A151" s="25" t="s">
        <v>51</v>
      </c>
      <c r="B151" s="8" t="s">
        <v>298</v>
      </c>
      <c r="C151" s="15">
        <f>VLOOKUP($A151,RAW!$B$4:$S$283,17,FALSE)</f>
        <v>0</v>
      </c>
      <c r="D151" s="15">
        <f>VLOOKUP($A151,RAW!$B$4:$S$283,18,FALSE)</f>
        <v>0</v>
      </c>
      <c r="E151" s="1">
        <f t="shared" si="12"/>
        <v>0</v>
      </c>
      <c r="F151" s="1">
        <f t="shared" si="13"/>
        <v>0</v>
      </c>
      <c r="G151" s="16">
        <f t="shared" si="14"/>
        <v>0</v>
      </c>
      <c r="H151" s="16">
        <f t="shared" si="15"/>
        <v>0</v>
      </c>
      <c r="I151" s="3" t="str">
        <f t="shared" si="16"/>
        <v/>
      </c>
      <c r="J151" s="52"/>
    </row>
    <row r="152" spans="1:10" x14ac:dyDescent="0.25">
      <c r="A152" s="25" t="s">
        <v>206</v>
      </c>
      <c r="B152" s="8" t="s">
        <v>298</v>
      </c>
      <c r="C152" s="15">
        <f>VLOOKUP($A152,RAW!$B$4:$S$283,17,FALSE)</f>
        <v>333618</v>
      </c>
      <c r="D152" s="15">
        <f>VLOOKUP($A152,RAW!$B$4:$S$283,18,FALSE)</f>
        <v>328831</v>
      </c>
      <c r="E152" s="1">
        <f t="shared" si="12"/>
        <v>-4787</v>
      </c>
      <c r="F152" s="1">
        <f t="shared" si="13"/>
        <v>11938.662520308651</v>
      </c>
      <c r="G152" s="16">
        <f t="shared" si="14"/>
        <v>-16725.662520308651</v>
      </c>
      <c r="H152" s="16">
        <f t="shared" si="15"/>
        <v>16725.662520308651</v>
      </c>
      <c r="I152" s="3">
        <f t="shared" si="16"/>
        <v>-5.013417297720342E-2</v>
      </c>
      <c r="J152" s="52"/>
    </row>
    <row r="153" spans="1:10" x14ac:dyDescent="0.25">
      <c r="A153" s="25" t="s">
        <v>153</v>
      </c>
      <c r="B153" s="8" t="s">
        <v>298</v>
      </c>
      <c r="C153" s="15">
        <f>VLOOKUP($A153,RAW!$B$4:$S$283,17,FALSE)</f>
        <v>2277492</v>
      </c>
      <c r="D153" s="15">
        <f>VLOOKUP($A153,RAW!$B$4:$S$283,18,FALSE)</f>
        <v>2336231</v>
      </c>
      <c r="E153" s="1">
        <f t="shared" si="12"/>
        <v>58739</v>
      </c>
      <c r="F153" s="1">
        <f t="shared" si="13"/>
        <v>81501.023268237303</v>
      </c>
      <c r="G153" s="16">
        <f t="shared" si="14"/>
        <v>-22762.023268237303</v>
      </c>
      <c r="H153" s="16">
        <f t="shared" si="15"/>
        <v>22762.023268237303</v>
      </c>
      <c r="I153" s="3">
        <f t="shared" si="16"/>
        <v>-9.9943373097412871E-3</v>
      </c>
      <c r="J153" s="52"/>
    </row>
    <row r="154" spans="1:10" x14ac:dyDescent="0.25">
      <c r="A154" s="25" t="s">
        <v>148</v>
      </c>
      <c r="B154" s="8" t="s">
        <v>298</v>
      </c>
      <c r="C154" s="15">
        <f>VLOOKUP($A154,RAW!$B$4:$S$283,17,FALSE)</f>
        <v>167592</v>
      </c>
      <c r="D154" s="15">
        <f>VLOOKUP($A154,RAW!$B$4:$S$283,18,FALSE)</f>
        <v>189475</v>
      </c>
      <c r="E154" s="1">
        <f t="shared" si="12"/>
        <v>21883</v>
      </c>
      <c r="F154" s="1">
        <f t="shared" si="13"/>
        <v>5997.3512493437629</v>
      </c>
      <c r="G154" s="16">
        <f t="shared" si="14"/>
        <v>15885.648750656237</v>
      </c>
      <c r="H154" s="16">
        <f t="shared" si="15"/>
        <v>15885.648750656237</v>
      </c>
      <c r="I154" s="3">
        <f t="shared" si="16"/>
        <v>9.478763157344168E-2</v>
      </c>
      <c r="J154" s="52"/>
    </row>
    <row r="155" spans="1:10" x14ac:dyDescent="0.25">
      <c r="A155" s="25" t="s">
        <v>149</v>
      </c>
      <c r="B155" s="8" t="s">
        <v>298</v>
      </c>
      <c r="C155" s="15">
        <f>VLOOKUP($A155,RAW!$B$4:$S$283,17,FALSE)</f>
        <v>1554030</v>
      </c>
      <c r="D155" s="15">
        <f>VLOOKUP($A155,RAW!$B$4:$S$283,18,FALSE)</f>
        <v>1539434</v>
      </c>
      <c r="E155" s="1">
        <f t="shared" si="12"/>
        <v>-14596</v>
      </c>
      <c r="F155" s="1">
        <f t="shared" si="13"/>
        <v>55611.626820001482</v>
      </c>
      <c r="G155" s="16">
        <f t="shared" si="14"/>
        <v>-70207.626820001489</v>
      </c>
      <c r="H155" s="16">
        <f t="shared" si="15"/>
        <v>70207.626820001489</v>
      </c>
      <c r="I155" s="3">
        <f t="shared" si="16"/>
        <v>-4.5177780879391963E-2</v>
      </c>
      <c r="J155" s="52"/>
    </row>
    <row r="156" spans="1:10" x14ac:dyDescent="0.25">
      <c r="A156" s="25" t="s">
        <v>150</v>
      </c>
      <c r="B156" s="8" t="s">
        <v>299</v>
      </c>
      <c r="C156" s="15">
        <f>VLOOKUP($A156,RAW!$B$4:$S$283,17,FALSE)</f>
        <v>305631</v>
      </c>
      <c r="D156" s="15">
        <f>VLOOKUP($A156,RAW!$B$4:$S$283,18,FALSE)</f>
        <v>247646</v>
      </c>
      <c r="E156" s="1">
        <f t="shared" si="12"/>
        <v>-57985</v>
      </c>
      <c r="F156" s="1">
        <f t="shared" si="13"/>
        <v>10937.135780277005</v>
      </c>
      <c r="G156" s="16">
        <f t="shared" si="14"/>
        <v>-68922.135780277007</v>
      </c>
      <c r="H156" s="16">
        <f t="shared" si="15"/>
        <v>68922.135780277007</v>
      </c>
      <c r="I156" s="3">
        <f t="shared" si="16"/>
        <v>-0.22550767356805104</v>
      </c>
      <c r="J156" s="52"/>
    </row>
    <row r="157" spans="1:10" x14ac:dyDescent="0.25">
      <c r="A157" s="25" t="s">
        <v>151</v>
      </c>
      <c r="B157" s="8" t="s">
        <v>299</v>
      </c>
      <c r="C157" s="15">
        <f>VLOOKUP($A157,RAW!$B$4:$S$283,17,FALSE)</f>
        <v>120210</v>
      </c>
      <c r="D157" s="15">
        <f>VLOOKUP($A157,RAW!$B$4:$S$283,18,FALSE)</f>
        <v>89554</v>
      </c>
      <c r="E157" s="1">
        <f t="shared" si="12"/>
        <v>-30656</v>
      </c>
      <c r="F157" s="1">
        <f t="shared" si="13"/>
        <v>4301.7661564013424</v>
      </c>
      <c r="G157" s="16">
        <f t="shared" si="14"/>
        <v>-34957.76615640134</v>
      </c>
      <c r="H157" s="16">
        <f t="shared" si="15"/>
        <v>34957.76615640134</v>
      </c>
      <c r="I157" s="3">
        <f t="shared" si="16"/>
        <v>-0.29080580780635007</v>
      </c>
      <c r="J157" s="52"/>
    </row>
    <row r="158" spans="1:10" x14ac:dyDescent="0.25">
      <c r="A158" s="25" t="s">
        <v>152</v>
      </c>
      <c r="B158" s="8" t="s">
        <v>298</v>
      </c>
      <c r="C158" s="15">
        <f>VLOOKUP($A158,RAW!$B$4:$S$283,17,FALSE)</f>
        <v>0</v>
      </c>
      <c r="D158" s="15">
        <f>VLOOKUP($A158,RAW!$B$4:$S$283,18,FALSE)</f>
        <v>0</v>
      </c>
      <c r="E158" s="1">
        <f t="shared" si="12"/>
        <v>0</v>
      </c>
      <c r="F158" s="1">
        <f t="shared" si="13"/>
        <v>0</v>
      </c>
      <c r="G158" s="16">
        <f t="shared" si="14"/>
        <v>0</v>
      </c>
      <c r="H158" s="16">
        <f t="shared" si="15"/>
        <v>0</v>
      </c>
      <c r="I158" s="3" t="str">
        <f t="shared" si="16"/>
        <v/>
      </c>
      <c r="J158" s="52"/>
    </row>
    <row r="159" spans="1:10" x14ac:dyDescent="0.25">
      <c r="A159" s="25" t="s">
        <v>176</v>
      </c>
      <c r="B159" s="8" t="s">
        <v>298</v>
      </c>
      <c r="C159" s="15">
        <f>VLOOKUP($A159,RAW!$B$4:$S$283,17,FALSE)</f>
        <v>1135782</v>
      </c>
      <c r="D159" s="15">
        <f>VLOOKUP($A159,RAW!$B$4:$S$283,18,FALSE)</f>
        <v>1098846</v>
      </c>
      <c r="E159" s="1">
        <f t="shared" si="12"/>
        <v>-36936</v>
      </c>
      <c r="F159" s="1">
        <f t="shared" si="13"/>
        <v>40644.443629064386</v>
      </c>
      <c r="G159" s="16">
        <f t="shared" si="14"/>
        <v>-77580.443629064393</v>
      </c>
      <c r="H159" s="16">
        <f t="shared" si="15"/>
        <v>77580.443629064393</v>
      </c>
      <c r="I159" s="3">
        <f t="shared" si="16"/>
        <v>-6.8305752009685305E-2</v>
      </c>
      <c r="J159" s="52"/>
    </row>
    <row r="160" spans="1:10" x14ac:dyDescent="0.25">
      <c r="A160" s="25" t="s">
        <v>105</v>
      </c>
      <c r="B160" s="8" t="s">
        <v>299</v>
      </c>
      <c r="C160" s="15">
        <f>VLOOKUP($A160,RAW!$B$4:$S$283,17,FALSE)</f>
        <v>379333</v>
      </c>
      <c r="D160" s="15">
        <f>VLOOKUP($A160,RAW!$B$4:$S$283,18,FALSE)</f>
        <v>279161</v>
      </c>
      <c r="E160" s="1">
        <f t="shared" si="12"/>
        <v>-100172</v>
      </c>
      <c r="F160" s="1">
        <f t="shared" si="13"/>
        <v>13574.593306764749</v>
      </c>
      <c r="G160" s="16">
        <f t="shared" si="14"/>
        <v>-113746.59330676476</v>
      </c>
      <c r="H160" s="16">
        <f t="shared" si="15"/>
        <v>113746.59330676476</v>
      </c>
      <c r="I160" s="3">
        <f t="shared" si="16"/>
        <v>-0.29985947256570022</v>
      </c>
      <c r="J160" s="52"/>
    </row>
    <row r="161" spans="1:10" x14ac:dyDescent="0.25">
      <c r="A161" s="25" t="s">
        <v>244</v>
      </c>
      <c r="B161" s="8" t="s">
        <v>298</v>
      </c>
      <c r="C161" s="15">
        <f>VLOOKUP($A161,RAW!$B$4:$S$283,17,FALSE)</f>
        <v>0</v>
      </c>
      <c r="D161" s="15">
        <f>VLOOKUP($A161,RAW!$B$4:$S$283,18,FALSE)</f>
        <v>0</v>
      </c>
      <c r="E161" s="1">
        <f t="shared" si="12"/>
        <v>0</v>
      </c>
      <c r="F161" s="1">
        <f t="shared" si="13"/>
        <v>0</v>
      </c>
      <c r="G161" s="16">
        <f t="shared" si="14"/>
        <v>0</v>
      </c>
      <c r="H161" s="16">
        <f t="shared" si="15"/>
        <v>0</v>
      </c>
      <c r="I161" s="3" t="str">
        <f t="shared" si="16"/>
        <v/>
      </c>
      <c r="J161" s="52"/>
    </row>
    <row r="162" spans="1:10" x14ac:dyDescent="0.25">
      <c r="A162" s="25" t="s">
        <v>154</v>
      </c>
      <c r="B162" s="8" t="s">
        <v>299</v>
      </c>
      <c r="C162" s="15">
        <f>VLOOKUP($A162,RAW!$B$4:$S$283,17,FALSE)</f>
        <v>0</v>
      </c>
      <c r="D162" s="15">
        <f>VLOOKUP($A162,RAW!$B$4:$S$283,18,FALSE)</f>
        <v>0</v>
      </c>
      <c r="E162" s="1">
        <f t="shared" si="12"/>
        <v>0</v>
      </c>
      <c r="F162" s="1">
        <f t="shared" si="13"/>
        <v>0</v>
      </c>
      <c r="G162" s="16">
        <f t="shared" si="14"/>
        <v>0</v>
      </c>
      <c r="H162" s="16">
        <f t="shared" si="15"/>
        <v>0</v>
      </c>
      <c r="I162" s="3" t="str">
        <f t="shared" si="16"/>
        <v/>
      </c>
      <c r="J162" s="52"/>
    </row>
    <row r="163" spans="1:10" x14ac:dyDescent="0.25">
      <c r="A163" s="25" t="s">
        <v>10</v>
      </c>
      <c r="B163" s="8" t="s">
        <v>299</v>
      </c>
      <c r="C163" s="15">
        <f>VLOOKUP($A163,RAW!$B$4:$S$283,17,FALSE)</f>
        <v>0</v>
      </c>
      <c r="D163" s="15">
        <f>VLOOKUP($A163,RAW!$B$4:$S$283,18,FALSE)</f>
        <v>0</v>
      </c>
      <c r="E163" s="1">
        <f t="shared" si="12"/>
        <v>0</v>
      </c>
      <c r="F163" s="1">
        <f t="shared" ref="F163:F193" si="17">+C163*E$260</f>
        <v>0</v>
      </c>
      <c r="G163" s="16">
        <f t="shared" si="14"/>
        <v>0</v>
      </c>
      <c r="H163" s="16">
        <f t="shared" si="15"/>
        <v>0</v>
      </c>
      <c r="I163" s="3" t="str">
        <f t="shared" si="16"/>
        <v/>
      </c>
      <c r="J163" s="52"/>
    </row>
    <row r="164" spans="1:10" x14ac:dyDescent="0.25">
      <c r="A164" s="25" t="s">
        <v>155</v>
      </c>
      <c r="B164" s="8" t="s">
        <v>298</v>
      </c>
      <c r="C164" s="15">
        <f>VLOOKUP($A164,RAW!$B$4:$S$283,17,FALSE)</f>
        <v>64281</v>
      </c>
      <c r="D164" s="15">
        <f>VLOOKUP($A164,RAW!$B$4:$S$283,18,FALSE)</f>
        <v>59271</v>
      </c>
      <c r="E164" s="1">
        <f t="shared" si="12"/>
        <v>-5010</v>
      </c>
      <c r="F164" s="1">
        <f t="shared" si="17"/>
        <v>2300.3230205443365</v>
      </c>
      <c r="G164" s="16">
        <f t="shared" si="14"/>
        <v>-7310.323020544336</v>
      </c>
      <c r="H164" s="16">
        <f t="shared" si="15"/>
        <v>7310.323020544336</v>
      </c>
      <c r="I164" s="3">
        <f t="shared" si="16"/>
        <v>-0.11372447567001659</v>
      </c>
      <c r="J164" s="52"/>
    </row>
    <row r="165" spans="1:10" x14ac:dyDescent="0.25">
      <c r="A165" s="25" t="s">
        <v>207</v>
      </c>
      <c r="B165" s="8" t="s">
        <v>298</v>
      </c>
      <c r="C165" s="15">
        <f>VLOOKUP($A165,RAW!$B$4:$S$283,17,FALSE)</f>
        <v>292640</v>
      </c>
      <c r="D165" s="15">
        <f>VLOOKUP($A165,RAW!$B$4:$S$283,18,FALSE)</f>
        <v>313627</v>
      </c>
      <c r="E165" s="1">
        <f t="shared" si="12"/>
        <v>20987</v>
      </c>
      <c r="F165" s="1">
        <f t="shared" si="17"/>
        <v>10472.24730063463</v>
      </c>
      <c r="G165" s="16">
        <f t="shared" si="14"/>
        <v>10514.75269936537</v>
      </c>
      <c r="H165" s="16">
        <f t="shared" si="15"/>
        <v>10514.75269936537</v>
      </c>
      <c r="I165" s="3">
        <f t="shared" si="16"/>
        <v>3.5930674888481992E-2</v>
      </c>
      <c r="J165" s="52"/>
    </row>
    <row r="166" spans="1:10" x14ac:dyDescent="0.25">
      <c r="A166" s="25" t="s">
        <v>53</v>
      </c>
      <c r="B166" s="8" t="s">
        <v>299</v>
      </c>
      <c r="C166" s="15">
        <f>VLOOKUP($A166,RAW!$B$4:$S$283,17,FALSE)</f>
        <v>215719</v>
      </c>
      <c r="D166" s="15">
        <f>VLOOKUP($A166,RAW!$B$4:$S$283,18,FALSE)</f>
        <v>259931</v>
      </c>
      <c r="E166" s="1">
        <f t="shared" si="12"/>
        <v>44212</v>
      </c>
      <c r="F166" s="1">
        <f t="shared" si="17"/>
        <v>7719.5964852569768</v>
      </c>
      <c r="G166" s="16">
        <f t="shared" si="14"/>
        <v>36492.403514743026</v>
      </c>
      <c r="H166" s="16">
        <f t="shared" si="15"/>
        <v>36492.403514743026</v>
      </c>
      <c r="I166" s="3">
        <f t="shared" si="16"/>
        <v>0.16916638550495333</v>
      </c>
      <c r="J166" s="52"/>
    </row>
    <row r="167" spans="1:10" x14ac:dyDescent="0.25">
      <c r="A167" s="25" t="s">
        <v>66</v>
      </c>
      <c r="B167" s="8" t="s">
        <v>298</v>
      </c>
      <c r="C167" s="15">
        <f>VLOOKUP($A167,RAW!$B$4:$S$283,17,FALSE)</f>
        <v>67254</v>
      </c>
      <c r="D167" s="15">
        <f>VLOOKUP($A167,RAW!$B$4:$S$283,18,FALSE)</f>
        <v>47480</v>
      </c>
      <c r="E167" s="1">
        <f t="shared" si="12"/>
        <v>-19774</v>
      </c>
      <c r="F167" s="1">
        <f t="shared" si="17"/>
        <v>2406.7130944398627</v>
      </c>
      <c r="G167" s="16">
        <f t="shared" si="14"/>
        <v>-22180.713094439863</v>
      </c>
      <c r="H167" s="16">
        <f t="shared" si="15"/>
        <v>22180.713094439863</v>
      </c>
      <c r="I167" s="3">
        <f t="shared" si="16"/>
        <v>-0.32980511336782736</v>
      </c>
      <c r="J167" s="52"/>
    </row>
    <row r="168" spans="1:10" x14ac:dyDescent="0.25">
      <c r="A168" s="25" t="s">
        <v>156</v>
      </c>
      <c r="B168" s="8" t="s">
        <v>298</v>
      </c>
      <c r="C168" s="15">
        <f>VLOOKUP($A168,RAW!$B$4:$S$283,17,FALSE)</f>
        <v>0</v>
      </c>
      <c r="D168" s="15">
        <f>VLOOKUP($A168,RAW!$B$4:$S$283,18,FALSE)</f>
        <v>0</v>
      </c>
      <c r="E168" s="1">
        <f t="shared" si="12"/>
        <v>0</v>
      </c>
      <c r="F168" s="1">
        <f t="shared" si="17"/>
        <v>0</v>
      </c>
      <c r="G168" s="16">
        <f t="shared" si="14"/>
        <v>0</v>
      </c>
      <c r="H168" s="16">
        <f t="shared" si="15"/>
        <v>0</v>
      </c>
      <c r="I168" s="3" t="str">
        <f t="shared" si="16"/>
        <v/>
      </c>
      <c r="J168" s="52"/>
    </row>
    <row r="169" spans="1:10" x14ac:dyDescent="0.25">
      <c r="A169" s="25" t="s">
        <v>157</v>
      </c>
      <c r="B169" s="8" t="s">
        <v>299</v>
      </c>
      <c r="C169" s="15">
        <f>VLOOKUP($A169,RAW!$B$4:$S$283,17,FALSE)</f>
        <v>13931</v>
      </c>
      <c r="D169" s="15">
        <f>VLOOKUP($A169,RAW!$B$4:$S$283,18,FALSE)</f>
        <v>4153</v>
      </c>
      <c r="E169" s="1">
        <f t="shared" si="12"/>
        <v>-9778</v>
      </c>
      <c r="F169" s="1">
        <f t="shared" si="17"/>
        <v>498.52678084042179</v>
      </c>
      <c r="G169" s="16">
        <f t="shared" si="14"/>
        <v>-10276.526780840422</v>
      </c>
      <c r="H169" s="16">
        <f t="shared" si="15"/>
        <v>10276.526780840422</v>
      </c>
      <c r="I169" s="3">
        <f t="shared" si="16"/>
        <v>-0.73767330276652232</v>
      </c>
      <c r="J169" s="52"/>
    </row>
    <row r="170" spans="1:10" x14ac:dyDescent="0.25">
      <c r="A170" s="25" t="s">
        <v>208</v>
      </c>
      <c r="B170" s="8" t="s">
        <v>299</v>
      </c>
      <c r="C170" s="15">
        <f>VLOOKUP($A170,RAW!$B$4:$S$283,17,FALSE)</f>
        <v>0</v>
      </c>
      <c r="D170" s="15">
        <f>VLOOKUP($A170,RAW!$B$4:$S$283,18,FALSE)</f>
        <v>0</v>
      </c>
      <c r="E170" s="1">
        <f t="shared" si="12"/>
        <v>0</v>
      </c>
      <c r="F170" s="1">
        <f t="shared" si="17"/>
        <v>0</v>
      </c>
      <c r="G170" s="16">
        <f t="shared" si="14"/>
        <v>0</v>
      </c>
      <c r="H170" s="16">
        <f t="shared" si="15"/>
        <v>0</v>
      </c>
      <c r="I170" s="3" t="str">
        <f t="shared" si="16"/>
        <v/>
      </c>
      <c r="J170" s="52"/>
    </row>
    <row r="171" spans="1:10" x14ac:dyDescent="0.25">
      <c r="A171" s="25" t="s">
        <v>209</v>
      </c>
      <c r="B171" s="8" t="s">
        <v>299</v>
      </c>
      <c r="C171" s="15">
        <f>VLOOKUP($A171,RAW!$B$4:$S$283,17,FALSE)</f>
        <v>0</v>
      </c>
      <c r="D171" s="15">
        <f>VLOOKUP($A171,RAW!$B$4:$S$283,18,FALSE)</f>
        <v>0</v>
      </c>
      <c r="E171" s="1">
        <f t="shared" si="12"/>
        <v>0</v>
      </c>
      <c r="F171" s="1">
        <f t="shared" si="17"/>
        <v>0</v>
      </c>
      <c r="G171" s="16">
        <f t="shared" si="14"/>
        <v>0</v>
      </c>
      <c r="H171" s="16">
        <f t="shared" si="15"/>
        <v>0</v>
      </c>
      <c r="I171" s="3" t="str">
        <f t="shared" si="16"/>
        <v/>
      </c>
      <c r="J171" s="52"/>
    </row>
    <row r="172" spans="1:10" x14ac:dyDescent="0.25">
      <c r="A172" s="25" t="s">
        <v>45</v>
      </c>
      <c r="B172" s="8" t="s">
        <v>298</v>
      </c>
      <c r="C172" s="15">
        <f>VLOOKUP($A172,RAW!$B$4:$S$283,17,FALSE)</f>
        <v>1795510</v>
      </c>
      <c r="D172" s="15">
        <f>VLOOKUP($A172,RAW!$B$4:$S$283,18,FALSE)</f>
        <v>1903721</v>
      </c>
      <c r="E172" s="1">
        <f t="shared" si="12"/>
        <v>108211</v>
      </c>
      <c r="F172" s="1">
        <f t="shared" si="17"/>
        <v>64253.091685218984</v>
      </c>
      <c r="G172" s="16">
        <f t="shared" si="14"/>
        <v>43957.908314781016</v>
      </c>
      <c r="H172" s="16">
        <f t="shared" si="15"/>
        <v>43957.908314781016</v>
      </c>
      <c r="I172" s="3">
        <f t="shared" si="16"/>
        <v>2.4482129486764773E-2</v>
      </c>
      <c r="J172" s="52"/>
    </row>
    <row r="173" spans="1:10" x14ac:dyDescent="0.25">
      <c r="A173" s="25" t="s">
        <v>120</v>
      </c>
      <c r="B173" s="8" t="s">
        <v>299</v>
      </c>
      <c r="C173" s="15">
        <f>VLOOKUP($A173,RAW!$B$4:$S$283,17,FALSE)</f>
        <v>258684</v>
      </c>
      <c r="D173" s="15">
        <f>VLOOKUP($A173,RAW!$B$4:$S$283,18,FALSE)</f>
        <v>215346</v>
      </c>
      <c r="E173" s="1">
        <f t="shared" si="12"/>
        <v>-43338</v>
      </c>
      <c r="F173" s="1">
        <f t="shared" si="17"/>
        <v>9257.1173479953814</v>
      </c>
      <c r="G173" s="16">
        <f t="shared" si="14"/>
        <v>-52595.11734799538</v>
      </c>
      <c r="H173" s="16">
        <f t="shared" si="15"/>
        <v>52595.11734799538</v>
      </c>
      <c r="I173" s="3">
        <f t="shared" si="16"/>
        <v>-0.20331801482888537</v>
      </c>
      <c r="J173" s="52"/>
    </row>
    <row r="174" spans="1:10" x14ac:dyDescent="0.25">
      <c r="A174" s="25" t="s">
        <v>46</v>
      </c>
      <c r="B174" s="8" t="s">
        <v>298</v>
      </c>
      <c r="C174" s="15">
        <f>VLOOKUP($A174,RAW!$B$4:$S$283,17,FALSE)</f>
        <v>3864662</v>
      </c>
      <c r="D174" s="15">
        <f>VLOOKUP($A174,RAW!$B$4:$S$283,18,FALSE)</f>
        <v>4539391</v>
      </c>
      <c r="E174" s="1">
        <f t="shared" si="12"/>
        <v>674729</v>
      </c>
      <c r="F174" s="1">
        <f t="shared" si="17"/>
        <v>138298.57913260398</v>
      </c>
      <c r="G174" s="16">
        <f t="shared" si="14"/>
        <v>536430.42086739605</v>
      </c>
      <c r="H174" s="16">
        <f t="shared" si="15"/>
        <v>536430.42086739605</v>
      </c>
      <c r="I174" s="3">
        <f t="shared" si="16"/>
        <v>0.13880396807467149</v>
      </c>
      <c r="J174" s="52"/>
    </row>
    <row r="175" spans="1:10" x14ac:dyDescent="0.25">
      <c r="A175" s="25" t="s">
        <v>47</v>
      </c>
      <c r="B175" s="8" t="s">
        <v>298</v>
      </c>
      <c r="C175" s="15">
        <f>VLOOKUP($A175,RAW!$B$4:$S$283,17,FALSE)</f>
        <v>0</v>
      </c>
      <c r="D175" s="15">
        <f>VLOOKUP($A175,RAW!$B$4:$S$283,18,FALSE)</f>
        <v>0</v>
      </c>
      <c r="E175" s="1">
        <f t="shared" si="12"/>
        <v>0</v>
      </c>
      <c r="F175" s="1">
        <f t="shared" si="17"/>
        <v>0</v>
      </c>
      <c r="G175" s="16">
        <f t="shared" si="14"/>
        <v>0</v>
      </c>
      <c r="H175" s="16">
        <f t="shared" si="15"/>
        <v>0</v>
      </c>
      <c r="I175" s="3" t="str">
        <f t="shared" si="16"/>
        <v/>
      </c>
      <c r="J175" s="52"/>
    </row>
    <row r="176" spans="1:10" x14ac:dyDescent="0.25">
      <c r="A176" s="25" t="s">
        <v>106</v>
      </c>
      <c r="B176" s="8" t="s">
        <v>299</v>
      </c>
      <c r="C176" s="15">
        <f>VLOOKUP($A176,RAW!$B$4:$S$283,17,FALSE)</f>
        <v>781148</v>
      </c>
      <c r="D176" s="15">
        <f>VLOOKUP($A176,RAW!$B$4:$S$283,18,FALSE)</f>
        <v>653591</v>
      </c>
      <c r="E176" s="1">
        <f t="shared" si="12"/>
        <v>-127557</v>
      </c>
      <c r="F176" s="1">
        <f t="shared" si="17"/>
        <v>27953.71457899173</v>
      </c>
      <c r="G176" s="16">
        <f t="shared" si="14"/>
        <v>-155510.71457899173</v>
      </c>
      <c r="H176" s="16">
        <f t="shared" si="15"/>
        <v>155510.71457899173</v>
      </c>
      <c r="I176" s="3">
        <f t="shared" si="16"/>
        <v>-0.19907970650759105</v>
      </c>
      <c r="J176" s="52"/>
    </row>
    <row r="177" spans="1:10" x14ac:dyDescent="0.25">
      <c r="A177" s="25" t="s">
        <v>87</v>
      </c>
      <c r="B177" s="8" t="s">
        <v>298</v>
      </c>
      <c r="C177" s="15">
        <f>VLOOKUP($A177,RAW!$B$4:$S$283,17,FALSE)</f>
        <v>49968</v>
      </c>
      <c r="D177" s="15">
        <f>VLOOKUP($A177,RAW!$B$4:$S$283,18,FALSE)</f>
        <v>53859</v>
      </c>
      <c r="E177" s="1">
        <f t="shared" si="12"/>
        <v>3891</v>
      </c>
      <c r="F177" s="1">
        <f t="shared" si="17"/>
        <v>1788.1262066638574</v>
      </c>
      <c r="G177" s="16">
        <f t="shared" si="14"/>
        <v>2102.8737933361426</v>
      </c>
      <c r="H177" s="16">
        <f t="shared" si="15"/>
        <v>2102.8737933361426</v>
      </c>
      <c r="I177" s="3">
        <f t="shared" si="16"/>
        <v>4.2084409889051842E-2</v>
      </c>
      <c r="J177" s="52"/>
    </row>
    <row r="178" spans="1:10" x14ac:dyDescent="0.25">
      <c r="A178" s="25" t="s">
        <v>88</v>
      </c>
      <c r="B178" s="8" t="s">
        <v>298</v>
      </c>
      <c r="C178" s="15">
        <f>VLOOKUP($A178,RAW!$B$4:$S$283,17,FALSE)</f>
        <v>269491</v>
      </c>
      <c r="D178" s="15">
        <f>VLOOKUP($A178,RAW!$B$4:$S$283,18,FALSE)</f>
        <v>350481</v>
      </c>
      <c r="E178" s="1">
        <f t="shared" si="12"/>
        <v>80990</v>
      </c>
      <c r="F178" s="1">
        <f t="shared" si="17"/>
        <v>9643.8504554925057</v>
      </c>
      <c r="G178" s="16">
        <f t="shared" si="14"/>
        <v>71346.149544507498</v>
      </c>
      <c r="H178" s="16">
        <f t="shared" si="15"/>
        <v>71346.149544507498</v>
      </c>
      <c r="I178" s="3">
        <f t="shared" si="16"/>
        <v>0.26474408994922838</v>
      </c>
      <c r="J178" s="52"/>
    </row>
    <row r="179" spans="1:10" x14ac:dyDescent="0.25">
      <c r="A179" s="25" t="s">
        <v>89</v>
      </c>
      <c r="B179" s="8" t="s">
        <v>298</v>
      </c>
      <c r="C179" s="15">
        <f>VLOOKUP($A179,RAW!$B$4:$S$283,17,FALSE)</f>
        <v>0</v>
      </c>
      <c r="D179" s="15">
        <f>VLOOKUP($A179,RAW!$B$4:$S$283,18,FALSE)</f>
        <v>0</v>
      </c>
      <c r="E179" s="1">
        <f t="shared" si="12"/>
        <v>0</v>
      </c>
      <c r="F179" s="1">
        <f t="shared" si="17"/>
        <v>0</v>
      </c>
      <c r="G179" s="16">
        <f t="shared" si="14"/>
        <v>0</v>
      </c>
      <c r="H179" s="16">
        <f t="shared" si="15"/>
        <v>0</v>
      </c>
      <c r="I179" s="3" t="str">
        <f t="shared" si="16"/>
        <v/>
      </c>
      <c r="J179" s="52"/>
    </row>
    <row r="180" spans="1:10" x14ac:dyDescent="0.25">
      <c r="A180" s="25" t="s">
        <v>210</v>
      </c>
      <c r="B180" s="8" t="s">
        <v>298</v>
      </c>
      <c r="C180" s="15">
        <f>VLOOKUP($A180,RAW!$B$4:$S$283,17,FALSE)</f>
        <v>31920</v>
      </c>
      <c r="D180" s="15">
        <f>VLOOKUP($A180,RAW!$B$4:$S$283,18,FALSE)</f>
        <v>39953</v>
      </c>
      <c r="E180" s="1">
        <f t="shared" si="12"/>
        <v>8033</v>
      </c>
      <c r="F180" s="1">
        <f t="shared" si="17"/>
        <v>1142.2708236613498</v>
      </c>
      <c r="G180" s="16">
        <f t="shared" si="14"/>
        <v>6890.7291763386502</v>
      </c>
      <c r="H180" s="16">
        <f t="shared" si="15"/>
        <v>6890.7291763386502</v>
      </c>
      <c r="I180" s="3">
        <f t="shared" si="16"/>
        <v>0.21587497419607299</v>
      </c>
      <c r="J180" s="52"/>
    </row>
    <row r="181" spans="1:10" x14ac:dyDescent="0.25">
      <c r="A181" s="25" t="s">
        <v>223</v>
      </c>
      <c r="B181" s="8" t="s">
        <v>299</v>
      </c>
      <c r="C181" s="15">
        <f>VLOOKUP($A181,RAW!$B$4:$S$283,17,FALSE)</f>
        <v>8160238</v>
      </c>
      <c r="D181" s="15">
        <f>VLOOKUP($A181,RAW!$B$4:$S$283,18,FALSE)</f>
        <v>8451906</v>
      </c>
      <c r="E181" s="1">
        <f t="shared" si="12"/>
        <v>291668</v>
      </c>
      <c r="F181" s="1">
        <f t="shared" si="17"/>
        <v>292017.59967207536</v>
      </c>
      <c r="G181" s="16">
        <f t="shared" si="14"/>
        <v>-349.59967207536101</v>
      </c>
      <c r="H181" s="16">
        <f t="shared" si="15"/>
        <v>349.59967207536101</v>
      </c>
      <c r="I181" s="3">
        <f t="shared" si="16"/>
        <v>-4.2841847514173118E-5</v>
      </c>
      <c r="J181" s="52"/>
    </row>
    <row r="182" spans="1:10" x14ac:dyDescent="0.25">
      <c r="A182" s="25" t="s">
        <v>158</v>
      </c>
      <c r="B182" s="8" t="s">
        <v>298</v>
      </c>
      <c r="C182" s="15">
        <f>VLOOKUP($A182,RAW!$B$4:$S$283,17,FALSE)</f>
        <v>58112</v>
      </c>
      <c r="D182" s="15">
        <f>VLOOKUP($A182,RAW!$B$4:$S$283,18,FALSE)</f>
        <v>65705</v>
      </c>
      <c r="E182" s="1">
        <f t="shared" si="12"/>
        <v>7593</v>
      </c>
      <c r="F182" s="1">
        <f t="shared" si="17"/>
        <v>2079.5627225754497</v>
      </c>
      <c r="G182" s="16">
        <f t="shared" si="14"/>
        <v>5513.4372774245503</v>
      </c>
      <c r="H182" s="16">
        <f t="shared" si="15"/>
        <v>5513.4372774245503</v>
      </c>
      <c r="I182" s="3">
        <f t="shared" si="16"/>
        <v>9.4876054471099772E-2</v>
      </c>
      <c r="J182" s="52"/>
    </row>
    <row r="183" spans="1:10" x14ac:dyDescent="0.25">
      <c r="A183" s="25" t="s">
        <v>54</v>
      </c>
      <c r="B183" s="8" t="s">
        <v>298</v>
      </c>
      <c r="C183" s="15">
        <f>VLOOKUP($A183,RAW!$B$4:$S$283,17,FALSE)</f>
        <v>36585</v>
      </c>
      <c r="D183" s="15">
        <f>VLOOKUP($A183,RAW!$B$4:$S$283,18,FALSE)</f>
        <v>39303</v>
      </c>
      <c r="E183" s="1">
        <f t="shared" si="12"/>
        <v>2718</v>
      </c>
      <c r="F183" s="1">
        <f t="shared" si="17"/>
        <v>1309.2098397133609</v>
      </c>
      <c r="G183" s="16">
        <f t="shared" si="14"/>
        <v>1408.7901602866391</v>
      </c>
      <c r="H183" s="16">
        <f t="shared" si="15"/>
        <v>1408.7901602866391</v>
      </c>
      <c r="I183" s="3">
        <f t="shared" si="16"/>
        <v>3.8507316120996012E-2</v>
      </c>
      <c r="J183" s="52"/>
    </row>
    <row r="184" spans="1:10" x14ac:dyDescent="0.25">
      <c r="A184" s="25" t="s">
        <v>55</v>
      </c>
      <c r="B184" s="8" t="s">
        <v>298</v>
      </c>
      <c r="C184" s="15">
        <f>VLOOKUP($A184,RAW!$B$4:$S$283,17,FALSE)</f>
        <v>0</v>
      </c>
      <c r="D184" s="15">
        <f>VLOOKUP($A184,RAW!$B$4:$S$283,18,FALSE)</f>
        <v>0</v>
      </c>
      <c r="E184" s="1">
        <f t="shared" si="12"/>
        <v>0</v>
      </c>
      <c r="F184" s="1">
        <f t="shared" si="17"/>
        <v>0</v>
      </c>
      <c r="G184" s="16">
        <f t="shared" si="14"/>
        <v>0</v>
      </c>
      <c r="H184" s="16">
        <f t="shared" si="15"/>
        <v>0</v>
      </c>
      <c r="I184" s="3" t="str">
        <f t="shared" si="16"/>
        <v/>
      </c>
      <c r="J184" s="52"/>
    </row>
    <row r="185" spans="1:10" x14ac:dyDescent="0.25">
      <c r="A185" s="25" t="s">
        <v>159</v>
      </c>
      <c r="B185" s="8" t="s">
        <v>298</v>
      </c>
      <c r="C185" s="15">
        <f>VLOOKUP($A185,RAW!$B$4:$S$283,17,FALSE)</f>
        <v>798393</v>
      </c>
      <c r="D185" s="15">
        <f>VLOOKUP($A185,RAW!$B$4:$S$283,18,FALSE)</f>
        <v>763095</v>
      </c>
      <c r="E185" s="1">
        <f t="shared" si="12"/>
        <v>-35298</v>
      </c>
      <c r="F185" s="1">
        <f t="shared" si="17"/>
        <v>28570.834264268673</v>
      </c>
      <c r="G185" s="16">
        <f t="shared" si="14"/>
        <v>-63868.834264268677</v>
      </c>
      <c r="H185" s="16">
        <f t="shared" si="15"/>
        <v>63868.834264268677</v>
      </c>
      <c r="I185" s="3">
        <f t="shared" si="16"/>
        <v>-7.9996736274326893E-2</v>
      </c>
      <c r="J185" s="52"/>
    </row>
    <row r="186" spans="1:10" x14ac:dyDescent="0.25">
      <c r="A186" s="25" t="s">
        <v>211</v>
      </c>
      <c r="B186" s="8" t="s">
        <v>298</v>
      </c>
      <c r="C186" s="15">
        <f>VLOOKUP($A186,RAW!$B$4:$S$283,17,FALSE)</f>
        <v>205652</v>
      </c>
      <c r="D186" s="15">
        <f>VLOOKUP($A186,RAW!$B$4:$S$283,18,FALSE)</f>
        <v>202747</v>
      </c>
      <c r="E186" s="1">
        <f t="shared" si="12"/>
        <v>-2905</v>
      </c>
      <c r="F186" s="1">
        <f t="shared" si="17"/>
        <v>7359.3445935966129</v>
      </c>
      <c r="G186" s="16">
        <f t="shared" si="14"/>
        <v>-10264.344593596612</v>
      </c>
      <c r="H186" s="16">
        <f t="shared" si="15"/>
        <v>10264.344593596612</v>
      </c>
      <c r="I186" s="3">
        <f t="shared" si="16"/>
        <v>-4.9911231563984845E-2</v>
      </c>
      <c r="J186" s="52"/>
    </row>
    <row r="187" spans="1:10" x14ac:dyDescent="0.25">
      <c r="A187" s="25" t="s">
        <v>160</v>
      </c>
      <c r="B187" s="8" t="s">
        <v>298</v>
      </c>
      <c r="C187" s="15">
        <f>VLOOKUP($A187,RAW!$B$4:$S$283,17,FALSE)</f>
        <v>8270</v>
      </c>
      <c r="D187" s="15">
        <f>VLOOKUP($A187,RAW!$B$4:$S$283,18,FALSE)</f>
        <v>0</v>
      </c>
      <c r="E187" s="1">
        <f t="shared" si="12"/>
        <v>-8270</v>
      </c>
      <c r="F187" s="1">
        <f t="shared" si="17"/>
        <v>295.94547968920307</v>
      </c>
      <c r="G187" s="16">
        <f t="shared" si="14"/>
        <v>-8565.9454796892023</v>
      </c>
      <c r="H187" s="16">
        <f t="shared" si="15"/>
        <v>8565.9454796892023</v>
      </c>
      <c r="I187" s="3">
        <f t="shared" si="16"/>
        <v>-1.0357854268064333</v>
      </c>
      <c r="J187" s="52"/>
    </row>
    <row r="188" spans="1:10" x14ac:dyDescent="0.25">
      <c r="A188" s="25" t="s">
        <v>161</v>
      </c>
      <c r="B188" s="8" t="s">
        <v>299</v>
      </c>
      <c r="C188" s="15">
        <f>VLOOKUP($A188,RAW!$B$4:$S$283,17,FALSE)</f>
        <v>8195</v>
      </c>
      <c r="D188" s="15">
        <f>VLOOKUP($A188,RAW!$B$4:$S$283,18,FALSE)</f>
        <v>0</v>
      </c>
      <c r="E188" s="1">
        <f t="shared" si="12"/>
        <v>-8195</v>
      </c>
      <c r="F188" s="1">
        <f t="shared" si="17"/>
        <v>293.2615726787206</v>
      </c>
      <c r="G188" s="16">
        <f t="shared" si="14"/>
        <v>-8488.2615726787208</v>
      </c>
      <c r="H188" s="16">
        <f t="shared" si="15"/>
        <v>8488.2615726787208</v>
      </c>
      <c r="I188" s="3">
        <f t="shared" si="16"/>
        <v>-1.0357854268064333</v>
      </c>
      <c r="J188" s="52"/>
    </row>
    <row r="189" spans="1:10" x14ac:dyDescent="0.25">
      <c r="A189" s="25" t="s">
        <v>56</v>
      </c>
      <c r="B189" s="8" t="s">
        <v>298</v>
      </c>
      <c r="C189" s="15">
        <f>VLOOKUP($A189,RAW!$B$4:$S$283,17,FALSE)</f>
        <v>1475085</v>
      </c>
      <c r="D189" s="15">
        <f>VLOOKUP($A189,RAW!$B$4:$S$283,18,FALSE)</f>
        <v>1660670</v>
      </c>
      <c r="E189" s="1">
        <f t="shared" si="12"/>
        <v>185585</v>
      </c>
      <c r="F189" s="1">
        <f t="shared" si="17"/>
        <v>52786.546300767608</v>
      </c>
      <c r="G189" s="16">
        <f t="shared" si="14"/>
        <v>132798.4536992324</v>
      </c>
      <c r="H189" s="16">
        <f t="shared" si="15"/>
        <v>132798.4536992324</v>
      </c>
      <c r="I189" s="3">
        <f t="shared" si="16"/>
        <v>9.0027661930825953E-2</v>
      </c>
      <c r="J189" s="52"/>
    </row>
    <row r="190" spans="1:10" x14ac:dyDescent="0.25">
      <c r="A190" s="25" t="s">
        <v>57</v>
      </c>
      <c r="B190" s="8" t="s">
        <v>298</v>
      </c>
      <c r="C190" s="15">
        <f>VLOOKUP($A190,RAW!$B$4:$S$283,17,FALSE)</f>
        <v>285418</v>
      </c>
      <c r="D190" s="15">
        <f>VLOOKUP($A190,RAW!$B$4:$S$283,18,FALSE)</f>
        <v>336398</v>
      </c>
      <c r="E190" s="1">
        <f t="shared" si="12"/>
        <v>50980</v>
      </c>
      <c r="F190" s="1">
        <f t="shared" si="17"/>
        <v>10213.804948238569</v>
      </c>
      <c r="G190" s="16">
        <f t="shared" si="14"/>
        <v>40766.195051761431</v>
      </c>
      <c r="H190" s="16">
        <f t="shared" si="15"/>
        <v>40766.195051761431</v>
      </c>
      <c r="I190" s="3">
        <f t="shared" si="16"/>
        <v>0.14282979718084154</v>
      </c>
      <c r="J190" s="52"/>
    </row>
    <row r="191" spans="1:10" x14ac:dyDescent="0.25">
      <c r="A191" s="25" t="s">
        <v>162</v>
      </c>
      <c r="B191" s="8" t="s">
        <v>298</v>
      </c>
      <c r="C191" s="15">
        <f>VLOOKUP($A191,RAW!$B$4:$S$283,17,FALSE)</f>
        <v>0</v>
      </c>
      <c r="D191" s="15">
        <f>VLOOKUP($A191,RAW!$B$4:$S$283,18,FALSE)</f>
        <v>0</v>
      </c>
      <c r="E191" s="1">
        <f t="shared" si="12"/>
        <v>0</v>
      </c>
      <c r="F191" s="1">
        <f t="shared" si="17"/>
        <v>0</v>
      </c>
      <c r="G191" s="16">
        <f t="shared" si="14"/>
        <v>0</v>
      </c>
      <c r="H191" s="16">
        <f t="shared" si="15"/>
        <v>0</v>
      </c>
      <c r="I191" s="3" t="str">
        <f t="shared" si="16"/>
        <v/>
      </c>
      <c r="J191" s="52"/>
    </row>
    <row r="192" spans="1:10" x14ac:dyDescent="0.25">
      <c r="A192" s="25" t="s">
        <v>11</v>
      </c>
      <c r="B192" s="8" t="s">
        <v>298</v>
      </c>
      <c r="C192" s="15">
        <f>VLOOKUP($A192,RAW!$B$4:$S$283,17,FALSE)</f>
        <v>250172</v>
      </c>
      <c r="D192" s="15">
        <f>VLOOKUP($A192,RAW!$B$4:$S$283,18,FALSE)</f>
        <v>319974</v>
      </c>
      <c r="E192" s="1">
        <f t="shared" si="12"/>
        <v>69802</v>
      </c>
      <c r="F192" s="1">
        <f t="shared" si="17"/>
        <v>8952.5117950190215</v>
      </c>
      <c r="G192" s="16">
        <f t="shared" si="14"/>
        <v>60849.488204980982</v>
      </c>
      <c r="H192" s="16">
        <f t="shared" si="15"/>
        <v>60849.488204980982</v>
      </c>
      <c r="I192" s="3">
        <f t="shared" si="16"/>
        <v>0.24323061016013375</v>
      </c>
      <c r="J192" s="52"/>
    </row>
    <row r="193" spans="1:10" x14ac:dyDescent="0.25">
      <c r="A193" s="25" t="s">
        <v>212</v>
      </c>
      <c r="B193" s="8" t="s">
        <v>299</v>
      </c>
      <c r="C193" s="15">
        <f>VLOOKUP($A193,RAW!$B$4:$S$283,17,FALSE)</f>
        <v>69731</v>
      </c>
      <c r="D193" s="15">
        <f>VLOOKUP($A193,RAW!$B$4:$S$283,18,FALSE)</f>
        <v>37701</v>
      </c>
      <c r="E193" s="1">
        <f t="shared" si="12"/>
        <v>-32030</v>
      </c>
      <c r="F193" s="1">
        <f t="shared" si="17"/>
        <v>2495.3535966393979</v>
      </c>
      <c r="G193" s="16">
        <f t="shared" si="14"/>
        <v>-34525.353596639397</v>
      </c>
      <c r="H193" s="16">
        <f t="shared" si="15"/>
        <v>34525.353596639397</v>
      </c>
      <c r="I193" s="3">
        <f t="shared" si="16"/>
        <v>-0.49512202028709468</v>
      </c>
      <c r="J193" s="52"/>
    </row>
    <row r="194" spans="1:10" x14ac:dyDescent="0.25">
      <c r="A194" s="25" t="s">
        <v>58</v>
      </c>
      <c r="B194" s="8" t="s">
        <v>298</v>
      </c>
      <c r="C194" s="15">
        <f>VLOOKUP($A194,RAW!$B$4:$S$283,17,FALSE)</f>
        <v>904577</v>
      </c>
      <c r="D194" s="15">
        <f>VLOOKUP($A194,RAW!$B$4:$S$283,18,FALSE)</f>
        <v>979939</v>
      </c>
      <c r="E194" s="1">
        <f t="shared" ref="E194:E256" si="18">D194-C194</f>
        <v>75362</v>
      </c>
      <c r="F194" s="1">
        <f t="shared" ref="F194:F256" si="19">+C194*E$260</f>
        <v>32370.67402428298</v>
      </c>
      <c r="G194" s="16">
        <f t="shared" ref="G194:G256" si="20">+E194-F194</f>
        <v>42991.325975717016</v>
      </c>
      <c r="H194" s="16">
        <f t="shared" ref="H194:H256" si="21">ABS(G194)</f>
        <v>42991.325975717016</v>
      </c>
      <c r="I194" s="3">
        <f t="shared" si="16"/>
        <v>4.7526441613833889E-2</v>
      </c>
      <c r="J194" s="52"/>
    </row>
    <row r="195" spans="1:10" x14ac:dyDescent="0.25">
      <c r="A195" s="25" t="s">
        <v>52</v>
      </c>
      <c r="B195" s="8" t="s">
        <v>298</v>
      </c>
      <c r="C195" s="15">
        <f>VLOOKUP($A195,RAW!$B$4:$S$283,17,FALSE)</f>
        <v>15673</v>
      </c>
      <c r="D195" s="15">
        <f>VLOOKUP($A195,RAW!$B$4:$S$283,18,FALSE)</f>
        <v>11683</v>
      </c>
      <c r="E195" s="1">
        <f t="shared" si="18"/>
        <v>-3990</v>
      </c>
      <c r="F195" s="1">
        <f t="shared" si="19"/>
        <v>560.8649943372285</v>
      </c>
      <c r="G195" s="16">
        <f t="shared" si="20"/>
        <v>-4550.8649943372284</v>
      </c>
      <c r="H195" s="16">
        <f t="shared" si="21"/>
        <v>4550.8649943372284</v>
      </c>
      <c r="I195" s="3">
        <f t="shared" ref="I195:I256" si="22">IFERROR(+G195/C195,"")</f>
        <v>-0.29036336338526308</v>
      </c>
      <c r="J195" s="52"/>
    </row>
    <row r="196" spans="1:10" x14ac:dyDescent="0.25">
      <c r="A196" s="25" t="s">
        <v>163</v>
      </c>
      <c r="B196" s="8" t="s">
        <v>298</v>
      </c>
      <c r="C196" s="15">
        <f>VLOOKUP($A196,RAW!$B$4:$S$283,17,FALSE)</f>
        <v>0</v>
      </c>
      <c r="D196" s="15">
        <f>VLOOKUP($A196,RAW!$B$4:$S$283,18,FALSE)</f>
        <v>0</v>
      </c>
      <c r="E196" s="1">
        <f t="shared" si="18"/>
        <v>0</v>
      </c>
      <c r="F196" s="1">
        <f t="shared" si="19"/>
        <v>0</v>
      </c>
      <c r="G196" s="16">
        <f t="shared" si="20"/>
        <v>0</v>
      </c>
      <c r="H196" s="16">
        <f t="shared" si="21"/>
        <v>0</v>
      </c>
      <c r="I196" s="3" t="str">
        <f t="shared" si="22"/>
        <v/>
      </c>
      <c r="J196" s="52"/>
    </row>
    <row r="197" spans="1:10" x14ac:dyDescent="0.25">
      <c r="A197" s="25" t="s">
        <v>4</v>
      </c>
      <c r="B197" s="8" t="s">
        <v>298</v>
      </c>
      <c r="C197" s="15">
        <f>VLOOKUP($A197,RAW!$B$4:$S$283,17,FALSE)</f>
        <v>47745</v>
      </c>
      <c r="D197" s="15">
        <f>VLOOKUP($A197,RAW!$B$4:$S$283,18,FALSE)</f>
        <v>40976</v>
      </c>
      <c r="E197" s="1">
        <f t="shared" si="18"/>
        <v>-6769</v>
      </c>
      <c r="F197" s="1">
        <f t="shared" si="19"/>
        <v>1708.5752028731561</v>
      </c>
      <c r="G197" s="16">
        <f t="shared" si="20"/>
        <v>-8477.5752028731567</v>
      </c>
      <c r="H197" s="16">
        <f t="shared" si="21"/>
        <v>8477.5752028731567</v>
      </c>
      <c r="I197" s="3">
        <f t="shared" si="22"/>
        <v>-0.17755943455593584</v>
      </c>
      <c r="J197" s="52"/>
    </row>
    <row r="198" spans="1:10" x14ac:dyDescent="0.25">
      <c r="A198" s="25" t="s">
        <v>164</v>
      </c>
      <c r="B198" s="8" t="s">
        <v>298</v>
      </c>
      <c r="C198" s="15">
        <f>VLOOKUP($A198,RAW!$B$4:$S$283,17,FALSE)</f>
        <v>656936</v>
      </c>
      <c r="D198" s="15">
        <f>VLOOKUP($A198,RAW!$B$4:$S$283,18,FALSE)</f>
        <v>647774</v>
      </c>
      <c r="E198" s="1">
        <f t="shared" si="18"/>
        <v>-9162</v>
      </c>
      <c r="F198" s="1">
        <f t="shared" si="19"/>
        <v>23508.735144511043</v>
      </c>
      <c r="G198" s="16">
        <f t="shared" si="20"/>
        <v>-32670.735144511043</v>
      </c>
      <c r="H198" s="16">
        <f t="shared" si="21"/>
        <v>32670.735144511043</v>
      </c>
      <c r="I198" s="3">
        <f t="shared" si="22"/>
        <v>-4.9731990855290384E-2</v>
      </c>
      <c r="J198" s="52"/>
    </row>
    <row r="199" spans="1:10" x14ac:dyDescent="0.25">
      <c r="A199" s="25" t="s">
        <v>245</v>
      </c>
      <c r="B199" s="8" t="s">
        <v>298</v>
      </c>
      <c r="C199" s="15">
        <f>VLOOKUP($A199,RAW!$B$4:$S$283,17,FALSE)</f>
        <v>1071984</v>
      </c>
      <c r="D199" s="15">
        <f>VLOOKUP($A199,RAW!$B$4:$S$283,18,FALSE)</f>
        <v>1120991</v>
      </c>
      <c r="E199" s="1">
        <f t="shared" si="18"/>
        <v>49007</v>
      </c>
      <c r="F199" s="1">
        <f t="shared" si="19"/>
        <v>38361.404969667557</v>
      </c>
      <c r="G199" s="16">
        <f t="shared" si="20"/>
        <v>10645.595030332443</v>
      </c>
      <c r="H199" s="16">
        <f t="shared" si="21"/>
        <v>10645.595030332443</v>
      </c>
      <c r="I199" s="3">
        <f t="shared" si="22"/>
        <v>9.9307405990503982E-3</v>
      </c>
      <c r="J199" s="52"/>
    </row>
    <row r="200" spans="1:10" x14ac:dyDescent="0.25">
      <c r="A200" s="25" t="s">
        <v>246</v>
      </c>
      <c r="B200" s="8" t="s">
        <v>298</v>
      </c>
      <c r="C200" s="15">
        <f>VLOOKUP($A200,RAW!$B$4:$S$283,17,FALSE)</f>
        <v>100063</v>
      </c>
      <c r="D200" s="15">
        <f>VLOOKUP($A200,RAW!$B$4:$S$283,18,FALSE)</f>
        <v>101167</v>
      </c>
      <c r="E200" s="1">
        <f t="shared" si="18"/>
        <v>1104</v>
      </c>
      <c r="F200" s="1">
        <f t="shared" si="19"/>
        <v>3580.7971625321316</v>
      </c>
      <c r="G200" s="16">
        <f t="shared" si="20"/>
        <v>-2476.7971625321316</v>
      </c>
      <c r="H200" s="16">
        <f t="shared" si="21"/>
        <v>2476.7971625321316</v>
      </c>
      <c r="I200" s="3">
        <f t="shared" si="22"/>
        <v>-2.4752377627416042E-2</v>
      </c>
      <c r="J200" s="52"/>
    </row>
    <row r="201" spans="1:10" x14ac:dyDescent="0.25">
      <c r="A201" s="25" t="s">
        <v>90</v>
      </c>
      <c r="B201" s="8" t="s">
        <v>298</v>
      </c>
      <c r="C201" s="15">
        <f>VLOOKUP($A201,RAW!$B$4:$S$283,17,FALSE)</f>
        <v>0</v>
      </c>
      <c r="D201" s="15">
        <f>VLOOKUP($A201,RAW!$B$4:$S$283,18,FALSE)</f>
        <v>0</v>
      </c>
      <c r="E201" s="1">
        <f t="shared" si="18"/>
        <v>0</v>
      </c>
      <c r="F201" s="1">
        <f t="shared" si="19"/>
        <v>0</v>
      </c>
      <c r="G201" s="16">
        <f t="shared" si="20"/>
        <v>0</v>
      </c>
      <c r="H201" s="16">
        <f t="shared" si="21"/>
        <v>0</v>
      </c>
      <c r="I201" s="3" t="str">
        <f t="shared" si="22"/>
        <v/>
      </c>
      <c r="J201" s="52"/>
    </row>
    <row r="202" spans="1:10" x14ac:dyDescent="0.25">
      <c r="A202" s="25" t="s">
        <v>213</v>
      </c>
      <c r="B202" s="8" t="s">
        <v>298</v>
      </c>
      <c r="C202" s="15">
        <f>VLOOKUP($A202,RAW!$B$4:$S$283,17,FALSE)</f>
        <v>51517</v>
      </c>
      <c r="D202" s="15">
        <f>VLOOKUP($A202,RAW!$B$4:$S$283,18,FALSE)</f>
        <v>55709</v>
      </c>
      <c r="E202" s="1">
        <f t="shared" si="18"/>
        <v>4192</v>
      </c>
      <c r="F202" s="1">
        <f t="shared" si="19"/>
        <v>1843.5578327870223</v>
      </c>
      <c r="G202" s="16">
        <f t="shared" si="20"/>
        <v>2348.4421672129774</v>
      </c>
      <c r="H202" s="16">
        <f t="shared" si="21"/>
        <v>2348.4421672129774</v>
      </c>
      <c r="I202" s="3">
        <f t="shared" si="22"/>
        <v>4.5585771050584804E-2</v>
      </c>
      <c r="J202" s="52"/>
    </row>
    <row r="203" spans="1:10" x14ac:dyDescent="0.25">
      <c r="A203" s="25" t="s">
        <v>247</v>
      </c>
      <c r="B203" s="8" t="s">
        <v>298</v>
      </c>
      <c r="C203" s="15">
        <f>VLOOKUP($A203,RAW!$B$4:$S$283,17,FALSE)</f>
        <v>772241</v>
      </c>
      <c r="D203" s="15">
        <f>VLOOKUP($A203,RAW!$B$4:$S$283,18,FALSE)</f>
        <v>999282</v>
      </c>
      <c r="E203" s="1">
        <f t="shared" si="18"/>
        <v>227041</v>
      </c>
      <c r="F203" s="1">
        <f t="shared" si="19"/>
        <v>27634.97378242683</v>
      </c>
      <c r="G203" s="16">
        <f t="shared" si="20"/>
        <v>199406.02621757318</v>
      </c>
      <c r="H203" s="16">
        <f t="shared" si="21"/>
        <v>199406.02621757318</v>
      </c>
      <c r="I203" s="3">
        <f t="shared" si="22"/>
        <v>0.25821735211879865</v>
      </c>
      <c r="J203" s="52"/>
    </row>
    <row r="204" spans="1:10" x14ac:dyDescent="0.25">
      <c r="A204" s="25" t="s">
        <v>165</v>
      </c>
      <c r="B204" s="8" t="s">
        <v>299</v>
      </c>
      <c r="C204" s="15">
        <f>VLOOKUP($A204,RAW!$B$4:$S$283,17,FALSE)</f>
        <v>267135</v>
      </c>
      <c r="D204" s="15">
        <f>VLOOKUP($A204,RAW!$B$4:$S$283,18,FALSE)</f>
        <v>220386</v>
      </c>
      <c r="E204" s="1">
        <f t="shared" si="18"/>
        <v>-46749</v>
      </c>
      <c r="F204" s="1">
        <f t="shared" si="19"/>
        <v>9559.5399899365493</v>
      </c>
      <c r="G204" s="16">
        <f t="shared" si="20"/>
        <v>-56308.539989936551</v>
      </c>
      <c r="H204" s="16">
        <f t="shared" si="21"/>
        <v>56308.539989936551</v>
      </c>
      <c r="I204" s="3">
        <f t="shared" si="22"/>
        <v>-0.21078683059103656</v>
      </c>
      <c r="J204" s="52"/>
    </row>
    <row r="205" spans="1:10" x14ac:dyDescent="0.25">
      <c r="A205" s="25" t="s">
        <v>227</v>
      </c>
      <c r="B205" s="8" t="s">
        <v>299</v>
      </c>
      <c r="C205" s="15">
        <f>VLOOKUP($A205,RAW!$B$4:$S$283,17,FALSE)</f>
        <v>0</v>
      </c>
      <c r="D205" s="15">
        <f>VLOOKUP($A205,RAW!$B$4:$S$283,18,FALSE)</f>
        <v>0</v>
      </c>
      <c r="E205" s="1">
        <f t="shared" si="18"/>
        <v>0</v>
      </c>
      <c r="F205" s="1">
        <f t="shared" si="19"/>
        <v>0</v>
      </c>
      <c r="G205" s="16">
        <f t="shared" si="20"/>
        <v>0</v>
      </c>
      <c r="H205" s="16">
        <f t="shared" si="21"/>
        <v>0</v>
      </c>
      <c r="I205" s="3" t="str">
        <f t="shared" si="22"/>
        <v/>
      </c>
      <c r="J205" s="52"/>
    </row>
    <row r="206" spans="1:10" x14ac:dyDescent="0.25">
      <c r="A206" s="25" t="s">
        <v>75</v>
      </c>
      <c r="B206" s="8" t="s">
        <v>299</v>
      </c>
      <c r="C206" s="15">
        <f>VLOOKUP($A206,RAW!$B$4:$S$283,17,FALSE)</f>
        <v>6231314</v>
      </c>
      <c r="D206" s="15">
        <f>VLOOKUP($A206,RAW!$B$4:$S$283,18,FALSE)</f>
        <v>7261741</v>
      </c>
      <c r="E206" s="1">
        <f t="shared" si="18"/>
        <v>1030427</v>
      </c>
      <c r="F206" s="1">
        <f t="shared" si="19"/>
        <v>222990.23105490289</v>
      </c>
      <c r="G206" s="16">
        <f t="shared" si="20"/>
        <v>807436.76894509711</v>
      </c>
      <c r="H206" s="16">
        <f t="shared" si="21"/>
        <v>807436.76894509711</v>
      </c>
      <c r="I206" s="3">
        <f t="shared" si="22"/>
        <v>0.12957728802385773</v>
      </c>
      <c r="J206" s="52"/>
    </row>
    <row r="207" spans="1:10" x14ac:dyDescent="0.25">
      <c r="A207" s="25" t="s">
        <v>24</v>
      </c>
      <c r="B207" s="8" t="s">
        <v>298</v>
      </c>
      <c r="C207" s="15">
        <f>VLOOKUP($A207,RAW!$B$4:$S$283,17,FALSE)</f>
        <v>1634161</v>
      </c>
      <c r="D207" s="15">
        <f>VLOOKUP($A207,RAW!$B$4:$S$283,18,FALSE)</f>
        <v>1842469</v>
      </c>
      <c r="E207" s="1">
        <f t="shared" si="18"/>
        <v>208308</v>
      </c>
      <c r="F207" s="1">
        <f t="shared" si="19"/>
        <v>58479.148855427789</v>
      </c>
      <c r="G207" s="16">
        <f t="shared" si="20"/>
        <v>149828.8511445722</v>
      </c>
      <c r="H207" s="16">
        <f t="shared" si="21"/>
        <v>149828.8511445722</v>
      </c>
      <c r="I207" s="3">
        <f t="shared" si="22"/>
        <v>9.1685489461914821E-2</v>
      </c>
      <c r="J207" s="52"/>
    </row>
    <row r="208" spans="1:10" x14ac:dyDescent="0.25">
      <c r="A208" s="25" t="s">
        <v>64</v>
      </c>
      <c r="B208" s="8" t="s">
        <v>298</v>
      </c>
      <c r="C208" s="15">
        <f>VLOOKUP($A208,RAW!$B$4:$S$283,17,FALSE)</f>
        <v>209881</v>
      </c>
      <c r="D208" s="15">
        <f>VLOOKUP($A208,RAW!$B$4:$S$283,18,FALSE)</f>
        <v>223610</v>
      </c>
      <c r="E208" s="1">
        <f t="shared" si="18"/>
        <v>13729</v>
      </c>
      <c r="F208" s="1">
        <f t="shared" si="19"/>
        <v>7510.6811635610193</v>
      </c>
      <c r="G208" s="16">
        <f t="shared" si="20"/>
        <v>6218.3188364389807</v>
      </c>
      <c r="H208" s="16">
        <f t="shared" si="21"/>
        <v>6218.3188364389807</v>
      </c>
      <c r="I208" s="3">
        <f t="shared" si="22"/>
        <v>2.9627831182617678E-2</v>
      </c>
      <c r="J208" s="52"/>
    </row>
    <row r="209" spans="1:10" x14ac:dyDescent="0.25">
      <c r="A209" s="25" t="s">
        <v>91</v>
      </c>
      <c r="B209" s="8" t="s">
        <v>298</v>
      </c>
      <c r="C209" s="15">
        <f>VLOOKUP($A209,RAW!$B$4:$S$283,17,FALSE)</f>
        <v>293565</v>
      </c>
      <c r="D209" s="15">
        <f>VLOOKUP($A209,RAW!$B$4:$S$283,18,FALSE)</f>
        <v>321876</v>
      </c>
      <c r="E209" s="1">
        <f t="shared" si="18"/>
        <v>28311</v>
      </c>
      <c r="F209" s="1">
        <f t="shared" si="19"/>
        <v>10505.348820430581</v>
      </c>
      <c r="G209" s="16">
        <f t="shared" si="20"/>
        <v>17805.651179569417</v>
      </c>
      <c r="H209" s="16">
        <f t="shared" si="21"/>
        <v>17805.651179569417</v>
      </c>
      <c r="I209" s="3">
        <f t="shared" si="22"/>
        <v>6.0653181338270627E-2</v>
      </c>
      <c r="J209" s="52"/>
    </row>
    <row r="210" spans="1:10" x14ac:dyDescent="0.25">
      <c r="A210" s="25" t="s">
        <v>59</v>
      </c>
      <c r="B210" s="8" t="s">
        <v>299</v>
      </c>
      <c r="C210" s="15">
        <f>VLOOKUP($A210,RAW!$B$4:$S$283,17,FALSE)</f>
        <v>138763</v>
      </c>
      <c r="D210" s="15">
        <f>VLOOKUP($A210,RAW!$B$4:$S$283,18,FALSE)</f>
        <v>170506</v>
      </c>
      <c r="E210" s="1">
        <f t="shared" si="18"/>
        <v>31743</v>
      </c>
      <c r="F210" s="1">
        <f t="shared" si="19"/>
        <v>4965.6931799410986</v>
      </c>
      <c r="G210" s="16">
        <f t="shared" si="20"/>
        <v>26777.3068200589</v>
      </c>
      <c r="H210" s="16">
        <f t="shared" si="21"/>
        <v>26777.3068200589</v>
      </c>
      <c r="I210" s="3">
        <f t="shared" si="22"/>
        <v>0.19297151848878233</v>
      </c>
      <c r="J210" s="52"/>
    </row>
    <row r="211" spans="1:10" x14ac:dyDescent="0.25">
      <c r="A211" s="25" t="s">
        <v>121</v>
      </c>
      <c r="B211" s="8" t="s">
        <v>298</v>
      </c>
      <c r="C211" s="15">
        <f>VLOOKUP($A211,RAW!$B$4:$S$283,17,FALSE)</f>
        <v>1072503</v>
      </c>
      <c r="D211" s="15">
        <f>VLOOKUP($A211,RAW!$B$4:$S$283,18,FALSE)</f>
        <v>1102715</v>
      </c>
      <c r="E211" s="1">
        <f t="shared" si="18"/>
        <v>30212</v>
      </c>
      <c r="F211" s="1">
        <f t="shared" si="19"/>
        <v>38379.977606180095</v>
      </c>
      <c r="G211" s="16">
        <f t="shared" si="20"/>
        <v>-8167.9776061800949</v>
      </c>
      <c r="H211" s="16">
        <f t="shared" si="21"/>
        <v>8167.9776061800949</v>
      </c>
      <c r="I211" s="3">
        <f t="shared" si="22"/>
        <v>-7.6158086328710455E-3</v>
      </c>
      <c r="J211" s="52"/>
    </row>
    <row r="212" spans="1:10" x14ac:dyDescent="0.25">
      <c r="A212" s="25" t="s">
        <v>60</v>
      </c>
      <c r="B212" s="8" t="s">
        <v>298</v>
      </c>
      <c r="C212" s="15">
        <f>VLOOKUP($A212,RAW!$B$4:$S$283,17,FALSE)</f>
        <v>606089</v>
      </c>
      <c r="D212" s="15">
        <f>VLOOKUP($A212,RAW!$B$4:$S$283,18,FALSE)</f>
        <v>638660</v>
      </c>
      <c r="E212" s="1">
        <f t="shared" si="18"/>
        <v>32571</v>
      </c>
      <c r="F212" s="1">
        <f t="shared" si="19"/>
        <v>21689.153547684331</v>
      </c>
      <c r="G212" s="16">
        <f t="shared" si="20"/>
        <v>10881.846452315669</v>
      </c>
      <c r="H212" s="16">
        <f t="shared" si="21"/>
        <v>10881.846452315669</v>
      </c>
      <c r="I212" s="3">
        <f t="shared" si="22"/>
        <v>1.7954205491793565E-2</v>
      </c>
      <c r="J212" s="52"/>
    </row>
    <row r="213" spans="1:10" x14ac:dyDescent="0.25">
      <c r="A213" s="25" t="s">
        <v>61</v>
      </c>
      <c r="B213" s="8" t="s">
        <v>298</v>
      </c>
      <c r="C213" s="15">
        <f>VLOOKUP($A213,RAW!$B$4:$S$283,17,FALSE)</f>
        <v>162658</v>
      </c>
      <c r="D213" s="15">
        <f>VLOOKUP($A213,RAW!$B$4:$S$283,18,FALSE)</f>
        <v>180475</v>
      </c>
      <c r="E213" s="1">
        <f t="shared" si="18"/>
        <v>17817</v>
      </c>
      <c r="F213" s="1">
        <f t="shared" si="19"/>
        <v>5820.7859534808213</v>
      </c>
      <c r="G213" s="16">
        <f t="shared" si="20"/>
        <v>11996.214046519179</v>
      </c>
      <c r="H213" s="16">
        <f t="shared" si="21"/>
        <v>11996.214046519179</v>
      </c>
      <c r="I213" s="3">
        <f t="shared" si="22"/>
        <v>7.3751146863475378E-2</v>
      </c>
      <c r="J213" s="52"/>
    </row>
    <row r="214" spans="1:10" x14ac:dyDescent="0.25">
      <c r="A214" s="25" t="s">
        <v>166</v>
      </c>
      <c r="B214" s="8" t="s">
        <v>298</v>
      </c>
      <c r="C214" s="15">
        <f>VLOOKUP($A214,RAW!$B$4:$S$283,17,FALSE)</f>
        <v>10859</v>
      </c>
      <c r="D214" s="15">
        <f>VLOOKUP($A214,RAW!$B$4:$S$283,18,FALSE)</f>
        <v>9732</v>
      </c>
      <c r="E214" s="1">
        <f t="shared" si="18"/>
        <v>-1127</v>
      </c>
      <c r="F214" s="1">
        <f t="shared" si="19"/>
        <v>388.59394969105881</v>
      </c>
      <c r="G214" s="16">
        <f t="shared" si="20"/>
        <v>-1515.5939496910587</v>
      </c>
      <c r="H214" s="16">
        <f t="shared" si="21"/>
        <v>1515.5939496910587</v>
      </c>
      <c r="I214" s="3">
        <f t="shared" si="22"/>
        <v>-0.13957030570872628</v>
      </c>
      <c r="J214" s="52"/>
    </row>
    <row r="215" spans="1:10" x14ac:dyDescent="0.25">
      <c r="A215" s="25" t="s">
        <v>167</v>
      </c>
      <c r="B215" s="8" t="s">
        <v>298</v>
      </c>
      <c r="C215" s="15">
        <f>VLOOKUP($A215,RAW!$B$4:$S$283,17,FALSE)</f>
        <v>318051</v>
      </c>
      <c r="D215" s="15">
        <f>VLOOKUP($A215,RAW!$B$4:$S$283,18,FALSE)</f>
        <v>288941</v>
      </c>
      <c r="E215" s="1">
        <f t="shared" si="18"/>
        <v>-29110</v>
      </c>
      <c r="F215" s="1">
        <f t="shared" si="19"/>
        <v>11381.590781212906</v>
      </c>
      <c r="G215" s="16">
        <f t="shared" si="20"/>
        <v>-40491.590781212908</v>
      </c>
      <c r="H215" s="16">
        <f t="shared" si="21"/>
        <v>40491.590781212908</v>
      </c>
      <c r="I215" s="3">
        <f t="shared" si="22"/>
        <v>-0.12731162857910494</v>
      </c>
      <c r="J215" s="52"/>
    </row>
    <row r="216" spans="1:10" x14ac:dyDescent="0.25">
      <c r="A216" s="25" t="s">
        <v>214</v>
      </c>
      <c r="B216" s="8" t="s">
        <v>298</v>
      </c>
      <c r="C216" s="15">
        <f>VLOOKUP($A216,RAW!$B$4:$S$283,17,FALSE)</f>
        <v>38349</v>
      </c>
      <c r="D216" s="15">
        <f>VLOOKUP($A216,RAW!$B$4:$S$283,18,FALSE)</f>
        <v>37189</v>
      </c>
      <c r="E216" s="1">
        <f t="shared" si="18"/>
        <v>-1160</v>
      </c>
      <c r="F216" s="1">
        <f t="shared" si="19"/>
        <v>1372.3353325999092</v>
      </c>
      <c r="G216" s="16">
        <f t="shared" si="20"/>
        <v>-2532.3353325999092</v>
      </c>
      <c r="H216" s="16">
        <f t="shared" si="21"/>
        <v>2532.3353325999092</v>
      </c>
      <c r="I216" s="3">
        <f t="shared" si="22"/>
        <v>-6.6033933938301106E-2</v>
      </c>
      <c r="J216" s="52"/>
    </row>
    <row r="217" spans="1:10" x14ac:dyDescent="0.25">
      <c r="A217" s="25" t="s">
        <v>123</v>
      </c>
      <c r="B217" s="8" t="s">
        <v>298</v>
      </c>
      <c r="C217" s="15">
        <f>VLOOKUP($A217,RAW!$B$4:$S$283,17,FALSE)</f>
        <v>7882418</v>
      </c>
      <c r="D217" s="15">
        <f>VLOOKUP($A217,RAW!$B$4:$S$283,18,FALSE)</f>
        <v>7853753</v>
      </c>
      <c r="E217" s="1">
        <f t="shared" si="18"/>
        <v>-28665</v>
      </c>
      <c r="F217" s="1">
        <f t="shared" si="19"/>
        <v>282075.69239671208</v>
      </c>
      <c r="G217" s="16">
        <f t="shared" si="20"/>
        <v>-310740.69239671208</v>
      </c>
      <c r="H217" s="16">
        <f t="shared" si="21"/>
        <v>310740.69239671208</v>
      </c>
      <c r="I217" s="3">
        <f t="shared" si="22"/>
        <v>-3.9422001268736587E-2</v>
      </c>
      <c r="J217" s="52"/>
    </row>
    <row r="218" spans="1:10" x14ac:dyDescent="0.25">
      <c r="A218" s="25" t="s">
        <v>215</v>
      </c>
      <c r="B218" s="8" t="s">
        <v>299</v>
      </c>
      <c r="C218" s="15">
        <f>VLOOKUP($A218,RAW!$B$4:$S$283,17,FALSE)</f>
        <v>43221</v>
      </c>
      <c r="D218" s="15">
        <f>VLOOKUP($A218,RAW!$B$4:$S$283,18,FALSE)</f>
        <v>44431</v>
      </c>
      <c r="E218" s="1">
        <f t="shared" si="18"/>
        <v>1210</v>
      </c>
      <c r="F218" s="1">
        <f t="shared" si="19"/>
        <v>1546.6819320008519</v>
      </c>
      <c r="G218" s="16">
        <f t="shared" si="20"/>
        <v>-336.68193200085193</v>
      </c>
      <c r="H218" s="16">
        <f t="shared" si="21"/>
        <v>336.68193200085193</v>
      </c>
      <c r="I218" s="3">
        <f t="shared" si="22"/>
        <v>-7.7897765438294329E-3</v>
      </c>
      <c r="J218" s="52"/>
    </row>
    <row r="219" spans="1:10" x14ac:dyDescent="0.25">
      <c r="A219" s="25" t="s">
        <v>252</v>
      </c>
      <c r="B219" s="8" t="s">
        <v>298</v>
      </c>
      <c r="C219" s="15">
        <f>VLOOKUP($A219,RAW!$B$4:$S$283,17,FALSE)</f>
        <v>1242091</v>
      </c>
      <c r="D219" s="15">
        <f>VLOOKUP($A219,RAW!$B$4:$S$283,18,FALSE)</f>
        <v>1261146</v>
      </c>
      <c r="E219" s="1">
        <f t="shared" si="18"/>
        <v>19055</v>
      </c>
      <c r="F219" s="1">
        <f t="shared" si="19"/>
        <v>44448.756567429496</v>
      </c>
      <c r="G219" s="16">
        <f t="shared" si="20"/>
        <v>-25393.756567429496</v>
      </c>
      <c r="H219" s="16">
        <f t="shared" si="21"/>
        <v>25393.756567429496</v>
      </c>
      <c r="I219" s="3">
        <f t="shared" si="22"/>
        <v>-2.0444360813683938E-2</v>
      </c>
      <c r="J219" s="52"/>
    </row>
    <row r="220" spans="1:10" x14ac:dyDescent="0.25">
      <c r="A220" s="25" t="s">
        <v>248</v>
      </c>
      <c r="B220" s="8" t="s">
        <v>298</v>
      </c>
      <c r="C220" s="15">
        <f>VLOOKUP($A220,RAW!$B$4:$S$283,17,FALSE)</f>
        <v>14554</v>
      </c>
      <c r="D220" s="15">
        <f>VLOOKUP($A220,RAW!$B$4:$S$283,18,FALSE)</f>
        <v>16286</v>
      </c>
      <c r="E220" s="1">
        <f t="shared" si="18"/>
        <v>1732</v>
      </c>
      <c r="F220" s="1">
        <f t="shared" si="19"/>
        <v>520.8211017408297</v>
      </c>
      <c r="G220" s="16">
        <f t="shared" si="20"/>
        <v>1211.1788982591702</v>
      </c>
      <c r="H220" s="16">
        <f t="shared" si="21"/>
        <v>1211.1788982591702</v>
      </c>
      <c r="I220" s="3">
        <f t="shared" si="22"/>
        <v>8.3219657706415429E-2</v>
      </c>
      <c r="J220" s="52"/>
    </row>
    <row r="221" spans="1:10" x14ac:dyDescent="0.25">
      <c r="A221" s="25" t="s">
        <v>107</v>
      </c>
      <c r="B221" s="8" t="s">
        <v>298</v>
      </c>
      <c r="C221" s="15">
        <f>VLOOKUP($A221,RAW!$B$4:$S$283,17,FALSE)</f>
        <v>754443</v>
      </c>
      <c r="D221" s="15">
        <f>VLOOKUP($A221,RAW!$B$4:$S$283,18,FALSE)</f>
        <v>777299</v>
      </c>
      <c r="E221" s="1">
        <f t="shared" si="18"/>
        <v>22856</v>
      </c>
      <c r="F221" s="1">
        <f t="shared" si="19"/>
        <v>26998.064756125928</v>
      </c>
      <c r="G221" s="16">
        <f t="shared" si="20"/>
        <v>-4142.0647561259284</v>
      </c>
      <c r="H221" s="16">
        <f t="shared" si="21"/>
        <v>4142.0647561259284</v>
      </c>
      <c r="I221" s="3">
        <f t="shared" si="22"/>
        <v>-5.4902288922104494E-3</v>
      </c>
      <c r="J221" s="52"/>
    </row>
    <row r="222" spans="1:10" x14ac:dyDescent="0.25">
      <c r="A222" s="25" t="s">
        <v>168</v>
      </c>
      <c r="B222" s="8" t="s">
        <v>299</v>
      </c>
      <c r="C222" s="15">
        <f>VLOOKUP($A222,RAW!$B$4:$S$283,17,FALSE)</f>
        <v>260262</v>
      </c>
      <c r="D222" s="15">
        <f>VLOOKUP($A222,RAW!$B$4:$S$283,18,FALSE)</f>
        <v>203043</v>
      </c>
      <c r="E222" s="1">
        <f t="shared" si="18"/>
        <v>-57219</v>
      </c>
      <c r="F222" s="1">
        <f t="shared" si="19"/>
        <v>9313.5867514959336</v>
      </c>
      <c r="G222" s="16">
        <f t="shared" si="20"/>
        <v>-66532.586751495939</v>
      </c>
      <c r="H222" s="16">
        <f t="shared" si="21"/>
        <v>66532.586751495939</v>
      </c>
      <c r="I222" s="3">
        <f t="shared" si="22"/>
        <v>-0.25563696102963912</v>
      </c>
      <c r="J222" s="52"/>
    </row>
    <row r="223" spans="1:10" x14ac:dyDescent="0.25">
      <c r="A223" s="25" t="s">
        <v>62</v>
      </c>
      <c r="B223" s="8" t="s">
        <v>298</v>
      </c>
      <c r="C223" s="15">
        <f>VLOOKUP($A223,RAW!$B$4:$S$283,17,FALSE)</f>
        <v>1321704</v>
      </c>
      <c r="D223" s="15">
        <f>VLOOKUP($A223,RAW!$B$4:$S$283,18,FALSE)</f>
        <v>1422874</v>
      </c>
      <c r="E223" s="1">
        <f t="shared" si="18"/>
        <v>101170</v>
      </c>
      <c r="F223" s="1">
        <f t="shared" si="19"/>
        <v>47297.741751770067</v>
      </c>
      <c r="G223" s="16">
        <f t="shared" si="20"/>
        <v>53872.258248229933</v>
      </c>
      <c r="H223" s="16">
        <f t="shared" si="21"/>
        <v>53872.258248229933</v>
      </c>
      <c r="I223" s="3">
        <f t="shared" si="22"/>
        <v>4.0759699787720954E-2</v>
      </c>
      <c r="J223" s="52"/>
    </row>
    <row r="224" spans="1:10" x14ac:dyDescent="0.25">
      <c r="A224" s="25" t="s">
        <v>216</v>
      </c>
      <c r="B224" s="8" t="s">
        <v>299</v>
      </c>
      <c r="C224" s="15">
        <f>VLOOKUP($A224,RAW!$B$4:$S$283,17,FALSE)</f>
        <v>0</v>
      </c>
      <c r="D224" s="15">
        <f>VLOOKUP($A224,RAW!$B$4:$S$283,18,FALSE)</f>
        <v>0</v>
      </c>
      <c r="E224" s="1">
        <f t="shared" si="18"/>
        <v>0</v>
      </c>
      <c r="F224" s="1">
        <f t="shared" si="19"/>
        <v>0</v>
      </c>
      <c r="G224" s="16">
        <f t="shared" si="20"/>
        <v>0</v>
      </c>
      <c r="H224" s="16">
        <f t="shared" si="21"/>
        <v>0</v>
      </c>
      <c r="I224" s="3" t="str">
        <f t="shared" si="22"/>
        <v/>
      </c>
      <c r="J224" s="52"/>
    </row>
    <row r="225" spans="1:10" x14ac:dyDescent="0.25">
      <c r="A225" s="25" t="s">
        <v>67</v>
      </c>
      <c r="B225" s="8" t="s">
        <v>298</v>
      </c>
      <c r="C225" s="15">
        <f>VLOOKUP($A225,RAW!$B$4:$S$283,17,FALSE)</f>
        <v>403264</v>
      </c>
      <c r="D225" s="15">
        <f>VLOOKUP($A225,RAW!$B$4:$S$283,18,FALSE)</f>
        <v>431818</v>
      </c>
      <c r="E225" s="1">
        <f t="shared" si="18"/>
        <v>28554</v>
      </c>
      <c r="F225" s="1">
        <f t="shared" si="19"/>
        <v>14430.974355669503</v>
      </c>
      <c r="G225" s="16">
        <f t="shared" si="20"/>
        <v>14123.025644330497</v>
      </c>
      <c r="H225" s="16">
        <f t="shared" si="21"/>
        <v>14123.025644330497</v>
      </c>
      <c r="I225" s="3">
        <f t="shared" si="22"/>
        <v>3.5021786334338043E-2</v>
      </c>
      <c r="J225" s="52"/>
    </row>
    <row r="226" spans="1:10" x14ac:dyDescent="0.25">
      <c r="A226" s="25" t="s">
        <v>169</v>
      </c>
      <c r="B226" s="8" t="s">
        <v>298</v>
      </c>
      <c r="C226" s="15">
        <f>VLOOKUP($A226,RAW!$B$4:$S$283,17,FALSE)</f>
        <v>222498</v>
      </c>
      <c r="D226" s="15">
        <f>VLOOKUP($A226,RAW!$B$4:$S$283,18,FALSE)</f>
        <v>242827</v>
      </c>
      <c r="E226" s="1">
        <f t="shared" si="18"/>
        <v>20329</v>
      </c>
      <c r="F226" s="1">
        <f t="shared" si="19"/>
        <v>7962.1858935777882</v>
      </c>
      <c r="G226" s="16">
        <f t="shared" si="20"/>
        <v>12366.814106422211</v>
      </c>
      <c r="H226" s="16">
        <f t="shared" si="21"/>
        <v>12366.814106422211</v>
      </c>
      <c r="I226" s="3">
        <f t="shared" si="22"/>
        <v>5.5581686605822127E-2</v>
      </c>
      <c r="J226" s="52"/>
    </row>
    <row r="227" spans="1:10" x14ac:dyDescent="0.25">
      <c r="A227" s="25" t="s">
        <v>217</v>
      </c>
      <c r="B227" s="8" t="s">
        <v>298</v>
      </c>
      <c r="C227" s="15">
        <f>VLOOKUP($A227,RAW!$B$4:$S$283,17,FALSE)</f>
        <v>44593</v>
      </c>
      <c r="D227" s="15">
        <f>VLOOKUP($A227,RAW!$B$4:$S$283,18,FALSE)</f>
        <v>43358</v>
      </c>
      <c r="E227" s="1">
        <f t="shared" si="18"/>
        <v>-1235</v>
      </c>
      <c r="F227" s="1">
        <f t="shared" si="19"/>
        <v>1595.7795375792784</v>
      </c>
      <c r="G227" s="16">
        <f t="shared" si="20"/>
        <v>-2830.7795375792784</v>
      </c>
      <c r="H227" s="16">
        <f t="shared" si="21"/>
        <v>2830.7795375792784</v>
      </c>
      <c r="I227" s="3">
        <f t="shared" si="22"/>
        <v>-6.3480356503919408E-2</v>
      </c>
      <c r="J227" s="52"/>
    </row>
    <row r="228" spans="1:10" x14ac:dyDescent="0.25">
      <c r="A228" s="25" t="s">
        <v>65</v>
      </c>
      <c r="B228" s="8" t="s">
        <v>299</v>
      </c>
      <c r="C228" s="15">
        <f>VLOOKUP($A228,RAW!$B$4:$S$283,17,FALSE)</f>
        <v>76392</v>
      </c>
      <c r="D228" s="15">
        <f>VLOOKUP($A228,RAW!$B$4:$S$283,18,FALSE)</f>
        <v>89278</v>
      </c>
      <c r="E228" s="1">
        <f t="shared" si="18"/>
        <v>12886</v>
      </c>
      <c r="F228" s="1">
        <f t="shared" si="19"/>
        <v>2733.72032459705</v>
      </c>
      <c r="G228" s="16">
        <f t="shared" si="20"/>
        <v>10152.27967540295</v>
      </c>
      <c r="H228" s="16">
        <f t="shared" si="21"/>
        <v>10152.27967540295</v>
      </c>
      <c r="I228" s="3">
        <f t="shared" si="22"/>
        <v>0.13289715775739541</v>
      </c>
      <c r="J228" s="52"/>
    </row>
    <row r="229" spans="1:10" x14ac:dyDescent="0.25">
      <c r="A229" s="25" t="s">
        <v>108</v>
      </c>
      <c r="B229" s="8" t="s">
        <v>299</v>
      </c>
      <c r="C229" s="15">
        <f>VLOOKUP($A229,RAW!$B$4:$S$283,17,FALSE)</f>
        <v>5078240</v>
      </c>
      <c r="D229" s="15">
        <f>VLOOKUP($A229,RAW!$B$4:$S$283,18,FALSE)</f>
        <v>4598265</v>
      </c>
      <c r="E229" s="1">
        <f t="shared" si="18"/>
        <v>-479975</v>
      </c>
      <c r="F229" s="1">
        <f t="shared" si="19"/>
        <v>181726.98582550164</v>
      </c>
      <c r="G229" s="16">
        <f t="shared" si="20"/>
        <v>-661701.98582550162</v>
      </c>
      <c r="H229" s="16">
        <f t="shared" si="21"/>
        <v>661701.98582550162</v>
      </c>
      <c r="I229" s="3">
        <f t="shared" si="22"/>
        <v>-0.13030144022840623</v>
      </c>
      <c r="J229" s="52"/>
    </row>
    <row r="230" spans="1:10" x14ac:dyDescent="0.25">
      <c r="A230" s="25" t="s">
        <v>122</v>
      </c>
      <c r="B230" s="8" t="s">
        <v>298</v>
      </c>
      <c r="C230" s="15">
        <f>VLOOKUP($A230,RAW!$B$4:$S$283,17,FALSE)</f>
        <v>721372</v>
      </c>
      <c r="D230" s="15">
        <f>VLOOKUP($A230,RAW!$B$4:$S$283,18,FALSE)</f>
        <v>686736</v>
      </c>
      <c r="E230" s="1">
        <f t="shared" si="18"/>
        <v>-34636</v>
      </c>
      <c r="F230" s="1">
        <f t="shared" si="19"/>
        <v>25814.604906210374</v>
      </c>
      <c r="G230" s="16">
        <f t="shared" si="20"/>
        <v>-60450.60490621037</v>
      </c>
      <c r="H230" s="16">
        <f t="shared" si="21"/>
        <v>60450.60490621037</v>
      </c>
      <c r="I230" s="3">
        <f t="shared" si="22"/>
        <v>-8.3799488899223104E-2</v>
      </c>
      <c r="J230" s="52"/>
    </row>
    <row r="231" spans="1:10" x14ac:dyDescent="0.25">
      <c r="A231" s="25" t="s">
        <v>170</v>
      </c>
      <c r="B231" s="8" t="s">
        <v>298</v>
      </c>
      <c r="C231" s="15">
        <f>VLOOKUP($A231,RAW!$B$4:$S$283,17,FALSE)</f>
        <v>0</v>
      </c>
      <c r="D231" s="15">
        <f>VLOOKUP($A231,RAW!$B$4:$S$283,18,FALSE)</f>
        <v>0</v>
      </c>
      <c r="E231" s="1">
        <f t="shared" si="18"/>
        <v>0</v>
      </c>
      <c r="F231" s="1">
        <f t="shared" si="19"/>
        <v>0</v>
      </c>
      <c r="G231" s="16">
        <f t="shared" si="20"/>
        <v>0</v>
      </c>
      <c r="H231" s="16">
        <f t="shared" si="21"/>
        <v>0</v>
      </c>
      <c r="I231" s="3" t="str">
        <f t="shared" si="22"/>
        <v/>
      </c>
      <c r="J231" s="52"/>
    </row>
    <row r="232" spans="1:10" x14ac:dyDescent="0.25">
      <c r="A232" s="25" t="s">
        <v>171</v>
      </c>
      <c r="B232" s="8" t="s">
        <v>298</v>
      </c>
      <c r="C232" s="15">
        <f>VLOOKUP($A232,RAW!$B$4:$S$283,17,FALSE)</f>
        <v>99471</v>
      </c>
      <c r="D232" s="15">
        <f>VLOOKUP($A232,RAW!$B$4:$S$283,18,FALSE)</f>
        <v>73250</v>
      </c>
      <c r="E232" s="1">
        <f t="shared" si="18"/>
        <v>-26221</v>
      </c>
      <c r="F232" s="1">
        <f t="shared" si="19"/>
        <v>3559.612189862723</v>
      </c>
      <c r="G232" s="16">
        <f t="shared" si="20"/>
        <v>-29780.612189862724</v>
      </c>
      <c r="H232" s="16">
        <f t="shared" si="21"/>
        <v>29780.612189862724</v>
      </c>
      <c r="I232" s="3">
        <f t="shared" si="22"/>
        <v>-0.29938989444021596</v>
      </c>
      <c r="J232" s="52"/>
    </row>
    <row r="233" spans="1:10" x14ac:dyDescent="0.25">
      <c r="A233" s="25" t="s">
        <v>68</v>
      </c>
      <c r="B233" s="8" t="s">
        <v>298</v>
      </c>
      <c r="C233" s="15">
        <f>VLOOKUP($A233,RAW!$B$4:$S$283,17,FALSE)</f>
        <v>133421</v>
      </c>
      <c r="D233" s="15">
        <f>VLOOKUP($A233,RAW!$B$4:$S$283,18,FALSE)</f>
        <v>119010</v>
      </c>
      <c r="E233" s="1">
        <f t="shared" si="18"/>
        <v>-14411</v>
      </c>
      <c r="F233" s="1">
        <f t="shared" si="19"/>
        <v>4774.5274299411321</v>
      </c>
      <c r="G233" s="16">
        <f t="shared" si="20"/>
        <v>-19185.527429941132</v>
      </c>
      <c r="H233" s="16">
        <f t="shared" si="21"/>
        <v>19185.527429941132</v>
      </c>
      <c r="I233" s="3">
        <f t="shared" si="22"/>
        <v>-0.1437969092567222</v>
      </c>
      <c r="J233" s="52"/>
    </row>
    <row r="234" spans="1:10" x14ac:dyDescent="0.25">
      <c r="A234" s="25" t="s">
        <v>218</v>
      </c>
      <c r="B234" s="8" t="s">
        <v>299</v>
      </c>
      <c r="C234" s="15">
        <f>VLOOKUP($A234,RAW!$B$4:$S$283,17,FALSE)</f>
        <v>0</v>
      </c>
      <c r="D234" s="15">
        <f>VLOOKUP($A234,RAW!$B$4:$S$283,18,FALSE)</f>
        <v>0</v>
      </c>
      <c r="E234" s="1">
        <f t="shared" si="18"/>
        <v>0</v>
      </c>
      <c r="F234" s="1">
        <f t="shared" si="19"/>
        <v>0</v>
      </c>
      <c r="G234" s="16">
        <f t="shared" si="20"/>
        <v>0</v>
      </c>
      <c r="H234" s="16">
        <f t="shared" si="21"/>
        <v>0</v>
      </c>
      <c r="I234" s="3" t="str">
        <f t="shared" si="22"/>
        <v/>
      </c>
      <c r="J234" s="52"/>
    </row>
    <row r="235" spans="1:10" x14ac:dyDescent="0.25">
      <c r="A235" s="25" t="s">
        <v>172</v>
      </c>
      <c r="B235" s="8" t="s">
        <v>298</v>
      </c>
      <c r="C235" s="15">
        <f>VLOOKUP($A235,RAW!$B$4:$S$283,17,FALSE)</f>
        <v>0</v>
      </c>
      <c r="D235" s="15">
        <f>VLOOKUP($A235,RAW!$B$4:$S$283,18,FALSE)</f>
        <v>0</v>
      </c>
      <c r="E235" s="1">
        <f t="shared" si="18"/>
        <v>0</v>
      </c>
      <c r="F235" s="1">
        <f t="shared" si="19"/>
        <v>0</v>
      </c>
      <c r="G235" s="16">
        <f t="shared" si="20"/>
        <v>0</v>
      </c>
      <c r="H235" s="16">
        <f t="shared" si="21"/>
        <v>0</v>
      </c>
      <c r="I235" s="3" t="str">
        <f t="shared" si="22"/>
        <v/>
      </c>
      <c r="J235" s="52"/>
    </row>
    <row r="236" spans="1:10" x14ac:dyDescent="0.25">
      <c r="A236" s="25" t="s">
        <v>219</v>
      </c>
      <c r="B236" s="8" t="s">
        <v>299</v>
      </c>
      <c r="C236" s="15">
        <f>VLOOKUP($A236,RAW!$B$4:$S$283,17,FALSE)</f>
        <v>543601</v>
      </c>
      <c r="D236" s="15">
        <f>VLOOKUP($A236,RAW!$B$4:$S$283,18,FALSE)</f>
        <v>620803</v>
      </c>
      <c r="E236" s="1">
        <f t="shared" si="18"/>
        <v>77202</v>
      </c>
      <c r="F236" s="1">
        <f t="shared" si="19"/>
        <v>19452.993797403928</v>
      </c>
      <c r="G236" s="16">
        <f t="shared" si="20"/>
        <v>57749.006202596072</v>
      </c>
      <c r="H236" s="16">
        <f t="shared" si="21"/>
        <v>57749.006202596072</v>
      </c>
      <c r="I236" s="3">
        <f t="shared" si="22"/>
        <v>0.10623417948568173</v>
      </c>
      <c r="J236" s="52"/>
    </row>
    <row r="237" spans="1:10" x14ac:dyDescent="0.25">
      <c r="A237" s="25" t="s">
        <v>69</v>
      </c>
      <c r="B237" s="8" t="s">
        <v>298</v>
      </c>
      <c r="C237" s="15">
        <f>VLOOKUP($A237,RAW!$B$4:$S$283,17,FALSE)</f>
        <v>6890287</v>
      </c>
      <c r="D237" s="15">
        <f>VLOOKUP($A237,RAW!$B$4:$S$283,18,FALSE)</f>
        <v>7025670</v>
      </c>
      <c r="E237" s="1">
        <f t="shared" si="18"/>
        <v>135383</v>
      </c>
      <c r="F237" s="1">
        <f t="shared" si="19"/>
        <v>246571.86111381862</v>
      </c>
      <c r="G237" s="16">
        <f t="shared" si="20"/>
        <v>-111188.86111381862</v>
      </c>
      <c r="H237" s="16">
        <f t="shared" si="21"/>
        <v>111188.86111381862</v>
      </c>
      <c r="I237" s="3">
        <f t="shared" si="22"/>
        <v>-1.6137043509772325E-2</v>
      </c>
      <c r="J237" s="52"/>
    </row>
    <row r="238" spans="1:10" x14ac:dyDescent="0.25">
      <c r="A238" s="25" t="s">
        <v>264</v>
      </c>
      <c r="B238" s="8" t="s">
        <v>298</v>
      </c>
      <c r="C238" s="15">
        <f>VLOOKUP($A238,RAW!$B$4:$S$283,17,FALSE)</f>
        <v>0</v>
      </c>
      <c r="D238" s="15">
        <f>VLOOKUP($A238,RAW!$B$4:$S$283,18,FALSE)</f>
        <v>0</v>
      </c>
      <c r="E238" s="1">
        <f t="shared" si="18"/>
        <v>0</v>
      </c>
      <c r="F238" s="1">
        <f t="shared" si="19"/>
        <v>0</v>
      </c>
      <c r="G238" s="16">
        <f t="shared" si="20"/>
        <v>0</v>
      </c>
      <c r="H238" s="16">
        <f t="shared" si="21"/>
        <v>0</v>
      </c>
      <c r="I238" s="3" t="str">
        <f t="shared" si="22"/>
        <v/>
      </c>
      <c r="J238" s="52"/>
    </row>
    <row r="239" spans="1:10" x14ac:dyDescent="0.25">
      <c r="A239" s="25" t="s">
        <v>72</v>
      </c>
      <c r="B239" s="8" t="s">
        <v>298</v>
      </c>
      <c r="C239" s="15">
        <f>VLOOKUP($A239,RAW!$B$4:$S$283,17,FALSE)</f>
        <v>530241</v>
      </c>
      <c r="D239" s="15">
        <f>VLOOKUP($A239,RAW!$B$4:$S$283,18,FALSE)</f>
        <v>478588</v>
      </c>
      <c r="E239" s="1">
        <f t="shared" si="18"/>
        <v>-51653</v>
      </c>
      <c r="F239" s="1">
        <f t="shared" si="19"/>
        <v>18974.90049526998</v>
      </c>
      <c r="G239" s="16">
        <f t="shared" si="20"/>
        <v>-70627.900495269976</v>
      </c>
      <c r="H239" s="16">
        <f t="shared" si="21"/>
        <v>70627.900495269976</v>
      </c>
      <c r="I239" s="3">
        <f t="shared" si="22"/>
        <v>-0.13319962148394782</v>
      </c>
      <c r="J239" s="52"/>
    </row>
    <row r="240" spans="1:10" x14ac:dyDescent="0.25">
      <c r="A240" s="25" t="s">
        <v>70</v>
      </c>
      <c r="B240" s="8" t="s">
        <v>298</v>
      </c>
      <c r="C240" s="15">
        <f>VLOOKUP($A240,RAW!$B$4:$S$283,17,FALSE)</f>
        <v>2076466</v>
      </c>
      <c r="D240" s="15">
        <f>VLOOKUP($A240,RAW!$B$4:$S$283,18,FALSE)</f>
        <v>2346331</v>
      </c>
      <c r="E240" s="1">
        <f t="shared" si="18"/>
        <v>269865</v>
      </c>
      <c r="F240" s="1">
        <f t="shared" si="19"/>
        <v>74307.222059047257</v>
      </c>
      <c r="G240" s="16">
        <f t="shared" si="20"/>
        <v>195557.77794095274</v>
      </c>
      <c r="H240" s="16">
        <f t="shared" si="21"/>
        <v>195557.77794095274</v>
      </c>
      <c r="I240" s="3">
        <f t="shared" si="22"/>
        <v>9.4178174812856438E-2</v>
      </c>
      <c r="J240" s="52"/>
    </row>
    <row r="241" spans="1:18" x14ac:dyDescent="0.25">
      <c r="A241" s="25" t="s">
        <v>71</v>
      </c>
      <c r="B241" s="8" t="s">
        <v>299</v>
      </c>
      <c r="C241" s="15">
        <f>VLOOKUP($A241,RAW!$B$4:$S$283,17,FALSE)</f>
        <v>444526</v>
      </c>
      <c r="D241" s="15">
        <f>VLOOKUP($A241,RAW!$B$4:$S$283,18,FALSE)</f>
        <v>545248</v>
      </c>
      <c r="E241" s="1">
        <f t="shared" si="18"/>
        <v>100722</v>
      </c>
      <c r="F241" s="1">
        <f t="shared" si="19"/>
        <v>15907.552636556553</v>
      </c>
      <c r="G241" s="16">
        <f t="shared" si="20"/>
        <v>84814.44736344344</v>
      </c>
      <c r="H241" s="16">
        <f t="shared" si="21"/>
        <v>84814.44736344344</v>
      </c>
      <c r="I241" s="3">
        <f t="shared" si="22"/>
        <v>0.19079749522737352</v>
      </c>
      <c r="J241" s="52"/>
    </row>
    <row r="242" spans="1:18" x14ac:dyDescent="0.25">
      <c r="A242" s="25" t="s">
        <v>109</v>
      </c>
      <c r="C242" s="15">
        <f>VLOOKUP($A242,RAW!$B$4:$S$283,17,FALSE)</f>
        <v>0</v>
      </c>
      <c r="D242" s="15">
        <f>VLOOKUP($A242,RAW!$B$4:$S$283,18,FALSE)</f>
        <v>0</v>
      </c>
      <c r="E242" s="1">
        <f t="shared" si="18"/>
        <v>0</v>
      </c>
      <c r="F242" s="1">
        <f t="shared" si="19"/>
        <v>0</v>
      </c>
      <c r="G242" s="16">
        <f t="shared" si="20"/>
        <v>0</v>
      </c>
      <c r="H242" s="16">
        <f t="shared" si="21"/>
        <v>0</v>
      </c>
      <c r="I242" s="3" t="str">
        <f t="shared" si="22"/>
        <v/>
      </c>
      <c r="J242" s="52"/>
    </row>
    <row r="243" spans="1:18" x14ac:dyDescent="0.25">
      <c r="A243" s="25" t="s">
        <v>110</v>
      </c>
      <c r="B243" s="8" t="s">
        <v>299</v>
      </c>
      <c r="C243" s="15">
        <f>VLOOKUP($A243,RAW!$B$4:$S$283,17,FALSE)</f>
        <v>0</v>
      </c>
      <c r="D243" s="15">
        <f>VLOOKUP($A243,RAW!$B$4:$S$283,18,FALSE)</f>
        <v>0</v>
      </c>
      <c r="E243" s="1">
        <f t="shared" si="18"/>
        <v>0</v>
      </c>
      <c r="F243" s="1">
        <f t="shared" si="19"/>
        <v>0</v>
      </c>
      <c r="G243" s="16">
        <f t="shared" si="20"/>
        <v>0</v>
      </c>
      <c r="H243" s="16">
        <f t="shared" si="21"/>
        <v>0</v>
      </c>
      <c r="I243" s="3" t="str">
        <f t="shared" si="22"/>
        <v/>
      </c>
      <c r="J243" s="52"/>
    </row>
    <row r="244" spans="1:18" x14ac:dyDescent="0.25">
      <c r="A244" s="25" t="s">
        <v>111</v>
      </c>
      <c r="B244" s="8" t="s">
        <v>299</v>
      </c>
      <c r="C244" s="15">
        <f>VLOOKUP($A244,RAW!$B$4:$S$283,17,FALSE)</f>
        <v>122462</v>
      </c>
      <c r="D244" s="15">
        <f>VLOOKUP($A244,RAW!$B$4:$S$283,18,FALSE)</f>
        <v>93750</v>
      </c>
      <c r="E244" s="1">
        <f t="shared" si="18"/>
        <v>-28712</v>
      </c>
      <c r="F244" s="1">
        <f t="shared" si="19"/>
        <v>4382.3549375694301</v>
      </c>
      <c r="G244" s="16">
        <f t="shared" si="20"/>
        <v>-33094.354937569427</v>
      </c>
      <c r="H244" s="16">
        <f t="shared" si="21"/>
        <v>33094.354937569427</v>
      </c>
      <c r="I244" s="3">
        <f t="shared" si="22"/>
        <v>-0.27024182960893522</v>
      </c>
      <c r="J244" s="52"/>
    </row>
    <row r="245" spans="1:18" x14ac:dyDescent="0.25">
      <c r="A245" s="25" t="s">
        <v>73</v>
      </c>
      <c r="B245" s="8" t="s">
        <v>298</v>
      </c>
      <c r="C245" s="15">
        <f>VLOOKUP($A245,RAW!$B$4:$S$283,17,FALSE)</f>
        <v>740372</v>
      </c>
      <c r="D245" s="15">
        <f>VLOOKUP($A245,RAW!$B$4:$S$283,18,FALSE)</f>
        <v>877624</v>
      </c>
      <c r="E245" s="1">
        <f t="shared" si="18"/>
        <v>137252</v>
      </c>
      <c r="F245" s="1">
        <f t="shared" si="19"/>
        <v>26494.528015532607</v>
      </c>
      <c r="G245" s="16">
        <f t="shared" si="20"/>
        <v>110757.4719844674</v>
      </c>
      <c r="H245" s="16">
        <f t="shared" si="21"/>
        <v>110757.4719844674</v>
      </c>
      <c r="I245" s="3">
        <f t="shared" si="22"/>
        <v>0.14959705659380337</v>
      </c>
      <c r="J245" s="52"/>
    </row>
    <row r="246" spans="1:18" x14ac:dyDescent="0.25">
      <c r="A246" s="25" t="s">
        <v>112</v>
      </c>
      <c r="B246" s="8" t="s">
        <v>298</v>
      </c>
      <c r="C246" s="15">
        <f>VLOOKUP($A246,RAW!$B$4:$S$283,17,FALSE)</f>
        <v>235148</v>
      </c>
      <c r="D246" s="15">
        <f>VLOOKUP($A246,RAW!$B$4:$S$283,18,FALSE)</f>
        <v>248700</v>
      </c>
      <c r="E246" s="1">
        <f t="shared" si="18"/>
        <v>13552</v>
      </c>
      <c r="F246" s="1">
        <f t="shared" si="19"/>
        <v>8414.8715426791696</v>
      </c>
      <c r="G246" s="16">
        <f t="shared" si="20"/>
        <v>5137.1284573208304</v>
      </c>
      <c r="H246" s="16">
        <f t="shared" si="21"/>
        <v>5137.1284573208304</v>
      </c>
      <c r="I246" s="3">
        <f t="shared" si="22"/>
        <v>2.1846362534747608E-2</v>
      </c>
      <c r="J246" s="52"/>
    </row>
    <row r="247" spans="1:18" x14ac:dyDescent="0.25">
      <c r="A247" s="25" t="s">
        <v>173</v>
      </c>
      <c r="B247" s="8" t="s">
        <v>298</v>
      </c>
      <c r="C247" s="15">
        <f>VLOOKUP($A247,RAW!$B$4:$S$283,17,FALSE)</f>
        <v>163472</v>
      </c>
      <c r="D247" s="15">
        <f>VLOOKUP($A247,RAW!$B$4:$S$283,18,FALSE)</f>
        <v>155424</v>
      </c>
      <c r="E247" s="1">
        <f t="shared" si="18"/>
        <v>-8048</v>
      </c>
      <c r="F247" s="1">
        <f t="shared" si="19"/>
        <v>5849.9152909012582</v>
      </c>
      <c r="G247" s="16">
        <f t="shared" si="20"/>
        <v>-13897.915290901259</v>
      </c>
      <c r="H247" s="16">
        <f t="shared" si="21"/>
        <v>13897.915290901259</v>
      </c>
      <c r="I247" s="3">
        <f t="shared" si="22"/>
        <v>-8.5017099508792077E-2</v>
      </c>
      <c r="J247" s="52"/>
    </row>
    <row r="248" spans="1:18" x14ac:dyDescent="0.25">
      <c r="A248" s="25" t="s">
        <v>174</v>
      </c>
      <c r="B248" s="8" t="s">
        <v>298</v>
      </c>
      <c r="C248" s="15">
        <f>VLOOKUP($A248,RAW!$B$4:$S$283,17,FALSE)</f>
        <v>78481</v>
      </c>
      <c r="D248" s="15">
        <f>VLOOKUP($A248,RAW!$B$4:$S$283,18,FALSE)</f>
        <v>69630</v>
      </c>
      <c r="E248" s="1">
        <f t="shared" si="18"/>
        <v>-8851</v>
      </c>
      <c r="F248" s="1">
        <f t="shared" si="19"/>
        <v>2808.4760811956889</v>
      </c>
      <c r="G248" s="16">
        <f t="shared" si="20"/>
        <v>-11659.476081195689</v>
      </c>
      <c r="H248" s="16">
        <f t="shared" si="21"/>
        <v>11659.476081195689</v>
      </c>
      <c r="I248" s="3">
        <f t="shared" si="22"/>
        <v>-0.14856431596431863</v>
      </c>
      <c r="J248" s="52"/>
    </row>
    <row r="249" spans="1:18" x14ac:dyDescent="0.25">
      <c r="A249" s="25" t="s">
        <v>220</v>
      </c>
      <c r="B249" s="8" t="s">
        <v>298</v>
      </c>
      <c r="C249" s="15">
        <f>VLOOKUP($A249,RAW!$B$4:$S$283,17,FALSE)</f>
        <v>3814511</v>
      </c>
      <c r="D249" s="15">
        <f>VLOOKUP($A249,RAW!$B$4:$S$283,18,FALSE)</f>
        <v>4246683</v>
      </c>
      <c r="E249" s="1">
        <f t="shared" si="18"/>
        <v>432172</v>
      </c>
      <c r="F249" s="1">
        <f t="shared" si="19"/>
        <v>136503.90419283454</v>
      </c>
      <c r="G249" s="16">
        <f t="shared" si="20"/>
        <v>295668.09580716549</v>
      </c>
      <c r="H249" s="16">
        <f t="shared" si="21"/>
        <v>295668.09580716549</v>
      </c>
      <c r="I249" s="3">
        <f t="shared" si="22"/>
        <v>7.7511402066258422E-2</v>
      </c>
      <c r="J249" s="52"/>
    </row>
    <row r="250" spans="1:18" x14ac:dyDescent="0.25">
      <c r="A250" s="25" t="s">
        <v>12</v>
      </c>
      <c r="B250" s="8" t="s">
        <v>298</v>
      </c>
      <c r="C250" s="15">
        <f>VLOOKUP($A250,RAW!$B$4:$S$283,17,FALSE)</f>
        <v>48852</v>
      </c>
      <c r="D250" s="15">
        <f>VLOOKUP($A250,RAW!$B$4:$S$283,18,FALSE)</f>
        <v>40803</v>
      </c>
      <c r="E250" s="1">
        <f t="shared" si="18"/>
        <v>-8049</v>
      </c>
      <c r="F250" s="1">
        <f t="shared" si="19"/>
        <v>1748.1896703478778</v>
      </c>
      <c r="G250" s="16">
        <f t="shared" si="20"/>
        <v>-9797.1896703478778</v>
      </c>
      <c r="H250" s="16">
        <f t="shared" si="21"/>
        <v>9797.1896703478778</v>
      </c>
      <c r="I250" s="3">
        <f t="shared" si="22"/>
        <v>-0.20054838431073196</v>
      </c>
      <c r="J250" s="52"/>
    </row>
    <row r="251" spans="1:18" x14ac:dyDescent="0.25">
      <c r="A251" s="25" t="s">
        <v>249</v>
      </c>
      <c r="B251" s="8" t="s">
        <v>298</v>
      </c>
      <c r="C251" s="15">
        <f>VLOOKUP($A251,RAW!$B$4:$S$283,17,FALSE)</f>
        <v>67812</v>
      </c>
      <c r="D251" s="15">
        <f>VLOOKUP($A251,RAW!$B$4:$S$283,18,FALSE)</f>
        <v>77068</v>
      </c>
      <c r="E251" s="1">
        <f t="shared" si="18"/>
        <v>9256</v>
      </c>
      <c r="F251" s="1">
        <f t="shared" si="19"/>
        <v>2426.6813625978525</v>
      </c>
      <c r="G251" s="16">
        <f t="shared" si="20"/>
        <v>6829.3186374021479</v>
      </c>
      <c r="H251" s="16">
        <f t="shared" si="21"/>
        <v>6829.3186374021479</v>
      </c>
      <c r="I251" s="3">
        <f t="shared" si="22"/>
        <v>0.1007095888250184</v>
      </c>
      <c r="J251" s="52"/>
    </row>
    <row r="252" spans="1:18" x14ac:dyDescent="0.25">
      <c r="A252" s="25" t="s">
        <v>74</v>
      </c>
      <c r="B252" s="8" t="s">
        <v>298</v>
      </c>
      <c r="C252" s="15">
        <f>VLOOKUP($A252,RAW!$B$4:$S$283,17,FALSE)</f>
        <v>82258</v>
      </c>
      <c r="D252" s="15">
        <f>VLOOKUP($A252,RAW!$B$4:$S$283,18,FALSE)</f>
        <v>79318</v>
      </c>
      <c r="E252" s="1">
        <f t="shared" si="18"/>
        <v>-2940</v>
      </c>
      <c r="F252" s="1">
        <f t="shared" si="19"/>
        <v>2943.6376382435874</v>
      </c>
      <c r="G252" s="16">
        <f t="shared" si="20"/>
        <v>-5883.6376382435874</v>
      </c>
      <c r="H252" s="16">
        <f t="shared" si="21"/>
        <v>5883.6376382435874</v>
      </c>
      <c r="I252" s="3">
        <f t="shared" si="22"/>
        <v>-7.1526631309338756E-2</v>
      </c>
      <c r="J252" s="52"/>
    </row>
    <row r="253" spans="1:18" x14ac:dyDescent="0.25">
      <c r="A253" s="25" t="s">
        <v>250</v>
      </c>
      <c r="B253" s="8" t="s">
        <v>298</v>
      </c>
      <c r="C253" s="15">
        <f>VLOOKUP($A253,RAW!$B$4:$S$283,17,FALSE)</f>
        <v>2929568</v>
      </c>
      <c r="D253" s="15">
        <f>VLOOKUP($A253,RAW!$B$4:$S$283,18,FALSE)</f>
        <v>2952463</v>
      </c>
      <c r="E253" s="1">
        <f t="shared" si="18"/>
        <v>22895</v>
      </c>
      <c r="F253" s="1">
        <f t="shared" si="19"/>
        <v>104835.84123846907</v>
      </c>
      <c r="G253" s="16">
        <f t="shared" si="20"/>
        <v>-81940.841238469075</v>
      </c>
      <c r="H253" s="16">
        <f t="shared" si="21"/>
        <v>81940.841238469075</v>
      </c>
      <c r="I253" s="3">
        <f t="shared" si="22"/>
        <v>-2.7970281365194142E-2</v>
      </c>
      <c r="J253" s="52"/>
    </row>
    <row r="254" spans="1:18" x14ac:dyDescent="0.25">
      <c r="A254" s="25" t="s">
        <v>251</v>
      </c>
      <c r="B254" s="8" t="s">
        <v>299</v>
      </c>
      <c r="C254" s="15">
        <f>VLOOKUP($A254,RAW!$B$4:$S$283,17,FALSE)</f>
        <v>0</v>
      </c>
      <c r="D254" s="15">
        <f>VLOOKUP($A254,RAW!$B$4:$S$283,18,FALSE)</f>
        <v>0</v>
      </c>
      <c r="E254" s="1">
        <f t="shared" si="18"/>
        <v>0</v>
      </c>
      <c r="F254" s="1">
        <f t="shared" si="19"/>
        <v>0</v>
      </c>
      <c r="G254" s="16">
        <f t="shared" si="20"/>
        <v>0</v>
      </c>
      <c r="H254" s="16">
        <f t="shared" si="21"/>
        <v>0</v>
      </c>
      <c r="I254" s="3" t="str">
        <f t="shared" si="22"/>
        <v/>
      </c>
      <c r="J254" s="52"/>
      <c r="M254" s="7"/>
      <c r="N254" s="7"/>
      <c r="O254" s="7"/>
      <c r="P254" s="7"/>
      <c r="Q254" s="7"/>
      <c r="R254" s="7"/>
    </row>
    <row r="255" spans="1:18" x14ac:dyDescent="0.25">
      <c r="A255" s="25" t="s">
        <v>221</v>
      </c>
      <c r="B255" s="8" t="s">
        <v>299</v>
      </c>
      <c r="C255" s="15">
        <f>VLOOKUP($A255,RAW!$B$4:$S$283,17,FALSE)</f>
        <v>14695</v>
      </c>
      <c r="D255" s="15">
        <f>VLOOKUP($A255,RAW!$B$4:$S$283,18,FALSE)</f>
        <v>10936</v>
      </c>
      <c r="E255" s="1">
        <f t="shared" si="18"/>
        <v>-3759</v>
      </c>
      <c r="F255" s="1">
        <f t="shared" si="19"/>
        <v>525.86684692053677</v>
      </c>
      <c r="G255" s="16">
        <f t="shared" si="20"/>
        <v>-4284.8668469205368</v>
      </c>
      <c r="H255" s="16">
        <f t="shared" si="21"/>
        <v>4284.8668469205368</v>
      </c>
      <c r="I255" s="3">
        <f t="shared" si="22"/>
        <v>-0.29158671976322126</v>
      </c>
      <c r="J255" s="52"/>
      <c r="M255" s="7"/>
      <c r="N255" s="7"/>
      <c r="O255" s="7"/>
      <c r="P255" s="7"/>
      <c r="Q255" s="7"/>
      <c r="R255" s="7"/>
    </row>
    <row r="256" spans="1:18" x14ac:dyDescent="0.25">
      <c r="A256" s="25" t="s">
        <v>222</v>
      </c>
      <c r="B256" s="8" t="s">
        <v>298</v>
      </c>
      <c r="C256" s="15">
        <f>VLOOKUP($A256,RAW!$B$4:$S$283,17,FALSE)</f>
        <v>725907</v>
      </c>
      <c r="D256" s="15">
        <f>VLOOKUP($A256,RAW!$B$4:$S$283,18,FALSE)</f>
        <v>761642</v>
      </c>
      <c r="E256" s="1">
        <f t="shared" si="18"/>
        <v>35735</v>
      </c>
      <c r="F256" s="1">
        <f t="shared" si="19"/>
        <v>25976.891816777552</v>
      </c>
      <c r="G256" s="16">
        <f t="shared" si="20"/>
        <v>9758.1081832224481</v>
      </c>
      <c r="H256" s="16">
        <f t="shared" si="21"/>
        <v>9758.1081832224481</v>
      </c>
      <c r="I256" s="3">
        <f t="shared" si="22"/>
        <v>1.3442642353941273E-2</v>
      </c>
      <c r="J256" s="52"/>
      <c r="M256" s="7"/>
      <c r="N256" s="7"/>
      <c r="O256" s="7"/>
      <c r="P256" s="7"/>
      <c r="Q256" s="7"/>
      <c r="R256" s="7"/>
    </row>
    <row r="257" spans="1:18" x14ac:dyDescent="0.25">
      <c r="A257" s="2"/>
      <c r="B257" s="39"/>
      <c r="C257" s="40"/>
      <c r="D257" s="40"/>
      <c r="E257" s="41"/>
      <c r="F257" s="41"/>
      <c r="G257" s="42"/>
      <c r="H257" s="42"/>
      <c r="I257" s="4"/>
      <c r="J257" s="52"/>
      <c r="K257" s="7"/>
      <c r="L257" s="7"/>
      <c r="M257" s="7"/>
      <c r="N257" s="7"/>
      <c r="O257" s="7"/>
      <c r="P257" s="7"/>
      <c r="Q257" s="7"/>
      <c r="R257" s="7"/>
    </row>
    <row r="258" spans="1:18" ht="30" x14ac:dyDescent="0.25">
      <c r="A258" s="7"/>
      <c r="B258" s="21"/>
      <c r="C258" s="49" t="s">
        <v>827</v>
      </c>
      <c r="D258" s="49" t="s">
        <v>828</v>
      </c>
      <c r="E258" s="50" t="s">
        <v>796</v>
      </c>
      <c r="F258" s="27"/>
      <c r="G258" s="51"/>
      <c r="H258" s="51" t="s">
        <v>801</v>
      </c>
      <c r="I258" s="7"/>
      <c r="K258" s="7"/>
      <c r="L258" s="7"/>
      <c r="M258" s="7"/>
      <c r="N258" s="7"/>
      <c r="O258" s="7"/>
      <c r="P258" s="7"/>
      <c r="Q258" s="7"/>
      <c r="R258" s="7"/>
    </row>
    <row r="259" spans="1:18" x14ac:dyDescent="0.25">
      <c r="A259" s="25"/>
      <c r="C259" s="15">
        <f>SUM(C3:C256)</f>
        <v>180745448</v>
      </c>
      <c r="D259" s="15">
        <f>SUM(D3:D256)</f>
        <v>187213501</v>
      </c>
      <c r="E259" s="5">
        <f>+D259/C259</f>
        <v>1.0357854268064333</v>
      </c>
      <c r="F259" s="15"/>
      <c r="H259" s="15">
        <f>SUM(H3:H256)</f>
        <v>11448113.2758717</v>
      </c>
      <c r="I259" s="15"/>
      <c r="J259" s="74"/>
      <c r="K259" s="7"/>
      <c r="L259" s="7"/>
      <c r="M259" s="7"/>
    </row>
    <row r="260" spans="1:18" x14ac:dyDescent="0.25">
      <c r="E260" s="5">
        <f>+E259-1</f>
        <v>3.5785426806433263E-2</v>
      </c>
      <c r="K260" s="7"/>
      <c r="L260" s="7"/>
      <c r="M260" s="7"/>
    </row>
    <row r="261" spans="1:18" x14ac:dyDescent="0.25">
      <c r="E261" s="11"/>
      <c r="K261" s="7"/>
      <c r="L261" s="7"/>
      <c r="M261" s="7"/>
    </row>
    <row r="262" spans="1:18" x14ac:dyDescent="0.25">
      <c r="C262" t="s">
        <v>310</v>
      </c>
      <c r="F262" s="17"/>
      <c r="G262" s="43" t="s">
        <v>797</v>
      </c>
    </row>
    <row r="263" spans="1:18" x14ac:dyDescent="0.25">
      <c r="C263" s="46">
        <f>+H259/C259</f>
        <v>6.3338321393696731E-2</v>
      </c>
      <c r="G263" s="8" t="s">
        <v>798</v>
      </c>
      <c r="H263" s="1">
        <f>ABS(SUMIFS(E3:E256,I3:I256,"&lt;"&amp;-1*E260))</f>
        <v>3242914</v>
      </c>
    </row>
    <row r="264" spans="1:18" x14ac:dyDescent="0.25">
      <c r="G264" s="8" t="s">
        <v>799</v>
      </c>
      <c r="H264" s="1">
        <f>SUMIF(G3:G256,"&gt;0")</f>
        <v>5724056.6379358554</v>
      </c>
    </row>
    <row r="265" spans="1:18" x14ac:dyDescent="0.25">
      <c r="G265" s="8" t="s">
        <v>802</v>
      </c>
      <c r="H265" s="1">
        <f>+H264+H263</f>
        <v>8966970.6379358545</v>
      </c>
    </row>
    <row r="266" spans="1:18" x14ac:dyDescent="0.25">
      <c r="G266" s="8" t="s">
        <v>803</v>
      </c>
      <c r="H266" s="45">
        <f>H265/C259</f>
        <v>4.9611045462875807E-2</v>
      </c>
    </row>
    <row r="270" spans="1:18" x14ac:dyDescent="0.25">
      <c r="C270" s="15"/>
    </row>
    <row r="271" spans="1:18" x14ac:dyDescent="0.25">
      <c r="C271" s="28"/>
    </row>
  </sheetData>
  <sortState ref="A3:I256">
    <sortCondition ref="A3:A256"/>
  </sortState>
  <mergeCells count="1">
    <mergeCell ref="K2:M2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3"/>
  <sheetViews>
    <sheetView workbookViewId="0"/>
  </sheetViews>
  <sheetFormatPr defaultRowHeight="15" x14ac:dyDescent="0.25"/>
  <cols>
    <col min="1" max="1" width="49.42578125" customWidth="1"/>
    <col min="2" max="2" width="12.28515625" style="8" customWidth="1"/>
    <col min="3" max="3" width="12" style="8" customWidth="1"/>
    <col min="4" max="4" width="12.5703125" style="8" customWidth="1"/>
    <col min="5" max="5" width="11.85546875" customWidth="1"/>
    <col min="6" max="6" width="13.28515625" style="3" customWidth="1"/>
    <col min="7" max="7" width="12.28515625" bestFit="1" customWidth="1"/>
    <col min="8" max="9" width="11.85546875" customWidth="1"/>
    <col min="10" max="10" width="4" style="53" customWidth="1"/>
    <col min="11" max="11" width="14.140625" bestFit="1" customWidth="1"/>
    <col min="12" max="12" width="44.5703125" bestFit="1" customWidth="1"/>
    <col min="13" max="13" width="14" bestFit="1" customWidth="1"/>
    <col min="14" max="14" width="6.85546875" customWidth="1"/>
  </cols>
  <sheetData>
    <row r="1" spans="1:15" x14ac:dyDescent="0.25">
      <c r="A1" s="25" t="s">
        <v>814</v>
      </c>
      <c r="B1" s="18" t="s">
        <v>846</v>
      </c>
      <c r="E1" s="8"/>
      <c r="J1" s="44"/>
    </row>
    <row r="2" spans="1:15" ht="60" x14ac:dyDescent="0.25">
      <c r="A2" s="25" t="s">
        <v>324</v>
      </c>
      <c r="B2" s="34" t="s">
        <v>788</v>
      </c>
      <c r="C2" s="35">
        <v>1950</v>
      </c>
      <c r="D2" s="35">
        <v>1960</v>
      </c>
      <c r="E2" s="34" t="s">
        <v>789</v>
      </c>
      <c r="F2" s="36" t="s">
        <v>790</v>
      </c>
      <c r="G2" s="34" t="s">
        <v>792</v>
      </c>
      <c r="H2" s="33" t="s">
        <v>791</v>
      </c>
      <c r="I2" s="34" t="s">
        <v>793</v>
      </c>
      <c r="J2" s="71"/>
      <c r="K2" s="95" t="str">
        <f>"Summary Statistics "&amp;A1</f>
        <v>Summary Statistics Decade: 1950 to 1960</v>
      </c>
      <c r="L2" s="96"/>
      <c r="M2" s="97"/>
    </row>
    <row r="3" spans="1:15" x14ac:dyDescent="0.25">
      <c r="A3" s="25" t="s">
        <v>325</v>
      </c>
      <c r="B3" s="62" t="s">
        <v>298</v>
      </c>
      <c r="C3" s="63">
        <f>VLOOKUP($A3,RAW!$U$2:$AC$460,2,FALSE)</f>
        <v>132021</v>
      </c>
      <c r="D3" s="63">
        <f>VLOOKUP($A3,RAW!$U$2:$AC$460,3,FALSE)</f>
        <v>232909</v>
      </c>
      <c r="E3" s="64">
        <f t="shared" ref="E3:E66" si="0">D3-C3</f>
        <v>100888</v>
      </c>
      <c r="F3" s="64">
        <f t="shared" ref="F3:F66" si="1">IF(C3=0,0,+C3*E$463)</f>
        <v>55072.941758610919</v>
      </c>
      <c r="G3" s="65">
        <f t="shared" ref="G3:G66" si="2">IF(C3=0,0,+E3-F3)</f>
        <v>45815.058241389081</v>
      </c>
      <c r="H3" s="65">
        <f t="shared" ref="H3:H66" si="3">ABS(G3)</f>
        <v>45815.058241389081</v>
      </c>
      <c r="I3" s="66">
        <f>IFERROR(+G3/C3,"")</f>
        <v>0.3470285654660174</v>
      </c>
      <c r="J3" s="52"/>
      <c r="K3" s="9" t="str">
        <f>"Total Jobs in "&amp;C2</f>
        <v>Total Jobs in 1950</v>
      </c>
      <c r="L3" s="9"/>
      <c r="M3" s="12">
        <f>C462</f>
        <v>61352400</v>
      </c>
    </row>
    <row r="4" spans="1:15" ht="15" customHeight="1" x14ac:dyDescent="0.25">
      <c r="A4" s="25" t="s">
        <v>328</v>
      </c>
      <c r="B4" s="62" t="s">
        <v>298</v>
      </c>
      <c r="C4" s="67">
        <v>0</v>
      </c>
      <c r="D4" s="63">
        <v>0</v>
      </c>
      <c r="E4" s="64">
        <f t="shared" si="0"/>
        <v>0</v>
      </c>
      <c r="F4" s="64">
        <f t="shared" si="1"/>
        <v>0</v>
      </c>
      <c r="G4" s="65">
        <f t="shared" si="2"/>
        <v>0</v>
      </c>
      <c r="H4" s="65">
        <f t="shared" si="3"/>
        <v>0</v>
      </c>
      <c r="I4" s="66" t="str">
        <f t="shared" ref="I4:I67" si="4">IFERROR(+G4/C4,"")</f>
        <v/>
      </c>
      <c r="J4" s="52"/>
      <c r="K4" s="9" t="str">
        <f>"Total Jobs in "&amp;D2</f>
        <v>Total Jobs in 1960</v>
      </c>
      <c r="L4" s="9"/>
      <c r="M4" s="12">
        <f>D462</f>
        <v>86945731</v>
      </c>
      <c r="O4" s="13"/>
    </row>
    <row r="5" spans="1:15" ht="15" customHeight="1" x14ac:dyDescent="0.25">
      <c r="A5" s="25" t="s">
        <v>371</v>
      </c>
      <c r="B5" s="62" t="s">
        <v>298</v>
      </c>
      <c r="C5" s="67">
        <v>0</v>
      </c>
      <c r="D5" s="63">
        <v>0</v>
      </c>
      <c r="E5" s="64">
        <f t="shared" si="0"/>
        <v>0</v>
      </c>
      <c r="F5" s="64">
        <f t="shared" si="1"/>
        <v>0</v>
      </c>
      <c r="G5" s="65">
        <f t="shared" si="2"/>
        <v>0</v>
      </c>
      <c r="H5" s="65">
        <f t="shared" si="3"/>
        <v>0</v>
      </c>
      <c r="I5" s="66" t="str">
        <f t="shared" si="4"/>
        <v/>
      </c>
      <c r="J5" s="52"/>
      <c r="K5" s="9" t="s">
        <v>301</v>
      </c>
      <c r="L5" s="9"/>
      <c r="M5" s="12">
        <f>M4-M3</f>
        <v>25593331</v>
      </c>
    </row>
    <row r="6" spans="1:15" ht="15" customHeight="1" x14ac:dyDescent="0.25">
      <c r="A6" s="25" t="s">
        <v>372</v>
      </c>
      <c r="B6" s="62" t="s">
        <v>298</v>
      </c>
      <c r="C6" s="67">
        <v>0</v>
      </c>
      <c r="D6" s="63">
        <v>0</v>
      </c>
      <c r="E6" s="64">
        <f t="shared" si="0"/>
        <v>0</v>
      </c>
      <c r="F6" s="64">
        <f t="shared" si="1"/>
        <v>0</v>
      </c>
      <c r="G6" s="65">
        <f t="shared" si="2"/>
        <v>0</v>
      </c>
      <c r="H6" s="65">
        <f t="shared" si="3"/>
        <v>0</v>
      </c>
      <c r="I6" s="66" t="str">
        <f t="shared" si="4"/>
        <v/>
      </c>
      <c r="J6" s="52"/>
      <c r="K6" s="9" t="s">
        <v>311</v>
      </c>
      <c r="L6" s="9"/>
      <c r="M6" s="37">
        <f>(M5/M3)</f>
        <v>0.41715289051447052</v>
      </c>
    </row>
    <row r="7" spans="1:15" ht="15" customHeight="1" x14ac:dyDescent="0.25">
      <c r="A7" s="25" t="s">
        <v>373</v>
      </c>
      <c r="B7" s="62" t="s">
        <v>298</v>
      </c>
      <c r="C7" s="67">
        <v>0</v>
      </c>
      <c r="D7" s="63">
        <v>0</v>
      </c>
      <c r="E7" s="64">
        <f t="shared" si="0"/>
        <v>0</v>
      </c>
      <c r="F7" s="64">
        <f t="shared" si="1"/>
        <v>0</v>
      </c>
      <c r="G7" s="65">
        <f t="shared" si="2"/>
        <v>0</v>
      </c>
      <c r="H7" s="65">
        <f t="shared" si="3"/>
        <v>0</v>
      </c>
      <c r="I7" s="66" t="str">
        <f t="shared" si="4"/>
        <v/>
      </c>
      <c r="J7" s="52"/>
      <c r="K7" s="9" t="s">
        <v>302</v>
      </c>
      <c r="L7" s="9"/>
      <c r="M7" s="12">
        <f>+M15+M17</f>
        <v>20420109</v>
      </c>
    </row>
    <row r="8" spans="1:15" ht="15" customHeight="1" x14ac:dyDescent="0.25">
      <c r="A8" s="25" t="s">
        <v>374</v>
      </c>
      <c r="B8" s="62" t="s">
        <v>298</v>
      </c>
      <c r="C8" s="67">
        <v>0</v>
      </c>
      <c r="D8" s="63">
        <v>0</v>
      </c>
      <c r="E8" s="64">
        <f t="shared" si="0"/>
        <v>0</v>
      </c>
      <c r="F8" s="64">
        <f t="shared" si="1"/>
        <v>0</v>
      </c>
      <c r="G8" s="65">
        <f t="shared" si="2"/>
        <v>0</v>
      </c>
      <c r="H8" s="65">
        <f t="shared" si="3"/>
        <v>0</v>
      </c>
      <c r="I8" s="66" t="str">
        <f t="shared" si="4"/>
        <v/>
      </c>
      <c r="J8" s="52"/>
      <c r="K8" s="9" t="s">
        <v>303</v>
      </c>
      <c r="L8" s="9"/>
      <c r="M8" s="12">
        <f>+M16+M18</f>
        <v>-2478800</v>
      </c>
    </row>
    <row r="9" spans="1:15" ht="15" customHeight="1" x14ac:dyDescent="0.25">
      <c r="A9" s="25" t="s">
        <v>375</v>
      </c>
      <c r="B9" s="62" t="s">
        <v>298</v>
      </c>
      <c r="C9" s="67">
        <v>0</v>
      </c>
      <c r="D9" s="63">
        <v>0</v>
      </c>
      <c r="E9" s="64">
        <f t="shared" si="0"/>
        <v>0</v>
      </c>
      <c r="F9" s="64">
        <f t="shared" si="1"/>
        <v>0</v>
      </c>
      <c r="G9" s="65">
        <f t="shared" si="2"/>
        <v>0</v>
      </c>
      <c r="H9" s="65">
        <f t="shared" si="3"/>
        <v>0</v>
      </c>
      <c r="I9" s="66" t="str">
        <f t="shared" si="4"/>
        <v/>
      </c>
      <c r="J9" s="52"/>
      <c r="K9" s="9" t="s">
        <v>300</v>
      </c>
      <c r="L9" s="9"/>
      <c r="M9" s="12">
        <f>+M7-M8</f>
        <v>22898909</v>
      </c>
    </row>
    <row r="10" spans="1:15" ht="15" customHeight="1" x14ac:dyDescent="0.25">
      <c r="A10" s="25" t="s">
        <v>329</v>
      </c>
      <c r="B10" s="62" t="s">
        <v>298</v>
      </c>
      <c r="C10" s="67">
        <v>0</v>
      </c>
      <c r="D10" s="63">
        <v>0</v>
      </c>
      <c r="E10" s="64">
        <f t="shared" si="0"/>
        <v>0</v>
      </c>
      <c r="F10" s="64">
        <f t="shared" si="1"/>
        <v>0</v>
      </c>
      <c r="G10" s="65">
        <f t="shared" si="2"/>
        <v>0</v>
      </c>
      <c r="H10" s="65">
        <f t="shared" si="3"/>
        <v>0</v>
      </c>
      <c r="I10" s="66" t="str">
        <f t="shared" si="4"/>
        <v/>
      </c>
      <c r="J10" s="52"/>
      <c r="K10" s="9" t="s">
        <v>312</v>
      </c>
      <c r="L10" s="9"/>
      <c r="M10" s="12">
        <f>+H462</f>
        <v>23189158.79194406</v>
      </c>
    </row>
    <row r="11" spans="1:15" ht="15" customHeight="1" x14ac:dyDescent="0.25">
      <c r="A11" s="25" t="s">
        <v>376</v>
      </c>
      <c r="B11" s="62" t="s">
        <v>298</v>
      </c>
      <c r="C11" s="67">
        <v>0</v>
      </c>
      <c r="D11" s="63">
        <v>0</v>
      </c>
      <c r="E11" s="64">
        <f t="shared" si="0"/>
        <v>0</v>
      </c>
      <c r="F11" s="64">
        <f t="shared" si="1"/>
        <v>0</v>
      </c>
      <c r="G11" s="65">
        <f t="shared" si="2"/>
        <v>0</v>
      </c>
      <c r="H11" s="65">
        <f t="shared" si="3"/>
        <v>0</v>
      </c>
      <c r="I11" s="66" t="str">
        <f t="shared" si="4"/>
        <v/>
      </c>
      <c r="J11" s="52"/>
      <c r="K11" s="9" t="s">
        <v>310</v>
      </c>
      <c r="L11" s="9"/>
      <c r="M11" s="80">
        <f>+C466</f>
        <v>0.37796661242174812</v>
      </c>
    </row>
    <row r="12" spans="1:15" ht="15" customHeight="1" x14ac:dyDescent="0.25">
      <c r="A12" s="25" t="s">
        <v>330</v>
      </c>
      <c r="B12" s="62" t="s">
        <v>298</v>
      </c>
      <c r="C12" s="67">
        <v>0</v>
      </c>
      <c r="D12" s="63">
        <v>0</v>
      </c>
      <c r="E12" s="64">
        <f t="shared" si="0"/>
        <v>0</v>
      </c>
      <c r="F12" s="64">
        <f t="shared" si="1"/>
        <v>0</v>
      </c>
      <c r="G12" s="65">
        <f t="shared" si="2"/>
        <v>0</v>
      </c>
      <c r="H12" s="65">
        <f t="shared" si="3"/>
        <v>0</v>
      </c>
      <c r="I12" s="66" t="str">
        <f t="shared" si="4"/>
        <v/>
      </c>
      <c r="J12" s="52"/>
      <c r="K12" s="9" t="s">
        <v>800</v>
      </c>
      <c r="L12" s="9"/>
      <c r="M12" s="78">
        <f>+H469</f>
        <v>0.16702473572300386</v>
      </c>
    </row>
    <row r="13" spans="1:15" ht="15" customHeight="1" x14ac:dyDescent="0.25">
      <c r="A13" s="25" t="s">
        <v>377</v>
      </c>
      <c r="B13" s="62" t="s">
        <v>298</v>
      </c>
      <c r="C13" s="67">
        <v>0</v>
      </c>
      <c r="D13" s="63">
        <v>0</v>
      </c>
      <c r="E13" s="64">
        <f t="shared" si="0"/>
        <v>0</v>
      </c>
      <c r="F13" s="64">
        <f t="shared" si="1"/>
        <v>0</v>
      </c>
      <c r="G13" s="65">
        <f t="shared" si="2"/>
        <v>0</v>
      </c>
      <c r="H13" s="65">
        <f t="shared" si="3"/>
        <v>0</v>
      </c>
      <c r="I13" s="66" t="str">
        <f t="shared" si="4"/>
        <v/>
      </c>
      <c r="J13" s="52"/>
      <c r="K13" s="9"/>
      <c r="L13" s="9"/>
      <c r="M13" s="14"/>
    </row>
    <row r="14" spans="1:15" ht="15" customHeight="1" x14ac:dyDescent="0.25">
      <c r="A14" s="25" t="s">
        <v>378</v>
      </c>
      <c r="B14" s="62" t="s">
        <v>298</v>
      </c>
      <c r="C14" s="67">
        <v>0</v>
      </c>
      <c r="D14" s="63">
        <v>0</v>
      </c>
      <c r="E14" s="64">
        <f t="shared" si="0"/>
        <v>0</v>
      </c>
      <c r="F14" s="64">
        <f t="shared" si="1"/>
        <v>0</v>
      </c>
      <c r="G14" s="65">
        <f t="shared" si="2"/>
        <v>0</v>
      </c>
      <c r="H14" s="65">
        <f t="shared" si="3"/>
        <v>0</v>
      </c>
      <c r="I14" s="66" t="str">
        <f t="shared" si="4"/>
        <v/>
      </c>
      <c r="J14" s="52"/>
      <c r="K14" s="9" t="s">
        <v>304</v>
      </c>
      <c r="L14" s="9"/>
      <c r="M14" s="9"/>
    </row>
    <row r="15" spans="1:15" ht="15" customHeight="1" x14ac:dyDescent="0.25">
      <c r="A15" s="25" t="s">
        <v>379</v>
      </c>
      <c r="B15" s="62" t="s">
        <v>298</v>
      </c>
      <c r="C15" s="63">
        <f>VLOOKUP($A15,RAW!$U$2:$AC$460,2,FALSE)</f>
        <v>24377</v>
      </c>
      <c r="D15" s="63">
        <f>VLOOKUP($A15,RAW!$U$2:$AC$460,3,FALSE)</f>
        <v>25894</v>
      </c>
      <c r="E15" s="64">
        <f t="shared" si="0"/>
        <v>1517</v>
      </c>
      <c r="F15" s="64">
        <f t="shared" si="1"/>
        <v>10168.93601207125</v>
      </c>
      <c r="G15" s="65">
        <f t="shared" si="2"/>
        <v>-8651.9360120712499</v>
      </c>
      <c r="H15" s="65">
        <f t="shared" si="3"/>
        <v>8651.9360120712499</v>
      </c>
      <c r="I15" s="66">
        <f t="shared" si="4"/>
        <v>-0.35492209919478401</v>
      </c>
      <c r="J15" s="52"/>
      <c r="K15" s="9" t="s">
        <v>299</v>
      </c>
      <c r="L15" s="9" t="s">
        <v>305</v>
      </c>
      <c r="M15" s="10">
        <f>SUMIFS(E:E,B:B,K15,E:E,"&gt;0")</f>
        <v>1939365</v>
      </c>
    </row>
    <row r="16" spans="1:15" ht="15" customHeight="1" x14ac:dyDescent="0.25">
      <c r="A16" s="25" t="s">
        <v>380</v>
      </c>
      <c r="B16" s="62" t="s">
        <v>298</v>
      </c>
      <c r="C16" s="63">
        <f>VLOOKUP($A16,RAW!$U$2:$AC$460,2,FALSE)</f>
        <v>2310</v>
      </c>
      <c r="D16" s="63">
        <f>VLOOKUP($A16,RAW!$U$2:$AC$460,3,FALSE)</f>
        <v>9070</v>
      </c>
      <c r="E16" s="64">
        <f t="shared" si="0"/>
        <v>6760</v>
      </c>
      <c r="F16" s="64">
        <f t="shared" si="1"/>
        <v>963.62317708842704</v>
      </c>
      <c r="G16" s="65">
        <f t="shared" si="2"/>
        <v>5796.3768229115731</v>
      </c>
      <c r="H16" s="65">
        <f t="shared" si="3"/>
        <v>5796.3768229115731</v>
      </c>
      <c r="I16" s="66">
        <f t="shared" si="4"/>
        <v>2.509254035892456</v>
      </c>
      <c r="J16" s="52"/>
      <c r="K16" s="9"/>
      <c r="L16" s="9" t="s">
        <v>306</v>
      </c>
      <c r="M16" s="10">
        <f>SUMIFS(E:E,B:B,K15,E:E,"&lt;0")</f>
        <v>-2340773</v>
      </c>
    </row>
    <row r="17" spans="1:16" ht="15" customHeight="1" x14ac:dyDescent="0.25">
      <c r="A17" s="25" t="s">
        <v>331</v>
      </c>
      <c r="B17" s="62" t="s">
        <v>298</v>
      </c>
      <c r="C17" s="67">
        <v>0</v>
      </c>
      <c r="D17" s="63">
        <v>0</v>
      </c>
      <c r="E17" s="64">
        <f t="shared" si="0"/>
        <v>0</v>
      </c>
      <c r="F17" s="64">
        <f t="shared" si="1"/>
        <v>0</v>
      </c>
      <c r="G17" s="65">
        <f t="shared" si="2"/>
        <v>0</v>
      </c>
      <c r="H17" s="65">
        <f t="shared" si="3"/>
        <v>0</v>
      </c>
      <c r="I17" s="66" t="str">
        <f t="shared" si="4"/>
        <v/>
      </c>
      <c r="J17" s="52"/>
      <c r="K17" s="9" t="s">
        <v>298</v>
      </c>
      <c r="L17" s="9" t="s">
        <v>307</v>
      </c>
      <c r="M17" s="10">
        <f>SUMIFS(E:E,B:B,K17,E:E,"&gt;0")</f>
        <v>18480744</v>
      </c>
    </row>
    <row r="18" spans="1:16" ht="15" customHeight="1" x14ac:dyDescent="0.25">
      <c r="A18" s="25" t="s">
        <v>381</v>
      </c>
      <c r="B18" s="62" t="s">
        <v>298</v>
      </c>
      <c r="C18" s="63">
        <f>VLOOKUP($A18,RAW!$U$2:$AC$460,2,FALSE)</f>
        <v>25590</v>
      </c>
      <c r="D18" s="63">
        <f>VLOOKUP($A18,RAW!$U$2:$AC$460,3,FALSE)</f>
        <v>31293</v>
      </c>
      <c r="E18" s="64">
        <f t="shared" si="0"/>
        <v>5703</v>
      </c>
      <c r="F18" s="64">
        <f t="shared" si="1"/>
        <v>10674.942468265303</v>
      </c>
      <c r="G18" s="65">
        <f t="shared" si="2"/>
        <v>-4971.9424682653025</v>
      </c>
      <c r="H18" s="65">
        <f t="shared" si="3"/>
        <v>4971.9424682653025</v>
      </c>
      <c r="I18" s="66">
        <f t="shared" si="4"/>
        <v>-0.19429239813463473</v>
      </c>
      <c r="J18" s="52"/>
      <c r="K18" s="9"/>
      <c r="L18" s="9" t="s">
        <v>308</v>
      </c>
      <c r="M18" s="10">
        <f>SUMIFS(E:E,B:B,K17,E:E,"&lt;0")</f>
        <v>-138027</v>
      </c>
    </row>
    <row r="19" spans="1:16" ht="15" customHeight="1" x14ac:dyDescent="0.25">
      <c r="A19" s="25" t="s">
        <v>382</v>
      </c>
      <c r="B19" s="62" t="s">
        <v>298</v>
      </c>
      <c r="C19" s="63">
        <f>VLOOKUP($A19,RAW!$U$2:$AC$460,2,FALSE)</f>
        <v>41588</v>
      </c>
      <c r="D19" s="63">
        <f>VLOOKUP($A19,RAW!$U$2:$AC$460,3,FALSE)</f>
        <v>71523</v>
      </c>
      <c r="E19" s="64">
        <f t="shared" si="0"/>
        <v>29935</v>
      </c>
      <c r="F19" s="64">
        <f t="shared" si="1"/>
        <v>17348.554410715802</v>
      </c>
      <c r="G19" s="65">
        <f t="shared" si="2"/>
        <v>12586.445589284198</v>
      </c>
      <c r="H19" s="65">
        <f t="shared" si="3"/>
        <v>12586.445589284198</v>
      </c>
      <c r="I19" s="66">
        <f t="shared" si="4"/>
        <v>0.3026460899606665</v>
      </c>
      <c r="J19" s="52"/>
      <c r="K19" s="9"/>
      <c r="L19" s="9"/>
      <c r="M19" s="9"/>
    </row>
    <row r="20" spans="1:16" ht="15" customHeight="1" x14ac:dyDescent="0.25">
      <c r="A20" s="25" t="s">
        <v>383</v>
      </c>
      <c r="B20" s="62" t="s">
        <v>299</v>
      </c>
      <c r="C20" s="63">
        <f>VLOOKUP($A20,RAW!$U$2:$AC$460,2,FALSE)</f>
        <v>18830</v>
      </c>
      <c r="D20" s="63">
        <f>VLOOKUP($A20,RAW!$U$2:$AC$460,3,FALSE)</f>
        <v>55179</v>
      </c>
      <c r="E20" s="64">
        <f t="shared" si="0"/>
        <v>36349</v>
      </c>
      <c r="F20" s="64">
        <f t="shared" si="1"/>
        <v>7854.9889283874809</v>
      </c>
      <c r="G20" s="65">
        <f t="shared" si="2"/>
        <v>28494.01107161252</v>
      </c>
      <c r="H20" s="65">
        <f t="shared" si="3"/>
        <v>28494.01107161252</v>
      </c>
      <c r="I20" s="66">
        <f t="shared" si="4"/>
        <v>1.5132241673718811</v>
      </c>
      <c r="J20" s="52"/>
      <c r="K20" s="9" t="s">
        <v>833</v>
      </c>
      <c r="L20" s="9"/>
      <c r="M20" s="75">
        <f>+M15/M10</f>
        <v>8.3632399838226887E-2</v>
      </c>
    </row>
    <row r="21" spans="1:16" ht="15" customHeight="1" x14ac:dyDescent="0.25">
      <c r="A21" s="25" t="s">
        <v>384</v>
      </c>
      <c r="B21" s="62" t="s">
        <v>299</v>
      </c>
      <c r="C21" s="63">
        <f>VLOOKUP($A21,RAW!$U$2:$AC$460,2,FALSE)</f>
        <v>32398</v>
      </c>
      <c r="D21" s="63">
        <f>VLOOKUP($A21,RAW!$U$2:$AC$460,3,FALSE)</f>
        <v>43520</v>
      </c>
      <c r="E21" s="64">
        <f t="shared" si="0"/>
        <v>11122</v>
      </c>
      <c r="F21" s="64">
        <f t="shared" si="1"/>
        <v>13514.919346887818</v>
      </c>
      <c r="G21" s="65">
        <f t="shared" si="2"/>
        <v>-2392.9193468878184</v>
      </c>
      <c r="H21" s="65">
        <f t="shared" si="3"/>
        <v>2392.9193468878184</v>
      </c>
      <c r="I21" s="66">
        <f t="shared" si="4"/>
        <v>-7.3860094662874826E-2</v>
      </c>
      <c r="J21" s="52"/>
      <c r="K21" s="9" t="s">
        <v>834</v>
      </c>
      <c r="L21" s="9"/>
      <c r="M21" s="32">
        <f>ABS(+M16/M10)</f>
        <v>0.10094255772715598</v>
      </c>
      <c r="N21" s="7"/>
      <c r="O21" s="7"/>
      <c r="P21" s="7"/>
    </row>
    <row r="22" spans="1:16" x14ac:dyDescent="0.25">
      <c r="A22" s="25" t="s">
        <v>385</v>
      </c>
      <c r="B22" s="62" t="s">
        <v>298</v>
      </c>
      <c r="C22" s="63">
        <f>VLOOKUP($A22,RAW!$U$2:$AC$460,2,FALSE)</f>
        <v>133384</v>
      </c>
      <c r="D22" s="63">
        <f>VLOOKUP($A22,RAW!$U$2:$AC$460,3,FALSE)</f>
        <v>173699</v>
      </c>
      <c r="E22" s="64">
        <f t="shared" si="0"/>
        <v>40315</v>
      </c>
      <c r="F22" s="64">
        <f t="shared" si="1"/>
        <v>55641.52114838214</v>
      </c>
      <c r="G22" s="65">
        <f t="shared" si="2"/>
        <v>-15326.52114838214</v>
      </c>
      <c r="H22" s="65">
        <f t="shared" si="3"/>
        <v>15326.52114838214</v>
      </c>
      <c r="I22" s="66">
        <f t="shared" si="4"/>
        <v>-0.11490524461991049</v>
      </c>
      <c r="J22" s="52"/>
      <c r="K22" s="9" t="s">
        <v>835</v>
      </c>
      <c r="L22" s="9"/>
      <c r="M22" s="73">
        <f>+M21+M20</f>
        <v>0.18457495756538286</v>
      </c>
      <c r="N22" s="7"/>
      <c r="O22" s="7"/>
      <c r="P22" s="7"/>
    </row>
    <row r="23" spans="1:16" x14ac:dyDescent="0.25">
      <c r="A23" s="25" t="s">
        <v>332</v>
      </c>
      <c r="B23" s="62" t="s">
        <v>298</v>
      </c>
      <c r="C23" s="67">
        <v>0</v>
      </c>
      <c r="D23" s="63">
        <v>0</v>
      </c>
      <c r="E23" s="64">
        <f t="shared" si="0"/>
        <v>0</v>
      </c>
      <c r="F23" s="64">
        <f t="shared" si="1"/>
        <v>0</v>
      </c>
      <c r="G23" s="65">
        <f t="shared" si="2"/>
        <v>0</v>
      </c>
      <c r="H23" s="65">
        <f t="shared" si="3"/>
        <v>0</v>
      </c>
      <c r="I23" s="66" t="str">
        <f t="shared" si="4"/>
        <v/>
      </c>
      <c r="J23" s="52"/>
      <c r="K23" s="9" t="s">
        <v>836</v>
      </c>
      <c r="L23" s="9"/>
      <c r="M23" s="78">
        <f>+M20/M21</f>
        <v>0.82851476841197336</v>
      </c>
      <c r="N23" s="75"/>
      <c r="O23" s="75"/>
      <c r="P23" s="7"/>
    </row>
    <row r="24" spans="1:16" x14ac:dyDescent="0.25">
      <c r="A24" s="25" t="s">
        <v>386</v>
      </c>
      <c r="B24" s="62" t="s">
        <v>298</v>
      </c>
      <c r="C24" s="67">
        <v>0</v>
      </c>
      <c r="D24" s="63">
        <v>0</v>
      </c>
      <c r="E24" s="64">
        <f t="shared" si="0"/>
        <v>0</v>
      </c>
      <c r="F24" s="64">
        <f t="shared" si="1"/>
        <v>0</v>
      </c>
      <c r="G24" s="65">
        <f t="shared" si="2"/>
        <v>0</v>
      </c>
      <c r="H24" s="65">
        <f t="shared" si="3"/>
        <v>0</v>
      </c>
      <c r="I24" s="66" t="str">
        <f t="shared" si="4"/>
        <v/>
      </c>
      <c r="J24" s="52"/>
      <c r="N24" s="7"/>
      <c r="O24" s="76"/>
      <c r="P24" s="7"/>
    </row>
    <row r="25" spans="1:16" x14ac:dyDescent="0.25">
      <c r="A25" s="25" t="s">
        <v>387</v>
      </c>
      <c r="B25" s="62" t="s">
        <v>299</v>
      </c>
      <c r="C25" s="63">
        <f>VLOOKUP($A25,RAW!$U$2:$AC$460,2,FALSE)</f>
        <v>112552</v>
      </c>
      <c r="D25" s="63">
        <f>VLOOKUP($A25,RAW!$U$2:$AC$460,3,FALSE)</f>
        <v>186085</v>
      </c>
      <c r="E25" s="64">
        <f t="shared" si="0"/>
        <v>73533</v>
      </c>
      <c r="F25" s="64">
        <f t="shared" si="1"/>
        <v>46951.392133184694</v>
      </c>
      <c r="G25" s="65">
        <f t="shared" si="2"/>
        <v>26581.607866815306</v>
      </c>
      <c r="H25" s="65">
        <f t="shared" si="3"/>
        <v>26581.607866815306</v>
      </c>
      <c r="I25" s="66">
        <f t="shared" si="4"/>
        <v>0.23617179496424148</v>
      </c>
      <c r="J25" s="52"/>
      <c r="N25" s="7"/>
      <c r="O25" s="27"/>
      <c r="P25" s="7"/>
    </row>
    <row r="26" spans="1:16" x14ac:dyDescent="0.25">
      <c r="A26" s="25" t="s">
        <v>388</v>
      </c>
      <c r="B26" s="62" t="s">
        <v>298</v>
      </c>
      <c r="C26" s="67">
        <v>0</v>
      </c>
      <c r="D26" s="63">
        <v>0</v>
      </c>
      <c r="E26" s="64">
        <f t="shared" si="0"/>
        <v>0</v>
      </c>
      <c r="F26" s="64">
        <f t="shared" si="1"/>
        <v>0</v>
      </c>
      <c r="G26" s="65">
        <f t="shared" si="2"/>
        <v>0</v>
      </c>
      <c r="H26" s="65">
        <f t="shared" si="3"/>
        <v>0</v>
      </c>
      <c r="I26" s="66" t="str">
        <f t="shared" si="4"/>
        <v/>
      </c>
      <c r="J26" s="52"/>
      <c r="N26" s="7"/>
      <c r="O26" s="7"/>
      <c r="P26" s="7"/>
    </row>
    <row r="27" spans="1:16" x14ac:dyDescent="0.25">
      <c r="A27" s="25" t="s">
        <v>389</v>
      </c>
      <c r="B27" s="62" t="s">
        <v>299</v>
      </c>
      <c r="C27" s="63">
        <f>VLOOKUP($A27,RAW!$U$2:$AC$460,2,FALSE)</f>
        <v>48132</v>
      </c>
      <c r="D27" s="63">
        <f>VLOOKUP($A27,RAW!$U$2:$AC$460,3,FALSE)</f>
        <v>106111</v>
      </c>
      <c r="E27" s="64">
        <f t="shared" si="0"/>
        <v>57979</v>
      </c>
      <c r="F27" s="64">
        <f t="shared" si="1"/>
        <v>20078.402926242499</v>
      </c>
      <c r="G27" s="65">
        <f t="shared" si="2"/>
        <v>37900.597073757497</v>
      </c>
      <c r="H27" s="65">
        <f t="shared" si="3"/>
        <v>37900.597073757497</v>
      </c>
      <c r="I27" s="66">
        <f t="shared" si="4"/>
        <v>0.78743033893786873</v>
      </c>
      <c r="J27" s="52"/>
      <c r="N27" s="7"/>
      <c r="O27" s="7"/>
      <c r="P27" s="7"/>
    </row>
    <row r="28" spans="1:16" x14ac:dyDescent="0.25">
      <c r="A28" s="25" t="s">
        <v>390</v>
      </c>
      <c r="B28" s="62" t="s">
        <v>298</v>
      </c>
      <c r="C28" s="67">
        <v>0</v>
      </c>
      <c r="D28" s="63">
        <v>0</v>
      </c>
      <c r="E28" s="64">
        <f t="shared" si="0"/>
        <v>0</v>
      </c>
      <c r="F28" s="64">
        <f t="shared" si="1"/>
        <v>0</v>
      </c>
      <c r="G28" s="65">
        <f t="shared" si="2"/>
        <v>0</v>
      </c>
      <c r="H28" s="65">
        <f t="shared" si="3"/>
        <v>0</v>
      </c>
      <c r="I28" s="66" t="str">
        <f t="shared" si="4"/>
        <v/>
      </c>
      <c r="J28" s="52"/>
    </row>
    <row r="29" spans="1:16" x14ac:dyDescent="0.25">
      <c r="A29" s="25" t="s">
        <v>391</v>
      </c>
      <c r="B29" s="62" t="s">
        <v>299</v>
      </c>
      <c r="C29" s="63">
        <f>VLOOKUP($A29,RAW!$U$2:$AC$460,2,FALSE)</f>
        <v>12544</v>
      </c>
      <c r="D29" s="63">
        <f>VLOOKUP($A29,RAW!$U$2:$AC$460,3,FALSE)</f>
        <v>19220</v>
      </c>
      <c r="E29" s="64">
        <f t="shared" si="0"/>
        <v>6676</v>
      </c>
      <c r="F29" s="64">
        <f t="shared" si="1"/>
        <v>5232.7658586135185</v>
      </c>
      <c r="G29" s="65">
        <f t="shared" si="2"/>
        <v>1443.2341413864815</v>
      </c>
      <c r="H29" s="65">
        <f t="shared" si="3"/>
        <v>1443.2341413864815</v>
      </c>
      <c r="I29" s="66">
        <f t="shared" si="4"/>
        <v>0.11505374213859068</v>
      </c>
      <c r="J29" s="52"/>
    </row>
    <row r="30" spans="1:16" x14ac:dyDescent="0.25">
      <c r="A30" s="25" t="s">
        <v>392</v>
      </c>
      <c r="B30" s="62" t="s">
        <v>299</v>
      </c>
      <c r="C30" s="63">
        <f>VLOOKUP($A30,RAW!$U$2:$AC$460,2,FALSE)</f>
        <v>119429</v>
      </c>
      <c r="D30" s="63">
        <f>VLOOKUP($A30,RAW!$U$2:$AC$460,3,FALSE)</f>
        <v>167819</v>
      </c>
      <c r="E30" s="64">
        <f t="shared" si="0"/>
        <v>48390</v>
      </c>
      <c r="F30" s="64">
        <f t="shared" si="1"/>
        <v>49820.152561252704</v>
      </c>
      <c r="G30" s="65">
        <f t="shared" si="2"/>
        <v>-1430.1525612527039</v>
      </c>
      <c r="H30" s="65">
        <f t="shared" si="3"/>
        <v>1430.1525612527039</v>
      </c>
      <c r="I30" s="66">
        <f t="shared" si="4"/>
        <v>-1.197491866508724E-2</v>
      </c>
      <c r="J30" s="52"/>
    </row>
    <row r="31" spans="1:16" x14ac:dyDescent="0.25">
      <c r="A31" s="25" t="s">
        <v>333</v>
      </c>
      <c r="B31" s="62" t="s">
        <v>298</v>
      </c>
      <c r="C31" s="67">
        <v>0</v>
      </c>
      <c r="D31" s="63">
        <v>0</v>
      </c>
      <c r="E31" s="64">
        <f t="shared" si="0"/>
        <v>0</v>
      </c>
      <c r="F31" s="64">
        <f t="shared" si="1"/>
        <v>0</v>
      </c>
      <c r="G31" s="65">
        <f t="shared" si="2"/>
        <v>0</v>
      </c>
      <c r="H31" s="65">
        <f t="shared" si="3"/>
        <v>0</v>
      </c>
      <c r="I31" s="66" t="str">
        <f t="shared" si="4"/>
        <v/>
      </c>
      <c r="J31" s="52"/>
    </row>
    <row r="32" spans="1:16" x14ac:dyDescent="0.25">
      <c r="A32" s="25" t="s">
        <v>393</v>
      </c>
      <c r="B32" s="62" t="s">
        <v>298</v>
      </c>
      <c r="C32" s="63">
        <f>VLOOKUP($A32,RAW!$U$2:$AC$460,2,FALSE)</f>
        <v>11179</v>
      </c>
      <c r="D32" s="63">
        <f>VLOOKUP($A32,RAW!$U$2:$AC$460,3,FALSE)</f>
        <v>12962</v>
      </c>
      <c r="E32" s="64">
        <f t="shared" si="0"/>
        <v>1783</v>
      </c>
      <c r="F32" s="64">
        <f t="shared" si="1"/>
        <v>4663.3521630612668</v>
      </c>
      <c r="G32" s="65">
        <f t="shared" si="2"/>
        <v>-2880.3521630612668</v>
      </c>
      <c r="H32" s="65">
        <f t="shared" si="3"/>
        <v>2880.3521630612668</v>
      </c>
      <c r="I32" s="66">
        <f t="shared" si="4"/>
        <v>-0.25765740791316455</v>
      </c>
      <c r="J32" s="52"/>
    </row>
    <row r="33" spans="1:10" x14ac:dyDescent="0.25">
      <c r="A33" s="25" t="s">
        <v>394</v>
      </c>
      <c r="B33" s="62" t="s">
        <v>298</v>
      </c>
      <c r="C33" s="63">
        <f>VLOOKUP($A33,RAW!$U$2:$AC$460,2,FALSE)</f>
        <v>79294</v>
      </c>
      <c r="D33" s="63">
        <f>VLOOKUP($A33,RAW!$U$2:$AC$460,3,FALSE)</f>
        <v>92959</v>
      </c>
      <c r="E33" s="64">
        <f t="shared" si="0"/>
        <v>13665</v>
      </c>
      <c r="F33" s="64">
        <f t="shared" si="1"/>
        <v>33077.721300454432</v>
      </c>
      <c r="G33" s="65">
        <f t="shared" si="2"/>
        <v>-19412.721300454432</v>
      </c>
      <c r="H33" s="65">
        <f t="shared" si="3"/>
        <v>19412.721300454432</v>
      </c>
      <c r="I33" s="66">
        <f t="shared" si="4"/>
        <v>-0.24481954877360748</v>
      </c>
      <c r="J33" s="52"/>
    </row>
    <row r="34" spans="1:10" x14ac:dyDescent="0.25">
      <c r="A34" s="25" t="s">
        <v>395</v>
      </c>
      <c r="B34" s="62" t="s">
        <v>298</v>
      </c>
      <c r="C34" s="63">
        <f>VLOOKUP($A34,RAW!$U$2:$AC$460,2,FALSE)</f>
        <v>120070</v>
      </c>
      <c r="D34" s="63">
        <f>VLOOKUP($A34,RAW!$U$2:$AC$460,3,FALSE)</f>
        <v>247044</v>
      </c>
      <c r="E34" s="64">
        <f t="shared" si="0"/>
        <v>126974</v>
      </c>
      <c r="F34" s="64">
        <f t="shared" si="1"/>
        <v>50087.547564072484</v>
      </c>
      <c r="G34" s="65">
        <f t="shared" si="2"/>
        <v>76886.452435927524</v>
      </c>
      <c r="H34" s="65">
        <f t="shared" si="3"/>
        <v>76886.452435927524</v>
      </c>
      <c r="I34" s="66">
        <f t="shared" si="4"/>
        <v>0.64034690127365301</v>
      </c>
      <c r="J34" s="52"/>
    </row>
    <row r="35" spans="1:10" x14ac:dyDescent="0.25">
      <c r="A35" s="25" t="s">
        <v>396</v>
      </c>
      <c r="B35" s="62" t="s">
        <v>298</v>
      </c>
      <c r="C35" s="67">
        <v>0</v>
      </c>
      <c r="D35" s="63">
        <v>0</v>
      </c>
      <c r="E35" s="64">
        <f t="shared" si="0"/>
        <v>0</v>
      </c>
      <c r="F35" s="64">
        <f t="shared" si="1"/>
        <v>0</v>
      </c>
      <c r="G35" s="65">
        <f t="shared" si="2"/>
        <v>0</v>
      </c>
      <c r="H35" s="65">
        <f t="shared" si="3"/>
        <v>0</v>
      </c>
      <c r="I35" s="66" t="str">
        <f t="shared" si="4"/>
        <v/>
      </c>
      <c r="J35" s="52"/>
    </row>
    <row r="36" spans="1:10" x14ac:dyDescent="0.25">
      <c r="A36" s="25" t="s">
        <v>397</v>
      </c>
      <c r="B36" s="62" t="s">
        <v>298</v>
      </c>
      <c r="C36" s="67">
        <v>0</v>
      </c>
      <c r="D36" s="63">
        <v>0</v>
      </c>
      <c r="E36" s="64">
        <f t="shared" si="0"/>
        <v>0</v>
      </c>
      <c r="F36" s="64">
        <f t="shared" si="1"/>
        <v>0</v>
      </c>
      <c r="G36" s="65">
        <f t="shared" si="2"/>
        <v>0</v>
      </c>
      <c r="H36" s="65">
        <f t="shared" si="3"/>
        <v>0</v>
      </c>
      <c r="I36" s="66" t="str">
        <f t="shared" si="4"/>
        <v/>
      </c>
      <c r="J36" s="52"/>
    </row>
    <row r="37" spans="1:10" x14ac:dyDescent="0.25">
      <c r="A37" s="25" t="s">
        <v>334</v>
      </c>
      <c r="B37" s="62" t="s">
        <v>298</v>
      </c>
      <c r="C37" s="67">
        <v>0</v>
      </c>
      <c r="D37" s="63">
        <v>0</v>
      </c>
      <c r="E37" s="64">
        <f t="shared" si="0"/>
        <v>0</v>
      </c>
      <c r="F37" s="64">
        <f t="shared" si="1"/>
        <v>0</v>
      </c>
      <c r="G37" s="65">
        <f t="shared" si="2"/>
        <v>0</v>
      </c>
      <c r="H37" s="65">
        <f t="shared" si="3"/>
        <v>0</v>
      </c>
      <c r="I37" s="66" t="str">
        <f t="shared" si="4"/>
        <v/>
      </c>
      <c r="J37" s="52"/>
    </row>
    <row r="38" spans="1:10" x14ac:dyDescent="0.25">
      <c r="A38" s="25" t="s">
        <v>398</v>
      </c>
      <c r="B38" s="62" t="s">
        <v>299</v>
      </c>
      <c r="C38" s="63">
        <f>VLOOKUP($A38,RAW!$U$2:$AC$460,2,FALSE)</f>
        <v>5795</v>
      </c>
      <c r="D38" s="63">
        <f>VLOOKUP($A38,RAW!$U$2:$AC$460,3,FALSE)</f>
        <v>9554</v>
      </c>
      <c r="E38" s="64">
        <f t="shared" si="0"/>
        <v>3759</v>
      </c>
      <c r="F38" s="64">
        <f t="shared" si="1"/>
        <v>2417.4010005313571</v>
      </c>
      <c r="G38" s="65">
        <f t="shared" si="2"/>
        <v>1341.5989994686429</v>
      </c>
      <c r="H38" s="65">
        <f t="shared" si="3"/>
        <v>1341.5989994686429</v>
      </c>
      <c r="I38" s="66">
        <f t="shared" si="4"/>
        <v>0.23150974969260446</v>
      </c>
      <c r="J38" s="52"/>
    </row>
    <row r="39" spans="1:10" x14ac:dyDescent="0.25">
      <c r="A39" s="25" t="s">
        <v>399</v>
      </c>
      <c r="B39" s="62" t="s">
        <v>299</v>
      </c>
      <c r="C39" s="63">
        <f>VLOOKUP($A39,RAW!$U$2:$AC$460,2,FALSE)</f>
        <v>9411</v>
      </c>
      <c r="D39" s="63">
        <f>VLOOKUP($A39,RAW!$U$2:$AC$460,3,FALSE)</f>
        <v>15038</v>
      </c>
      <c r="E39" s="64">
        <f t="shared" si="0"/>
        <v>5627</v>
      </c>
      <c r="F39" s="64">
        <f t="shared" si="1"/>
        <v>3925.8258526316827</v>
      </c>
      <c r="G39" s="65">
        <f t="shared" si="2"/>
        <v>1701.1741473683173</v>
      </c>
      <c r="H39" s="65">
        <f t="shared" si="3"/>
        <v>1701.1741473683173</v>
      </c>
      <c r="I39" s="66">
        <f t="shared" si="4"/>
        <v>0.18076444026865554</v>
      </c>
      <c r="J39" s="52"/>
    </row>
    <row r="40" spans="1:10" x14ac:dyDescent="0.25">
      <c r="A40" s="25" t="s">
        <v>400</v>
      </c>
      <c r="B40" s="62" t="s">
        <v>298</v>
      </c>
      <c r="C40" s="63">
        <f>VLOOKUP($A40,RAW!$U$2:$AC$460,2,FALSE)</f>
        <v>28235</v>
      </c>
      <c r="D40" s="63">
        <f>VLOOKUP($A40,RAW!$U$2:$AC$460,3,FALSE)</f>
        <v>42753</v>
      </c>
      <c r="E40" s="64">
        <f t="shared" si="0"/>
        <v>14518</v>
      </c>
      <c r="F40" s="64">
        <f t="shared" si="1"/>
        <v>11778.311863676077</v>
      </c>
      <c r="G40" s="65">
        <f t="shared" si="2"/>
        <v>2739.6881363239227</v>
      </c>
      <c r="H40" s="65">
        <f t="shared" si="3"/>
        <v>2739.6881363239227</v>
      </c>
      <c r="I40" s="66">
        <f t="shared" si="4"/>
        <v>9.7031632240974774E-2</v>
      </c>
      <c r="J40" s="52"/>
    </row>
    <row r="41" spans="1:10" x14ac:dyDescent="0.25">
      <c r="A41" s="25" t="s">
        <v>401</v>
      </c>
      <c r="B41" s="62" t="s">
        <v>298</v>
      </c>
      <c r="C41" s="67">
        <v>0</v>
      </c>
      <c r="D41" s="63">
        <v>0</v>
      </c>
      <c r="E41" s="64">
        <f t="shared" si="0"/>
        <v>0</v>
      </c>
      <c r="F41" s="64">
        <f t="shared" si="1"/>
        <v>0</v>
      </c>
      <c r="G41" s="65">
        <f t="shared" si="2"/>
        <v>0</v>
      </c>
      <c r="H41" s="65">
        <f t="shared" si="3"/>
        <v>0</v>
      </c>
      <c r="I41" s="66" t="str">
        <f t="shared" si="4"/>
        <v/>
      </c>
      <c r="J41" s="52"/>
    </row>
    <row r="42" spans="1:10" x14ac:dyDescent="0.25">
      <c r="A42" s="25" t="s">
        <v>402</v>
      </c>
      <c r="B42" s="62" t="s">
        <v>299</v>
      </c>
      <c r="C42" s="63">
        <f>VLOOKUP($A42,RAW!$U$2:$AC$460,2,FALSE)</f>
        <v>7645</v>
      </c>
      <c r="D42" s="63">
        <f>VLOOKUP($A42,RAW!$U$2:$AC$460,3,FALSE)</f>
        <v>14053</v>
      </c>
      <c r="E42" s="64">
        <f t="shared" si="0"/>
        <v>6408</v>
      </c>
      <c r="F42" s="64">
        <f t="shared" si="1"/>
        <v>3189.1338479831275</v>
      </c>
      <c r="G42" s="65">
        <f t="shared" si="2"/>
        <v>3218.8661520168725</v>
      </c>
      <c r="H42" s="65">
        <f t="shared" si="3"/>
        <v>3218.8661520168725</v>
      </c>
      <c r="I42" s="66">
        <f t="shared" si="4"/>
        <v>0.42104200811208276</v>
      </c>
      <c r="J42" s="52"/>
    </row>
    <row r="43" spans="1:10" x14ac:dyDescent="0.25">
      <c r="A43" s="25" t="s">
        <v>403</v>
      </c>
      <c r="B43" s="62" t="s">
        <v>298</v>
      </c>
      <c r="C43" s="67">
        <v>0</v>
      </c>
      <c r="D43" s="63">
        <v>0</v>
      </c>
      <c r="E43" s="64">
        <f t="shared" si="0"/>
        <v>0</v>
      </c>
      <c r="F43" s="64">
        <f t="shared" si="1"/>
        <v>0</v>
      </c>
      <c r="G43" s="65">
        <f t="shared" si="2"/>
        <v>0</v>
      </c>
      <c r="H43" s="65">
        <f t="shared" si="3"/>
        <v>0</v>
      </c>
      <c r="I43" s="66" t="str">
        <f t="shared" si="4"/>
        <v/>
      </c>
      <c r="J43" s="52"/>
    </row>
    <row r="44" spans="1:10" x14ac:dyDescent="0.25">
      <c r="A44" s="25" t="s">
        <v>404</v>
      </c>
      <c r="B44" s="62" t="s">
        <v>298</v>
      </c>
      <c r="C44" s="63">
        <f>VLOOKUP($A44,RAW!$U$2:$AC$460,2,FALSE)</f>
        <v>80122</v>
      </c>
      <c r="D44" s="63">
        <f>VLOOKUP($A44,RAW!$U$2:$AC$460,3,FALSE)</f>
        <v>94440</v>
      </c>
      <c r="E44" s="64">
        <f t="shared" si="0"/>
        <v>14318</v>
      </c>
      <c r="F44" s="64">
        <f t="shared" si="1"/>
        <v>33423.12389380041</v>
      </c>
      <c r="G44" s="65">
        <f t="shared" si="2"/>
        <v>-19105.12389380041</v>
      </c>
      <c r="H44" s="65">
        <f t="shared" si="3"/>
        <v>19105.12389380041</v>
      </c>
      <c r="I44" s="66">
        <f t="shared" si="4"/>
        <v>-0.23845041179451848</v>
      </c>
      <c r="J44" s="52"/>
    </row>
    <row r="45" spans="1:10" x14ac:dyDescent="0.25">
      <c r="A45" s="25" t="s">
        <v>405</v>
      </c>
      <c r="B45" s="62" t="s">
        <v>298</v>
      </c>
      <c r="C45" s="63">
        <f>VLOOKUP($A45,RAW!$U$2:$AC$460,2,FALSE)</f>
        <v>11094</v>
      </c>
      <c r="D45" s="63">
        <f>VLOOKUP($A45,RAW!$U$2:$AC$460,3,FALSE)</f>
        <v>21612</v>
      </c>
      <c r="E45" s="64">
        <f t="shared" si="0"/>
        <v>10518</v>
      </c>
      <c r="F45" s="64">
        <f t="shared" si="1"/>
        <v>4627.8941673675363</v>
      </c>
      <c r="G45" s="65">
        <f t="shared" si="2"/>
        <v>5890.1058326324637</v>
      </c>
      <c r="H45" s="65">
        <f t="shared" si="3"/>
        <v>5890.1058326324637</v>
      </c>
      <c r="I45" s="66">
        <f t="shared" si="4"/>
        <v>0.53092715275216007</v>
      </c>
      <c r="J45" s="52"/>
    </row>
    <row r="46" spans="1:10" x14ac:dyDescent="0.25">
      <c r="A46" s="25" t="s">
        <v>406</v>
      </c>
      <c r="B46" s="62" t="s">
        <v>299</v>
      </c>
      <c r="C46" s="63">
        <f>VLOOKUP($A46,RAW!$U$2:$AC$460,2,FALSE)</f>
        <v>2098</v>
      </c>
      <c r="D46" s="63">
        <f>VLOOKUP($A46,RAW!$U$2:$AC$460,3,FALSE)</f>
        <v>3388</v>
      </c>
      <c r="E46" s="64">
        <f t="shared" si="0"/>
        <v>1290</v>
      </c>
      <c r="F46" s="64">
        <f t="shared" si="1"/>
        <v>875.18676429935931</v>
      </c>
      <c r="G46" s="65">
        <f t="shared" si="2"/>
        <v>414.81323570064069</v>
      </c>
      <c r="H46" s="65">
        <f t="shared" si="3"/>
        <v>414.81323570064069</v>
      </c>
      <c r="I46" s="66">
        <f t="shared" si="4"/>
        <v>0.19771841549124913</v>
      </c>
      <c r="J46" s="52"/>
    </row>
    <row r="47" spans="1:10" x14ac:dyDescent="0.25">
      <c r="A47" s="25" t="s">
        <v>407</v>
      </c>
      <c r="B47" s="62" t="s">
        <v>298</v>
      </c>
      <c r="C47" s="63">
        <f>VLOOKUP($A47,RAW!$U$2:$AC$460,2,FALSE)</f>
        <v>10026</v>
      </c>
      <c r="D47" s="63">
        <f>VLOOKUP($A47,RAW!$U$2:$AC$460,3,FALSE)</f>
        <v>19326</v>
      </c>
      <c r="E47" s="64">
        <f t="shared" si="0"/>
        <v>9300</v>
      </c>
      <c r="F47" s="64">
        <f t="shared" si="1"/>
        <v>4182.3748802980817</v>
      </c>
      <c r="G47" s="65">
        <f t="shared" si="2"/>
        <v>5117.6251197019183</v>
      </c>
      <c r="H47" s="65">
        <f t="shared" si="3"/>
        <v>5117.6251197019183</v>
      </c>
      <c r="I47" s="66">
        <f t="shared" si="4"/>
        <v>0.51043537998223798</v>
      </c>
      <c r="J47" s="52"/>
    </row>
    <row r="48" spans="1:10" x14ac:dyDescent="0.25">
      <c r="A48" s="25" t="s">
        <v>408</v>
      </c>
      <c r="B48" s="62" t="s">
        <v>298</v>
      </c>
      <c r="C48" s="63">
        <f>VLOOKUP($A48,RAW!$U$2:$AC$460,2,FALSE)</f>
        <v>4293</v>
      </c>
      <c r="D48" s="63">
        <f>VLOOKUP($A48,RAW!$U$2:$AC$460,3,FALSE)</f>
        <v>15443</v>
      </c>
      <c r="E48" s="64">
        <f t="shared" si="0"/>
        <v>11150</v>
      </c>
      <c r="F48" s="64">
        <f t="shared" si="1"/>
        <v>1790.8373589786222</v>
      </c>
      <c r="G48" s="65">
        <f t="shared" si="2"/>
        <v>9359.1626410213776</v>
      </c>
      <c r="H48" s="65">
        <f t="shared" si="3"/>
        <v>9359.1626410213776</v>
      </c>
      <c r="I48" s="66">
        <f t="shared" si="4"/>
        <v>2.1800984488752335</v>
      </c>
      <c r="J48" s="52"/>
    </row>
    <row r="49" spans="1:10" x14ac:dyDescent="0.25">
      <c r="A49" s="25" t="s">
        <v>409</v>
      </c>
      <c r="B49" s="62" t="s">
        <v>298</v>
      </c>
      <c r="C49" s="67">
        <v>0</v>
      </c>
      <c r="D49" s="63">
        <v>0</v>
      </c>
      <c r="E49" s="64">
        <f t="shared" si="0"/>
        <v>0</v>
      </c>
      <c r="F49" s="64">
        <f t="shared" si="1"/>
        <v>0</v>
      </c>
      <c r="G49" s="65">
        <f t="shared" si="2"/>
        <v>0</v>
      </c>
      <c r="H49" s="65">
        <f t="shared" si="3"/>
        <v>0</v>
      </c>
      <c r="I49" s="66" t="str">
        <f t="shared" si="4"/>
        <v/>
      </c>
      <c r="J49" s="52"/>
    </row>
    <row r="50" spans="1:10" x14ac:dyDescent="0.25">
      <c r="A50" s="25" t="s">
        <v>410</v>
      </c>
      <c r="B50" s="62" t="s">
        <v>298</v>
      </c>
      <c r="C50" s="63">
        <f>VLOOKUP($A50,RAW!$U$2:$AC$460,2,FALSE)</f>
        <v>18629</v>
      </c>
      <c r="D50" s="63">
        <f>VLOOKUP($A50,RAW!$U$2:$AC$460,3,FALSE)</f>
        <v>21529</v>
      </c>
      <c r="E50" s="64">
        <f t="shared" si="0"/>
        <v>2900</v>
      </c>
      <c r="F50" s="64">
        <f t="shared" si="1"/>
        <v>7771.1411973940722</v>
      </c>
      <c r="G50" s="65">
        <f t="shared" si="2"/>
        <v>-4871.1411973940722</v>
      </c>
      <c r="H50" s="65">
        <f t="shared" si="3"/>
        <v>4871.1411973940722</v>
      </c>
      <c r="I50" s="66">
        <f t="shared" si="4"/>
        <v>-0.26148162528284247</v>
      </c>
      <c r="J50" s="52"/>
    </row>
    <row r="51" spans="1:10" x14ac:dyDescent="0.25">
      <c r="A51" s="25" t="s">
        <v>411</v>
      </c>
      <c r="B51" s="62" t="s">
        <v>298</v>
      </c>
      <c r="C51" s="67">
        <v>0</v>
      </c>
      <c r="D51" s="63">
        <v>0</v>
      </c>
      <c r="E51" s="64">
        <f t="shared" si="0"/>
        <v>0</v>
      </c>
      <c r="F51" s="64">
        <f t="shared" si="1"/>
        <v>0</v>
      </c>
      <c r="G51" s="65">
        <f t="shared" si="2"/>
        <v>0</v>
      </c>
      <c r="H51" s="65">
        <f t="shared" si="3"/>
        <v>0</v>
      </c>
      <c r="I51" s="66" t="str">
        <f t="shared" si="4"/>
        <v/>
      </c>
      <c r="J51" s="52"/>
    </row>
    <row r="52" spans="1:10" x14ac:dyDescent="0.25">
      <c r="A52" s="25" t="s">
        <v>412</v>
      </c>
      <c r="B52" s="62" t="s">
        <v>298</v>
      </c>
      <c r="C52" s="67">
        <v>0</v>
      </c>
      <c r="D52" s="63">
        <v>0</v>
      </c>
      <c r="E52" s="64">
        <f t="shared" si="0"/>
        <v>0</v>
      </c>
      <c r="F52" s="64">
        <f t="shared" si="1"/>
        <v>0</v>
      </c>
      <c r="G52" s="65">
        <f t="shared" si="2"/>
        <v>0</v>
      </c>
      <c r="H52" s="65">
        <f t="shared" si="3"/>
        <v>0</v>
      </c>
      <c r="I52" s="66" t="str">
        <f t="shared" si="4"/>
        <v/>
      </c>
      <c r="J52" s="52"/>
    </row>
    <row r="53" spans="1:10" x14ac:dyDescent="0.25">
      <c r="A53" s="25" t="s">
        <v>413</v>
      </c>
      <c r="B53" s="62" t="s">
        <v>298</v>
      </c>
      <c r="C53" s="67">
        <v>0</v>
      </c>
      <c r="D53" s="63">
        <v>0</v>
      </c>
      <c r="E53" s="64">
        <f t="shared" si="0"/>
        <v>0</v>
      </c>
      <c r="F53" s="64">
        <f t="shared" si="1"/>
        <v>0</v>
      </c>
      <c r="G53" s="65">
        <f t="shared" si="2"/>
        <v>0</v>
      </c>
      <c r="H53" s="65">
        <f t="shared" si="3"/>
        <v>0</v>
      </c>
      <c r="I53" s="66" t="str">
        <f t="shared" si="4"/>
        <v/>
      </c>
      <c r="J53" s="52"/>
    </row>
    <row r="54" spans="1:10" x14ac:dyDescent="0.25">
      <c r="A54" s="25" t="s">
        <v>414</v>
      </c>
      <c r="B54" s="62" t="s">
        <v>298</v>
      </c>
      <c r="C54" s="67">
        <v>0</v>
      </c>
      <c r="D54" s="63">
        <v>0</v>
      </c>
      <c r="E54" s="64">
        <f t="shared" si="0"/>
        <v>0</v>
      </c>
      <c r="F54" s="64">
        <f t="shared" si="1"/>
        <v>0</v>
      </c>
      <c r="G54" s="65">
        <f t="shared" si="2"/>
        <v>0</v>
      </c>
      <c r="H54" s="65">
        <f t="shared" si="3"/>
        <v>0</v>
      </c>
      <c r="I54" s="66" t="str">
        <f t="shared" si="4"/>
        <v/>
      </c>
      <c r="J54" s="52"/>
    </row>
    <row r="55" spans="1:10" x14ac:dyDescent="0.25">
      <c r="A55" s="25" t="s">
        <v>415</v>
      </c>
      <c r="B55" s="62" t="s">
        <v>299</v>
      </c>
      <c r="C55" s="63">
        <f>VLOOKUP($A55,RAW!$U$2:$AC$460,2,FALSE)</f>
        <v>117674</v>
      </c>
      <c r="D55" s="63">
        <f>VLOOKUP($A55,RAW!$U$2:$AC$460,3,FALSE)</f>
        <v>301911</v>
      </c>
      <c r="E55" s="64">
        <f t="shared" si="0"/>
        <v>184237</v>
      </c>
      <c r="F55" s="64">
        <f t="shared" si="1"/>
        <v>49088.049238399813</v>
      </c>
      <c r="G55" s="65">
        <f t="shared" si="2"/>
        <v>135148.95076160019</v>
      </c>
      <c r="H55" s="65">
        <f t="shared" si="3"/>
        <v>135148.95076160019</v>
      </c>
      <c r="I55" s="66">
        <f t="shared" si="4"/>
        <v>1.1485030742695939</v>
      </c>
      <c r="J55" s="52"/>
    </row>
    <row r="56" spans="1:10" x14ac:dyDescent="0.25">
      <c r="A56" s="25" t="s">
        <v>416</v>
      </c>
      <c r="B56" s="62" t="s">
        <v>298</v>
      </c>
      <c r="C56" s="63">
        <f>VLOOKUP($A56,RAW!$U$2:$AC$460,2,FALSE)</f>
        <v>118584</v>
      </c>
      <c r="D56" s="63">
        <f>VLOOKUP($A56,RAW!$U$2:$AC$460,3,FALSE)</f>
        <v>358028</v>
      </c>
      <c r="E56" s="64">
        <f t="shared" si="0"/>
        <v>239444</v>
      </c>
      <c r="F56" s="64">
        <f t="shared" si="1"/>
        <v>49467.658368767981</v>
      </c>
      <c r="G56" s="65">
        <f t="shared" si="2"/>
        <v>189976.341631232</v>
      </c>
      <c r="H56" s="65">
        <f t="shared" si="3"/>
        <v>189976.341631232</v>
      </c>
      <c r="I56" s="66">
        <f t="shared" si="4"/>
        <v>1.602040255272482</v>
      </c>
      <c r="J56" s="52"/>
    </row>
    <row r="57" spans="1:10" x14ac:dyDescent="0.25">
      <c r="A57" s="25" t="s">
        <v>326</v>
      </c>
      <c r="B57" s="62" t="s">
        <v>298</v>
      </c>
      <c r="C57" s="67">
        <v>0</v>
      </c>
      <c r="D57" s="63">
        <v>0</v>
      </c>
      <c r="E57" s="64">
        <f t="shared" si="0"/>
        <v>0</v>
      </c>
      <c r="F57" s="64">
        <f t="shared" si="1"/>
        <v>0</v>
      </c>
      <c r="G57" s="65">
        <f t="shared" si="2"/>
        <v>0</v>
      </c>
      <c r="H57" s="65">
        <f t="shared" si="3"/>
        <v>0</v>
      </c>
      <c r="I57" s="66" t="str">
        <f t="shared" si="4"/>
        <v/>
      </c>
      <c r="J57" s="52"/>
    </row>
    <row r="58" spans="1:10" x14ac:dyDescent="0.25">
      <c r="A58" s="25" t="s">
        <v>417</v>
      </c>
      <c r="B58" s="62" t="s">
        <v>298</v>
      </c>
      <c r="C58" s="67">
        <v>0</v>
      </c>
      <c r="D58" s="63">
        <v>0</v>
      </c>
      <c r="E58" s="64">
        <f t="shared" si="0"/>
        <v>0</v>
      </c>
      <c r="F58" s="64">
        <f t="shared" si="1"/>
        <v>0</v>
      </c>
      <c r="G58" s="65">
        <f t="shared" si="2"/>
        <v>0</v>
      </c>
      <c r="H58" s="65">
        <f t="shared" si="3"/>
        <v>0</v>
      </c>
      <c r="I58" s="66" t="str">
        <f t="shared" si="4"/>
        <v/>
      </c>
      <c r="J58" s="52"/>
    </row>
    <row r="59" spans="1:10" x14ac:dyDescent="0.25">
      <c r="A59" s="25" t="s">
        <v>418</v>
      </c>
      <c r="B59" s="62" t="s">
        <v>298</v>
      </c>
      <c r="C59" s="63">
        <f>VLOOKUP($A59,RAW!$U$2:$AC$460,2,FALSE)</f>
        <v>87329</v>
      </c>
      <c r="D59" s="63">
        <f>VLOOKUP($A59,RAW!$U$2:$AC$460,3,FALSE)</f>
        <v>132744</v>
      </c>
      <c r="E59" s="64">
        <f t="shared" si="0"/>
        <v>45415</v>
      </c>
      <c r="F59" s="64">
        <f t="shared" si="1"/>
        <v>36429.544775738199</v>
      </c>
      <c r="G59" s="65">
        <f t="shared" si="2"/>
        <v>8985.455224261801</v>
      </c>
      <c r="H59" s="65">
        <f t="shared" si="3"/>
        <v>8985.455224261801</v>
      </c>
      <c r="I59" s="66">
        <f t="shared" si="4"/>
        <v>0.10289199720896611</v>
      </c>
      <c r="J59" s="52"/>
    </row>
    <row r="60" spans="1:10" x14ac:dyDescent="0.25">
      <c r="A60" s="25" t="s">
        <v>419</v>
      </c>
      <c r="B60" s="62" t="s">
        <v>298</v>
      </c>
      <c r="C60" s="67">
        <v>0</v>
      </c>
      <c r="D60" s="63">
        <v>0</v>
      </c>
      <c r="E60" s="64">
        <f t="shared" si="0"/>
        <v>0</v>
      </c>
      <c r="F60" s="64">
        <f t="shared" si="1"/>
        <v>0</v>
      </c>
      <c r="G60" s="65">
        <f t="shared" si="2"/>
        <v>0</v>
      </c>
      <c r="H60" s="65">
        <f t="shared" si="3"/>
        <v>0</v>
      </c>
      <c r="I60" s="66" t="str">
        <f t="shared" si="4"/>
        <v/>
      </c>
      <c r="J60" s="52"/>
    </row>
    <row r="61" spans="1:10" x14ac:dyDescent="0.25">
      <c r="A61" s="25" t="s">
        <v>420</v>
      </c>
      <c r="B61" s="62" t="s">
        <v>298</v>
      </c>
      <c r="C61" s="63">
        <f>VLOOKUP($A61,RAW!$U$2:$AC$460,2,FALSE)</f>
        <v>178213</v>
      </c>
      <c r="D61" s="63">
        <f>VLOOKUP($A61,RAW!$U$2:$AC$460,3,FALSE)</f>
        <v>220177</v>
      </c>
      <c r="E61" s="64">
        <f t="shared" si="0"/>
        <v>41964</v>
      </c>
      <c r="F61" s="64">
        <f t="shared" si="1"/>
        <v>74342.068077255346</v>
      </c>
      <c r="G61" s="65">
        <f t="shared" si="2"/>
        <v>-32378.068077255346</v>
      </c>
      <c r="H61" s="65">
        <f t="shared" si="3"/>
        <v>32378.068077255346</v>
      </c>
      <c r="I61" s="66">
        <f t="shared" si="4"/>
        <v>-0.18168185304806803</v>
      </c>
      <c r="J61" s="52"/>
    </row>
    <row r="62" spans="1:10" x14ac:dyDescent="0.25">
      <c r="A62" s="25" t="s">
        <v>335</v>
      </c>
      <c r="B62" s="62" t="s">
        <v>299</v>
      </c>
      <c r="C62" s="63">
        <f>VLOOKUP($A62,RAW!$U$2:$AC$460,2,FALSE)</f>
        <v>4415727</v>
      </c>
      <c r="D62" s="63">
        <f>VLOOKUP($A62,RAW!$U$2:$AC$460,3,FALSE)</f>
        <v>2975119</v>
      </c>
      <c r="E62" s="64">
        <f t="shared" si="0"/>
        <v>-1440608</v>
      </c>
      <c r="F62" s="64">
        <f t="shared" si="1"/>
        <v>1842033.2817727916</v>
      </c>
      <c r="G62" s="65">
        <f t="shared" si="2"/>
        <v>-3282641.2817727914</v>
      </c>
      <c r="H62" s="65">
        <f t="shared" si="3"/>
        <v>3282641.2817727914</v>
      </c>
      <c r="I62" s="66">
        <f t="shared" si="4"/>
        <v>-0.74339769686232671</v>
      </c>
      <c r="J62" s="52"/>
    </row>
    <row r="63" spans="1:10" x14ac:dyDescent="0.25">
      <c r="A63" s="25" t="s">
        <v>421</v>
      </c>
      <c r="B63" s="62" t="s">
        <v>298</v>
      </c>
      <c r="C63" s="67">
        <v>0</v>
      </c>
      <c r="D63" s="63">
        <v>0</v>
      </c>
      <c r="E63" s="64">
        <f t="shared" si="0"/>
        <v>0</v>
      </c>
      <c r="F63" s="64">
        <f t="shared" si="1"/>
        <v>0</v>
      </c>
      <c r="G63" s="65">
        <f t="shared" si="2"/>
        <v>0</v>
      </c>
      <c r="H63" s="65">
        <f t="shared" si="3"/>
        <v>0</v>
      </c>
      <c r="I63" s="66" t="str">
        <f t="shared" si="4"/>
        <v/>
      </c>
      <c r="J63" s="52"/>
    </row>
    <row r="64" spans="1:10" x14ac:dyDescent="0.25">
      <c r="A64" s="25" t="s">
        <v>422</v>
      </c>
      <c r="B64" s="62" t="s">
        <v>298</v>
      </c>
      <c r="C64" s="63">
        <f>VLOOKUP($A64,RAW!$U$2:$AC$460,2,FALSE)</f>
        <v>45410</v>
      </c>
      <c r="D64" s="63">
        <f>VLOOKUP($A64,RAW!$U$2:$AC$460,3,FALSE)</f>
        <v>68931</v>
      </c>
      <c r="E64" s="64">
        <f t="shared" si="0"/>
        <v>23521</v>
      </c>
      <c r="F64" s="64">
        <f t="shared" si="1"/>
        <v>18942.912758262108</v>
      </c>
      <c r="G64" s="65">
        <f t="shared" si="2"/>
        <v>4578.0872417378923</v>
      </c>
      <c r="H64" s="65">
        <f t="shared" si="3"/>
        <v>4578.0872417378923</v>
      </c>
      <c r="I64" s="66">
        <f t="shared" si="4"/>
        <v>0.1008167197035431</v>
      </c>
      <c r="J64" s="52"/>
    </row>
    <row r="65" spans="1:10" x14ac:dyDescent="0.25">
      <c r="A65" s="25" t="s">
        <v>423</v>
      </c>
      <c r="B65" s="62" t="s">
        <v>298</v>
      </c>
      <c r="C65" s="63">
        <f>VLOOKUP($A65,RAW!$U$2:$AC$460,2,FALSE)</f>
        <v>181560</v>
      </c>
      <c r="D65" s="63">
        <f>VLOOKUP($A65,RAW!$U$2:$AC$460,3,FALSE)</f>
        <v>220741</v>
      </c>
      <c r="E65" s="64">
        <f t="shared" si="0"/>
        <v>39181</v>
      </c>
      <c r="F65" s="64">
        <f t="shared" si="1"/>
        <v>75738.278801807275</v>
      </c>
      <c r="G65" s="65">
        <f t="shared" si="2"/>
        <v>-36557.278801807275</v>
      </c>
      <c r="H65" s="65">
        <f t="shared" si="3"/>
        <v>36557.278801807275</v>
      </c>
      <c r="I65" s="66">
        <f t="shared" si="4"/>
        <v>-0.20135095176144127</v>
      </c>
      <c r="J65" s="52"/>
    </row>
    <row r="66" spans="1:10" x14ac:dyDescent="0.25">
      <c r="A66" s="25" t="s">
        <v>424</v>
      </c>
      <c r="B66" s="62" t="s">
        <v>298</v>
      </c>
      <c r="C66" s="67">
        <v>0</v>
      </c>
      <c r="D66" s="63">
        <v>0</v>
      </c>
      <c r="E66" s="64">
        <f t="shared" si="0"/>
        <v>0</v>
      </c>
      <c r="F66" s="64">
        <f t="shared" si="1"/>
        <v>0</v>
      </c>
      <c r="G66" s="65">
        <f t="shared" si="2"/>
        <v>0</v>
      </c>
      <c r="H66" s="65">
        <f t="shared" si="3"/>
        <v>0</v>
      </c>
      <c r="I66" s="66" t="str">
        <f t="shared" si="4"/>
        <v/>
      </c>
      <c r="J66" s="52"/>
    </row>
    <row r="67" spans="1:10" x14ac:dyDescent="0.25">
      <c r="A67" s="25" t="s">
        <v>425</v>
      </c>
      <c r="B67" s="62" t="s">
        <v>298</v>
      </c>
      <c r="C67" s="67">
        <v>0</v>
      </c>
      <c r="D67" s="63">
        <v>0</v>
      </c>
      <c r="E67" s="64">
        <f t="shared" ref="E67:E130" si="5">D67-C67</f>
        <v>0</v>
      </c>
      <c r="F67" s="64">
        <f t="shared" ref="F67:F130" si="6">IF(C67=0,0,+C67*E$463)</f>
        <v>0</v>
      </c>
      <c r="G67" s="65">
        <f t="shared" ref="G67:G130" si="7">IF(C67=0,0,+E67-F67)</f>
        <v>0</v>
      </c>
      <c r="H67" s="65">
        <f t="shared" ref="H67:H130" si="8">ABS(G67)</f>
        <v>0</v>
      </c>
      <c r="I67" s="66" t="str">
        <f t="shared" si="4"/>
        <v/>
      </c>
      <c r="J67" s="52"/>
    </row>
    <row r="68" spans="1:10" x14ac:dyDescent="0.25">
      <c r="A68" s="25" t="s">
        <v>336</v>
      </c>
      <c r="B68" s="62" t="s">
        <v>298</v>
      </c>
      <c r="C68" s="67">
        <v>0</v>
      </c>
      <c r="D68" s="63">
        <v>0</v>
      </c>
      <c r="E68" s="64">
        <f t="shared" si="5"/>
        <v>0</v>
      </c>
      <c r="F68" s="64">
        <f t="shared" si="6"/>
        <v>0</v>
      </c>
      <c r="G68" s="65">
        <f t="shared" si="7"/>
        <v>0</v>
      </c>
      <c r="H68" s="65">
        <f t="shared" si="8"/>
        <v>0</v>
      </c>
      <c r="I68" s="66" t="str">
        <f t="shared" ref="I68:I131" si="9">IFERROR(+G68/C68,"")</f>
        <v/>
      </c>
      <c r="J68" s="52"/>
    </row>
    <row r="69" spans="1:10" x14ac:dyDescent="0.25">
      <c r="A69" s="25" t="s">
        <v>426</v>
      </c>
      <c r="B69" s="62" t="s">
        <v>298</v>
      </c>
      <c r="C69" s="63">
        <f>VLOOKUP($A69,RAW!$U$2:$AC$460,2,FALSE)</f>
        <v>118035</v>
      </c>
      <c r="D69" s="63">
        <f>VLOOKUP($A69,RAW!$U$2:$AC$460,3,FALSE)</f>
        <v>185655</v>
      </c>
      <c r="E69" s="64">
        <f t="shared" si="5"/>
        <v>67620</v>
      </c>
      <c r="F69" s="64">
        <f t="shared" si="6"/>
        <v>49238.641431875534</v>
      </c>
      <c r="G69" s="65">
        <f t="shared" si="7"/>
        <v>18381.358568124466</v>
      </c>
      <c r="H69" s="65">
        <f t="shared" si="8"/>
        <v>18381.358568124466</v>
      </c>
      <c r="I69" s="66">
        <f t="shared" si="9"/>
        <v>0.15572803463484955</v>
      </c>
      <c r="J69" s="52"/>
    </row>
    <row r="70" spans="1:10" x14ac:dyDescent="0.25">
      <c r="A70" s="25" t="s">
        <v>337</v>
      </c>
      <c r="B70" s="62" t="s">
        <v>298</v>
      </c>
      <c r="C70" s="63">
        <f>VLOOKUP($A70,RAW!$U$2:$AC$460,2,FALSE)</f>
        <v>5728</v>
      </c>
      <c r="D70" s="63">
        <f>VLOOKUP($A70,RAW!$U$2:$AC$460,3,FALSE)</f>
        <v>7878</v>
      </c>
      <c r="E70" s="64">
        <f t="shared" si="5"/>
        <v>2150</v>
      </c>
      <c r="F70" s="64">
        <f t="shared" si="6"/>
        <v>2389.4517568668875</v>
      </c>
      <c r="G70" s="65">
        <f t="shared" si="7"/>
        <v>-239.45175686688754</v>
      </c>
      <c r="H70" s="65">
        <f t="shared" si="8"/>
        <v>239.45175686688754</v>
      </c>
      <c r="I70" s="66">
        <f t="shared" si="9"/>
        <v>-4.1803728503297402E-2</v>
      </c>
      <c r="J70" s="52"/>
    </row>
    <row r="71" spans="1:10" x14ac:dyDescent="0.25">
      <c r="A71" s="25" t="s">
        <v>427</v>
      </c>
      <c r="B71" s="62" t="s">
        <v>298</v>
      </c>
      <c r="C71" s="67">
        <v>0</v>
      </c>
      <c r="D71" s="63">
        <v>0</v>
      </c>
      <c r="E71" s="64">
        <f t="shared" si="5"/>
        <v>0</v>
      </c>
      <c r="F71" s="64">
        <f t="shared" si="6"/>
        <v>0</v>
      </c>
      <c r="G71" s="65">
        <f t="shared" si="7"/>
        <v>0</v>
      </c>
      <c r="H71" s="65">
        <f t="shared" si="8"/>
        <v>0</v>
      </c>
      <c r="I71" s="66" t="str">
        <f t="shared" si="9"/>
        <v/>
      </c>
      <c r="J71" s="52"/>
    </row>
    <row r="72" spans="1:10" x14ac:dyDescent="0.25">
      <c r="A72" s="25" t="s">
        <v>428</v>
      </c>
      <c r="B72" s="62" t="s">
        <v>298</v>
      </c>
      <c r="C72" s="63">
        <f>VLOOKUP($A72,RAW!$U$2:$AC$460,2,FALSE)</f>
        <v>1172517</v>
      </c>
      <c r="D72" s="63">
        <f>VLOOKUP($A72,RAW!$U$2:$AC$460,3,FALSE)</f>
        <v>1348748</v>
      </c>
      <c r="E72" s="64">
        <f t="shared" si="5"/>
        <v>176231</v>
      </c>
      <c r="F72" s="64">
        <f t="shared" si="6"/>
        <v>489118.85572735552</v>
      </c>
      <c r="G72" s="65">
        <f t="shared" si="7"/>
        <v>-312887.85572735552</v>
      </c>
      <c r="H72" s="65">
        <f t="shared" si="8"/>
        <v>312887.85572735552</v>
      </c>
      <c r="I72" s="66">
        <f t="shared" si="9"/>
        <v>-0.26685144499171909</v>
      </c>
      <c r="J72" s="52"/>
    </row>
    <row r="73" spans="1:10" x14ac:dyDescent="0.25">
      <c r="A73" s="25" t="s">
        <v>429</v>
      </c>
      <c r="B73" s="62" t="s">
        <v>298</v>
      </c>
      <c r="C73" s="67">
        <v>0</v>
      </c>
      <c r="D73" s="63">
        <v>0</v>
      </c>
      <c r="E73" s="64">
        <f t="shared" si="5"/>
        <v>0</v>
      </c>
      <c r="F73" s="64">
        <f t="shared" si="6"/>
        <v>0</v>
      </c>
      <c r="G73" s="65">
        <f t="shared" si="7"/>
        <v>0</v>
      </c>
      <c r="H73" s="65">
        <f t="shared" si="8"/>
        <v>0</v>
      </c>
      <c r="I73" s="66" t="str">
        <f t="shared" si="9"/>
        <v/>
      </c>
      <c r="J73" s="52"/>
    </row>
    <row r="74" spans="1:10" x14ac:dyDescent="0.25">
      <c r="A74" s="25" t="s">
        <v>430</v>
      </c>
      <c r="B74" s="62" t="s">
        <v>298</v>
      </c>
      <c r="C74" s="67">
        <v>0</v>
      </c>
      <c r="D74" s="63">
        <v>0</v>
      </c>
      <c r="E74" s="64">
        <f t="shared" si="5"/>
        <v>0</v>
      </c>
      <c r="F74" s="64">
        <f t="shared" si="6"/>
        <v>0</v>
      </c>
      <c r="G74" s="65">
        <f t="shared" si="7"/>
        <v>0</v>
      </c>
      <c r="H74" s="65">
        <f t="shared" si="8"/>
        <v>0</v>
      </c>
      <c r="I74" s="66" t="str">
        <f t="shared" si="9"/>
        <v/>
      </c>
      <c r="J74" s="52"/>
    </row>
    <row r="75" spans="1:10" x14ac:dyDescent="0.25">
      <c r="A75" s="25" t="s">
        <v>431</v>
      </c>
      <c r="B75" s="62" t="s">
        <v>298</v>
      </c>
      <c r="C75" s="67">
        <v>0</v>
      </c>
      <c r="D75" s="63">
        <v>0</v>
      </c>
      <c r="E75" s="64">
        <f t="shared" si="5"/>
        <v>0</v>
      </c>
      <c r="F75" s="64">
        <f t="shared" si="6"/>
        <v>0</v>
      </c>
      <c r="G75" s="65">
        <f t="shared" si="7"/>
        <v>0</v>
      </c>
      <c r="H75" s="65">
        <f t="shared" si="8"/>
        <v>0</v>
      </c>
      <c r="I75" s="66" t="str">
        <f t="shared" si="9"/>
        <v/>
      </c>
      <c r="J75" s="52"/>
    </row>
    <row r="76" spans="1:10" x14ac:dyDescent="0.25">
      <c r="A76" s="25" t="s">
        <v>432</v>
      </c>
      <c r="B76" s="62" t="s">
        <v>298</v>
      </c>
      <c r="C76" s="67">
        <v>0</v>
      </c>
      <c r="D76" s="63">
        <v>0</v>
      </c>
      <c r="E76" s="64">
        <f t="shared" si="5"/>
        <v>0</v>
      </c>
      <c r="F76" s="64">
        <f t="shared" si="6"/>
        <v>0</v>
      </c>
      <c r="G76" s="65">
        <f t="shared" si="7"/>
        <v>0</v>
      </c>
      <c r="H76" s="65">
        <f t="shared" si="8"/>
        <v>0</v>
      </c>
      <c r="I76" s="66" t="str">
        <f t="shared" si="9"/>
        <v/>
      </c>
      <c r="J76" s="52"/>
    </row>
    <row r="77" spans="1:10" x14ac:dyDescent="0.25">
      <c r="A77" s="25" t="s">
        <v>433</v>
      </c>
      <c r="B77" s="62" t="s">
        <v>298</v>
      </c>
      <c r="C77" s="63">
        <f>VLOOKUP($A77,RAW!$U$2:$AC$460,2,FALSE)</f>
        <v>62394</v>
      </c>
      <c r="D77" s="63">
        <f>VLOOKUP($A77,RAW!$U$2:$AC$460,3,FALSE)</f>
        <v>115946</v>
      </c>
      <c r="E77" s="64">
        <f t="shared" si="5"/>
        <v>53552</v>
      </c>
      <c r="F77" s="64">
        <f t="shared" si="6"/>
        <v>26027.837450759878</v>
      </c>
      <c r="G77" s="65">
        <f t="shared" si="7"/>
        <v>27524.162549240122</v>
      </c>
      <c r="H77" s="65">
        <f t="shared" si="8"/>
        <v>27524.162549240122</v>
      </c>
      <c r="I77" s="66">
        <f t="shared" si="9"/>
        <v>0.44113476534987534</v>
      </c>
      <c r="J77" s="52"/>
    </row>
    <row r="78" spans="1:10" x14ac:dyDescent="0.25">
      <c r="A78" s="25" t="s">
        <v>434</v>
      </c>
      <c r="B78" s="62" t="s">
        <v>298</v>
      </c>
      <c r="C78" s="67">
        <v>0</v>
      </c>
      <c r="D78" s="63">
        <v>0</v>
      </c>
      <c r="E78" s="64">
        <f t="shared" si="5"/>
        <v>0</v>
      </c>
      <c r="F78" s="64">
        <f t="shared" si="6"/>
        <v>0</v>
      </c>
      <c r="G78" s="65">
        <f t="shared" si="7"/>
        <v>0</v>
      </c>
      <c r="H78" s="65">
        <f t="shared" si="8"/>
        <v>0</v>
      </c>
      <c r="I78" s="66" t="str">
        <f t="shared" si="9"/>
        <v/>
      </c>
      <c r="J78" s="52"/>
    </row>
    <row r="79" spans="1:10" x14ac:dyDescent="0.25">
      <c r="A79" s="25" t="s">
        <v>435</v>
      </c>
      <c r="B79" s="62" t="s">
        <v>298</v>
      </c>
      <c r="C79" s="67">
        <v>0</v>
      </c>
      <c r="D79" s="63">
        <v>0</v>
      </c>
      <c r="E79" s="64">
        <f t="shared" si="5"/>
        <v>0</v>
      </c>
      <c r="F79" s="64">
        <f t="shared" si="6"/>
        <v>0</v>
      </c>
      <c r="G79" s="65">
        <f t="shared" si="7"/>
        <v>0</v>
      </c>
      <c r="H79" s="65">
        <f t="shared" si="8"/>
        <v>0</v>
      </c>
      <c r="I79" s="66" t="str">
        <f t="shared" si="9"/>
        <v/>
      </c>
      <c r="J79" s="52"/>
    </row>
    <row r="80" spans="1:10" x14ac:dyDescent="0.25">
      <c r="A80" s="25" t="s">
        <v>436</v>
      </c>
      <c r="B80" s="62" t="s">
        <v>298</v>
      </c>
      <c r="C80" s="67">
        <v>0</v>
      </c>
      <c r="D80" s="63">
        <v>0</v>
      </c>
      <c r="E80" s="64">
        <f t="shared" si="5"/>
        <v>0</v>
      </c>
      <c r="F80" s="64">
        <f t="shared" si="6"/>
        <v>0</v>
      </c>
      <c r="G80" s="65">
        <f t="shared" si="7"/>
        <v>0</v>
      </c>
      <c r="H80" s="65">
        <f t="shared" si="8"/>
        <v>0</v>
      </c>
      <c r="I80" s="66" t="str">
        <f t="shared" si="9"/>
        <v/>
      </c>
      <c r="J80" s="52"/>
    </row>
    <row r="81" spans="1:10" x14ac:dyDescent="0.25">
      <c r="A81" s="25" t="s">
        <v>437</v>
      </c>
      <c r="B81" s="62" t="s">
        <v>298</v>
      </c>
      <c r="C81" s="63">
        <f>VLOOKUP($A81,RAW!$U$2:$AC$460,2,FALSE)</f>
        <v>83262</v>
      </c>
      <c r="D81" s="63">
        <f>VLOOKUP($A81,RAW!$U$2:$AC$460,3,FALSE)</f>
        <v>129722</v>
      </c>
      <c r="E81" s="64">
        <f t="shared" si="5"/>
        <v>46460</v>
      </c>
      <c r="F81" s="64">
        <f t="shared" si="6"/>
        <v>34732.983970015848</v>
      </c>
      <c r="G81" s="65">
        <f t="shared" si="7"/>
        <v>11727.016029984152</v>
      </c>
      <c r="H81" s="65">
        <f t="shared" si="8"/>
        <v>11727.016029984152</v>
      </c>
      <c r="I81" s="66">
        <f t="shared" si="9"/>
        <v>0.14084475547049255</v>
      </c>
      <c r="J81" s="52"/>
    </row>
    <row r="82" spans="1:10" x14ac:dyDescent="0.25">
      <c r="A82" s="25" t="s">
        <v>438</v>
      </c>
      <c r="B82" s="62" t="s">
        <v>298</v>
      </c>
      <c r="C82" s="63">
        <f>VLOOKUP($A82,RAW!$U$2:$AC$460,2,FALSE)</f>
        <v>88691</v>
      </c>
      <c r="D82" s="63">
        <f>VLOOKUP($A82,RAW!$U$2:$AC$460,3,FALSE)</f>
        <v>153923</v>
      </c>
      <c r="E82" s="64">
        <f t="shared" si="5"/>
        <v>65232</v>
      </c>
      <c r="F82" s="64">
        <f t="shared" si="6"/>
        <v>36997.707012618906</v>
      </c>
      <c r="G82" s="65">
        <f t="shared" si="7"/>
        <v>28234.292987381094</v>
      </c>
      <c r="H82" s="65">
        <f t="shared" si="8"/>
        <v>28234.292987381094</v>
      </c>
      <c r="I82" s="66">
        <f t="shared" si="9"/>
        <v>0.31834451057470425</v>
      </c>
      <c r="J82" s="52"/>
    </row>
    <row r="83" spans="1:10" x14ac:dyDescent="0.25">
      <c r="A83" s="25" t="s">
        <v>439</v>
      </c>
      <c r="B83" s="62" t="s">
        <v>298</v>
      </c>
      <c r="C83" s="63">
        <f>VLOOKUP($A83,RAW!$U$2:$AC$460,2,FALSE)</f>
        <v>17932</v>
      </c>
      <c r="D83" s="63">
        <f>VLOOKUP($A83,RAW!$U$2:$AC$460,3,FALSE)</f>
        <v>18536</v>
      </c>
      <c r="E83" s="64">
        <f t="shared" si="5"/>
        <v>604</v>
      </c>
      <c r="F83" s="64">
        <f t="shared" si="6"/>
        <v>7480.3856327054864</v>
      </c>
      <c r="G83" s="65">
        <f t="shared" si="7"/>
        <v>-6876.3856327054864</v>
      </c>
      <c r="H83" s="65">
        <f t="shared" si="8"/>
        <v>6876.3856327054864</v>
      </c>
      <c r="I83" s="66">
        <f t="shared" si="9"/>
        <v>-0.38347008881917727</v>
      </c>
      <c r="J83" s="52"/>
    </row>
    <row r="84" spans="1:10" x14ac:dyDescent="0.25">
      <c r="A84" s="25" t="s">
        <v>440</v>
      </c>
      <c r="B84" s="62" t="s">
        <v>298</v>
      </c>
      <c r="C84" s="63">
        <f>VLOOKUP($A84,RAW!$U$2:$AC$460,2,FALSE)</f>
        <v>54841</v>
      </c>
      <c r="D84" s="63">
        <f>VLOOKUP($A84,RAW!$U$2:$AC$460,3,FALSE)</f>
        <v>104105</v>
      </c>
      <c r="E84" s="64">
        <f t="shared" si="5"/>
        <v>49264</v>
      </c>
      <c r="F84" s="64">
        <f t="shared" si="6"/>
        <v>22877.081668704082</v>
      </c>
      <c r="G84" s="65">
        <f t="shared" si="7"/>
        <v>26386.918331295918</v>
      </c>
      <c r="H84" s="65">
        <f t="shared" si="8"/>
        <v>26386.918331295918</v>
      </c>
      <c r="I84" s="66">
        <f t="shared" si="9"/>
        <v>0.48115312141091371</v>
      </c>
      <c r="J84" s="52"/>
    </row>
    <row r="85" spans="1:10" x14ac:dyDescent="0.25">
      <c r="A85" s="25" t="s">
        <v>441</v>
      </c>
      <c r="B85" s="62" t="s">
        <v>298</v>
      </c>
      <c r="C85" s="63">
        <f>VLOOKUP($A85,RAW!$U$2:$AC$460,2,FALSE)</f>
        <v>15479</v>
      </c>
      <c r="D85" s="63">
        <f>VLOOKUP($A85,RAW!$U$2:$AC$460,3,FALSE)</f>
        <v>34173</v>
      </c>
      <c r="E85" s="64">
        <f t="shared" si="5"/>
        <v>18694</v>
      </c>
      <c r="F85" s="64">
        <f t="shared" si="6"/>
        <v>6457.1095922734903</v>
      </c>
      <c r="G85" s="65">
        <f t="shared" si="7"/>
        <v>12236.890407726511</v>
      </c>
      <c r="H85" s="65">
        <f t="shared" si="8"/>
        <v>12236.890407726511</v>
      </c>
      <c r="I85" s="66">
        <f t="shared" si="9"/>
        <v>0.79054786534831134</v>
      </c>
      <c r="J85" s="52"/>
    </row>
    <row r="86" spans="1:10" x14ac:dyDescent="0.25">
      <c r="A86" s="25" t="s">
        <v>442</v>
      </c>
      <c r="B86" s="62" t="s">
        <v>298</v>
      </c>
      <c r="C86" s="63">
        <f>VLOOKUP($A86,RAW!$U$2:$AC$460,2,FALSE)</f>
        <v>175848</v>
      </c>
      <c r="D86" s="63">
        <f>VLOOKUP($A86,RAW!$U$2:$AC$460,3,FALSE)</f>
        <v>233193</v>
      </c>
      <c r="E86" s="64">
        <f t="shared" si="5"/>
        <v>57345</v>
      </c>
      <c r="F86" s="64">
        <f t="shared" si="6"/>
        <v>73355.501491188625</v>
      </c>
      <c r="G86" s="65">
        <f t="shared" si="7"/>
        <v>-16010.501491188625</v>
      </c>
      <c r="H86" s="65">
        <f t="shared" si="8"/>
        <v>16010.501491188625</v>
      </c>
      <c r="I86" s="66">
        <f t="shared" si="9"/>
        <v>-9.104739030974833E-2</v>
      </c>
      <c r="J86" s="52"/>
    </row>
    <row r="87" spans="1:10" x14ac:dyDescent="0.25">
      <c r="A87" s="25" t="s">
        <v>443</v>
      </c>
      <c r="B87" s="62" t="s">
        <v>298</v>
      </c>
      <c r="C87" s="63">
        <f>VLOOKUP($A87,RAW!$U$2:$AC$460,2,FALSE)</f>
        <v>18211</v>
      </c>
      <c r="D87" s="63">
        <f>VLOOKUP($A87,RAW!$U$2:$AC$460,3,FALSE)</f>
        <v>15945</v>
      </c>
      <c r="E87" s="64">
        <f t="shared" si="5"/>
        <v>-2266</v>
      </c>
      <c r="F87" s="64">
        <f t="shared" si="6"/>
        <v>7596.7712891590236</v>
      </c>
      <c r="G87" s="65">
        <f t="shared" si="7"/>
        <v>-9862.7712891590236</v>
      </c>
      <c r="H87" s="65">
        <f t="shared" si="8"/>
        <v>9862.7712891590236</v>
      </c>
      <c r="I87" s="66">
        <f t="shared" si="9"/>
        <v>-0.54158317990000682</v>
      </c>
      <c r="J87" s="52"/>
    </row>
    <row r="88" spans="1:10" x14ac:dyDescent="0.25">
      <c r="A88" s="25" t="s">
        <v>444</v>
      </c>
      <c r="B88" s="62" t="s">
        <v>298</v>
      </c>
      <c r="C88" s="67">
        <v>0</v>
      </c>
      <c r="D88" s="63">
        <v>0</v>
      </c>
      <c r="E88" s="64">
        <f t="shared" si="5"/>
        <v>0</v>
      </c>
      <c r="F88" s="64">
        <f t="shared" si="6"/>
        <v>0</v>
      </c>
      <c r="G88" s="65">
        <f t="shared" si="7"/>
        <v>0</v>
      </c>
      <c r="H88" s="65">
        <f t="shared" si="8"/>
        <v>0</v>
      </c>
      <c r="I88" s="66" t="str">
        <f t="shared" si="9"/>
        <v/>
      </c>
      <c r="J88" s="52"/>
    </row>
    <row r="89" spans="1:10" x14ac:dyDescent="0.25">
      <c r="A89" s="25" t="s">
        <v>445</v>
      </c>
      <c r="B89" s="62" t="s">
        <v>298</v>
      </c>
      <c r="C89" s="63">
        <f>VLOOKUP($A89,RAW!$U$2:$AC$460,2,FALSE)</f>
        <v>92389</v>
      </c>
      <c r="D89" s="63">
        <f>VLOOKUP($A89,RAW!$U$2:$AC$460,3,FALSE)</f>
        <v>127908</v>
      </c>
      <c r="E89" s="64">
        <f t="shared" si="5"/>
        <v>35519</v>
      </c>
      <c r="F89" s="64">
        <f t="shared" si="6"/>
        <v>38540.338401741421</v>
      </c>
      <c r="G89" s="65">
        <f t="shared" si="7"/>
        <v>-3021.338401741421</v>
      </c>
      <c r="H89" s="65">
        <f t="shared" si="8"/>
        <v>3021.338401741421</v>
      </c>
      <c r="I89" s="66">
        <f t="shared" si="9"/>
        <v>-3.2702360689491401E-2</v>
      </c>
      <c r="J89" s="52"/>
    </row>
    <row r="90" spans="1:10" x14ac:dyDescent="0.25">
      <c r="A90" s="25" t="s">
        <v>446</v>
      </c>
      <c r="B90" s="62" t="s">
        <v>298</v>
      </c>
      <c r="C90" s="67">
        <v>0</v>
      </c>
      <c r="D90" s="63">
        <v>0</v>
      </c>
      <c r="E90" s="64">
        <f t="shared" si="5"/>
        <v>0</v>
      </c>
      <c r="F90" s="64">
        <f t="shared" si="6"/>
        <v>0</v>
      </c>
      <c r="G90" s="65">
        <f t="shared" si="7"/>
        <v>0</v>
      </c>
      <c r="H90" s="65">
        <f t="shared" si="8"/>
        <v>0</v>
      </c>
      <c r="I90" s="66" t="str">
        <f t="shared" si="9"/>
        <v/>
      </c>
      <c r="J90" s="52"/>
    </row>
    <row r="91" spans="1:10" x14ac:dyDescent="0.25">
      <c r="A91" s="25" t="s">
        <v>447</v>
      </c>
      <c r="B91" s="62" t="s">
        <v>298</v>
      </c>
      <c r="C91" s="67">
        <v>0</v>
      </c>
      <c r="D91" s="63">
        <v>0</v>
      </c>
      <c r="E91" s="64">
        <f t="shared" si="5"/>
        <v>0</v>
      </c>
      <c r="F91" s="64">
        <f t="shared" si="6"/>
        <v>0</v>
      </c>
      <c r="G91" s="65">
        <f t="shared" si="7"/>
        <v>0</v>
      </c>
      <c r="H91" s="65">
        <f t="shared" si="8"/>
        <v>0</v>
      </c>
      <c r="I91" s="66" t="str">
        <f t="shared" si="9"/>
        <v/>
      </c>
      <c r="J91" s="52"/>
    </row>
    <row r="92" spans="1:10" x14ac:dyDescent="0.25">
      <c r="A92" s="25" t="s">
        <v>448</v>
      </c>
      <c r="B92" s="62" t="s">
        <v>298</v>
      </c>
      <c r="C92" s="63">
        <f>VLOOKUP($A92,RAW!$U$2:$AC$460,2,FALSE)</f>
        <v>15741</v>
      </c>
      <c r="D92" s="63">
        <f>VLOOKUP($A92,RAW!$U$2:$AC$460,3,FALSE)</f>
        <v>32280</v>
      </c>
      <c r="E92" s="64">
        <f t="shared" si="5"/>
        <v>16539</v>
      </c>
      <c r="F92" s="64">
        <f t="shared" si="6"/>
        <v>6566.403649588281</v>
      </c>
      <c r="G92" s="65">
        <f t="shared" si="7"/>
        <v>9972.596350411719</v>
      </c>
      <c r="H92" s="65">
        <f t="shared" si="8"/>
        <v>9972.596350411719</v>
      </c>
      <c r="I92" s="66">
        <f t="shared" si="9"/>
        <v>0.6335427450868254</v>
      </c>
      <c r="J92" s="52"/>
    </row>
    <row r="93" spans="1:10" x14ac:dyDescent="0.25">
      <c r="A93" s="25" t="s">
        <v>449</v>
      </c>
      <c r="B93" s="62" t="s">
        <v>298</v>
      </c>
      <c r="C93" s="67">
        <v>0</v>
      </c>
      <c r="D93" s="63">
        <v>0</v>
      </c>
      <c r="E93" s="64">
        <f t="shared" si="5"/>
        <v>0</v>
      </c>
      <c r="F93" s="64">
        <f t="shared" si="6"/>
        <v>0</v>
      </c>
      <c r="G93" s="65">
        <f t="shared" si="7"/>
        <v>0</v>
      </c>
      <c r="H93" s="65">
        <f t="shared" si="8"/>
        <v>0</v>
      </c>
      <c r="I93" s="66" t="str">
        <f t="shared" si="9"/>
        <v/>
      </c>
      <c r="J93" s="52"/>
    </row>
    <row r="94" spans="1:10" x14ac:dyDescent="0.25">
      <c r="A94" s="25" t="s">
        <v>450</v>
      </c>
      <c r="B94" s="62" t="s">
        <v>299</v>
      </c>
      <c r="C94" s="63">
        <f>VLOOKUP($A94,RAW!$U$2:$AC$460,2,FALSE)</f>
        <v>19460</v>
      </c>
      <c r="D94" s="63">
        <f>VLOOKUP($A94,RAW!$U$2:$AC$460,3,FALSE)</f>
        <v>32667</v>
      </c>
      <c r="E94" s="64">
        <f t="shared" si="5"/>
        <v>13207</v>
      </c>
      <c r="F94" s="64">
        <f t="shared" si="6"/>
        <v>8117.7952494115971</v>
      </c>
      <c r="G94" s="65">
        <f t="shared" si="7"/>
        <v>5089.2047505884029</v>
      </c>
      <c r="H94" s="65">
        <f t="shared" si="8"/>
        <v>5089.2047505884029</v>
      </c>
      <c r="I94" s="66">
        <f t="shared" si="9"/>
        <v>0.2615213129798768</v>
      </c>
      <c r="J94" s="52"/>
    </row>
    <row r="95" spans="1:10" x14ac:dyDescent="0.25">
      <c r="A95" s="25" t="s">
        <v>451</v>
      </c>
      <c r="B95" s="62" t="s">
        <v>298</v>
      </c>
      <c r="C95" s="63">
        <f>VLOOKUP($A95,RAW!$U$2:$AC$460,2,FALSE)</f>
        <v>56598</v>
      </c>
      <c r="D95" s="63">
        <f>VLOOKUP($A95,RAW!$U$2:$AC$460,3,FALSE)</f>
        <v>60382</v>
      </c>
      <c r="E95" s="64">
        <f t="shared" si="5"/>
        <v>3784</v>
      </c>
      <c r="F95" s="64">
        <f t="shared" si="6"/>
        <v>23610.019297338007</v>
      </c>
      <c r="G95" s="65">
        <f t="shared" si="7"/>
        <v>-19826.019297338007</v>
      </c>
      <c r="H95" s="65">
        <f t="shared" si="8"/>
        <v>19826.019297338007</v>
      </c>
      <c r="I95" s="66">
        <f t="shared" si="9"/>
        <v>-0.35029540438421863</v>
      </c>
      <c r="J95" s="52"/>
    </row>
    <row r="96" spans="1:10" x14ac:dyDescent="0.25">
      <c r="A96" s="25" t="s">
        <v>452</v>
      </c>
      <c r="B96" s="62" t="s">
        <v>298</v>
      </c>
      <c r="C96" s="67">
        <v>0</v>
      </c>
      <c r="D96" s="63">
        <v>0</v>
      </c>
      <c r="E96" s="64">
        <f t="shared" si="5"/>
        <v>0</v>
      </c>
      <c r="F96" s="64">
        <f t="shared" si="6"/>
        <v>0</v>
      </c>
      <c r="G96" s="65">
        <f t="shared" si="7"/>
        <v>0</v>
      </c>
      <c r="H96" s="65">
        <f t="shared" si="8"/>
        <v>0</v>
      </c>
      <c r="I96" s="66" t="str">
        <f t="shared" si="9"/>
        <v/>
      </c>
      <c r="J96" s="52"/>
    </row>
    <row r="97" spans="1:10" x14ac:dyDescent="0.25">
      <c r="A97" s="25" t="s">
        <v>327</v>
      </c>
      <c r="B97" s="62" t="s">
        <v>298</v>
      </c>
      <c r="C97" s="67">
        <v>0</v>
      </c>
      <c r="D97" s="63">
        <v>0</v>
      </c>
      <c r="E97" s="64">
        <f t="shared" si="5"/>
        <v>0</v>
      </c>
      <c r="F97" s="64">
        <f t="shared" si="6"/>
        <v>0</v>
      </c>
      <c r="G97" s="65">
        <f t="shared" si="7"/>
        <v>0</v>
      </c>
      <c r="H97" s="65">
        <f t="shared" si="8"/>
        <v>0</v>
      </c>
      <c r="I97" s="66" t="str">
        <f t="shared" si="9"/>
        <v/>
      </c>
      <c r="J97" s="52"/>
    </row>
    <row r="98" spans="1:10" x14ac:dyDescent="0.25">
      <c r="A98" s="25" t="s">
        <v>338</v>
      </c>
      <c r="B98" s="62" t="s">
        <v>298</v>
      </c>
      <c r="C98" s="67">
        <v>0</v>
      </c>
      <c r="D98" s="63">
        <v>0</v>
      </c>
      <c r="E98" s="64">
        <f t="shared" si="5"/>
        <v>0</v>
      </c>
      <c r="F98" s="64">
        <f t="shared" si="6"/>
        <v>0</v>
      </c>
      <c r="G98" s="65">
        <f t="shared" si="7"/>
        <v>0</v>
      </c>
      <c r="H98" s="65">
        <f t="shared" si="8"/>
        <v>0</v>
      </c>
      <c r="I98" s="66" t="str">
        <f t="shared" si="9"/>
        <v/>
      </c>
      <c r="J98" s="52"/>
    </row>
    <row r="99" spans="1:10" x14ac:dyDescent="0.25">
      <c r="A99" s="25" t="s">
        <v>453</v>
      </c>
      <c r="B99" s="62" t="s">
        <v>298</v>
      </c>
      <c r="C99" s="63">
        <f>VLOOKUP($A99,RAW!$U$2:$AC$460,2,FALSE)</f>
        <v>14081</v>
      </c>
      <c r="D99" s="63">
        <f>VLOOKUP($A99,RAW!$U$2:$AC$460,3,FALSE)</f>
        <v>15632</v>
      </c>
      <c r="E99" s="64">
        <f t="shared" si="5"/>
        <v>1551</v>
      </c>
      <c r="F99" s="64">
        <f t="shared" si="6"/>
        <v>5873.9298513342601</v>
      </c>
      <c r="G99" s="65">
        <f t="shared" si="7"/>
        <v>-4322.9298513342601</v>
      </c>
      <c r="H99" s="65">
        <f t="shared" si="8"/>
        <v>4322.9298513342601</v>
      </c>
      <c r="I99" s="66">
        <f t="shared" si="9"/>
        <v>-0.30700446355615796</v>
      </c>
      <c r="J99" s="52"/>
    </row>
    <row r="100" spans="1:10" x14ac:dyDescent="0.25">
      <c r="A100" s="25" t="s">
        <v>454</v>
      </c>
      <c r="B100" s="62" t="s">
        <v>298</v>
      </c>
      <c r="C100" s="63">
        <f>VLOOKUP($A100,RAW!$U$2:$AC$460,2,FALSE)</f>
        <v>73748</v>
      </c>
      <c r="D100" s="63">
        <f>VLOOKUP($A100,RAW!$U$2:$AC$460,3,FALSE)</f>
        <v>87951</v>
      </c>
      <c r="E100" s="64">
        <f t="shared" si="5"/>
        <v>14203</v>
      </c>
      <c r="F100" s="64">
        <f t="shared" si="6"/>
        <v>30764.191369661177</v>
      </c>
      <c r="G100" s="65">
        <f t="shared" si="7"/>
        <v>-16561.191369661177</v>
      </c>
      <c r="H100" s="65">
        <f t="shared" si="8"/>
        <v>16561.191369661177</v>
      </c>
      <c r="I100" s="66">
        <f t="shared" si="9"/>
        <v>-0.2245646169341701</v>
      </c>
      <c r="J100" s="52"/>
    </row>
    <row r="101" spans="1:10" x14ac:dyDescent="0.25">
      <c r="A101" s="25" t="s">
        <v>455</v>
      </c>
      <c r="B101" s="62" t="s">
        <v>298</v>
      </c>
      <c r="C101" s="63">
        <f>VLOOKUP($A101,RAW!$U$2:$AC$460,2,FALSE)</f>
        <v>24052</v>
      </c>
      <c r="D101" s="63">
        <f>VLOOKUP($A101,RAW!$U$2:$AC$460,3,FALSE)</f>
        <v>42937</v>
      </c>
      <c r="E101" s="64">
        <f t="shared" si="5"/>
        <v>18885</v>
      </c>
      <c r="F101" s="64">
        <f t="shared" si="6"/>
        <v>10033.361322654046</v>
      </c>
      <c r="G101" s="65">
        <f t="shared" si="7"/>
        <v>8851.6386773459544</v>
      </c>
      <c r="H101" s="65">
        <f t="shared" si="8"/>
        <v>8851.6386773459544</v>
      </c>
      <c r="I101" s="66">
        <f t="shared" si="9"/>
        <v>0.36802089960693307</v>
      </c>
      <c r="J101" s="52"/>
    </row>
    <row r="102" spans="1:10" x14ac:dyDescent="0.25">
      <c r="A102" s="25" t="s">
        <v>456</v>
      </c>
      <c r="B102" s="62" t="s">
        <v>298</v>
      </c>
      <c r="C102" s="63">
        <f>VLOOKUP($A102,RAW!$U$2:$AC$460,2,FALSE)</f>
        <v>17694</v>
      </c>
      <c r="D102" s="63">
        <f>VLOOKUP($A102,RAW!$U$2:$AC$460,3,FALSE)</f>
        <v>18634</v>
      </c>
      <c r="E102" s="64">
        <f t="shared" si="5"/>
        <v>940</v>
      </c>
      <c r="F102" s="64">
        <f t="shared" si="6"/>
        <v>7381.1032447630423</v>
      </c>
      <c r="G102" s="65">
        <f t="shared" si="7"/>
        <v>-6441.1032447630423</v>
      </c>
      <c r="H102" s="65">
        <f t="shared" si="8"/>
        <v>6441.1032447630423</v>
      </c>
      <c r="I102" s="66">
        <f t="shared" si="9"/>
        <v>-0.36402753728738796</v>
      </c>
      <c r="J102" s="52"/>
    </row>
    <row r="103" spans="1:10" x14ac:dyDescent="0.25">
      <c r="A103" s="25" t="s">
        <v>457</v>
      </c>
      <c r="B103" s="62" t="s">
        <v>298</v>
      </c>
      <c r="C103" s="63">
        <f>VLOOKUP($A103,RAW!$U$2:$AC$460,2,FALSE)</f>
        <v>99695</v>
      </c>
      <c r="D103" s="63">
        <f>VLOOKUP($A103,RAW!$U$2:$AC$460,3,FALSE)</f>
        <v>107596</v>
      </c>
      <c r="E103" s="64">
        <f t="shared" si="5"/>
        <v>7901</v>
      </c>
      <c r="F103" s="64">
        <f t="shared" si="6"/>
        <v>41588.057419840145</v>
      </c>
      <c r="G103" s="65">
        <f t="shared" si="7"/>
        <v>-33687.057419840145</v>
      </c>
      <c r="H103" s="65">
        <f t="shared" si="8"/>
        <v>33687.057419840145</v>
      </c>
      <c r="I103" s="66">
        <f t="shared" si="9"/>
        <v>-0.3379011727753663</v>
      </c>
      <c r="J103" s="52"/>
    </row>
    <row r="104" spans="1:10" x14ac:dyDescent="0.25">
      <c r="A104" s="25" t="s">
        <v>458</v>
      </c>
      <c r="B104" s="62" t="s">
        <v>298</v>
      </c>
      <c r="C104" s="63">
        <f>VLOOKUP($A104,RAW!$U$2:$AC$460,2,FALSE)</f>
        <v>207154</v>
      </c>
      <c r="D104" s="63">
        <f>VLOOKUP($A104,RAW!$U$2:$AC$460,3,FALSE)</f>
        <v>243047</v>
      </c>
      <c r="E104" s="64">
        <f t="shared" si="5"/>
        <v>35893</v>
      </c>
      <c r="F104" s="64">
        <f t="shared" si="6"/>
        <v>86414.889881634634</v>
      </c>
      <c r="G104" s="65">
        <f t="shared" si="7"/>
        <v>-50521.889881634634</v>
      </c>
      <c r="H104" s="65">
        <f t="shared" si="8"/>
        <v>50521.889881634634</v>
      </c>
      <c r="I104" s="66">
        <f t="shared" si="9"/>
        <v>-0.24388565937242165</v>
      </c>
      <c r="J104" s="52"/>
    </row>
    <row r="105" spans="1:10" x14ac:dyDescent="0.25">
      <c r="A105" s="25" t="s">
        <v>339</v>
      </c>
      <c r="B105" s="62" t="s">
        <v>298</v>
      </c>
      <c r="C105" s="67">
        <v>0</v>
      </c>
      <c r="D105" s="63">
        <v>0</v>
      </c>
      <c r="E105" s="64">
        <f t="shared" si="5"/>
        <v>0</v>
      </c>
      <c r="F105" s="64">
        <f t="shared" si="6"/>
        <v>0</v>
      </c>
      <c r="G105" s="65">
        <f t="shared" si="7"/>
        <v>0</v>
      </c>
      <c r="H105" s="65">
        <f t="shared" si="8"/>
        <v>0</v>
      </c>
      <c r="I105" s="66" t="str">
        <f t="shared" si="9"/>
        <v/>
      </c>
      <c r="J105" s="52"/>
    </row>
    <row r="106" spans="1:10" x14ac:dyDescent="0.25">
      <c r="A106" s="25" t="s">
        <v>459</v>
      </c>
      <c r="B106" s="62" t="s">
        <v>298</v>
      </c>
      <c r="C106" s="67">
        <v>0</v>
      </c>
      <c r="D106" s="63">
        <v>0</v>
      </c>
      <c r="E106" s="64">
        <f t="shared" si="5"/>
        <v>0</v>
      </c>
      <c r="F106" s="64">
        <f t="shared" si="6"/>
        <v>0</v>
      </c>
      <c r="G106" s="65">
        <f t="shared" si="7"/>
        <v>0</v>
      </c>
      <c r="H106" s="65">
        <f t="shared" si="8"/>
        <v>0</v>
      </c>
      <c r="I106" s="66" t="str">
        <f t="shared" si="9"/>
        <v/>
      </c>
      <c r="J106" s="52"/>
    </row>
    <row r="107" spans="1:10" x14ac:dyDescent="0.25">
      <c r="A107" s="25" t="s">
        <v>460</v>
      </c>
      <c r="B107" s="62" t="s">
        <v>298</v>
      </c>
      <c r="C107" s="67">
        <v>0</v>
      </c>
      <c r="D107" s="63">
        <v>0</v>
      </c>
      <c r="E107" s="64">
        <f t="shared" si="5"/>
        <v>0</v>
      </c>
      <c r="F107" s="64">
        <f t="shared" si="6"/>
        <v>0</v>
      </c>
      <c r="G107" s="65">
        <f t="shared" si="7"/>
        <v>0</v>
      </c>
      <c r="H107" s="65">
        <f t="shared" si="8"/>
        <v>0</v>
      </c>
      <c r="I107" s="66" t="str">
        <f t="shared" si="9"/>
        <v/>
      </c>
      <c r="J107" s="52"/>
    </row>
    <row r="108" spans="1:10" x14ac:dyDescent="0.25">
      <c r="A108" s="25" t="s">
        <v>461</v>
      </c>
      <c r="B108" s="62" t="s">
        <v>298</v>
      </c>
      <c r="C108" s="63">
        <f>VLOOKUP($A108,RAW!$U$2:$AC$460,2,FALSE)</f>
        <v>415439</v>
      </c>
      <c r="D108" s="63">
        <f>VLOOKUP($A108,RAW!$U$2:$AC$460,3,FALSE)</f>
        <v>905987</v>
      </c>
      <c r="E108" s="64">
        <f t="shared" si="5"/>
        <v>490548</v>
      </c>
      <c r="F108" s="64">
        <f t="shared" si="6"/>
        <v>173301.57968244114</v>
      </c>
      <c r="G108" s="65">
        <f t="shared" si="7"/>
        <v>317246.42031755886</v>
      </c>
      <c r="H108" s="65">
        <f t="shared" si="8"/>
        <v>317246.42031755886</v>
      </c>
      <c r="I108" s="66">
        <f t="shared" si="9"/>
        <v>0.76364140178837048</v>
      </c>
      <c r="J108" s="52"/>
    </row>
    <row r="109" spans="1:10" x14ac:dyDescent="0.25">
      <c r="A109" s="25" t="s">
        <v>462</v>
      </c>
      <c r="B109" s="62" t="s">
        <v>298</v>
      </c>
      <c r="C109" s="67">
        <v>0</v>
      </c>
      <c r="D109" s="63">
        <v>0</v>
      </c>
      <c r="E109" s="64">
        <f t="shared" si="5"/>
        <v>0</v>
      </c>
      <c r="F109" s="64">
        <f t="shared" si="6"/>
        <v>0</v>
      </c>
      <c r="G109" s="65">
        <f t="shared" si="7"/>
        <v>0</v>
      </c>
      <c r="H109" s="65">
        <f t="shared" si="8"/>
        <v>0</v>
      </c>
      <c r="I109" s="66" t="str">
        <f t="shared" si="9"/>
        <v/>
      </c>
      <c r="J109" s="52"/>
    </row>
    <row r="110" spans="1:10" x14ac:dyDescent="0.25">
      <c r="A110" s="25" t="s">
        <v>463</v>
      </c>
      <c r="B110" s="62" t="s">
        <v>298</v>
      </c>
      <c r="C110" s="67">
        <v>0</v>
      </c>
      <c r="D110" s="63">
        <v>0</v>
      </c>
      <c r="E110" s="64">
        <f t="shared" si="5"/>
        <v>0</v>
      </c>
      <c r="F110" s="64">
        <f t="shared" si="6"/>
        <v>0</v>
      </c>
      <c r="G110" s="65">
        <f t="shared" si="7"/>
        <v>0</v>
      </c>
      <c r="H110" s="65">
        <f t="shared" si="8"/>
        <v>0</v>
      </c>
      <c r="I110" s="66" t="str">
        <f t="shared" si="9"/>
        <v/>
      </c>
      <c r="J110" s="52"/>
    </row>
    <row r="111" spans="1:10" x14ac:dyDescent="0.25">
      <c r="A111" s="25" t="s">
        <v>464</v>
      </c>
      <c r="B111" s="62" t="s">
        <v>298</v>
      </c>
      <c r="C111" s="67">
        <v>0</v>
      </c>
      <c r="D111" s="63">
        <v>0</v>
      </c>
      <c r="E111" s="64">
        <f t="shared" si="5"/>
        <v>0</v>
      </c>
      <c r="F111" s="64">
        <f t="shared" si="6"/>
        <v>0</v>
      </c>
      <c r="G111" s="65">
        <f t="shared" si="7"/>
        <v>0</v>
      </c>
      <c r="H111" s="65">
        <f t="shared" si="8"/>
        <v>0</v>
      </c>
      <c r="I111" s="66" t="str">
        <f t="shared" si="9"/>
        <v/>
      </c>
      <c r="J111" s="52"/>
    </row>
    <row r="112" spans="1:10" x14ac:dyDescent="0.25">
      <c r="A112" s="25" t="s">
        <v>340</v>
      </c>
      <c r="B112" s="62" t="s">
        <v>298</v>
      </c>
      <c r="C112" s="63">
        <f>VLOOKUP($A112,RAW!$U$2:$AC$460,2,FALSE)</f>
        <v>39819</v>
      </c>
      <c r="D112" s="63">
        <f>VLOOKUP($A112,RAW!$U$2:$AC$460,3,FALSE)</f>
        <v>39141</v>
      </c>
      <c r="E112" s="64">
        <f t="shared" si="5"/>
        <v>-678</v>
      </c>
      <c r="F112" s="64">
        <f t="shared" si="6"/>
        <v>16610.610947395704</v>
      </c>
      <c r="G112" s="65">
        <f t="shared" si="7"/>
        <v>-17288.610947395704</v>
      </c>
      <c r="H112" s="65">
        <f t="shared" si="8"/>
        <v>17288.610947395704</v>
      </c>
      <c r="I112" s="66">
        <f t="shared" si="9"/>
        <v>-0.4341799379039078</v>
      </c>
      <c r="J112" s="52"/>
    </row>
    <row r="113" spans="1:10" x14ac:dyDescent="0.25">
      <c r="A113" s="25" t="s">
        <v>465</v>
      </c>
      <c r="B113" s="62" t="s">
        <v>298</v>
      </c>
      <c r="C113" s="67">
        <v>0</v>
      </c>
      <c r="D113" s="63">
        <v>0</v>
      </c>
      <c r="E113" s="64">
        <f t="shared" si="5"/>
        <v>0</v>
      </c>
      <c r="F113" s="64">
        <f t="shared" si="6"/>
        <v>0</v>
      </c>
      <c r="G113" s="65">
        <f t="shared" si="7"/>
        <v>0</v>
      </c>
      <c r="H113" s="65">
        <f t="shared" si="8"/>
        <v>0</v>
      </c>
      <c r="I113" s="66" t="str">
        <f t="shared" si="9"/>
        <v/>
      </c>
      <c r="J113" s="52"/>
    </row>
    <row r="114" spans="1:10" x14ac:dyDescent="0.25">
      <c r="A114" s="25" t="s">
        <v>466</v>
      </c>
      <c r="B114" s="62" t="s">
        <v>298</v>
      </c>
      <c r="C114" s="67">
        <v>0</v>
      </c>
      <c r="D114" s="63">
        <v>0</v>
      </c>
      <c r="E114" s="64">
        <f t="shared" si="5"/>
        <v>0</v>
      </c>
      <c r="F114" s="64">
        <f t="shared" si="6"/>
        <v>0</v>
      </c>
      <c r="G114" s="65">
        <f t="shared" si="7"/>
        <v>0</v>
      </c>
      <c r="H114" s="65">
        <f t="shared" si="8"/>
        <v>0</v>
      </c>
      <c r="I114" s="66" t="str">
        <f t="shared" si="9"/>
        <v/>
      </c>
      <c r="J114" s="52"/>
    </row>
    <row r="115" spans="1:10" x14ac:dyDescent="0.25">
      <c r="A115" s="25" t="s">
        <v>467</v>
      </c>
      <c r="B115" s="62" t="s">
        <v>298</v>
      </c>
      <c r="C115" s="67">
        <v>0</v>
      </c>
      <c r="D115" s="63">
        <v>0</v>
      </c>
      <c r="E115" s="64">
        <f t="shared" si="5"/>
        <v>0</v>
      </c>
      <c r="F115" s="64">
        <f t="shared" si="6"/>
        <v>0</v>
      </c>
      <c r="G115" s="65">
        <f t="shared" si="7"/>
        <v>0</v>
      </c>
      <c r="H115" s="65">
        <f t="shared" si="8"/>
        <v>0</v>
      </c>
      <c r="I115" s="66" t="str">
        <f t="shared" si="9"/>
        <v/>
      </c>
      <c r="J115" s="52"/>
    </row>
    <row r="116" spans="1:10" x14ac:dyDescent="0.25">
      <c r="A116" s="25" t="s">
        <v>468</v>
      </c>
      <c r="B116" s="62" t="s">
        <v>298</v>
      </c>
      <c r="C116" s="67">
        <v>0</v>
      </c>
      <c r="D116" s="63">
        <v>0</v>
      </c>
      <c r="E116" s="64">
        <f t="shared" si="5"/>
        <v>0</v>
      </c>
      <c r="F116" s="64">
        <f t="shared" si="6"/>
        <v>0</v>
      </c>
      <c r="G116" s="65">
        <f t="shared" si="7"/>
        <v>0</v>
      </c>
      <c r="H116" s="65">
        <f t="shared" si="8"/>
        <v>0</v>
      </c>
      <c r="I116" s="66" t="str">
        <f t="shared" si="9"/>
        <v/>
      </c>
      <c r="J116" s="52"/>
    </row>
    <row r="117" spans="1:10" x14ac:dyDescent="0.25">
      <c r="A117" s="25" t="s">
        <v>469</v>
      </c>
      <c r="B117" s="62" t="s">
        <v>298</v>
      </c>
      <c r="C117" s="63">
        <f>VLOOKUP($A117,RAW!$U$2:$AC$460,2,FALSE)</f>
        <v>25605</v>
      </c>
      <c r="D117" s="63">
        <f>VLOOKUP($A117,RAW!$U$2:$AC$460,3,FALSE)</f>
        <v>47115</v>
      </c>
      <c r="E117" s="64">
        <f t="shared" si="5"/>
        <v>21510</v>
      </c>
      <c r="F117" s="64">
        <f t="shared" si="6"/>
        <v>10681.199761623018</v>
      </c>
      <c r="G117" s="65">
        <f t="shared" si="7"/>
        <v>10828.800238376982</v>
      </c>
      <c r="H117" s="65">
        <f t="shared" si="8"/>
        <v>10828.800238376982</v>
      </c>
      <c r="I117" s="66">
        <f t="shared" si="9"/>
        <v>0.422917408255301</v>
      </c>
      <c r="J117" s="52"/>
    </row>
    <row r="118" spans="1:10" x14ac:dyDescent="0.25">
      <c r="A118" s="25" t="s">
        <v>470</v>
      </c>
      <c r="B118" s="62" t="s">
        <v>298</v>
      </c>
      <c r="C118" s="63">
        <f>VLOOKUP($A118,RAW!$U$2:$AC$460,2,FALSE)</f>
        <v>17944</v>
      </c>
      <c r="D118" s="63">
        <f>VLOOKUP($A118,RAW!$U$2:$AC$460,3,FALSE)</f>
        <v>18313</v>
      </c>
      <c r="E118" s="64">
        <f t="shared" si="5"/>
        <v>369</v>
      </c>
      <c r="F118" s="64">
        <f t="shared" si="6"/>
        <v>7485.3914673916597</v>
      </c>
      <c r="G118" s="65">
        <f t="shared" si="7"/>
        <v>-7116.3914673916597</v>
      </c>
      <c r="H118" s="65">
        <f t="shared" si="8"/>
        <v>7116.3914673916597</v>
      </c>
      <c r="I118" s="66">
        <f t="shared" si="9"/>
        <v>-0.39658891369770727</v>
      </c>
      <c r="J118" s="52"/>
    </row>
    <row r="119" spans="1:10" x14ac:dyDescent="0.25">
      <c r="A119" s="25" t="s">
        <v>471</v>
      </c>
      <c r="B119" s="62" t="s">
        <v>298</v>
      </c>
      <c r="C119" s="63">
        <f>VLOOKUP($A119,RAW!$U$2:$AC$460,2,FALSE)</f>
        <v>1206</v>
      </c>
      <c r="D119" s="63">
        <f>VLOOKUP($A119,RAW!$U$2:$AC$460,3,FALSE)</f>
        <v>1994</v>
      </c>
      <c r="E119" s="64">
        <f t="shared" si="5"/>
        <v>788</v>
      </c>
      <c r="F119" s="64">
        <f t="shared" si="6"/>
        <v>503.08638596045154</v>
      </c>
      <c r="G119" s="65">
        <f t="shared" si="7"/>
        <v>284.91361403954846</v>
      </c>
      <c r="H119" s="65">
        <f t="shared" si="8"/>
        <v>284.91361403954846</v>
      </c>
      <c r="I119" s="66">
        <f t="shared" si="9"/>
        <v>0.23624677781057085</v>
      </c>
      <c r="J119" s="52"/>
    </row>
    <row r="120" spans="1:10" x14ac:dyDescent="0.25">
      <c r="A120" s="25" t="s">
        <v>341</v>
      </c>
      <c r="B120" s="62" t="s">
        <v>298</v>
      </c>
      <c r="C120" s="67">
        <v>0</v>
      </c>
      <c r="D120" s="63">
        <v>0</v>
      </c>
      <c r="E120" s="64">
        <f t="shared" si="5"/>
        <v>0</v>
      </c>
      <c r="F120" s="64">
        <f t="shared" si="6"/>
        <v>0</v>
      </c>
      <c r="G120" s="65">
        <f t="shared" si="7"/>
        <v>0</v>
      </c>
      <c r="H120" s="65">
        <f t="shared" si="8"/>
        <v>0</v>
      </c>
      <c r="I120" s="66" t="str">
        <f t="shared" si="9"/>
        <v/>
      </c>
      <c r="J120" s="52"/>
    </row>
    <row r="121" spans="1:10" x14ac:dyDescent="0.25">
      <c r="A121" s="25" t="s">
        <v>472</v>
      </c>
      <c r="B121" s="62" t="s">
        <v>299</v>
      </c>
      <c r="C121" s="63">
        <f>VLOOKUP($A121,RAW!$U$2:$AC$460,2,FALSE)</f>
        <v>83905</v>
      </c>
      <c r="D121" s="63">
        <f>VLOOKUP($A121,RAW!$U$2:$AC$460,3,FALSE)</f>
        <v>197162</v>
      </c>
      <c r="E121" s="64">
        <f t="shared" si="5"/>
        <v>113257</v>
      </c>
      <c r="F121" s="64">
        <f t="shared" si="6"/>
        <v>35001.213278616655</v>
      </c>
      <c r="G121" s="65">
        <f t="shared" si="7"/>
        <v>78255.786721383338</v>
      </c>
      <c r="H121" s="65">
        <f t="shared" si="8"/>
        <v>78255.786721383338</v>
      </c>
      <c r="I121" s="66">
        <f t="shared" si="9"/>
        <v>0.93267131543273152</v>
      </c>
      <c r="J121" s="52"/>
    </row>
    <row r="122" spans="1:10" x14ac:dyDescent="0.25">
      <c r="A122" s="25" t="s">
        <v>473</v>
      </c>
      <c r="B122" s="62" t="s">
        <v>298</v>
      </c>
      <c r="C122" s="67">
        <v>0</v>
      </c>
      <c r="D122" s="63">
        <v>0</v>
      </c>
      <c r="E122" s="64">
        <f t="shared" si="5"/>
        <v>0</v>
      </c>
      <c r="F122" s="64">
        <f t="shared" si="6"/>
        <v>0</v>
      </c>
      <c r="G122" s="65">
        <f t="shared" si="7"/>
        <v>0</v>
      </c>
      <c r="H122" s="65">
        <f t="shared" si="8"/>
        <v>0</v>
      </c>
      <c r="I122" s="66" t="str">
        <f t="shared" si="9"/>
        <v/>
      </c>
      <c r="J122" s="52"/>
    </row>
    <row r="123" spans="1:10" x14ac:dyDescent="0.25">
      <c r="A123" s="25" t="s">
        <v>474</v>
      </c>
      <c r="B123" s="62" t="s">
        <v>298</v>
      </c>
      <c r="C123" s="67">
        <v>0</v>
      </c>
      <c r="D123" s="63">
        <v>0</v>
      </c>
      <c r="E123" s="64">
        <f t="shared" si="5"/>
        <v>0</v>
      </c>
      <c r="F123" s="64">
        <f t="shared" si="6"/>
        <v>0</v>
      </c>
      <c r="G123" s="65">
        <f t="shared" si="7"/>
        <v>0</v>
      </c>
      <c r="H123" s="65">
        <f t="shared" si="8"/>
        <v>0</v>
      </c>
      <c r="I123" s="66" t="str">
        <f t="shared" si="9"/>
        <v/>
      </c>
      <c r="J123" s="52"/>
    </row>
    <row r="124" spans="1:10" x14ac:dyDescent="0.25">
      <c r="A124" s="25" t="s">
        <v>475</v>
      </c>
      <c r="B124" s="62" t="s">
        <v>298</v>
      </c>
      <c r="C124" s="67">
        <v>0</v>
      </c>
      <c r="D124" s="63">
        <v>0</v>
      </c>
      <c r="E124" s="64">
        <f t="shared" si="5"/>
        <v>0</v>
      </c>
      <c r="F124" s="64">
        <f t="shared" si="6"/>
        <v>0</v>
      </c>
      <c r="G124" s="65">
        <f t="shared" si="7"/>
        <v>0</v>
      </c>
      <c r="H124" s="65">
        <f t="shared" si="8"/>
        <v>0</v>
      </c>
      <c r="I124" s="66" t="str">
        <f t="shared" si="9"/>
        <v/>
      </c>
      <c r="J124" s="52"/>
    </row>
    <row r="125" spans="1:10" x14ac:dyDescent="0.25">
      <c r="A125" s="25" t="s">
        <v>476</v>
      </c>
      <c r="B125" s="62" t="s">
        <v>298</v>
      </c>
      <c r="C125" s="67">
        <v>0</v>
      </c>
      <c r="D125" s="63">
        <v>0</v>
      </c>
      <c r="E125" s="64">
        <f t="shared" si="5"/>
        <v>0</v>
      </c>
      <c r="F125" s="64">
        <f t="shared" si="6"/>
        <v>0</v>
      </c>
      <c r="G125" s="65">
        <f t="shared" si="7"/>
        <v>0</v>
      </c>
      <c r="H125" s="65">
        <f t="shared" si="8"/>
        <v>0</v>
      </c>
      <c r="I125" s="66" t="str">
        <f t="shared" si="9"/>
        <v/>
      </c>
      <c r="J125" s="52"/>
    </row>
    <row r="126" spans="1:10" x14ac:dyDescent="0.25">
      <c r="A126" s="25" t="s">
        <v>342</v>
      </c>
      <c r="B126" s="62" t="s">
        <v>298</v>
      </c>
      <c r="C126" s="67">
        <v>0</v>
      </c>
      <c r="D126" s="63">
        <v>0</v>
      </c>
      <c r="E126" s="64">
        <f t="shared" si="5"/>
        <v>0</v>
      </c>
      <c r="F126" s="64">
        <f t="shared" si="6"/>
        <v>0</v>
      </c>
      <c r="G126" s="65">
        <f t="shared" si="7"/>
        <v>0</v>
      </c>
      <c r="H126" s="65">
        <f t="shared" si="8"/>
        <v>0</v>
      </c>
      <c r="I126" s="66" t="str">
        <f t="shared" si="9"/>
        <v/>
      </c>
      <c r="J126" s="52"/>
    </row>
    <row r="127" spans="1:10" x14ac:dyDescent="0.25">
      <c r="A127" s="25" t="s">
        <v>477</v>
      </c>
      <c r="B127" s="62" t="s">
        <v>298</v>
      </c>
      <c r="C127" s="63">
        <f>VLOOKUP($A127,RAW!$U$2:$AC$460,2,FALSE)</f>
        <v>154440</v>
      </c>
      <c r="D127" s="63">
        <f>VLOOKUP($A127,RAW!$U$2:$AC$460,3,FALSE)</f>
        <v>344538</v>
      </c>
      <c r="E127" s="64">
        <f t="shared" si="5"/>
        <v>190098</v>
      </c>
      <c r="F127" s="64">
        <f t="shared" si="6"/>
        <v>64425.092411054837</v>
      </c>
      <c r="G127" s="65">
        <f t="shared" si="7"/>
        <v>125672.90758894516</v>
      </c>
      <c r="H127" s="65">
        <f t="shared" si="8"/>
        <v>125672.90758894516</v>
      </c>
      <c r="I127" s="66">
        <f t="shared" si="9"/>
        <v>0.81373289037131036</v>
      </c>
      <c r="J127" s="52"/>
    </row>
    <row r="128" spans="1:10" x14ac:dyDescent="0.25">
      <c r="A128" s="25" t="s">
        <v>478</v>
      </c>
      <c r="B128" s="62" t="s">
        <v>298</v>
      </c>
      <c r="C128" s="67">
        <v>0</v>
      </c>
      <c r="D128" s="63">
        <v>0</v>
      </c>
      <c r="E128" s="64">
        <f t="shared" si="5"/>
        <v>0</v>
      </c>
      <c r="F128" s="64">
        <f t="shared" si="6"/>
        <v>0</v>
      </c>
      <c r="G128" s="65">
        <f t="shared" si="7"/>
        <v>0</v>
      </c>
      <c r="H128" s="65">
        <f t="shared" si="8"/>
        <v>0</v>
      </c>
      <c r="I128" s="66" t="str">
        <f t="shared" si="9"/>
        <v/>
      </c>
      <c r="J128" s="52"/>
    </row>
    <row r="129" spans="1:10" x14ac:dyDescent="0.25">
      <c r="A129" s="25" t="s">
        <v>479</v>
      </c>
      <c r="B129" s="62" t="s">
        <v>298</v>
      </c>
      <c r="C129" s="63">
        <f>VLOOKUP($A129,RAW!$U$2:$AC$460,2,FALSE)</f>
        <v>21716</v>
      </c>
      <c r="D129" s="63">
        <f>VLOOKUP($A129,RAW!$U$2:$AC$460,3,FALSE)</f>
        <v>22513</v>
      </c>
      <c r="E129" s="64">
        <f t="shared" si="5"/>
        <v>797</v>
      </c>
      <c r="F129" s="64">
        <f t="shared" si="6"/>
        <v>9058.8921704122422</v>
      </c>
      <c r="G129" s="65">
        <f t="shared" si="7"/>
        <v>-8261.8921704122422</v>
      </c>
      <c r="H129" s="65">
        <f t="shared" si="8"/>
        <v>8261.8921704122422</v>
      </c>
      <c r="I129" s="66">
        <f t="shared" si="9"/>
        <v>-0.3804518405973587</v>
      </c>
      <c r="J129" s="52"/>
    </row>
    <row r="130" spans="1:10" x14ac:dyDescent="0.25">
      <c r="A130" s="25" t="s">
        <v>480</v>
      </c>
      <c r="B130" s="62" t="s">
        <v>298</v>
      </c>
      <c r="C130" s="67">
        <v>0</v>
      </c>
      <c r="D130" s="63">
        <v>0</v>
      </c>
      <c r="E130" s="64">
        <f t="shared" si="5"/>
        <v>0</v>
      </c>
      <c r="F130" s="64">
        <f t="shared" si="6"/>
        <v>0</v>
      </c>
      <c r="G130" s="65">
        <f t="shared" si="7"/>
        <v>0</v>
      </c>
      <c r="H130" s="65">
        <f t="shared" si="8"/>
        <v>0</v>
      </c>
      <c r="I130" s="66" t="str">
        <f t="shared" si="9"/>
        <v/>
      </c>
      <c r="J130" s="52"/>
    </row>
    <row r="131" spans="1:10" x14ac:dyDescent="0.25">
      <c r="A131" s="25" t="s">
        <v>481</v>
      </c>
      <c r="B131" s="62" t="s">
        <v>298</v>
      </c>
      <c r="C131" s="67">
        <v>0</v>
      </c>
      <c r="D131" s="63">
        <v>0</v>
      </c>
      <c r="E131" s="64">
        <f t="shared" ref="E131:E194" si="10">D131-C131</f>
        <v>0</v>
      </c>
      <c r="F131" s="64">
        <f t="shared" ref="F131:F194" si="11">IF(C131=0,0,+C131*E$463)</f>
        <v>0</v>
      </c>
      <c r="G131" s="65">
        <f t="shared" ref="G131:G194" si="12">IF(C131=0,0,+E131-F131)</f>
        <v>0</v>
      </c>
      <c r="H131" s="65">
        <f t="shared" ref="H131:H194" si="13">ABS(G131)</f>
        <v>0</v>
      </c>
      <c r="I131" s="66" t="str">
        <f t="shared" si="9"/>
        <v/>
      </c>
      <c r="J131" s="52"/>
    </row>
    <row r="132" spans="1:10" x14ac:dyDescent="0.25">
      <c r="A132" s="25" t="s">
        <v>343</v>
      </c>
      <c r="B132" s="62" t="s">
        <v>298</v>
      </c>
      <c r="C132" s="67">
        <v>0</v>
      </c>
      <c r="D132" s="63">
        <v>0</v>
      </c>
      <c r="E132" s="64">
        <f t="shared" si="10"/>
        <v>0</v>
      </c>
      <c r="F132" s="64">
        <f t="shared" si="11"/>
        <v>0</v>
      </c>
      <c r="G132" s="65">
        <f t="shared" si="12"/>
        <v>0</v>
      </c>
      <c r="H132" s="65">
        <f t="shared" si="13"/>
        <v>0</v>
      </c>
      <c r="I132" s="66" t="str">
        <f t="shared" ref="I132:I195" si="14">IFERROR(+G132/C132,"")</f>
        <v/>
      </c>
      <c r="J132" s="52"/>
    </row>
    <row r="133" spans="1:10" x14ac:dyDescent="0.25">
      <c r="A133" s="25" t="s">
        <v>482</v>
      </c>
      <c r="B133" s="62" t="s">
        <v>298</v>
      </c>
      <c r="C133" s="63">
        <f>VLOOKUP($A133,RAW!$U$2:$AC$460,2,FALSE)</f>
        <v>69753</v>
      </c>
      <c r="D133" s="63">
        <f>VLOOKUP($A133,RAW!$U$2:$AC$460,3,FALSE)</f>
        <v>65874</v>
      </c>
      <c r="E133" s="64">
        <f t="shared" si="10"/>
        <v>-3879</v>
      </c>
      <c r="F133" s="64">
        <f t="shared" si="11"/>
        <v>29097.665572055867</v>
      </c>
      <c r="G133" s="65">
        <f t="shared" si="12"/>
        <v>-32976.665572055863</v>
      </c>
      <c r="H133" s="65">
        <f t="shared" si="13"/>
        <v>32976.665572055863</v>
      </c>
      <c r="I133" s="66">
        <f t="shared" si="14"/>
        <v>-0.47276340189032534</v>
      </c>
      <c r="J133" s="52"/>
    </row>
    <row r="134" spans="1:10" x14ac:dyDescent="0.25">
      <c r="A134" s="25" t="s">
        <v>483</v>
      </c>
      <c r="B134" s="62" t="s">
        <v>298</v>
      </c>
      <c r="C134" s="67">
        <v>0</v>
      </c>
      <c r="D134" s="63">
        <v>0</v>
      </c>
      <c r="E134" s="64">
        <f t="shared" si="10"/>
        <v>0</v>
      </c>
      <c r="F134" s="64">
        <f t="shared" si="11"/>
        <v>0</v>
      </c>
      <c r="G134" s="65">
        <f t="shared" si="12"/>
        <v>0</v>
      </c>
      <c r="H134" s="65">
        <f t="shared" si="13"/>
        <v>0</v>
      </c>
      <c r="I134" s="66" t="str">
        <f t="shared" si="14"/>
        <v/>
      </c>
      <c r="J134" s="52"/>
    </row>
    <row r="135" spans="1:10" x14ac:dyDescent="0.25">
      <c r="A135" s="25" t="s">
        <v>484</v>
      </c>
      <c r="B135" s="62" t="s">
        <v>298</v>
      </c>
      <c r="C135" s="67">
        <v>0</v>
      </c>
      <c r="D135" s="63">
        <v>0</v>
      </c>
      <c r="E135" s="64">
        <f t="shared" si="10"/>
        <v>0</v>
      </c>
      <c r="F135" s="64">
        <f t="shared" si="11"/>
        <v>0</v>
      </c>
      <c r="G135" s="65">
        <f t="shared" si="12"/>
        <v>0</v>
      </c>
      <c r="H135" s="65">
        <f t="shared" si="13"/>
        <v>0</v>
      </c>
      <c r="I135" s="66" t="str">
        <f t="shared" si="14"/>
        <v/>
      </c>
      <c r="J135" s="52"/>
    </row>
    <row r="136" spans="1:10" x14ac:dyDescent="0.25">
      <c r="A136" s="25" t="s">
        <v>485</v>
      </c>
      <c r="B136" s="62" t="s">
        <v>298</v>
      </c>
      <c r="C136" s="67">
        <v>0</v>
      </c>
      <c r="D136" s="63">
        <v>0</v>
      </c>
      <c r="E136" s="64">
        <f t="shared" si="10"/>
        <v>0</v>
      </c>
      <c r="F136" s="64">
        <f t="shared" si="11"/>
        <v>0</v>
      </c>
      <c r="G136" s="65">
        <f t="shared" si="12"/>
        <v>0</v>
      </c>
      <c r="H136" s="65">
        <f t="shared" si="13"/>
        <v>0</v>
      </c>
      <c r="I136" s="66" t="str">
        <f t="shared" si="14"/>
        <v/>
      </c>
      <c r="J136" s="52"/>
    </row>
    <row r="137" spans="1:10" x14ac:dyDescent="0.25">
      <c r="A137" s="25" t="s">
        <v>486</v>
      </c>
      <c r="B137" s="62" t="s">
        <v>298</v>
      </c>
      <c r="C137" s="67">
        <v>0</v>
      </c>
      <c r="D137" s="63">
        <v>0</v>
      </c>
      <c r="E137" s="64">
        <f t="shared" si="10"/>
        <v>0</v>
      </c>
      <c r="F137" s="64">
        <f t="shared" si="11"/>
        <v>0</v>
      </c>
      <c r="G137" s="65">
        <f t="shared" si="12"/>
        <v>0</v>
      </c>
      <c r="H137" s="65">
        <f t="shared" si="13"/>
        <v>0</v>
      </c>
      <c r="I137" s="66" t="str">
        <f t="shared" si="14"/>
        <v/>
      </c>
      <c r="J137" s="52"/>
    </row>
    <row r="138" spans="1:10" x14ac:dyDescent="0.25">
      <c r="A138" s="25" t="s">
        <v>487</v>
      </c>
      <c r="B138" s="62" t="s">
        <v>298</v>
      </c>
      <c r="C138" s="63">
        <f>VLOOKUP($A138,RAW!$U$2:$AC$460,2,FALSE)</f>
        <v>259813</v>
      </c>
      <c r="D138" s="63">
        <f>VLOOKUP($A138,RAW!$U$2:$AC$460,3,FALSE)</f>
        <v>733723</v>
      </c>
      <c r="E138" s="64">
        <f t="shared" si="10"/>
        <v>473910</v>
      </c>
      <c r="F138" s="64">
        <f t="shared" si="11"/>
        <v>108381.74394323614</v>
      </c>
      <c r="G138" s="65">
        <f t="shared" si="12"/>
        <v>365528.25605676387</v>
      </c>
      <c r="H138" s="65">
        <f t="shared" si="13"/>
        <v>365528.25605676387</v>
      </c>
      <c r="I138" s="66">
        <f t="shared" si="14"/>
        <v>1.4068897863338781</v>
      </c>
      <c r="J138" s="52"/>
    </row>
    <row r="139" spans="1:10" x14ac:dyDescent="0.25">
      <c r="A139" s="25" t="s">
        <v>488</v>
      </c>
      <c r="B139" s="62" t="s">
        <v>298</v>
      </c>
      <c r="C139" s="67">
        <v>0</v>
      </c>
      <c r="D139" s="63">
        <v>0</v>
      </c>
      <c r="E139" s="64">
        <f t="shared" si="10"/>
        <v>0</v>
      </c>
      <c r="F139" s="64">
        <f t="shared" si="11"/>
        <v>0</v>
      </c>
      <c r="G139" s="65">
        <f t="shared" si="12"/>
        <v>0</v>
      </c>
      <c r="H139" s="65">
        <f t="shared" si="13"/>
        <v>0</v>
      </c>
      <c r="I139" s="66" t="str">
        <f t="shared" si="14"/>
        <v/>
      </c>
      <c r="J139" s="52"/>
    </row>
    <row r="140" spans="1:10" x14ac:dyDescent="0.25">
      <c r="A140" s="25" t="s">
        <v>489</v>
      </c>
      <c r="B140" s="62" t="s">
        <v>298</v>
      </c>
      <c r="C140" s="67">
        <v>0</v>
      </c>
      <c r="D140" s="63">
        <v>0</v>
      </c>
      <c r="E140" s="64">
        <f t="shared" si="10"/>
        <v>0</v>
      </c>
      <c r="F140" s="64">
        <f t="shared" si="11"/>
        <v>0</v>
      </c>
      <c r="G140" s="65">
        <f t="shared" si="12"/>
        <v>0</v>
      </c>
      <c r="H140" s="65">
        <f t="shared" si="13"/>
        <v>0</v>
      </c>
      <c r="I140" s="66" t="str">
        <f t="shared" si="14"/>
        <v/>
      </c>
      <c r="J140" s="52"/>
    </row>
    <row r="141" spans="1:10" x14ac:dyDescent="0.25">
      <c r="A141" s="25" t="s">
        <v>490</v>
      </c>
      <c r="B141" s="62" t="s">
        <v>298</v>
      </c>
      <c r="C141" s="67">
        <v>0</v>
      </c>
      <c r="D141" s="63">
        <v>0</v>
      </c>
      <c r="E141" s="64">
        <f t="shared" si="10"/>
        <v>0</v>
      </c>
      <c r="F141" s="64">
        <f t="shared" si="11"/>
        <v>0</v>
      </c>
      <c r="G141" s="65">
        <f t="shared" si="12"/>
        <v>0</v>
      </c>
      <c r="H141" s="65">
        <f t="shared" si="13"/>
        <v>0</v>
      </c>
      <c r="I141" s="66" t="str">
        <f t="shared" si="14"/>
        <v/>
      </c>
      <c r="J141" s="52"/>
    </row>
    <row r="142" spans="1:10" x14ac:dyDescent="0.25">
      <c r="A142" s="25" t="s">
        <v>491</v>
      </c>
      <c r="B142" s="62" t="s">
        <v>298</v>
      </c>
      <c r="C142" s="67">
        <v>0</v>
      </c>
      <c r="D142" s="63">
        <v>0</v>
      </c>
      <c r="E142" s="64">
        <f t="shared" si="10"/>
        <v>0</v>
      </c>
      <c r="F142" s="64">
        <f t="shared" si="11"/>
        <v>0</v>
      </c>
      <c r="G142" s="65">
        <f t="shared" si="12"/>
        <v>0</v>
      </c>
      <c r="H142" s="65">
        <f t="shared" si="13"/>
        <v>0</v>
      </c>
      <c r="I142" s="66" t="str">
        <f t="shared" si="14"/>
        <v/>
      </c>
      <c r="J142" s="52"/>
    </row>
    <row r="143" spans="1:10" x14ac:dyDescent="0.25">
      <c r="A143" s="25" t="s">
        <v>492</v>
      </c>
      <c r="B143" s="62" t="s">
        <v>298</v>
      </c>
      <c r="C143" s="63">
        <f>VLOOKUP($A143,RAW!$U$2:$AC$460,2,FALSE)</f>
        <v>114913</v>
      </c>
      <c r="D143" s="63">
        <f>VLOOKUP($A143,RAW!$U$2:$AC$460,3,FALSE)</f>
        <v>143154</v>
      </c>
      <c r="E143" s="64">
        <f t="shared" si="10"/>
        <v>28241</v>
      </c>
      <c r="F143" s="64">
        <f t="shared" si="11"/>
        <v>47936.290107689354</v>
      </c>
      <c r="G143" s="65">
        <f t="shared" si="12"/>
        <v>-19695.290107689354</v>
      </c>
      <c r="H143" s="65">
        <f t="shared" si="13"/>
        <v>19695.290107689354</v>
      </c>
      <c r="I143" s="66">
        <f t="shared" si="14"/>
        <v>-0.17139305481267875</v>
      </c>
      <c r="J143" s="52"/>
    </row>
    <row r="144" spans="1:10" x14ac:dyDescent="0.25">
      <c r="A144" s="25" t="s">
        <v>493</v>
      </c>
      <c r="B144" s="62" t="s">
        <v>298</v>
      </c>
      <c r="C144" s="67">
        <v>0</v>
      </c>
      <c r="D144" s="63">
        <v>0</v>
      </c>
      <c r="E144" s="64">
        <f t="shared" si="10"/>
        <v>0</v>
      </c>
      <c r="F144" s="64">
        <f t="shared" si="11"/>
        <v>0</v>
      </c>
      <c r="G144" s="65">
        <f t="shared" si="12"/>
        <v>0</v>
      </c>
      <c r="H144" s="65">
        <f t="shared" si="13"/>
        <v>0</v>
      </c>
      <c r="I144" s="66" t="str">
        <f t="shared" si="14"/>
        <v/>
      </c>
      <c r="J144" s="52"/>
    </row>
    <row r="145" spans="1:10" x14ac:dyDescent="0.25">
      <c r="A145" s="25" t="s">
        <v>494</v>
      </c>
      <c r="B145" s="62" t="s">
        <v>298</v>
      </c>
      <c r="C145" s="63">
        <f>VLOOKUP($A145,RAW!$U$2:$AC$460,2,FALSE)</f>
        <v>20115</v>
      </c>
      <c r="D145" s="63">
        <f>VLOOKUP($A145,RAW!$U$2:$AC$460,3,FALSE)</f>
        <v>29975</v>
      </c>
      <c r="E145" s="64">
        <f t="shared" si="10"/>
        <v>9860</v>
      </c>
      <c r="F145" s="64">
        <f t="shared" si="11"/>
        <v>8391.0303926985762</v>
      </c>
      <c r="G145" s="65">
        <f t="shared" si="12"/>
        <v>1468.9696073014238</v>
      </c>
      <c r="H145" s="65">
        <f t="shared" si="13"/>
        <v>1468.9696073014238</v>
      </c>
      <c r="I145" s="66">
        <f t="shared" si="14"/>
        <v>7.3028566109939047E-2</v>
      </c>
      <c r="J145" s="52"/>
    </row>
    <row r="146" spans="1:10" x14ac:dyDescent="0.25">
      <c r="A146" s="25" t="s">
        <v>495</v>
      </c>
      <c r="B146" s="62" t="s">
        <v>298</v>
      </c>
      <c r="C146" s="63">
        <f>VLOOKUP($A146,RAW!$U$2:$AC$460,2,FALSE)</f>
        <v>216462</v>
      </c>
      <c r="D146" s="63">
        <f>VLOOKUP($A146,RAW!$U$2:$AC$460,3,FALSE)</f>
        <v>295057</v>
      </c>
      <c r="E146" s="64">
        <f t="shared" si="10"/>
        <v>78595</v>
      </c>
      <c r="F146" s="64">
        <f t="shared" si="11"/>
        <v>90297.748986543331</v>
      </c>
      <c r="G146" s="65">
        <f t="shared" si="12"/>
        <v>-11702.748986543331</v>
      </c>
      <c r="H146" s="65">
        <f t="shared" si="13"/>
        <v>11702.748986543331</v>
      </c>
      <c r="I146" s="66">
        <f t="shared" si="14"/>
        <v>-5.4063757086894378E-2</v>
      </c>
      <c r="J146" s="52"/>
    </row>
    <row r="147" spans="1:10" x14ac:dyDescent="0.25">
      <c r="A147" s="25" t="s">
        <v>496</v>
      </c>
      <c r="B147" s="62" t="s">
        <v>298</v>
      </c>
      <c r="C147" s="67">
        <v>0</v>
      </c>
      <c r="D147" s="63">
        <v>0</v>
      </c>
      <c r="E147" s="64">
        <f t="shared" si="10"/>
        <v>0</v>
      </c>
      <c r="F147" s="64">
        <f t="shared" si="11"/>
        <v>0</v>
      </c>
      <c r="G147" s="65">
        <f t="shared" si="12"/>
        <v>0</v>
      </c>
      <c r="H147" s="65">
        <f t="shared" si="13"/>
        <v>0</v>
      </c>
      <c r="I147" s="66" t="str">
        <f t="shared" si="14"/>
        <v/>
      </c>
      <c r="J147" s="52"/>
    </row>
    <row r="148" spans="1:10" x14ac:dyDescent="0.25">
      <c r="A148" s="25" t="s">
        <v>497</v>
      </c>
      <c r="B148" s="62" t="s">
        <v>298</v>
      </c>
      <c r="C148" s="67">
        <v>0</v>
      </c>
      <c r="D148" s="63">
        <v>0</v>
      </c>
      <c r="E148" s="64">
        <f t="shared" si="10"/>
        <v>0</v>
      </c>
      <c r="F148" s="64">
        <f t="shared" si="11"/>
        <v>0</v>
      </c>
      <c r="G148" s="65">
        <f t="shared" si="12"/>
        <v>0</v>
      </c>
      <c r="H148" s="65">
        <f t="shared" si="13"/>
        <v>0</v>
      </c>
      <c r="I148" s="66" t="str">
        <f t="shared" si="14"/>
        <v/>
      </c>
      <c r="J148" s="52"/>
    </row>
    <row r="149" spans="1:10" x14ac:dyDescent="0.25">
      <c r="A149" s="25" t="s">
        <v>498</v>
      </c>
      <c r="B149" s="62" t="s">
        <v>298</v>
      </c>
      <c r="C149" s="67">
        <v>0</v>
      </c>
      <c r="D149" s="63">
        <v>0</v>
      </c>
      <c r="E149" s="64">
        <f t="shared" si="10"/>
        <v>0</v>
      </c>
      <c r="F149" s="64">
        <f t="shared" si="11"/>
        <v>0</v>
      </c>
      <c r="G149" s="65">
        <f t="shared" si="12"/>
        <v>0</v>
      </c>
      <c r="H149" s="65">
        <f t="shared" si="13"/>
        <v>0</v>
      </c>
      <c r="I149" s="66" t="str">
        <f t="shared" si="14"/>
        <v/>
      </c>
      <c r="J149" s="52"/>
    </row>
    <row r="150" spans="1:10" x14ac:dyDescent="0.25">
      <c r="A150" s="25" t="s">
        <v>499</v>
      </c>
      <c r="B150" s="62" t="s">
        <v>298</v>
      </c>
      <c r="C150" s="67">
        <v>0</v>
      </c>
      <c r="D150" s="63">
        <v>0</v>
      </c>
      <c r="E150" s="64">
        <f t="shared" si="10"/>
        <v>0</v>
      </c>
      <c r="F150" s="64">
        <f t="shared" si="11"/>
        <v>0</v>
      </c>
      <c r="G150" s="65">
        <f t="shared" si="12"/>
        <v>0</v>
      </c>
      <c r="H150" s="65">
        <f t="shared" si="13"/>
        <v>0</v>
      </c>
      <c r="I150" s="66" t="str">
        <f t="shared" si="14"/>
        <v/>
      </c>
      <c r="J150" s="52"/>
    </row>
    <row r="151" spans="1:10" x14ac:dyDescent="0.25">
      <c r="A151" s="25" t="s">
        <v>500</v>
      </c>
      <c r="B151" s="62" t="s">
        <v>298</v>
      </c>
      <c r="C151" s="63">
        <f>VLOOKUP($A151,RAW!$U$2:$AC$460,2,FALSE)</f>
        <v>269816</v>
      </c>
      <c r="D151" s="63">
        <f>VLOOKUP($A151,RAW!$U$2:$AC$460,3,FALSE)</f>
        <v>369037</v>
      </c>
      <c r="E151" s="64">
        <f t="shared" si="10"/>
        <v>99221</v>
      </c>
      <c r="F151" s="64">
        <f t="shared" si="11"/>
        <v>112554.52430705239</v>
      </c>
      <c r="G151" s="65">
        <f t="shared" si="12"/>
        <v>-13333.524307052387</v>
      </c>
      <c r="H151" s="65">
        <f t="shared" si="13"/>
        <v>13333.524307052387</v>
      </c>
      <c r="I151" s="66">
        <f t="shared" si="14"/>
        <v>-4.9417100198106807E-2</v>
      </c>
      <c r="J151" s="52"/>
    </row>
    <row r="152" spans="1:10" x14ac:dyDescent="0.25">
      <c r="A152" s="25" t="s">
        <v>501</v>
      </c>
      <c r="B152" s="62" t="s">
        <v>298</v>
      </c>
      <c r="C152" s="63">
        <f>VLOOKUP($A152,RAW!$U$2:$AC$460,2,FALSE)</f>
        <v>489714</v>
      </c>
      <c r="D152" s="63">
        <f>VLOOKUP($A152,RAW!$U$2:$AC$460,3,FALSE)</f>
        <v>860520</v>
      </c>
      <c r="E152" s="64">
        <f t="shared" si="10"/>
        <v>370806</v>
      </c>
      <c r="F152" s="64">
        <f t="shared" si="11"/>
        <v>204285.61062540344</v>
      </c>
      <c r="G152" s="65">
        <f t="shared" si="12"/>
        <v>166520.38937459656</v>
      </c>
      <c r="H152" s="65">
        <f t="shared" si="13"/>
        <v>166520.38937459656</v>
      </c>
      <c r="I152" s="66">
        <f t="shared" si="14"/>
        <v>0.34003599932735545</v>
      </c>
      <c r="J152" s="52"/>
    </row>
    <row r="153" spans="1:10" x14ac:dyDescent="0.25">
      <c r="A153" s="25" t="s">
        <v>502</v>
      </c>
      <c r="B153" s="62" t="s">
        <v>298</v>
      </c>
      <c r="C153" s="67">
        <v>0</v>
      </c>
      <c r="D153" s="63">
        <v>0</v>
      </c>
      <c r="E153" s="64">
        <f t="shared" si="10"/>
        <v>0</v>
      </c>
      <c r="F153" s="64">
        <f t="shared" si="11"/>
        <v>0</v>
      </c>
      <c r="G153" s="65">
        <f t="shared" si="12"/>
        <v>0</v>
      </c>
      <c r="H153" s="65">
        <f t="shared" si="13"/>
        <v>0</v>
      </c>
      <c r="I153" s="66" t="str">
        <f t="shared" si="14"/>
        <v/>
      </c>
      <c r="J153" s="52"/>
    </row>
    <row r="154" spans="1:10" x14ac:dyDescent="0.25">
      <c r="A154" s="25" t="s">
        <v>503</v>
      </c>
      <c r="B154" s="62" t="s">
        <v>298</v>
      </c>
      <c r="C154" s="63">
        <f>VLOOKUP($A154,RAW!$U$2:$AC$460,2,FALSE)</f>
        <v>599763</v>
      </c>
      <c r="D154" s="63">
        <f>VLOOKUP($A154,RAW!$U$2:$AC$460,3,FALSE)</f>
        <v>540360</v>
      </c>
      <c r="E154" s="64">
        <f t="shared" si="10"/>
        <v>-59403</v>
      </c>
      <c r="F154" s="64">
        <f t="shared" si="11"/>
        <v>250192.86907363043</v>
      </c>
      <c r="G154" s="65">
        <f t="shared" si="12"/>
        <v>-309595.86907363043</v>
      </c>
      <c r="H154" s="65">
        <f t="shared" si="13"/>
        <v>309595.86907363043</v>
      </c>
      <c r="I154" s="66">
        <f t="shared" si="14"/>
        <v>-0.51619701294282982</v>
      </c>
      <c r="J154" s="52"/>
    </row>
    <row r="155" spans="1:10" x14ac:dyDescent="0.25">
      <c r="A155" s="25" t="s">
        <v>504</v>
      </c>
      <c r="B155" s="62" t="s">
        <v>298</v>
      </c>
      <c r="C155" s="63">
        <f>VLOOKUP($A155,RAW!$U$2:$AC$460,2,FALSE)</f>
        <v>227435</v>
      </c>
      <c r="D155" s="63">
        <f>VLOOKUP($A155,RAW!$U$2:$AC$460,3,FALSE)</f>
        <v>224992</v>
      </c>
      <c r="E155" s="64">
        <f t="shared" si="10"/>
        <v>-2443</v>
      </c>
      <c r="F155" s="64">
        <f t="shared" si="11"/>
        <v>94875.16765415862</v>
      </c>
      <c r="G155" s="65">
        <f t="shared" si="12"/>
        <v>-97318.16765415862</v>
      </c>
      <c r="H155" s="65">
        <f t="shared" si="13"/>
        <v>97318.16765415862</v>
      </c>
      <c r="I155" s="66">
        <f t="shared" si="14"/>
        <v>-0.42789442106165992</v>
      </c>
      <c r="J155" s="52"/>
    </row>
    <row r="156" spans="1:10" x14ac:dyDescent="0.25">
      <c r="A156" s="25" t="s">
        <v>505</v>
      </c>
      <c r="B156" s="62" t="s">
        <v>298</v>
      </c>
      <c r="C156" s="67">
        <v>0</v>
      </c>
      <c r="D156" s="63">
        <v>0</v>
      </c>
      <c r="E156" s="64">
        <f t="shared" si="10"/>
        <v>0</v>
      </c>
      <c r="F156" s="64">
        <f t="shared" si="11"/>
        <v>0</v>
      </c>
      <c r="G156" s="65">
        <f t="shared" si="12"/>
        <v>0</v>
      </c>
      <c r="H156" s="65">
        <f t="shared" si="13"/>
        <v>0</v>
      </c>
      <c r="I156" s="66" t="str">
        <f t="shared" si="14"/>
        <v/>
      </c>
      <c r="J156" s="52"/>
    </row>
    <row r="157" spans="1:10" x14ac:dyDescent="0.25">
      <c r="A157" s="25" t="s">
        <v>506</v>
      </c>
      <c r="B157" s="62" t="s">
        <v>298</v>
      </c>
      <c r="C157" s="63">
        <f>VLOOKUP($A157,RAW!$U$2:$AC$460,2,FALSE)</f>
        <v>101595</v>
      </c>
      <c r="D157" s="63">
        <f>VLOOKUP($A157,RAW!$U$2:$AC$460,3,FALSE)</f>
        <v>266965</v>
      </c>
      <c r="E157" s="64">
        <f t="shared" si="10"/>
        <v>165370</v>
      </c>
      <c r="F157" s="64">
        <f t="shared" si="11"/>
        <v>42380.647911817636</v>
      </c>
      <c r="G157" s="65">
        <f t="shared" si="12"/>
        <v>122989.35208818236</v>
      </c>
      <c r="H157" s="65">
        <f t="shared" si="13"/>
        <v>122989.35208818236</v>
      </c>
      <c r="I157" s="66">
        <f t="shared" si="14"/>
        <v>1.2105846949966275</v>
      </c>
      <c r="J157" s="52"/>
    </row>
    <row r="158" spans="1:10" x14ac:dyDescent="0.25">
      <c r="A158" s="25" t="s">
        <v>344</v>
      </c>
      <c r="B158" s="62" t="s">
        <v>298</v>
      </c>
      <c r="C158" s="63">
        <f>VLOOKUP($A158,RAW!$U$2:$AC$460,2,FALSE)</f>
        <v>77338</v>
      </c>
      <c r="D158" s="63">
        <f>VLOOKUP($A158,RAW!$U$2:$AC$460,3,FALSE)</f>
        <v>64249</v>
      </c>
      <c r="E158" s="64">
        <f t="shared" si="10"/>
        <v>-13089</v>
      </c>
      <c r="F158" s="64">
        <f t="shared" si="11"/>
        <v>32261.770246608125</v>
      </c>
      <c r="G158" s="65">
        <f t="shared" si="12"/>
        <v>-45350.770246608125</v>
      </c>
      <c r="H158" s="65">
        <f t="shared" si="13"/>
        <v>45350.770246608125</v>
      </c>
      <c r="I158" s="66">
        <f t="shared" si="14"/>
        <v>-0.5863969878534242</v>
      </c>
      <c r="J158" s="52"/>
    </row>
    <row r="159" spans="1:10" x14ac:dyDescent="0.25">
      <c r="A159" s="25" t="s">
        <v>507</v>
      </c>
      <c r="B159" s="62" t="s">
        <v>298</v>
      </c>
      <c r="C159" s="63">
        <f>VLOOKUP($A159,RAW!$U$2:$AC$460,2,FALSE)</f>
        <v>747779</v>
      </c>
      <c r="D159" s="63">
        <f>VLOOKUP($A159,RAW!$U$2:$AC$460,3,FALSE)</f>
        <v>1813021</v>
      </c>
      <c r="E159" s="64">
        <f t="shared" si="10"/>
        <v>1065242</v>
      </c>
      <c r="F159" s="64">
        <f t="shared" si="11"/>
        <v>311938.17131602031</v>
      </c>
      <c r="G159" s="65">
        <f t="shared" si="12"/>
        <v>753303.82868397969</v>
      </c>
      <c r="H159" s="65">
        <f t="shared" si="13"/>
        <v>753303.82868397969</v>
      </c>
      <c r="I159" s="66">
        <f t="shared" si="14"/>
        <v>1.0073883175162444</v>
      </c>
      <c r="J159" s="52"/>
    </row>
    <row r="160" spans="1:10" x14ac:dyDescent="0.25">
      <c r="A160" s="25" t="s">
        <v>508</v>
      </c>
      <c r="B160" s="62" t="s">
        <v>298</v>
      </c>
      <c r="C160" s="67">
        <v>0</v>
      </c>
      <c r="D160" s="63">
        <v>0</v>
      </c>
      <c r="E160" s="64">
        <f t="shared" si="10"/>
        <v>0</v>
      </c>
      <c r="F160" s="64">
        <f t="shared" si="11"/>
        <v>0</v>
      </c>
      <c r="G160" s="65">
        <f t="shared" si="12"/>
        <v>0</v>
      </c>
      <c r="H160" s="65">
        <f t="shared" si="13"/>
        <v>0</v>
      </c>
      <c r="I160" s="66" t="str">
        <f t="shared" si="14"/>
        <v/>
      </c>
      <c r="J160" s="52"/>
    </row>
    <row r="161" spans="1:10" x14ac:dyDescent="0.25">
      <c r="A161" s="25" t="s">
        <v>509</v>
      </c>
      <c r="B161" s="62" t="s">
        <v>298</v>
      </c>
      <c r="C161" s="67">
        <v>0</v>
      </c>
      <c r="D161" s="63">
        <v>0</v>
      </c>
      <c r="E161" s="64">
        <f t="shared" si="10"/>
        <v>0</v>
      </c>
      <c r="F161" s="64">
        <f t="shared" si="11"/>
        <v>0</v>
      </c>
      <c r="G161" s="65">
        <f t="shared" si="12"/>
        <v>0</v>
      </c>
      <c r="H161" s="65">
        <f t="shared" si="13"/>
        <v>0</v>
      </c>
      <c r="I161" s="66" t="str">
        <f t="shared" si="14"/>
        <v/>
      </c>
      <c r="J161" s="52"/>
    </row>
    <row r="162" spans="1:10" x14ac:dyDescent="0.25">
      <c r="A162" s="25" t="s">
        <v>510</v>
      </c>
      <c r="B162" s="62" t="s">
        <v>298</v>
      </c>
      <c r="C162" s="67">
        <v>0</v>
      </c>
      <c r="D162" s="63">
        <v>0</v>
      </c>
      <c r="E162" s="64">
        <f t="shared" si="10"/>
        <v>0</v>
      </c>
      <c r="F162" s="64">
        <f t="shared" si="11"/>
        <v>0</v>
      </c>
      <c r="G162" s="65">
        <f t="shared" si="12"/>
        <v>0</v>
      </c>
      <c r="H162" s="65">
        <f t="shared" si="13"/>
        <v>0</v>
      </c>
      <c r="I162" s="66" t="str">
        <f t="shared" si="14"/>
        <v/>
      </c>
      <c r="J162" s="52"/>
    </row>
    <row r="163" spans="1:10" x14ac:dyDescent="0.25">
      <c r="A163" s="25" t="s">
        <v>511</v>
      </c>
      <c r="B163" s="62" t="s">
        <v>298</v>
      </c>
      <c r="C163" s="67">
        <v>0</v>
      </c>
      <c r="D163" s="63">
        <v>0</v>
      </c>
      <c r="E163" s="64">
        <f t="shared" si="10"/>
        <v>0</v>
      </c>
      <c r="F163" s="64">
        <f t="shared" si="11"/>
        <v>0</v>
      </c>
      <c r="G163" s="65">
        <f t="shared" si="12"/>
        <v>0</v>
      </c>
      <c r="H163" s="65">
        <f t="shared" si="13"/>
        <v>0</v>
      </c>
      <c r="I163" s="66" t="str">
        <f t="shared" si="14"/>
        <v/>
      </c>
      <c r="J163" s="52"/>
    </row>
    <row r="164" spans="1:10" x14ac:dyDescent="0.25">
      <c r="A164" s="25" t="s">
        <v>345</v>
      </c>
      <c r="B164" s="62" t="s">
        <v>298</v>
      </c>
      <c r="C164" s="67">
        <v>0</v>
      </c>
      <c r="D164" s="63">
        <v>0</v>
      </c>
      <c r="E164" s="64">
        <f t="shared" si="10"/>
        <v>0</v>
      </c>
      <c r="F164" s="64">
        <f t="shared" si="11"/>
        <v>0</v>
      </c>
      <c r="G164" s="65">
        <f t="shared" si="12"/>
        <v>0</v>
      </c>
      <c r="H164" s="65">
        <f t="shared" si="13"/>
        <v>0</v>
      </c>
      <c r="I164" s="66" t="str">
        <f t="shared" si="14"/>
        <v/>
      </c>
      <c r="J164" s="52"/>
    </row>
    <row r="165" spans="1:10" x14ac:dyDescent="0.25">
      <c r="A165" s="25" t="s">
        <v>512</v>
      </c>
      <c r="B165" s="62" t="s">
        <v>298</v>
      </c>
      <c r="C165" s="67">
        <v>0</v>
      </c>
      <c r="D165" s="63">
        <v>0</v>
      </c>
      <c r="E165" s="64">
        <f t="shared" si="10"/>
        <v>0</v>
      </c>
      <c r="F165" s="64">
        <f t="shared" si="11"/>
        <v>0</v>
      </c>
      <c r="G165" s="65">
        <f t="shared" si="12"/>
        <v>0</v>
      </c>
      <c r="H165" s="65">
        <f t="shared" si="13"/>
        <v>0</v>
      </c>
      <c r="I165" s="66" t="str">
        <f t="shared" si="14"/>
        <v/>
      </c>
      <c r="J165" s="52"/>
    </row>
    <row r="166" spans="1:10" x14ac:dyDescent="0.25">
      <c r="A166" s="25" t="s">
        <v>513</v>
      </c>
      <c r="B166" s="62" t="s">
        <v>298</v>
      </c>
      <c r="C166" s="67">
        <v>0</v>
      </c>
      <c r="D166" s="63">
        <v>0</v>
      </c>
      <c r="E166" s="64">
        <f t="shared" si="10"/>
        <v>0</v>
      </c>
      <c r="F166" s="64">
        <f t="shared" si="11"/>
        <v>0</v>
      </c>
      <c r="G166" s="65">
        <f t="shared" si="12"/>
        <v>0</v>
      </c>
      <c r="H166" s="65">
        <f t="shared" si="13"/>
        <v>0</v>
      </c>
      <c r="I166" s="66" t="str">
        <f t="shared" si="14"/>
        <v/>
      </c>
      <c r="J166" s="52"/>
    </row>
    <row r="167" spans="1:10" x14ac:dyDescent="0.25">
      <c r="A167" s="25" t="s">
        <v>514</v>
      </c>
      <c r="B167" s="62" t="s">
        <v>298</v>
      </c>
      <c r="C167" s="63">
        <f>VLOOKUP($A167,RAW!$U$2:$AC$460,2,FALSE)</f>
        <v>491290</v>
      </c>
      <c r="D167" s="63">
        <f>VLOOKUP($A167,RAW!$U$2:$AC$460,3,FALSE)</f>
        <v>816359</v>
      </c>
      <c r="E167" s="64">
        <f t="shared" si="10"/>
        <v>325069</v>
      </c>
      <c r="F167" s="64">
        <f t="shared" si="11"/>
        <v>204943.04358085425</v>
      </c>
      <c r="G167" s="65">
        <f t="shared" si="12"/>
        <v>120125.95641914575</v>
      </c>
      <c r="H167" s="65">
        <f t="shared" si="13"/>
        <v>120125.95641914575</v>
      </c>
      <c r="I167" s="66">
        <f t="shared" si="14"/>
        <v>0.24451129967869434</v>
      </c>
      <c r="J167" s="52"/>
    </row>
    <row r="168" spans="1:10" x14ac:dyDescent="0.25">
      <c r="A168" s="25" t="s">
        <v>515</v>
      </c>
      <c r="B168" s="62" t="s">
        <v>298</v>
      </c>
      <c r="C168" s="63">
        <f>VLOOKUP($A168,RAW!$U$2:$AC$460,2,FALSE)</f>
        <v>424573</v>
      </c>
      <c r="D168" s="63">
        <f>VLOOKUP($A168,RAW!$U$2:$AC$460,3,FALSE)</f>
        <v>1057843</v>
      </c>
      <c r="E168" s="64">
        <f t="shared" si="10"/>
        <v>633270</v>
      </c>
      <c r="F168" s="64">
        <f t="shared" si="11"/>
        <v>177111.85418440032</v>
      </c>
      <c r="G168" s="65">
        <f t="shared" si="12"/>
        <v>456158.14581559971</v>
      </c>
      <c r="H168" s="65">
        <f t="shared" si="13"/>
        <v>456158.14581559971</v>
      </c>
      <c r="I168" s="66">
        <f t="shared" si="14"/>
        <v>1.0743927329707723</v>
      </c>
      <c r="J168" s="52"/>
    </row>
    <row r="169" spans="1:10" x14ac:dyDescent="0.25">
      <c r="A169" s="25" t="s">
        <v>516</v>
      </c>
      <c r="B169" s="62" t="s">
        <v>298</v>
      </c>
      <c r="C169" s="67">
        <v>0</v>
      </c>
      <c r="D169" s="63">
        <v>0</v>
      </c>
      <c r="E169" s="64">
        <f t="shared" si="10"/>
        <v>0</v>
      </c>
      <c r="F169" s="64">
        <f t="shared" si="11"/>
        <v>0</v>
      </c>
      <c r="G169" s="65">
        <f t="shared" si="12"/>
        <v>0</v>
      </c>
      <c r="H169" s="65">
        <f t="shared" si="13"/>
        <v>0</v>
      </c>
      <c r="I169" s="66" t="str">
        <f t="shared" si="14"/>
        <v/>
      </c>
      <c r="J169" s="52"/>
    </row>
    <row r="170" spans="1:10" x14ac:dyDescent="0.25">
      <c r="A170" s="25" t="s">
        <v>517</v>
      </c>
      <c r="B170" s="62" t="s">
        <v>298</v>
      </c>
      <c r="C170" s="63">
        <f>VLOOKUP($A170,RAW!$U$2:$AC$460,2,FALSE)</f>
        <v>162319</v>
      </c>
      <c r="D170" s="63">
        <f>VLOOKUP($A170,RAW!$U$2:$AC$460,3,FALSE)</f>
        <v>294275</v>
      </c>
      <c r="E170" s="64">
        <f t="shared" si="10"/>
        <v>131956</v>
      </c>
      <c r="F170" s="64">
        <f t="shared" si="11"/>
        <v>67711.840035418354</v>
      </c>
      <c r="G170" s="65">
        <f t="shared" si="12"/>
        <v>64244.159964581646</v>
      </c>
      <c r="H170" s="65">
        <f t="shared" si="13"/>
        <v>64244.159964581646</v>
      </c>
      <c r="I170" s="66">
        <f t="shared" si="14"/>
        <v>0.3957895253456567</v>
      </c>
      <c r="J170" s="52"/>
    </row>
    <row r="171" spans="1:10" x14ac:dyDescent="0.25">
      <c r="A171" s="25" t="s">
        <v>346</v>
      </c>
      <c r="B171" s="62" t="s">
        <v>298</v>
      </c>
      <c r="C171" s="63">
        <f>VLOOKUP($A171,RAW!$U$2:$AC$460,2,FALSE)</f>
        <v>4560097</v>
      </c>
      <c r="D171" s="63">
        <f>VLOOKUP($A171,RAW!$U$2:$AC$460,3,FALSE)</f>
        <v>5203816</v>
      </c>
      <c r="E171" s="64">
        <f t="shared" si="10"/>
        <v>643719</v>
      </c>
      <c r="F171" s="64">
        <f t="shared" si="11"/>
        <v>1902257.6445763658</v>
      </c>
      <c r="G171" s="65">
        <f t="shared" si="12"/>
        <v>-1258538.6445763658</v>
      </c>
      <c r="H171" s="65">
        <f t="shared" si="13"/>
        <v>1258538.6445763658</v>
      </c>
      <c r="I171" s="66">
        <f t="shared" si="14"/>
        <v>-0.2759894459649358</v>
      </c>
      <c r="J171" s="52"/>
    </row>
    <row r="172" spans="1:10" x14ac:dyDescent="0.25">
      <c r="A172" s="25" t="s">
        <v>518</v>
      </c>
      <c r="B172" s="62" t="s">
        <v>298</v>
      </c>
      <c r="C172" s="67">
        <v>0</v>
      </c>
      <c r="D172" s="63">
        <v>0</v>
      </c>
      <c r="E172" s="64">
        <f t="shared" si="10"/>
        <v>0</v>
      </c>
      <c r="F172" s="64">
        <f t="shared" si="11"/>
        <v>0</v>
      </c>
      <c r="G172" s="65">
        <f t="shared" si="12"/>
        <v>0</v>
      </c>
      <c r="H172" s="65">
        <f t="shared" si="13"/>
        <v>0</v>
      </c>
      <c r="I172" s="66" t="str">
        <f t="shared" si="14"/>
        <v/>
      </c>
      <c r="J172" s="52"/>
    </row>
    <row r="173" spans="1:10" x14ac:dyDescent="0.25">
      <c r="A173" s="25" t="s">
        <v>519</v>
      </c>
      <c r="B173" s="62" t="s">
        <v>298</v>
      </c>
      <c r="C173" s="67">
        <v>0</v>
      </c>
      <c r="D173" s="63">
        <v>0</v>
      </c>
      <c r="E173" s="64">
        <f t="shared" si="10"/>
        <v>0</v>
      </c>
      <c r="F173" s="64">
        <f t="shared" si="11"/>
        <v>0</v>
      </c>
      <c r="G173" s="65">
        <f t="shared" si="12"/>
        <v>0</v>
      </c>
      <c r="H173" s="65">
        <f t="shared" si="13"/>
        <v>0</v>
      </c>
      <c r="I173" s="66" t="str">
        <f t="shared" si="14"/>
        <v/>
      </c>
      <c r="J173" s="52"/>
    </row>
    <row r="174" spans="1:10" x14ac:dyDescent="0.25">
      <c r="A174" s="25" t="s">
        <v>520</v>
      </c>
      <c r="B174" s="62" t="s">
        <v>298</v>
      </c>
      <c r="C174" s="67">
        <v>0</v>
      </c>
      <c r="D174" s="63">
        <v>0</v>
      </c>
      <c r="E174" s="64">
        <f t="shared" si="10"/>
        <v>0</v>
      </c>
      <c r="F174" s="64">
        <f t="shared" si="11"/>
        <v>0</v>
      </c>
      <c r="G174" s="65">
        <f t="shared" si="12"/>
        <v>0</v>
      </c>
      <c r="H174" s="65">
        <f t="shared" si="13"/>
        <v>0</v>
      </c>
      <c r="I174" s="66" t="str">
        <f t="shared" si="14"/>
        <v/>
      </c>
      <c r="J174" s="52"/>
    </row>
    <row r="175" spans="1:10" x14ac:dyDescent="0.25">
      <c r="A175" s="25" t="s">
        <v>521</v>
      </c>
      <c r="B175" s="62" t="s">
        <v>298</v>
      </c>
      <c r="C175" s="67">
        <v>0</v>
      </c>
      <c r="D175" s="63">
        <v>0</v>
      </c>
      <c r="E175" s="64">
        <f t="shared" si="10"/>
        <v>0</v>
      </c>
      <c r="F175" s="64">
        <f t="shared" si="11"/>
        <v>0</v>
      </c>
      <c r="G175" s="65">
        <f t="shared" si="12"/>
        <v>0</v>
      </c>
      <c r="H175" s="65">
        <f t="shared" si="13"/>
        <v>0</v>
      </c>
      <c r="I175" s="66" t="str">
        <f t="shared" si="14"/>
        <v/>
      </c>
      <c r="J175" s="52"/>
    </row>
    <row r="176" spans="1:10" x14ac:dyDescent="0.25">
      <c r="A176" s="25" t="s">
        <v>522</v>
      </c>
      <c r="B176" s="62" t="s">
        <v>298</v>
      </c>
      <c r="C176" s="67">
        <v>0</v>
      </c>
      <c r="D176" s="63">
        <v>0</v>
      </c>
      <c r="E176" s="64">
        <f t="shared" si="10"/>
        <v>0</v>
      </c>
      <c r="F176" s="64">
        <f t="shared" si="11"/>
        <v>0</v>
      </c>
      <c r="G176" s="65">
        <f t="shared" si="12"/>
        <v>0</v>
      </c>
      <c r="H176" s="65">
        <f t="shared" si="13"/>
        <v>0</v>
      </c>
      <c r="I176" s="66" t="str">
        <f t="shared" si="14"/>
        <v/>
      </c>
      <c r="J176" s="52"/>
    </row>
    <row r="177" spans="1:10" x14ac:dyDescent="0.25">
      <c r="A177" s="25" t="s">
        <v>523</v>
      </c>
      <c r="B177" s="62" t="s">
        <v>298</v>
      </c>
      <c r="C177" s="63">
        <f>VLOOKUP($A177,RAW!$U$2:$AC$460,2,FALSE)</f>
        <v>26834</v>
      </c>
      <c r="D177" s="63">
        <f>VLOOKUP($A177,RAW!$U$2:$AC$460,3,FALSE)</f>
        <v>25498</v>
      </c>
      <c r="E177" s="64">
        <f t="shared" si="10"/>
        <v>-1336</v>
      </c>
      <c r="F177" s="64">
        <f t="shared" si="11"/>
        <v>11193.880664065304</v>
      </c>
      <c r="G177" s="65">
        <f t="shared" si="12"/>
        <v>-12529.880664065304</v>
      </c>
      <c r="H177" s="65">
        <f t="shared" si="13"/>
        <v>12529.880664065304</v>
      </c>
      <c r="I177" s="66">
        <f t="shared" si="14"/>
        <v>-0.46694047343166517</v>
      </c>
      <c r="J177" s="52"/>
    </row>
    <row r="178" spans="1:10" x14ac:dyDescent="0.25">
      <c r="A178" s="25" t="s">
        <v>524</v>
      </c>
      <c r="B178" s="62" t="s">
        <v>298</v>
      </c>
      <c r="C178" s="63">
        <f>VLOOKUP($A178,RAW!$U$2:$AC$460,2,FALSE)</f>
        <v>95213</v>
      </c>
      <c r="D178" s="63">
        <f>VLOOKUP($A178,RAW!$U$2:$AC$460,3,FALSE)</f>
        <v>130711</v>
      </c>
      <c r="E178" s="64">
        <f t="shared" si="10"/>
        <v>35498</v>
      </c>
      <c r="F178" s="64">
        <f t="shared" si="11"/>
        <v>39718.378164554284</v>
      </c>
      <c r="G178" s="65">
        <f t="shared" si="12"/>
        <v>-4220.378164554284</v>
      </c>
      <c r="H178" s="65">
        <f t="shared" si="13"/>
        <v>4220.378164554284</v>
      </c>
      <c r="I178" s="66">
        <f t="shared" si="14"/>
        <v>-4.4325650536736413E-2</v>
      </c>
      <c r="J178" s="52"/>
    </row>
    <row r="179" spans="1:10" x14ac:dyDescent="0.25">
      <c r="A179" s="25" t="s">
        <v>525</v>
      </c>
      <c r="B179" s="62" t="s">
        <v>298</v>
      </c>
      <c r="C179" s="67">
        <v>0</v>
      </c>
      <c r="D179" s="63">
        <v>0</v>
      </c>
      <c r="E179" s="64">
        <f t="shared" si="10"/>
        <v>0</v>
      </c>
      <c r="F179" s="64">
        <f t="shared" si="11"/>
        <v>0</v>
      </c>
      <c r="G179" s="65">
        <f t="shared" si="12"/>
        <v>0</v>
      </c>
      <c r="H179" s="65">
        <f t="shared" si="13"/>
        <v>0</v>
      </c>
      <c r="I179" s="66" t="str">
        <f t="shared" si="14"/>
        <v/>
      </c>
      <c r="J179" s="52"/>
    </row>
    <row r="180" spans="1:10" x14ac:dyDescent="0.25">
      <c r="A180" s="25" t="s">
        <v>526</v>
      </c>
      <c r="B180" s="62" t="s">
        <v>298</v>
      </c>
      <c r="C180" s="67">
        <v>0</v>
      </c>
      <c r="D180" s="63">
        <v>0</v>
      </c>
      <c r="E180" s="64">
        <f t="shared" si="10"/>
        <v>0</v>
      </c>
      <c r="F180" s="64">
        <f t="shared" si="11"/>
        <v>0</v>
      </c>
      <c r="G180" s="65">
        <f t="shared" si="12"/>
        <v>0</v>
      </c>
      <c r="H180" s="65">
        <f t="shared" si="13"/>
        <v>0</v>
      </c>
      <c r="I180" s="66" t="str">
        <f t="shared" si="14"/>
        <v/>
      </c>
      <c r="J180" s="52"/>
    </row>
    <row r="181" spans="1:10" x14ac:dyDescent="0.25">
      <c r="A181" s="25" t="s">
        <v>527</v>
      </c>
      <c r="B181" s="62" t="s">
        <v>298</v>
      </c>
      <c r="C181" s="63">
        <f>VLOOKUP($A181,RAW!$U$2:$AC$460,2,FALSE)</f>
        <v>402464</v>
      </c>
      <c r="D181" s="63">
        <f>VLOOKUP($A181,RAW!$U$2:$AC$460,3,FALSE)</f>
        <v>415832</v>
      </c>
      <c r="E181" s="64">
        <f t="shared" si="10"/>
        <v>13368</v>
      </c>
      <c r="F181" s="64">
        <f t="shared" si="11"/>
        <v>167889.02092801587</v>
      </c>
      <c r="G181" s="65">
        <f t="shared" si="12"/>
        <v>-154521.02092801587</v>
      </c>
      <c r="H181" s="65">
        <f t="shared" si="13"/>
        <v>154521.02092801587</v>
      </c>
      <c r="I181" s="66">
        <f t="shared" si="14"/>
        <v>-0.38393749733644716</v>
      </c>
      <c r="J181" s="52"/>
    </row>
    <row r="182" spans="1:10" x14ac:dyDescent="0.25">
      <c r="A182" s="25" t="s">
        <v>528</v>
      </c>
      <c r="B182" s="62" t="s">
        <v>298</v>
      </c>
      <c r="C182" s="67">
        <v>0</v>
      </c>
      <c r="D182" s="63">
        <v>0</v>
      </c>
      <c r="E182" s="64">
        <f t="shared" si="10"/>
        <v>0</v>
      </c>
      <c r="F182" s="64">
        <f t="shared" si="11"/>
        <v>0</v>
      </c>
      <c r="G182" s="65">
        <f t="shared" si="12"/>
        <v>0</v>
      </c>
      <c r="H182" s="65">
        <f t="shared" si="13"/>
        <v>0</v>
      </c>
      <c r="I182" s="66" t="str">
        <f t="shared" si="14"/>
        <v/>
      </c>
      <c r="J182" s="52"/>
    </row>
    <row r="183" spans="1:10" x14ac:dyDescent="0.25">
      <c r="A183" s="25" t="s">
        <v>529</v>
      </c>
      <c r="B183" s="62" t="s">
        <v>299</v>
      </c>
      <c r="C183" s="63">
        <f>VLOOKUP($A183,RAW!$U$2:$AC$460,2,FALSE)</f>
        <v>189587</v>
      </c>
      <c r="D183" s="63">
        <f>VLOOKUP($A183,RAW!$U$2:$AC$460,3,FALSE)</f>
        <v>193241</v>
      </c>
      <c r="E183" s="64">
        <f t="shared" si="10"/>
        <v>3654</v>
      </c>
      <c r="F183" s="64">
        <f t="shared" si="11"/>
        <v>79086.765053966927</v>
      </c>
      <c r="G183" s="65">
        <f t="shared" si="12"/>
        <v>-75432.765053966927</v>
      </c>
      <c r="H183" s="65">
        <f t="shared" si="13"/>
        <v>75432.765053966927</v>
      </c>
      <c r="I183" s="66">
        <f t="shared" si="14"/>
        <v>-0.39787941712230757</v>
      </c>
      <c r="J183" s="52"/>
    </row>
    <row r="184" spans="1:10" x14ac:dyDescent="0.25">
      <c r="A184" s="25" t="s">
        <v>530</v>
      </c>
      <c r="B184" s="62" t="s">
        <v>298</v>
      </c>
      <c r="C184" s="67">
        <v>0</v>
      </c>
      <c r="D184" s="63">
        <v>0</v>
      </c>
      <c r="E184" s="64">
        <f t="shared" si="10"/>
        <v>0</v>
      </c>
      <c r="F184" s="64">
        <f t="shared" si="11"/>
        <v>0</v>
      </c>
      <c r="G184" s="65">
        <f t="shared" si="12"/>
        <v>0</v>
      </c>
      <c r="H184" s="65">
        <f t="shared" si="13"/>
        <v>0</v>
      </c>
      <c r="I184" s="66" t="str">
        <f t="shared" si="14"/>
        <v/>
      </c>
      <c r="J184" s="52"/>
    </row>
    <row r="185" spans="1:10" x14ac:dyDescent="0.25">
      <c r="A185" s="25" t="s">
        <v>531</v>
      </c>
      <c r="B185" s="62" t="s">
        <v>298</v>
      </c>
      <c r="C185" s="67">
        <v>0</v>
      </c>
      <c r="D185" s="63">
        <v>0</v>
      </c>
      <c r="E185" s="64">
        <f t="shared" si="10"/>
        <v>0</v>
      </c>
      <c r="F185" s="64">
        <f t="shared" si="11"/>
        <v>0</v>
      </c>
      <c r="G185" s="65">
        <f t="shared" si="12"/>
        <v>0</v>
      </c>
      <c r="H185" s="65">
        <f t="shared" si="13"/>
        <v>0</v>
      </c>
      <c r="I185" s="66" t="str">
        <f t="shared" si="14"/>
        <v/>
      </c>
      <c r="J185" s="52"/>
    </row>
    <row r="186" spans="1:10" x14ac:dyDescent="0.25">
      <c r="A186" s="25" t="s">
        <v>532</v>
      </c>
      <c r="B186" s="62" t="s">
        <v>298</v>
      </c>
      <c r="C186" s="67">
        <v>0</v>
      </c>
      <c r="D186" s="63">
        <v>0</v>
      </c>
      <c r="E186" s="64">
        <f t="shared" si="10"/>
        <v>0</v>
      </c>
      <c r="F186" s="64">
        <f t="shared" si="11"/>
        <v>0</v>
      </c>
      <c r="G186" s="65">
        <f t="shared" si="12"/>
        <v>0</v>
      </c>
      <c r="H186" s="65">
        <f t="shared" si="13"/>
        <v>0</v>
      </c>
      <c r="I186" s="66" t="str">
        <f t="shared" si="14"/>
        <v/>
      </c>
      <c r="J186" s="52"/>
    </row>
    <row r="187" spans="1:10" x14ac:dyDescent="0.25">
      <c r="A187" s="25" t="s">
        <v>533</v>
      </c>
      <c r="B187" s="62" t="s">
        <v>298</v>
      </c>
      <c r="C187" s="63">
        <f>VLOOKUP($A187,RAW!$U$2:$AC$460,2,FALSE)</f>
        <v>16452</v>
      </c>
      <c r="D187" s="63">
        <f>VLOOKUP($A187,RAW!$U$2:$AC$460,3,FALSE)</f>
        <v>113293</v>
      </c>
      <c r="E187" s="64">
        <f t="shared" si="10"/>
        <v>96841</v>
      </c>
      <c r="F187" s="64">
        <f t="shared" si="11"/>
        <v>6862.9993547440699</v>
      </c>
      <c r="G187" s="65">
        <f t="shared" si="12"/>
        <v>89978.000645255932</v>
      </c>
      <c r="H187" s="65">
        <f t="shared" si="13"/>
        <v>89978.000645255932</v>
      </c>
      <c r="I187" s="66">
        <f t="shared" si="14"/>
        <v>5.4691223343821989</v>
      </c>
      <c r="J187" s="52"/>
    </row>
    <row r="188" spans="1:10" x14ac:dyDescent="0.25">
      <c r="A188" s="25" t="s">
        <v>534</v>
      </c>
      <c r="B188" s="62" t="s">
        <v>298</v>
      </c>
      <c r="C188" s="67">
        <v>0</v>
      </c>
      <c r="D188" s="63">
        <v>0</v>
      </c>
      <c r="E188" s="64">
        <f t="shared" si="10"/>
        <v>0</v>
      </c>
      <c r="F188" s="64">
        <f t="shared" si="11"/>
        <v>0</v>
      </c>
      <c r="G188" s="65">
        <f t="shared" si="12"/>
        <v>0</v>
      </c>
      <c r="H188" s="65">
        <f t="shared" si="13"/>
        <v>0</v>
      </c>
      <c r="I188" s="66" t="str">
        <f t="shared" si="14"/>
        <v/>
      </c>
      <c r="J188" s="52"/>
    </row>
    <row r="189" spans="1:10" x14ac:dyDescent="0.25">
      <c r="A189" s="25" t="s">
        <v>535</v>
      </c>
      <c r="B189" s="62" t="s">
        <v>298</v>
      </c>
      <c r="C189" s="63">
        <f>VLOOKUP($A189,RAW!$U$2:$AC$460,2,FALSE)</f>
        <v>1384510</v>
      </c>
      <c r="D189" s="63">
        <f>VLOOKUP($A189,RAW!$U$2:$AC$460,3,FALSE)</f>
        <v>2251452</v>
      </c>
      <c r="E189" s="64">
        <f t="shared" si="10"/>
        <v>866942</v>
      </c>
      <c r="F189" s="64">
        <f t="shared" si="11"/>
        <v>577552.34844618966</v>
      </c>
      <c r="G189" s="65">
        <f t="shared" si="12"/>
        <v>289389.65155381034</v>
      </c>
      <c r="H189" s="65">
        <f t="shared" si="13"/>
        <v>289389.65155381034</v>
      </c>
      <c r="I189" s="66">
        <f t="shared" si="14"/>
        <v>0.20901954594319314</v>
      </c>
      <c r="J189" s="52"/>
    </row>
    <row r="190" spans="1:10" x14ac:dyDescent="0.25">
      <c r="A190" s="25" t="s">
        <v>536</v>
      </c>
      <c r="B190" s="62" t="s">
        <v>298</v>
      </c>
      <c r="C190" s="63">
        <f>VLOOKUP($A190,RAW!$U$2:$AC$460,2,FALSE)</f>
        <v>10528</v>
      </c>
      <c r="D190" s="63">
        <f>VLOOKUP($A190,RAW!$U$2:$AC$460,3,FALSE)</f>
        <v>15139</v>
      </c>
      <c r="E190" s="64">
        <f t="shared" si="10"/>
        <v>4611</v>
      </c>
      <c r="F190" s="64">
        <f t="shared" si="11"/>
        <v>4391.7856313363463</v>
      </c>
      <c r="G190" s="65">
        <f t="shared" si="12"/>
        <v>219.21436866365366</v>
      </c>
      <c r="H190" s="65">
        <f t="shared" si="13"/>
        <v>219.21436866365366</v>
      </c>
      <c r="I190" s="66">
        <f t="shared" si="14"/>
        <v>2.0822033497687468E-2</v>
      </c>
      <c r="J190" s="52"/>
    </row>
    <row r="191" spans="1:10" x14ac:dyDescent="0.25">
      <c r="A191" s="25" t="s">
        <v>537</v>
      </c>
      <c r="B191" s="62" t="s">
        <v>298</v>
      </c>
      <c r="C191" s="63">
        <f>VLOOKUP($A191,RAW!$U$2:$AC$460,2,FALSE)</f>
        <v>247510</v>
      </c>
      <c r="D191" s="63">
        <f>VLOOKUP($A191,RAW!$U$2:$AC$460,3,FALSE)</f>
        <v>842016</v>
      </c>
      <c r="E191" s="64">
        <f t="shared" si="10"/>
        <v>594506</v>
      </c>
      <c r="F191" s="64">
        <f t="shared" si="11"/>
        <v>103249.51193123662</v>
      </c>
      <c r="G191" s="65">
        <f t="shared" si="12"/>
        <v>491256.4880687634</v>
      </c>
      <c r="H191" s="65">
        <f t="shared" si="13"/>
        <v>491256.4880687634</v>
      </c>
      <c r="I191" s="66">
        <f t="shared" si="14"/>
        <v>1.9847945055503349</v>
      </c>
      <c r="J191" s="52"/>
    </row>
    <row r="192" spans="1:10" x14ac:dyDescent="0.25">
      <c r="A192" s="25" t="s">
        <v>538</v>
      </c>
      <c r="B192" s="62" t="s">
        <v>298</v>
      </c>
      <c r="C192" s="67">
        <v>0</v>
      </c>
      <c r="D192" s="63">
        <v>0</v>
      </c>
      <c r="E192" s="64">
        <f t="shared" si="10"/>
        <v>0</v>
      </c>
      <c r="F192" s="64">
        <f t="shared" si="11"/>
        <v>0</v>
      </c>
      <c r="G192" s="65">
        <f t="shared" si="12"/>
        <v>0</v>
      </c>
      <c r="H192" s="65">
        <f t="shared" si="13"/>
        <v>0</v>
      </c>
      <c r="I192" s="66" t="str">
        <f t="shared" si="14"/>
        <v/>
      </c>
      <c r="J192" s="52"/>
    </row>
    <row r="193" spans="1:10" x14ac:dyDescent="0.25">
      <c r="A193" s="25" t="s">
        <v>539</v>
      </c>
      <c r="B193" s="62" t="s">
        <v>298</v>
      </c>
      <c r="C193" s="67">
        <v>0</v>
      </c>
      <c r="D193" s="63">
        <v>0</v>
      </c>
      <c r="E193" s="64">
        <f t="shared" si="10"/>
        <v>0</v>
      </c>
      <c r="F193" s="64">
        <f t="shared" si="11"/>
        <v>0</v>
      </c>
      <c r="G193" s="65">
        <f t="shared" si="12"/>
        <v>0</v>
      </c>
      <c r="H193" s="65">
        <f t="shared" si="13"/>
        <v>0</v>
      </c>
      <c r="I193" s="66" t="str">
        <f t="shared" si="14"/>
        <v/>
      </c>
      <c r="J193" s="52"/>
    </row>
    <row r="194" spans="1:10" x14ac:dyDescent="0.25">
      <c r="A194" s="25" t="s">
        <v>540</v>
      </c>
      <c r="B194" s="62" t="s">
        <v>298</v>
      </c>
      <c r="C194" s="67">
        <v>0</v>
      </c>
      <c r="D194" s="63">
        <v>0</v>
      </c>
      <c r="E194" s="64">
        <f t="shared" si="10"/>
        <v>0</v>
      </c>
      <c r="F194" s="64">
        <f t="shared" si="11"/>
        <v>0</v>
      </c>
      <c r="G194" s="65">
        <f t="shared" si="12"/>
        <v>0</v>
      </c>
      <c r="H194" s="65">
        <f t="shared" si="13"/>
        <v>0</v>
      </c>
      <c r="I194" s="66" t="str">
        <f t="shared" si="14"/>
        <v/>
      </c>
      <c r="J194" s="52"/>
    </row>
    <row r="195" spans="1:10" x14ac:dyDescent="0.25">
      <c r="A195" s="25" t="s">
        <v>541</v>
      </c>
      <c r="B195" s="62" t="s">
        <v>298</v>
      </c>
      <c r="C195" s="63">
        <f>VLOOKUP($A195,RAW!$U$2:$AC$460,2,FALSE)</f>
        <v>31119</v>
      </c>
      <c r="D195" s="63">
        <f>VLOOKUP($A195,RAW!$U$2:$AC$460,3,FALSE)</f>
        <v>40913</v>
      </c>
      <c r="E195" s="64">
        <f t="shared" ref="E195:E258" si="15">D195-C195</f>
        <v>9794</v>
      </c>
      <c r="F195" s="64">
        <f t="shared" ref="F195:F258" si="16">IF(C195=0,0,+C195*E$463)</f>
        <v>12981.380799919811</v>
      </c>
      <c r="G195" s="65">
        <f t="shared" ref="G195:G258" si="17">IF(C195=0,0,+E195-F195)</f>
        <v>-3187.3807999198107</v>
      </c>
      <c r="H195" s="65">
        <f t="shared" ref="H195:H258" si="18">ABS(G195)</f>
        <v>3187.3807999198107</v>
      </c>
      <c r="I195" s="66">
        <f t="shared" si="14"/>
        <v>-0.10242555351778047</v>
      </c>
      <c r="J195" s="52"/>
    </row>
    <row r="196" spans="1:10" x14ac:dyDescent="0.25">
      <c r="A196" s="25" t="s">
        <v>542</v>
      </c>
      <c r="B196" s="62" t="s">
        <v>298</v>
      </c>
      <c r="C196" s="63">
        <f>VLOOKUP($A196,RAW!$U$2:$AC$460,2,FALSE)</f>
        <v>316202</v>
      </c>
      <c r="D196" s="63">
        <f>VLOOKUP($A196,RAW!$U$2:$AC$460,3,FALSE)</f>
        <v>418838</v>
      </c>
      <c r="E196" s="64">
        <f t="shared" si="15"/>
        <v>102636</v>
      </c>
      <c r="F196" s="64">
        <f t="shared" si="16"/>
        <v>131904.57828645661</v>
      </c>
      <c r="G196" s="65">
        <f t="shared" si="17"/>
        <v>-29268.578286456614</v>
      </c>
      <c r="H196" s="65">
        <f t="shared" si="18"/>
        <v>29268.578286456614</v>
      </c>
      <c r="I196" s="66">
        <f t="shared" ref="I196:I259" si="19">IFERROR(+G196/C196,"")</f>
        <v>-9.2562913221474294E-2</v>
      </c>
      <c r="J196" s="52"/>
    </row>
    <row r="197" spans="1:10" x14ac:dyDescent="0.25">
      <c r="A197" s="25" t="s">
        <v>543</v>
      </c>
      <c r="B197" s="62" t="s">
        <v>298</v>
      </c>
      <c r="C197" s="63">
        <f>VLOOKUP($A197,RAW!$U$2:$AC$460,2,FALSE)</f>
        <v>14519</v>
      </c>
      <c r="D197" s="63">
        <f>VLOOKUP($A197,RAW!$U$2:$AC$460,3,FALSE)</f>
        <v>35745</v>
      </c>
      <c r="E197" s="64">
        <f t="shared" si="15"/>
        <v>21226</v>
      </c>
      <c r="F197" s="64">
        <f t="shared" si="16"/>
        <v>6056.6428173795985</v>
      </c>
      <c r="G197" s="65">
        <f t="shared" si="17"/>
        <v>15169.357182620402</v>
      </c>
      <c r="H197" s="65">
        <f t="shared" si="18"/>
        <v>15169.357182620402</v>
      </c>
      <c r="I197" s="66">
        <f t="shared" si="19"/>
        <v>1.0447935245278879</v>
      </c>
      <c r="J197" s="52"/>
    </row>
    <row r="198" spans="1:10" x14ac:dyDescent="0.25">
      <c r="A198" s="25" t="s">
        <v>544</v>
      </c>
      <c r="B198" s="62" t="s">
        <v>298</v>
      </c>
      <c r="C198" s="67">
        <v>0</v>
      </c>
      <c r="D198" s="63">
        <v>0</v>
      </c>
      <c r="E198" s="64">
        <f t="shared" si="15"/>
        <v>0</v>
      </c>
      <c r="F198" s="64">
        <f t="shared" si="16"/>
        <v>0</v>
      </c>
      <c r="G198" s="65">
        <f t="shared" si="17"/>
        <v>0</v>
      </c>
      <c r="H198" s="65">
        <f t="shared" si="18"/>
        <v>0</v>
      </c>
      <c r="I198" s="66" t="str">
        <f t="shared" si="19"/>
        <v/>
      </c>
      <c r="J198" s="52"/>
    </row>
    <row r="199" spans="1:10" x14ac:dyDescent="0.25">
      <c r="A199" s="25" t="s">
        <v>545</v>
      </c>
      <c r="B199" s="62" t="s">
        <v>298</v>
      </c>
      <c r="C199" s="67">
        <v>0</v>
      </c>
      <c r="D199" s="63">
        <v>0</v>
      </c>
      <c r="E199" s="64">
        <f t="shared" si="15"/>
        <v>0</v>
      </c>
      <c r="F199" s="64">
        <f t="shared" si="16"/>
        <v>0</v>
      </c>
      <c r="G199" s="65">
        <f t="shared" si="17"/>
        <v>0</v>
      </c>
      <c r="H199" s="65">
        <f t="shared" si="18"/>
        <v>0</v>
      </c>
      <c r="I199" s="66" t="str">
        <f t="shared" si="19"/>
        <v/>
      </c>
      <c r="J199" s="52"/>
    </row>
    <row r="200" spans="1:10" x14ac:dyDescent="0.25">
      <c r="A200" s="25" t="s">
        <v>546</v>
      </c>
      <c r="B200" s="62" t="s">
        <v>298</v>
      </c>
      <c r="C200" s="67">
        <v>0</v>
      </c>
      <c r="D200" s="63">
        <v>0</v>
      </c>
      <c r="E200" s="64">
        <f t="shared" si="15"/>
        <v>0</v>
      </c>
      <c r="F200" s="64">
        <f t="shared" si="16"/>
        <v>0</v>
      </c>
      <c r="G200" s="65">
        <f t="shared" si="17"/>
        <v>0</v>
      </c>
      <c r="H200" s="65">
        <f t="shared" si="18"/>
        <v>0</v>
      </c>
      <c r="I200" s="66" t="str">
        <f t="shared" si="19"/>
        <v/>
      </c>
      <c r="J200" s="52"/>
    </row>
    <row r="201" spans="1:10" x14ac:dyDescent="0.25">
      <c r="A201" s="25" t="s">
        <v>547</v>
      </c>
      <c r="B201" s="62" t="s">
        <v>298</v>
      </c>
      <c r="C201" s="67">
        <f>VLOOKUP($A201,RAW!$U$2:$AC$460,2,FALSE)</f>
        <v>20020</v>
      </c>
      <c r="D201" s="63">
        <f>VLOOKUP($A201,RAW!$U$2:$AC$460,3,FALSE)</f>
        <v>54778</v>
      </c>
      <c r="E201" s="64">
        <f t="shared" si="15"/>
        <v>34758</v>
      </c>
      <c r="F201" s="64">
        <f t="shared" si="16"/>
        <v>8351.4008680997013</v>
      </c>
      <c r="G201" s="65">
        <f t="shared" si="17"/>
        <v>26406.599131900301</v>
      </c>
      <c r="H201" s="65">
        <f t="shared" si="18"/>
        <v>26406.599131900301</v>
      </c>
      <c r="I201" s="66">
        <f t="shared" si="19"/>
        <v>1.3190109456493657</v>
      </c>
      <c r="J201" s="52"/>
    </row>
    <row r="202" spans="1:10" x14ac:dyDescent="0.25">
      <c r="A202" s="25" t="s">
        <v>548</v>
      </c>
      <c r="B202" s="62" t="s">
        <v>298</v>
      </c>
      <c r="C202" s="63">
        <f>VLOOKUP($A202,RAW!$U$2:$AC$460,2,FALSE)</f>
        <v>160834</v>
      </c>
      <c r="D202" s="63">
        <f>VLOOKUP($A202,RAW!$U$2:$AC$460,3,FALSE)</f>
        <v>238072</v>
      </c>
      <c r="E202" s="64">
        <f t="shared" si="15"/>
        <v>77238</v>
      </c>
      <c r="F202" s="64">
        <f t="shared" si="16"/>
        <v>67092.367993004358</v>
      </c>
      <c r="G202" s="65">
        <f t="shared" si="17"/>
        <v>10145.632006995642</v>
      </c>
      <c r="H202" s="65">
        <f t="shared" si="18"/>
        <v>10145.632006995642</v>
      </c>
      <c r="I202" s="66">
        <f t="shared" si="19"/>
        <v>6.3081388307171624E-2</v>
      </c>
      <c r="J202" s="52"/>
    </row>
    <row r="203" spans="1:10" x14ac:dyDescent="0.25">
      <c r="A203" s="25" t="s">
        <v>549</v>
      </c>
      <c r="B203" s="62" t="s">
        <v>298</v>
      </c>
      <c r="C203" s="67">
        <v>0</v>
      </c>
      <c r="D203" s="63">
        <v>0</v>
      </c>
      <c r="E203" s="64">
        <f t="shared" si="15"/>
        <v>0</v>
      </c>
      <c r="F203" s="64">
        <f t="shared" si="16"/>
        <v>0</v>
      </c>
      <c r="G203" s="65">
        <f t="shared" si="17"/>
        <v>0</v>
      </c>
      <c r="H203" s="65">
        <f t="shared" si="18"/>
        <v>0</v>
      </c>
      <c r="I203" s="66" t="str">
        <f t="shared" si="19"/>
        <v/>
      </c>
      <c r="J203" s="52"/>
    </row>
    <row r="204" spans="1:10" x14ac:dyDescent="0.25">
      <c r="A204" s="25" t="s">
        <v>550</v>
      </c>
      <c r="B204" s="62" t="s">
        <v>298</v>
      </c>
      <c r="C204" s="67">
        <v>0</v>
      </c>
      <c r="D204" s="63">
        <v>0</v>
      </c>
      <c r="E204" s="64">
        <f t="shared" si="15"/>
        <v>0</v>
      </c>
      <c r="F204" s="64">
        <f t="shared" si="16"/>
        <v>0</v>
      </c>
      <c r="G204" s="65">
        <f t="shared" si="17"/>
        <v>0</v>
      </c>
      <c r="H204" s="65">
        <f t="shared" si="18"/>
        <v>0</v>
      </c>
      <c r="I204" s="66" t="str">
        <f t="shared" si="19"/>
        <v/>
      </c>
      <c r="J204" s="52"/>
    </row>
    <row r="205" spans="1:10" x14ac:dyDescent="0.25">
      <c r="A205" s="25" t="s">
        <v>551</v>
      </c>
      <c r="B205" s="62" t="s">
        <v>298</v>
      </c>
      <c r="C205" s="63">
        <f>VLOOKUP($A205,RAW!$U$2:$AC$460,2,FALSE)</f>
        <v>128311</v>
      </c>
      <c r="D205" s="63">
        <f>VLOOKUP($A205,RAW!$U$2:$AC$460,3,FALSE)</f>
        <v>353236</v>
      </c>
      <c r="E205" s="64">
        <f t="shared" si="15"/>
        <v>224925</v>
      </c>
      <c r="F205" s="64">
        <f t="shared" si="16"/>
        <v>53525.304534802235</v>
      </c>
      <c r="G205" s="65">
        <f t="shared" si="17"/>
        <v>171399.69546519776</v>
      </c>
      <c r="H205" s="65">
        <f t="shared" si="18"/>
        <v>171399.69546519776</v>
      </c>
      <c r="I205" s="66">
        <f t="shared" si="19"/>
        <v>1.3358145090070046</v>
      </c>
      <c r="J205" s="52"/>
    </row>
    <row r="206" spans="1:10" x14ac:dyDescent="0.25">
      <c r="A206" s="25" t="s">
        <v>552</v>
      </c>
      <c r="B206" s="62" t="s">
        <v>298</v>
      </c>
      <c r="C206" s="63">
        <f>VLOOKUP($A206,RAW!$U$2:$AC$460,2,FALSE)</f>
        <v>3709570</v>
      </c>
      <c r="D206" s="63">
        <f>VLOOKUP($A206,RAW!$U$2:$AC$460,3,FALSE)</f>
        <v>5960402</v>
      </c>
      <c r="E206" s="64">
        <f t="shared" si="15"/>
        <v>2250832</v>
      </c>
      <c r="F206" s="64">
        <f t="shared" si="16"/>
        <v>1547457.8480657646</v>
      </c>
      <c r="G206" s="65">
        <f t="shared" si="17"/>
        <v>703374.15193423536</v>
      </c>
      <c r="H206" s="65">
        <f t="shared" si="18"/>
        <v>703374.15193423536</v>
      </c>
      <c r="I206" s="66">
        <f t="shared" si="19"/>
        <v>0.18961069663983571</v>
      </c>
      <c r="J206" s="52"/>
    </row>
    <row r="207" spans="1:10" x14ac:dyDescent="0.25">
      <c r="A207" s="25" t="s">
        <v>347</v>
      </c>
      <c r="B207" s="62" t="s">
        <v>298</v>
      </c>
      <c r="C207" s="67">
        <v>0</v>
      </c>
      <c r="D207" s="63">
        <v>0</v>
      </c>
      <c r="E207" s="64">
        <f t="shared" si="15"/>
        <v>0</v>
      </c>
      <c r="F207" s="64">
        <f t="shared" si="16"/>
        <v>0</v>
      </c>
      <c r="G207" s="65">
        <f t="shared" si="17"/>
        <v>0</v>
      </c>
      <c r="H207" s="65">
        <f t="shared" si="18"/>
        <v>0</v>
      </c>
      <c r="I207" s="66" t="str">
        <f t="shared" si="19"/>
        <v/>
      </c>
      <c r="J207" s="52"/>
    </row>
    <row r="208" spans="1:10" x14ac:dyDescent="0.25">
      <c r="A208" s="25" t="s">
        <v>553</v>
      </c>
      <c r="B208" s="62" t="s">
        <v>298</v>
      </c>
      <c r="C208" s="67">
        <v>0</v>
      </c>
      <c r="D208" s="63">
        <v>0</v>
      </c>
      <c r="E208" s="64">
        <f t="shared" si="15"/>
        <v>0</v>
      </c>
      <c r="F208" s="64">
        <f t="shared" si="16"/>
        <v>0</v>
      </c>
      <c r="G208" s="65">
        <f t="shared" si="17"/>
        <v>0</v>
      </c>
      <c r="H208" s="65">
        <f t="shared" si="18"/>
        <v>0</v>
      </c>
      <c r="I208" s="66" t="str">
        <f t="shared" si="19"/>
        <v/>
      </c>
      <c r="J208" s="52"/>
    </row>
    <row r="209" spans="1:10" x14ac:dyDescent="0.25">
      <c r="A209" s="25" t="s">
        <v>554</v>
      </c>
      <c r="B209" s="62" t="s">
        <v>298</v>
      </c>
      <c r="C209" s="67">
        <v>0</v>
      </c>
      <c r="D209" s="63">
        <v>0</v>
      </c>
      <c r="E209" s="64">
        <f t="shared" si="15"/>
        <v>0</v>
      </c>
      <c r="F209" s="64">
        <f t="shared" si="16"/>
        <v>0</v>
      </c>
      <c r="G209" s="65">
        <f t="shared" si="17"/>
        <v>0</v>
      </c>
      <c r="H209" s="65">
        <f t="shared" si="18"/>
        <v>0</v>
      </c>
      <c r="I209" s="66" t="str">
        <f t="shared" si="19"/>
        <v/>
      </c>
      <c r="J209" s="52"/>
    </row>
    <row r="210" spans="1:10" x14ac:dyDescent="0.25">
      <c r="A210" s="25" t="s">
        <v>555</v>
      </c>
      <c r="B210" s="62" t="s">
        <v>299</v>
      </c>
      <c r="C210" s="63">
        <f>VLOOKUP($A210,RAW!$U$2:$AC$460,2,FALSE)</f>
        <v>393692</v>
      </c>
      <c r="D210" s="63">
        <f>VLOOKUP($A210,RAW!$U$2:$AC$460,3,FALSE)</f>
        <v>669767</v>
      </c>
      <c r="E210" s="64">
        <f t="shared" si="15"/>
        <v>276075</v>
      </c>
      <c r="F210" s="64">
        <f t="shared" si="16"/>
        <v>164229.75577242294</v>
      </c>
      <c r="G210" s="65">
        <f t="shared" si="17"/>
        <v>111845.24422757706</v>
      </c>
      <c r="H210" s="65">
        <f t="shared" si="18"/>
        <v>111845.24422757706</v>
      </c>
      <c r="I210" s="66">
        <f t="shared" si="19"/>
        <v>0.28409326129963791</v>
      </c>
      <c r="J210" s="52"/>
    </row>
    <row r="211" spans="1:10" x14ac:dyDescent="0.25">
      <c r="A211" s="25" t="s">
        <v>556</v>
      </c>
      <c r="B211" s="62" t="s">
        <v>299</v>
      </c>
      <c r="C211" s="63">
        <f>VLOOKUP($A211,RAW!$U$2:$AC$460,2,FALSE)</f>
        <v>36443</v>
      </c>
      <c r="D211" s="63">
        <f>VLOOKUP($A211,RAW!$U$2:$AC$460,3,FALSE)</f>
        <v>27580</v>
      </c>
      <c r="E211" s="64">
        <f t="shared" si="15"/>
        <v>-8863</v>
      </c>
      <c r="F211" s="64">
        <f t="shared" si="16"/>
        <v>15202.302789018851</v>
      </c>
      <c r="G211" s="65">
        <f t="shared" si="17"/>
        <v>-24065.302789018853</v>
      </c>
      <c r="H211" s="65">
        <f t="shared" si="18"/>
        <v>24065.302789018853</v>
      </c>
      <c r="I211" s="66">
        <f t="shared" si="19"/>
        <v>-0.66035460277745661</v>
      </c>
      <c r="J211" s="52"/>
    </row>
    <row r="212" spans="1:10" x14ac:dyDescent="0.25">
      <c r="A212" s="25" t="s">
        <v>348</v>
      </c>
      <c r="B212" s="62" t="s">
        <v>299</v>
      </c>
      <c r="C212" s="63">
        <f>VLOOKUP($A212,RAW!$U$2:$AC$460,2,FALSE)</f>
        <v>28939</v>
      </c>
      <c r="D212" s="63">
        <f>VLOOKUP($A212,RAW!$U$2:$AC$460,3,FALSE)</f>
        <v>22122</v>
      </c>
      <c r="E212" s="64">
        <f t="shared" si="15"/>
        <v>-6817</v>
      </c>
      <c r="F212" s="64">
        <f t="shared" si="16"/>
        <v>12071.987498598264</v>
      </c>
      <c r="G212" s="65">
        <f t="shared" si="17"/>
        <v>-18888.987498598264</v>
      </c>
      <c r="H212" s="65">
        <f t="shared" si="18"/>
        <v>18888.987498598264</v>
      </c>
      <c r="I212" s="66">
        <f t="shared" si="19"/>
        <v>-0.65271735369564476</v>
      </c>
      <c r="J212" s="52"/>
    </row>
    <row r="213" spans="1:10" x14ac:dyDescent="0.25">
      <c r="A213" s="25" t="s">
        <v>557</v>
      </c>
      <c r="B213" s="62" t="s">
        <v>298</v>
      </c>
      <c r="C213" s="63">
        <f>VLOOKUP($A213,RAW!$U$2:$AC$460,2,FALSE)</f>
        <v>22289</v>
      </c>
      <c r="D213" s="63">
        <f>VLOOKUP($A213,RAW!$U$2:$AC$460,3,FALSE)</f>
        <v>40438</v>
      </c>
      <c r="E213" s="64">
        <f t="shared" si="15"/>
        <v>18149</v>
      </c>
      <c r="F213" s="64">
        <f t="shared" si="16"/>
        <v>9297.9207766770342</v>
      </c>
      <c r="G213" s="65">
        <f t="shared" si="17"/>
        <v>8851.0792233229658</v>
      </c>
      <c r="H213" s="65">
        <f t="shared" si="18"/>
        <v>8851.0792233229658</v>
      </c>
      <c r="I213" s="66">
        <f t="shared" si="19"/>
        <v>0.39710526373201877</v>
      </c>
      <c r="J213" s="52"/>
    </row>
    <row r="214" spans="1:10" x14ac:dyDescent="0.25">
      <c r="A214" s="25" t="s">
        <v>558</v>
      </c>
      <c r="B214" s="62" t="s">
        <v>298</v>
      </c>
      <c r="C214" s="67">
        <v>0</v>
      </c>
      <c r="D214" s="63">
        <v>0</v>
      </c>
      <c r="E214" s="64">
        <f t="shared" si="15"/>
        <v>0</v>
      </c>
      <c r="F214" s="64">
        <f t="shared" si="16"/>
        <v>0</v>
      </c>
      <c r="G214" s="65">
        <f t="shared" si="17"/>
        <v>0</v>
      </c>
      <c r="H214" s="65">
        <f t="shared" si="18"/>
        <v>0</v>
      </c>
      <c r="I214" s="66" t="str">
        <f t="shared" si="19"/>
        <v/>
      </c>
      <c r="J214" s="52"/>
    </row>
    <row r="215" spans="1:10" x14ac:dyDescent="0.25">
      <c r="A215" s="25" t="s">
        <v>559</v>
      </c>
      <c r="B215" s="62" t="s">
        <v>298</v>
      </c>
      <c r="C215" s="63">
        <f>VLOOKUP($A215,RAW!$U$2:$AC$460,2,FALSE)</f>
        <v>780613</v>
      </c>
      <c r="D215" s="63">
        <f>VLOOKUP($A215,RAW!$U$2:$AC$460,3,FALSE)</f>
        <v>1432159</v>
      </c>
      <c r="E215" s="64">
        <f t="shared" si="15"/>
        <v>651546</v>
      </c>
      <c r="F215" s="64">
        <f t="shared" si="16"/>
        <v>325634.96932317241</v>
      </c>
      <c r="G215" s="65">
        <f t="shared" si="17"/>
        <v>325911.03067682759</v>
      </c>
      <c r="H215" s="65">
        <f t="shared" si="18"/>
        <v>325911.03067682759</v>
      </c>
      <c r="I215" s="66">
        <f t="shared" si="19"/>
        <v>0.41750653739667104</v>
      </c>
      <c r="J215" s="52"/>
    </row>
    <row r="216" spans="1:10" x14ac:dyDescent="0.25">
      <c r="A216" s="25" t="s">
        <v>560</v>
      </c>
      <c r="B216" s="62" t="s">
        <v>298</v>
      </c>
      <c r="C216" s="67">
        <v>0</v>
      </c>
      <c r="D216" s="63">
        <v>0</v>
      </c>
      <c r="E216" s="64">
        <f t="shared" si="15"/>
        <v>0</v>
      </c>
      <c r="F216" s="64">
        <f t="shared" si="16"/>
        <v>0</v>
      </c>
      <c r="G216" s="65">
        <f t="shared" si="17"/>
        <v>0</v>
      </c>
      <c r="H216" s="65">
        <f t="shared" si="18"/>
        <v>0</v>
      </c>
      <c r="I216" s="66" t="str">
        <f t="shared" si="19"/>
        <v/>
      </c>
      <c r="J216" s="52"/>
    </row>
    <row r="217" spans="1:10" x14ac:dyDescent="0.25">
      <c r="A217" s="25" t="s">
        <v>561</v>
      </c>
      <c r="B217" s="62" t="s">
        <v>298</v>
      </c>
      <c r="C217" s="67">
        <v>0</v>
      </c>
      <c r="D217" s="63">
        <v>0</v>
      </c>
      <c r="E217" s="64">
        <f t="shared" si="15"/>
        <v>0</v>
      </c>
      <c r="F217" s="64">
        <f t="shared" si="16"/>
        <v>0</v>
      </c>
      <c r="G217" s="65">
        <f t="shared" si="17"/>
        <v>0</v>
      </c>
      <c r="H217" s="65">
        <f t="shared" si="18"/>
        <v>0</v>
      </c>
      <c r="I217" s="66" t="str">
        <f t="shared" si="19"/>
        <v/>
      </c>
      <c r="J217" s="52"/>
    </row>
    <row r="218" spans="1:10" x14ac:dyDescent="0.25">
      <c r="A218" s="25" t="s">
        <v>562</v>
      </c>
      <c r="B218" s="62" t="s">
        <v>298</v>
      </c>
      <c r="C218" s="67">
        <v>0</v>
      </c>
      <c r="D218" s="63">
        <v>0</v>
      </c>
      <c r="E218" s="64">
        <f t="shared" si="15"/>
        <v>0</v>
      </c>
      <c r="F218" s="64">
        <f t="shared" si="16"/>
        <v>0</v>
      </c>
      <c r="G218" s="65">
        <f t="shared" si="17"/>
        <v>0</v>
      </c>
      <c r="H218" s="65">
        <f t="shared" si="18"/>
        <v>0</v>
      </c>
      <c r="I218" s="66" t="str">
        <f t="shared" si="19"/>
        <v/>
      </c>
      <c r="J218" s="52"/>
    </row>
    <row r="219" spans="1:10" x14ac:dyDescent="0.25">
      <c r="A219" s="25" t="s">
        <v>563</v>
      </c>
      <c r="B219" s="62" t="s">
        <v>298</v>
      </c>
      <c r="C219" s="63">
        <f>VLOOKUP($A219,RAW!$U$2:$AC$460,2,FALSE)</f>
        <v>68198</v>
      </c>
      <c r="D219" s="63">
        <f>VLOOKUP($A219,RAW!$U$2:$AC$460,3,FALSE)</f>
        <v>192168</v>
      </c>
      <c r="E219" s="64">
        <f t="shared" si="15"/>
        <v>123970</v>
      </c>
      <c r="F219" s="64">
        <f t="shared" si="16"/>
        <v>28448.992827305865</v>
      </c>
      <c r="G219" s="65">
        <f t="shared" si="17"/>
        <v>95521.007172694139</v>
      </c>
      <c r="H219" s="65">
        <f t="shared" si="18"/>
        <v>95521.007172694139</v>
      </c>
      <c r="I219" s="66">
        <f t="shared" si="19"/>
        <v>1.4006423527477951</v>
      </c>
      <c r="J219" s="52"/>
    </row>
    <row r="220" spans="1:10" x14ac:dyDescent="0.25">
      <c r="A220" s="25" t="s">
        <v>564</v>
      </c>
      <c r="B220" s="62" t="s">
        <v>298</v>
      </c>
      <c r="C220" s="67">
        <v>0</v>
      </c>
      <c r="D220" s="63">
        <v>0</v>
      </c>
      <c r="E220" s="64">
        <f t="shared" si="15"/>
        <v>0</v>
      </c>
      <c r="F220" s="64">
        <f t="shared" si="16"/>
        <v>0</v>
      </c>
      <c r="G220" s="65">
        <f t="shared" si="17"/>
        <v>0</v>
      </c>
      <c r="H220" s="65">
        <f t="shared" si="18"/>
        <v>0</v>
      </c>
      <c r="I220" s="66" t="str">
        <f t="shared" si="19"/>
        <v/>
      </c>
      <c r="J220" s="52"/>
    </row>
    <row r="221" spans="1:10" x14ac:dyDescent="0.25">
      <c r="A221" s="25" t="s">
        <v>349</v>
      </c>
      <c r="B221" s="62" t="s">
        <v>298</v>
      </c>
      <c r="C221" s="63">
        <f>VLOOKUP($A221,RAW!$U$2:$AC$460,2,FALSE)</f>
        <v>139201</v>
      </c>
      <c r="D221" s="63">
        <f>VLOOKUP($A221,RAW!$U$2:$AC$460,3,FALSE)</f>
        <v>270844</v>
      </c>
      <c r="E221" s="64">
        <f t="shared" si="15"/>
        <v>131643</v>
      </c>
      <c r="F221" s="64">
        <f t="shared" si="16"/>
        <v>58068.099512504821</v>
      </c>
      <c r="G221" s="65">
        <f t="shared" si="17"/>
        <v>73574.900487495179</v>
      </c>
      <c r="H221" s="65">
        <f t="shared" si="18"/>
        <v>73574.900487495179</v>
      </c>
      <c r="I221" s="66">
        <f t="shared" si="19"/>
        <v>0.52855152252853921</v>
      </c>
      <c r="J221" s="52"/>
    </row>
    <row r="222" spans="1:10" x14ac:dyDescent="0.25">
      <c r="A222" s="25" t="s">
        <v>565</v>
      </c>
      <c r="B222" s="62" t="s">
        <v>298</v>
      </c>
      <c r="C222" s="67">
        <v>0</v>
      </c>
      <c r="D222" s="63">
        <v>0</v>
      </c>
      <c r="E222" s="64">
        <f t="shared" si="15"/>
        <v>0</v>
      </c>
      <c r="F222" s="64">
        <f t="shared" si="16"/>
        <v>0</v>
      </c>
      <c r="G222" s="65">
        <f t="shared" si="17"/>
        <v>0</v>
      </c>
      <c r="H222" s="65">
        <f t="shared" si="18"/>
        <v>0</v>
      </c>
      <c r="I222" s="66" t="str">
        <f t="shared" si="19"/>
        <v/>
      </c>
      <c r="J222" s="52"/>
    </row>
    <row r="223" spans="1:10" x14ac:dyDescent="0.25">
      <c r="A223" s="25" t="s">
        <v>566</v>
      </c>
      <c r="B223" s="62" t="s">
        <v>298</v>
      </c>
      <c r="C223" s="67">
        <v>0</v>
      </c>
      <c r="D223" s="63">
        <v>0</v>
      </c>
      <c r="E223" s="64">
        <f t="shared" si="15"/>
        <v>0</v>
      </c>
      <c r="F223" s="64">
        <f t="shared" si="16"/>
        <v>0</v>
      </c>
      <c r="G223" s="65">
        <f t="shared" si="17"/>
        <v>0</v>
      </c>
      <c r="H223" s="65">
        <f t="shared" si="18"/>
        <v>0</v>
      </c>
      <c r="I223" s="66" t="str">
        <f t="shared" si="19"/>
        <v/>
      </c>
      <c r="J223" s="52"/>
    </row>
    <row r="224" spans="1:10" x14ac:dyDescent="0.25">
      <c r="A224" s="25" t="s">
        <v>567</v>
      </c>
      <c r="B224" s="62" t="s">
        <v>298</v>
      </c>
      <c r="C224" s="67">
        <v>0</v>
      </c>
      <c r="D224" s="63">
        <v>0</v>
      </c>
      <c r="E224" s="64">
        <f t="shared" si="15"/>
        <v>0</v>
      </c>
      <c r="F224" s="64">
        <f t="shared" si="16"/>
        <v>0</v>
      </c>
      <c r="G224" s="65">
        <f t="shared" si="17"/>
        <v>0</v>
      </c>
      <c r="H224" s="65">
        <f t="shared" si="18"/>
        <v>0</v>
      </c>
      <c r="I224" s="66" t="str">
        <f t="shared" si="19"/>
        <v/>
      </c>
      <c r="J224" s="52"/>
    </row>
    <row r="225" spans="1:10" x14ac:dyDescent="0.25">
      <c r="A225" s="25" t="s">
        <v>568</v>
      </c>
      <c r="B225" s="62" t="s">
        <v>298</v>
      </c>
      <c r="C225" s="67">
        <v>0</v>
      </c>
      <c r="D225" s="63">
        <v>0</v>
      </c>
      <c r="E225" s="64">
        <f t="shared" si="15"/>
        <v>0</v>
      </c>
      <c r="F225" s="64">
        <f t="shared" si="16"/>
        <v>0</v>
      </c>
      <c r="G225" s="65">
        <f t="shared" si="17"/>
        <v>0</v>
      </c>
      <c r="H225" s="65">
        <f t="shared" si="18"/>
        <v>0</v>
      </c>
      <c r="I225" s="66" t="str">
        <f t="shared" si="19"/>
        <v/>
      </c>
      <c r="J225" s="52"/>
    </row>
    <row r="226" spans="1:10" x14ac:dyDescent="0.25">
      <c r="A226" s="25" t="s">
        <v>569</v>
      </c>
      <c r="B226" s="62" t="s">
        <v>298</v>
      </c>
      <c r="C226" s="67">
        <v>0</v>
      </c>
      <c r="D226" s="63">
        <v>0</v>
      </c>
      <c r="E226" s="64">
        <f t="shared" si="15"/>
        <v>0</v>
      </c>
      <c r="F226" s="64">
        <f t="shared" si="16"/>
        <v>0</v>
      </c>
      <c r="G226" s="65">
        <f t="shared" si="17"/>
        <v>0</v>
      </c>
      <c r="H226" s="65">
        <f t="shared" si="18"/>
        <v>0</v>
      </c>
      <c r="I226" s="66" t="str">
        <f t="shared" si="19"/>
        <v/>
      </c>
      <c r="J226" s="52"/>
    </row>
    <row r="227" spans="1:10" x14ac:dyDescent="0.25">
      <c r="A227" s="25" t="s">
        <v>570</v>
      </c>
      <c r="B227" s="62" t="s">
        <v>298</v>
      </c>
      <c r="C227" s="67">
        <v>0</v>
      </c>
      <c r="D227" s="63">
        <v>0</v>
      </c>
      <c r="E227" s="64">
        <f t="shared" si="15"/>
        <v>0</v>
      </c>
      <c r="F227" s="64">
        <f t="shared" si="16"/>
        <v>0</v>
      </c>
      <c r="G227" s="65">
        <f t="shared" si="17"/>
        <v>0</v>
      </c>
      <c r="H227" s="65">
        <f t="shared" si="18"/>
        <v>0</v>
      </c>
      <c r="I227" s="66" t="str">
        <f t="shared" si="19"/>
        <v/>
      </c>
      <c r="J227" s="52"/>
    </row>
    <row r="228" spans="1:10" x14ac:dyDescent="0.25">
      <c r="A228" s="25" t="s">
        <v>350</v>
      </c>
      <c r="B228" s="62" t="s">
        <v>298</v>
      </c>
      <c r="C228" s="63">
        <f>VLOOKUP($A228,RAW!$U$2:$AC$460,2,FALSE)</f>
        <v>71458</v>
      </c>
      <c r="D228" s="63">
        <f>VLOOKUP($A228,RAW!$U$2:$AC$460,3,FALSE)</f>
        <v>114055</v>
      </c>
      <c r="E228" s="64">
        <f t="shared" si="15"/>
        <v>42597</v>
      </c>
      <c r="F228" s="64">
        <f t="shared" si="16"/>
        <v>29808.91125038304</v>
      </c>
      <c r="G228" s="65">
        <f t="shared" si="17"/>
        <v>12788.08874961696</v>
      </c>
      <c r="H228" s="65">
        <f t="shared" si="18"/>
        <v>12788.08874961696</v>
      </c>
      <c r="I228" s="66">
        <f t="shared" si="19"/>
        <v>0.1789595111760329</v>
      </c>
      <c r="J228" s="52"/>
    </row>
    <row r="229" spans="1:10" x14ac:dyDescent="0.25">
      <c r="A229" s="25" t="s">
        <v>571</v>
      </c>
      <c r="B229" s="62" t="s">
        <v>298</v>
      </c>
      <c r="C229" s="67">
        <v>0</v>
      </c>
      <c r="D229" s="63">
        <v>0</v>
      </c>
      <c r="E229" s="64">
        <f t="shared" si="15"/>
        <v>0</v>
      </c>
      <c r="F229" s="64">
        <f t="shared" si="16"/>
        <v>0</v>
      </c>
      <c r="G229" s="65">
        <f t="shared" si="17"/>
        <v>0</v>
      </c>
      <c r="H229" s="65">
        <f t="shared" si="18"/>
        <v>0</v>
      </c>
      <c r="I229" s="66" t="str">
        <f t="shared" si="19"/>
        <v/>
      </c>
      <c r="J229" s="52"/>
    </row>
    <row r="230" spans="1:10" x14ac:dyDescent="0.25">
      <c r="A230" s="25" t="s">
        <v>572</v>
      </c>
      <c r="B230" s="62" t="s">
        <v>298</v>
      </c>
      <c r="C230" s="67">
        <v>0</v>
      </c>
      <c r="D230" s="63">
        <v>0</v>
      </c>
      <c r="E230" s="64">
        <f t="shared" si="15"/>
        <v>0</v>
      </c>
      <c r="F230" s="64">
        <f t="shared" si="16"/>
        <v>0</v>
      </c>
      <c r="G230" s="65">
        <f t="shared" si="17"/>
        <v>0</v>
      </c>
      <c r="H230" s="65">
        <f t="shared" si="18"/>
        <v>0</v>
      </c>
      <c r="I230" s="66" t="str">
        <f t="shared" si="19"/>
        <v/>
      </c>
      <c r="J230" s="52"/>
    </row>
    <row r="231" spans="1:10" x14ac:dyDescent="0.25">
      <c r="A231" s="25" t="s">
        <v>573</v>
      </c>
      <c r="B231" s="62" t="s">
        <v>298</v>
      </c>
      <c r="C231" s="63">
        <f>VLOOKUP($A231,RAW!$U$2:$AC$460,2,FALSE)</f>
        <v>15299</v>
      </c>
      <c r="D231" s="63">
        <f>VLOOKUP($A231,RAW!$U$2:$AC$460,3,FALSE)</f>
        <v>46833</v>
      </c>
      <c r="E231" s="64">
        <f t="shared" si="15"/>
        <v>31534</v>
      </c>
      <c r="F231" s="64">
        <f t="shared" si="16"/>
        <v>6382.0220719808849</v>
      </c>
      <c r="G231" s="65">
        <f t="shared" si="17"/>
        <v>25151.977928019114</v>
      </c>
      <c r="H231" s="65">
        <f t="shared" si="18"/>
        <v>25151.977928019114</v>
      </c>
      <c r="I231" s="66">
        <f t="shared" si="19"/>
        <v>1.6440275787972491</v>
      </c>
      <c r="J231" s="52"/>
    </row>
    <row r="232" spans="1:10" x14ac:dyDescent="0.25">
      <c r="A232" s="25" t="s">
        <v>574</v>
      </c>
      <c r="B232" s="62" t="s">
        <v>298</v>
      </c>
      <c r="C232" s="67">
        <v>0</v>
      </c>
      <c r="D232" s="63">
        <v>0</v>
      </c>
      <c r="E232" s="64">
        <f t="shared" si="15"/>
        <v>0</v>
      </c>
      <c r="F232" s="64">
        <f t="shared" si="16"/>
        <v>0</v>
      </c>
      <c r="G232" s="65">
        <f t="shared" si="17"/>
        <v>0</v>
      </c>
      <c r="H232" s="65">
        <f t="shared" si="18"/>
        <v>0</v>
      </c>
      <c r="I232" s="66" t="str">
        <f t="shared" si="19"/>
        <v/>
      </c>
      <c r="J232" s="52"/>
    </row>
    <row r="233" spans="1:10" x14ac:dyDescent="0.25">
      <c r="A233" s="25" t="s">
        <v>575</v>
      </c>
      <c r="B233" s="62" t="s">
        <v>298</v>
      </c>
      <c r="C233" s="67">
        <v>0</v>
      </c>
      <c r="D233" s="63">
        <v>0</v>
      </c>
      <c r="E233" s="64">
        <f t="shared" si="15"/>
        <v>0</v>
      </c>
      <c r="F233" s="64">
        <f t="shared" si="16"/>
        <v>0</v>
      </c>
      <c r="G233" s="65">
        <f t="shared" si="17"/>
        <v>0</v>
      </c>
      <c r="H233" s="65">
        <f t="shared" si="18"/>
        <v>0</v>
      </c>
      <c r="I233" s="66" t="str">
        <f t="shared" si="19"/>
        <v/>
      </c>
      <c r="J233" s="52"/>
    </row>
    <row r="234" spans="1:10" x14ac:dyDescent="0.25">
      <c r="A234" s="25" t="s">
        <v>576</v>
      </c>
      <c r="B234" s="62" t="s">
        <v>298</v>
      </c>
      <c r="C234" s="67">
        <v>0</v>
      </c>
      <c r="D234" s="63">
        <v>0</v>
      </c>
      <c r="E234" s="64">
        <f t="shared" si="15"/>
        <v>0</v>
      </c>
      <c r="F234" s="64">
        <f t="shared" si="16"/>
        <v>0</v>
      </c>
      <c r="G234" s="65">
        <f t="shared" si="17"/>
        <v>0</v>
      </c>
      <c r="H234" s="65">
        <f t="shared" si="18"/>
        <v>0</v>
      </c>
      <c r="I234" s="66" t="str">
        <f t="shared" si="19"/>
        <v/>
      </c>
      <c r="J234" s="52"/>
    </row>
    <row r="235" spans="1:10" x14ac:dyDescent="0.25">
      <c r="A235" s="25" t="s">
        <v>577</v>
      </c>
      <c r="B235" s="62" t="s">
        <v>298</v>
      </c>
      <c r="C235" s="63">
        <f>VLOOKUP($A235,RAW!$U$2:$AC$460,2,FALSE)</f>
        <v>55195</v>
      </c>
      <c r="D235" s="63">
        <f>VLOOKUP($A235,RAW!$U$2:$AC$460,3,FALSE)</f>
        <v>121854</v>
      </c>
      <c r="E235" s="64">
        <f t="shared" si="15"/>
        <v>66659</v>
      </c>
      <c r="F235" s="64">
        <f t="shared" si="16"/>
        <v>23024.753791946205</v>
      </c>
      <c r="G235" s="65">
        <f t="shared" si="17"/>
        <v>43634.246208053795</v>
      </c>
      <c r="H235" s="65">
        <f t="shared" si="18"/>
        <v>43634.246208053795</v>
      </c>
      <c r="I235" s="66">
        <f t="shared" si="19"/>
        <v>0.79054708230915471</v>
      </c>
      <c r="J235" s="52"/>
    </row>
    <row r="236" spans="1:10" x14ac:dyDescent="0.25">
      <c r="A236" s="25" t="s">
        <v>351</v>
      </c>
      <c r="B236" s="62" t="s">
        <v>298</v>
      </c>
      <c r="C236" s="67">
        <v>0</v>
      </c>
      <c r="D236" s="63">
        <v>0</v>
      </c>
      <c r="E236" s="64">
        <f t="shared" si="15"/>
        <v>0</v>
      </c>
      <c r="F236" s="64">
        <f t="shared" si="16"/>
        <v>0</v>
      </c>
      <c r="G236" s="65">
        <f t="shared" si="17"/>
        <v>0</v>
      </c>
      <c r="H236" s="65">
        <f t="shared" si="18"/>
        <v>0</v>
      </c>
      <c r="I236" s="66" t="str">
        <f t="shared" si="19"/>
        <v/>
      </c>
      <c r="J236" s="52"/>
    </row>
    <row r="237" spans="1:10" x14ac:dyDescent="0.25">
      <c r="A237" s="25" t="s">
        <v>578</v>
      </c>
      <c r="B237" s="62" t="s">
        <v>298</v>
      </c>
      <c r="C237" s="67">
        <v>0</v>
      </c>
      <c r="D237" s="63">
        <v>0</v>
      </c>
      <c r="E237" s="64">
        <f t="shared" si="15"/>
        <v>0</v>
      </c>
      <c r="F237" s="64">
        <f t="shared" si="16"/>
        <v>0</v>
      </c>
      <c r="G237" s="65">
        <f t="shared" si="17"/>
        <v>0</v>
      </c>
      <c r="H237" s="65">
        <f t="shared" si="18"/>
        <v>0</v>
      </c>
      <c r="I237" s="66" t="str">
        <f t="shared" si="19"/>
        <v/>
      </c>
      <c r="J237" s="52"/>
    </row>
    <row r="238" spans="1:10" x14ac:dyDescent="0.25">
      <c r="A238" s="25" t="s">
        <v>579</v>
      </c>
      <c r="B238" s="62" t="s">
        <v>299</v>
      </c>
      <c r="C238" s="63">
        <f>VLOOKUP($A238,RAW!$U$2:$AC$460,2,FALSE)</f>
        <v>60924</v>
      </c>
      <c r="D238" s="63">
        <f>VLOOKUP($A238,RAW!$U$2:$AC$460,3,FALSE)</f>
        <v>93141</v>
      </c>
      <c r="E238" s="64">
        <f t="shared" si="15"/>
        <v>32217</v>
      </c>
      <c r="F238" s="64">
        <f t="shared" si="16"/>
        <v>25414.622701703607</v>
      </c>
      <c r="G238" s="65">
        <f t="shared" si="17"/>
        <v>6802.3772982963928</v>
      </c>
      <c r="H238" s="65">
        <f t="shared" si="18"/>
        <v>6802.3772982963928</v>
      </c>
      <c r="I238" s="66">
        <f t="shared" si="19"/>
        <v>0.11165349120701847</v>
      </c>
      <c r="J238" s="52"/>
    </row>
    <row r="239" spans="1:10" x14ac:dyDescent="0.25">
      <c r="A239" s="25" t="s">
        <v>580</v>
      </c>
      <c r="B239" s="62" t="s">
        <v>298</v>
      </c>
      <c r="C239" s="67">
        <v>0</v>
      </c>
      <c r="D239" s="63">
        <v>0</v>
      </c>
      <c r="E239" s="64">
        <f t="shared" si="15"/>
        <v>0</v>
      </c>
      <c r="F239" s="64">
        <f t="shared" si="16"/>
        <v>0</v>
      </c>
      <c r="G239" s="65">
        <f t="shared" si="17"/>
        <v>0</v>
      </c>
      <c r="H239" s="65">
        <f t="shared" si="18"/>
        <v>0</v>
      </c>
      <c r="I239" s="66" t="str">
        <f t="shared" si="19"/>
        <v/>
      </c>
      <c r="J239" s="52"/>
    </row>
    <row r="240" spans="1:10" x14ac:dyDescent="0.25">
      <c r="A240" s="25" t="s">
        <v>581</v>
      </c>
      <c r="B240" s="62" t="s">
        <v>298</v>
      </c>
      <c r="C240" s="67">
        <v>0</v>
      </c>
      <c r="D240" s="63">
        <v>0</v>
      </c>
      <c r="E240" s="64">
        <f t="shared" si="15"/>
        <v>0</v>
      </c>
      <c r="F240" s="64">
        <f t="shared" si="16"/>
        <v>0</v>
      </c>
      <c r="G240" s="65">
        <f t="shared" si="17"/>
        <v>0</v>
      </c>
      <c r="H240" s="65">
        <f t="shared" si="18"/>
        <v>0</v>
      </c>
      <c r="I240" s="66" t="str">
        <f t="shared" si="19"/>
        <v/>
      </c>
      <c r="J240" s="52"/>
    </row>
    <row r="241" spans="1:10" x14ac:dyDescent="0.25">
      <c r="A241" s="25" t="s">
        <v>582</v>
      </c>
      <c r="B241" s="62" t="s">
        <v>298</v>
      </c>
      <c r="C241" s="63">
        <f>VLOOKUP($A241,RAW!$U$2:$AC$460,2,FALSE)</f>
        <v>77986</v>
      </c>
      <c r="D241" s="63">
        <f>VLOOKUP($A241,RAW!$U$2:$AC$460,3,FALSE)</f>
        <v>101884</v>
      </c>
      <c r="E241" s="64">
        <f t="shared" si="15"/>
        <v>23898</v>
      </c>
      <c r="F241" s="64">
        <f t="shared" si="16"/>
        <v>32532.085319661503</v>
      </c>
      <c r="G241" s="65">
        <f t="shared" si="17"/>
        <v>-8634.0853196615026</v>
      </c>
      <c r="H241" s="65">
        <f t="shared" si="18"/>
        <v>8634.0853196615026</v>
      </c>
      <c r="I241" s="66">
        <f t="shared" si="19"/>
        <v>-0.11071327314725082</v>
      </c>
      <c r="J241" s="52"/>
    </row>
    <row r="242" spans="1:10" x14ac:dyDescent="0.25">
      <c r="A242" s="25" t="s">
        <v>583</v>
      </c>
      <c r="B242" s="62" t="s">
        <v>298</v>
      </c>
      <c r="C242" s="63">
        <f>VLOOKUP($A242,RAW!$U$2:$AC$460,2,FALSE)</f>
        <v>35082</v>
      </c>
      <c r="D242" s="63">
        <f>VLOOKUP($A242,RAW!$U$2:$AC$460,3,FALSE)</f>
        <v>65174</v>
      </c>
      <c r="E242" s="64">
        <f t="shared" si="15"/>
        <v>30092</v>
      </c>
      <c r="F242" s="64">
        <f t="shared" si="16"/>
        <v>14634.557705028657</v>
      </c>
      <c r="G242" s="65">
        <f t="shared" si="17"/>
        <v>15457.442294971343</v>
      </c>
      <c r="H242" s="65">
        <f t="shared" si="18"/>
        <v>15457.442294971343</v>
      </c>
      <c r="I242" s="66">
        <f t="shared" si="19"/>
        <v>0.44060892466140306</v>
      </c>
      <c r="J242" s="52"/>
    </row>
    <row r="243" spans="1:10" x14ac:dyDescent="0.25">
      <c r="A243" s="25" t="s">
        <v>584</v>
      </c>
      <c r="B243" s="62" t="s">
        <v>298</v>
      </c>
      <c r="C243" s="67">
        <v>0</v>
      </c>
      <c r="D243" s="63">
        <v>0</v>
      </c>
      <c r="E243" s="64">
        <f t="shared" si="15"/>
        <v>0</v>
      </c>
      <c r="F243" s="64">
        <f t="shared" si="16"/>
        <v>0</v>
      </c>
      <c r="G243" s="65">
        <f t="shared" si="17"/>
        <v>0</v>
      </c>
      <c r="H243" s="65">
        <f t="shared" si="18"/>
        <v>0</v>
      </c>
      <c r="I243" s="66" t="str">
        <f t="shared" si="19"/>
        <v/>
      </c>
      <c r="J243" s="52"/>
    </row>
    <row r="244" spans="1:10" x14ac:dyDescent="0.25">
      <c r="A244" s="25" t="s">
        <v>585</v>
      </c>
      <c r="B244" s="62" t="s">
        <v>298</v>
      </c>
      <c r="C244" s="67">
        <v>0</v>
      </c>
      <c r="D244" s="63">
        <v>0</v>
      </c>
      <c r="E244" s="64">
        <f t="shared" si="15"/>
        <v>0</v>
      </c>
      <c r="F244" s="64">
        <f t="shared" si="16"/>
        <v>0</v>
      </c>
      <c r="G244" s="65">
        <f t="shared" si="17"/>
        <v>0</v>
      </c>
      <c r="H244" s="65">
        <f t="shared" si="18"/>
        <v>0</v>
      </c>
      <c r="I244" s="66" t="str">
        <f t="shared" si="19"/>
        <v/>
      </c>
      <c r="J244" s="52"/>
    </row>
    <row r="245" spans="1:10" x14ac:dyDescent="0.25">
      <c r="A245" s="25" t="s">
        <v>586</v>
      </c>
      <c r="B245" s="62" t="s">
        <v>298</v>
      </c>
      <c r="C245" s="63">
        <f>VLOOKUP($A245,RAW!$U$2:$AC$460,2,FALSE)</f>
        <v>172531</v>
      </c>
      <c r="D245" s="63">
        <f>VLOOKUP($A245,RAW!$U$2:$AC$460,3,FALSE)</f>
        <v>237767</v>
      </c>
      <c r="E245" s="64">
        <f t="shared" si="15"/>
        <v>65236</v>
      </c>
      <c r="F245" s="64">
        <f t="shared" si="16"/>
        <v>71971.805353352116</v>
      </c>
      <c r="G245" s="65">
        <f t="shared" si="17"/>
        <v>-6735.8053533521161</v>
      </c>
      <c r="H245" s="65">
        <f t="shared" si="18"/>
        <v>6735.8053533521161</v>
      </c>
      <c r="I245" s="66">
        <f t="shared" si="19"/>
        <v>-3.9041130888664156E-2</v>
      </c>
      <c r="J245" s="52"/>
    </row>
    <row r="246" spans="1:10" x14ac:dyDescent="0.25">
      <c r="A246" s="25" t="s">
        <v>587</v>
      </c>
      <c r="B246" s="62" t="s">
        <v>298</v>
      </c>
      <c r="C246" s="67">
        <v>0</v>
      </c>
      <c r="D246" s="63">
        <v>0</v>
      </c>
      <c r="E246" s="64">
        <f t="shared" si="15"/>
        <v>0</v>
      </c>
      <c r="F246" s="64">
        <f t="shared" si="16"/>
        <v>0</v>
      </c>
      <c r="G246" s="65">
        <f t="shared" si="17"/>
        <v>0</v>
      </c>
      <c r="H246" s="65">
        <f t="shared" si="18"/>
        <v>0</v>
      </c>
      <c r="I246" s="66" t="str">
        <f t="shared" si="19"/>
        <v/>
      </c>
      <c r="J246" s="52"/>
    </row>
    <row r="247" spans="1:10" x14ac:dyDescent="0.25">
      <c r="A247" s="25" t="s">
        <v>352</v>
      </c>
      <c r="B247" s="62" t="s">
        <v>298</v>
      </c>
      <c r="C247" s="63">
        <f>VLOOKUP($A247,RAW!$U$2:$AC$460,2,FALSE)</f>
        <v>58431</v>
      </c>
      <c r="D247" s="63">
        <f>VLOOKUP($A247,RAW!$U$2:$AC$460,3,FALSE)</f>
        <v>88131</v>
      </c>
      <c r="E247" s="64">
        <f t="shared" si="15"/>
        <v>29700</v>
      </c>
      <c r="F247" s="64">
        <f t="shared" si="16"/>
        <v>24374.66054565103</v>
      </c>
      <c r="G247" s="65">
        <f t="shared" si="17"/>
        <v>5325.3394543489703</v>
      </c>
      <c r="H247" s="65">
        <f t="shared" si="18"/>
        <v>5325.3394543489703</v>
      </c>
      <c r="I247" s="66">
        <f t="shared" si="19"/>
        <v>9.1138940876400718E-2</v>
      </c>
      <c r="J247" s="52"/>
    </row>
    <row r="248" spans="1:10" x14ac:dyDescent="0.25">
      <c r="A248" s="25" t="s">
        <v>588</v>
      </c>
      <c r="B248" s="62" t="s">
        <v>298</v>
      </c>
      <c r="C248" s="67">
        <v>0</v>
      </c>
      <c r="D248" s="63">
        <v>0</v>
      </c>
      <c r="E248" s="64">
        <f t="shared" si="15"/>
        <v>0</v>
      </c>
      <c r="F248" s="64">
        <f t="shared" si="16"/>
        <v>0</v>
      </c>
      <c r="G248" s="65">
        <f t="shared" si="17"/>
        <v>0</v>
      </c>
      <c r="H248" s="65">
        <f t="shared" si="18"/>
        <v>0</v>
      </c>
      <c r="I248" s="66" t="str">
        <f t="shared" si="19"/>
        <v/>
      </c>
      <c r="J248" s="52"/>
    </row>
    <row r="249" spans="1:10" x14ac:dyDescent="0.25">
      <c r="A249" s="25" t="s">
        <v>589</v>
      </c>
      <c r="B249" s="62" t="s">
        <v>299</v>
      </c>
      <c r="C249" s="63">
        <f>VLOOKUP($A249,RAW!$U$2:$AC$460,2,FALSE)</f>
        <v>309189</v>
      </c>
      <c r="D249" s="63">
        <f>VLOOKUP($A249,RAW!$U$2:$AC$460,3,FALSE)</f>
        <v>336148</v>
      </c>
      <c r="E249" s="64">
        <f t="shared" si="15"/>
        <v>26959</v>
      </c>
      <c r="F249" s="64">
        <f t="shared" si="16"/>
        <v>128979.08506527865</v>
      </c>
      <c r="G249" s="65">
        <f t="shared" si="17"/>
        <v>-102020.08506527865</v>
      </c>
      <c r="H249" s="65">
        <f t="shared" si="18"/>
        <v>102020.08506527865</v>
      </c>
      <c r="I249" s="66">
        <f t="shared" si="19"/>
        <v>-0.32996026723227101</v>
      </c>
      <c r="J249" s="52"/>
    </row>
    <row r="250" spans="1:10" x14ac:dyDescent="0.25">
      <c r="A250" s="25" t="s">
        <v>590</v>
      </c>
      <c r="B250" s="62" t="s">
        <v>298</v>
      </c>
      <c r="C250" s="67">
        <v>0</v>
      </c>
      <c r="D250" s="63">
        <v>0</v>
      </c>
      <c r="E250" s="64">
        <f t="shared" si="15"/>
        <v>0</v>
      </c>
      <c r="F250" s="64">
        <f t="shared" si="16"/>
        <v>0</v>
      </c>
      <c r="G250" s="65">
        <f t="shared" si="17"/>
        <v>0</v>
      </c>
      <c r="H250" s="65">
        <f t="shared" si="18"/>
        <v>0</v>
      </c>
      <c r="I250" s="66" t="str">
        <f t="shared" si="19"/>
        <v/>
      </c>
      <c r="J250" s="52"/>
    </row>
    <row r="251" spans="1:10" x14ac:dyDescent="0.25">
      <c r="A251" s="25" t="s">
        <v>591</v>
      </c>
      <c r="B251" s="62" t="s">
        <v>298</v>
      </c>
      <c r="C251" s="67">
        <v>0</v>
      </c>
      <c r="D251" s="63">
        <v>0</v>
      </c>
      <c r="E251" s="64">
        <f t="shared" si="15"/>
        <v>0</v>
      </c>
      <c r="F251" s="64">
        <f t="shared" si="16"/>
        <v>0</v>
      </c>
      <c r="G251" s="65">
        <f t="shared" si="17"/>
        <v>0</v>
      </c>
      <c r="H251" s="65">
        <f t="shared" si="18"/>
        <v>0</v>
      </c>
      <c r="I251" s="66" t="str">
        <f t="shared" si="19"/>
        <v/>
      </c>
      <c r="J251" s="52"/>
    </row>
    <row r="252" spans="1:10" x14ac:dyDescent="0.25">
      <c r="A252" s="25" t="s">
        <v>592</v>
      </c>
      <c r="B252" s="62" t="s">
        <v>298</v>
      </c>
      <c r="C252" s="63">
        <f>VLOOKUP($A252,RAW!$U$2:$AC$460,2,FALSE)</f>
        <v>1680694</v>
      </c>
      <c r="D252" s="63">
        <f>VLOOKUP($A252,RAW!$U$2:$AC$460,3,FALSE)</f>
        <v>2478267</v>
      </c>
      <c r="E252" s="64">
        <f t="shared" si="15"/>
        <v>797573</v>
      </c>
      <c r="F252" s="64">
        <f t="shared" si="16"/>
        <v>701106.36017032759</v>
      </c>
      <c r="G252" s="65">
        <f t="shared" si="17"/>
        <v>96466.639829672407</v>
      </c>
      <c r="H252" s="65">
        <f t="shared" si="18"/>
        <v>96466.639829672407</v>
      </c>
      <c r="I252" s="66">
        <f t="shared" si="19"/>
        <v>5.7396908556627442E-2</v>
      </c>
      <c r="J252" s="52"/>
    </row>
    <row r="253" spans="1:10" x14ac:dyDescent="0.25">
      <c r="A253" s="25" t="s">
        <v>593</v>
      </c>
      <c r="B253" s="62" t="s">
        <v>298</v>
      </c>
      <c r="C253" s="67">
        <v>0</v>
      </c>
      <c r="D253" s="63">
        <v>0</v>
      </c>
      <c r="E253" s="64">
        <f t="shared" si="15"/>
        <v>0</v>
      </c>
      <c r="F253" s="64">
        <f t="shared" si="16"/>
        <v>0</v>
      </c>
      <c r="G253" s="65">
        <f t="shared" si="17"/>
        <v>0</v>
      </c>
      <c r="H253" s="65">
        <f t="shared" si="18"/>
        <v>0</v>
      </c>
      <c r="I253" s="66" t="str">
        <f t="shared" si="19"/>
        <v/>
      </c>
      <c r="J253" s="52"/>
    </row>
    <row r="254" spans="1:10" x14ac:dyDescent="0.25">
      <c r="A254" s="25" t="s">
        <v>594</v>
      </c>
      <c r="B254" s="62" t="s">
        <v>298</v>
      </c>
      <c r="C254" s="67">
        <v>0</v>
      </c>
      <c r="D254" s="63">
        <v>0</v>
      </c>
      <c r="E254" s="64">
        <f t="shared" si="15"/>
        <v>0</v>
      </c>
      <c r="F254" s="64">
        <f t="shared" si="16"/>
        <v>0</v>
      </c>
      <c r="G254" s="65">
        <f t="shared" si="17"/>
        <v>0</v>
      </c>
      <c r="H254" s="65">
        <f t="shared" si="18"/>
        <v>0</v>
      </c>
      <c r="I254" s="66" t="str">
        <f t="shared" si="19"/>
        <v/>
      </c>
      <c r="J254" s="52"/>
    </row>
    <row r="255" spans="1:10" x14ac:dyDescent="0.25">
      <c r="A255" s="25" t="s">
        <v>595</v>
      </c>
      <c r="B255" s="62" t="s">
        <v>298</v>
      </c>
      <c r="C255" s="67">
        <v>0</v>
      </c>
      <c r="D255" s="63">
        <v>0</v>
      </c>
      <c r="E255" s="64">
        <f t="shared" si="15"/>
        <v>0</v>
      </c>
      <c r="F255" s="64">
        <f t="shared" si="16"/>
        <v>0</v>
      </c>
      <c r="G255" s="65">
        <f t="shared" si="17"/>
        <v>0</v>
      </c>
      <c r="H255" s="65">
        <f t="shared" si="18"/>
        <v>0</v>
      </c>
      <c r="I255" s="66" t="str">
        <f t="shared" si="19"/>
        <v/>
      </c>
      <c r="J255" s="52"/>
    </row>
    <row r="256" spans="1:10" x14ac:dyDescent="0.25">
      <c r="A256" s="25" t="s">
        <v>596</v>
      </c>
      <c r="B256" s="62" t="s">
        <v>298</v>
      </c>
      <c r="C256" s="67">
        <v>0</v>
      </c>
      <c r="D256" s="63">
        <v>0</v>
      </c>
      <c r="E256" s="64">
        <f t="shared" si="15"/>
        <v>0</v>
      </c>
      <c r="F256" s="64">
        <f t="shared" si="16"/>
        <v>0</v>
      </c>
      <c r="G256" s="65">
        <f t="shared" si="17"/>
        <v>0</v>
      </c>
      <c r="H256" s="65">
        <f t="shared" si="18"/>
        <v>0</v>
      </c>
      <c r="I256" s="66" t="str">
        <f t="shared" si="19"/>
        <v/>
      </c>
      <c r="J256" s="52"/>
    </row>
    <row r="257" spans="1:10" x14ac:dyDescent="0.25">
      <c r="A257" s="25" t="s">
        <v>597</v>
      </c>
      <c r="B257" s="62" t="s">
        <v>299</v>
      </c>
      <c r="C257" s="63">
        <f>VLOOKUP($A257,RAW!$U$2:$AC$460,2,FALSE)</f>
        <v>20076</v>
      </c>
      <c r="D257" s="63">
        <f>VLOOKUP($A257,RAW!$U$2:$AC$460,3,FALSE)</f>
        <v>8573</v>
      </c>
      <c r="E257" s="64">
        <f t="shared" si="15"/>
        <v>-11503</v>
      </c>
      <c r="F257" s="64">
        <f t="shared" si="16"/>
        <v>8374.7614299685119</v>
      </c>
      <c r="G257" s="65">
        <f t="shared" si="17"/>
        <v>-19877.761429968512</v>
      </c>
      <c r="H257" s="65">
        <f t="shared" si="18"/>
        <v>19877.761429968512</v>
      </c>
      <c r="I257" s="66">
        <f t="shared" si="19"/>
        <v>-0.99012559424031243</v>
      </c>
      <c r="J257" s="52"/>
    </row>
    <row r="258" spans="1:10" x14ac:dyDescent="0.25">
      <c r="A258" s="25" t="s">
        <v>598</v>
      </c>
      <c r="B258" s="62" t="s">
        <v>298</v>
      </c>
      <c r="C258" s="63">
        <f>VLOOKUP($A258,RAW!$U$2:$AC$460,2,FALSE)</f>
        <v>3154604</v>
      </c>
      <c r="D258" s="63">
        <f>VLOOKUP($A258,RAW!$U$2:$AC$460,3,FALSE)</f>
        <v>4390020</v>
      </c>
      <c r="E258" s="64">
        <f t="shared" si="15"/>
        <v>1235416</v>
      </c>
      <c r="F258" s="64">
        <f t="shared" si="16"/>
        <v>1315952.177028511</v>
      </c>
      <c r="G258" s="65">
        <f t="shared" si="17"/>
        <v>-80536.177028510952</v>
      </c>
      <c r="H258" s="65">
        <f t="shared" si="18"/>
        <v>80536.177028510952</v>
      </c>
      <c r="I258" s="66">
        <f t="shared" si="19"/>
        <v>-2.5529726402588392E-2</v>
      </c>
      <c r="J258" s="52"/>
    </row>
    <row r="259" spans="1:10" x14ac:dyDescent="0.25">
      <c r="A259" s="25" t="s">
        <v>599</v>
      </c>
      <c r="B259" s="62" t="s">
        <v>299</v>
      </c>
      <c r="C259" s="63">
        <f>VLOOKUP($A259,RAW!$U$2:$AC$460,2,FALSE)</f>
        <v>157421</v>
      </c>
      <c r="D259" s="63">
        <f>VLOOKUP($A259,RAW!$U$2:$AC$460,3,FALSE)</f>
        <v>490145</v>
      </c>
      <c r="E259" s="64">
        <f t="shared" ref="E259:E322" si="20">D259-C259</f>
        <v>332724</v>
      </c>
      <c r="F259" s="64">
        <f t="shared" ref="F259:F322" si="21">IF(C259=0,0,+C259*E$463)</f>
        <v>65668.625177678477</v>
      </c>
      <c r="G259" s="65">
        <f t="shared" ref="G259:G322" si="22">IF(C259=0,0,+E259-F259)</f>
        <v>267055.37482232152</v>
      </c>
      <c r="H259" s="65">
        <f t="shared" ref="H259:H322" si="23">ABS(G259)</f>
        <v>267055.37482232152</v>
      </c>
      <c r="I259" s="66">
        <f t="shared" si="19"/>
        <v>1.6964405944716494</v>
      </c>
    </row>
    <row r="260" spans="1:10" x14ac:dyDescent="0.25">
      <c r="A260" s="25" t="s">
        <v>600</v>
      </c>
      <c r="B260" s="62" t="s">
        <v>298</v>
      </c>
      <c r="C260" s="67">
        <v>0</v>
      </c>
      <c r="D260" s="63">
        <v>0</v>
      </c>
      <c r="E260" s="64">
        <f t="shared" si="20"/>
        <v>0</v>
      </c>
      <c r="F260" s="64">
        <f t="shared" si="21"/>
        <v>0</v>
      </c>
      <c r="G260" s="65">
        <f t="shared" si="22"/>
        <v>0</v>
      </c>
      <c r="H260" s="65">
        <f t="shared" si="23"/>
        <v>0</v>
      </c>
      <c r="I260" s="66" t="str">
        <f t="shared" ref="I260:I323" si="24">IFERROR(+G260/C260,"")</f>
        <v/>
      </c>
      <c r="J260" s="74"/>
    </row>
    <row r="261" spans="1:10" x14ac:dyDescent="0.25">
      <c r="A261" s="25" t="s">
        <v>601</v>
      </c>
      <c r="B261" s="62" t="s">
        <v>298</v>
      </c>
      <c r="C261" s="67">
        <v>0</v>
      </c>
      <c r="D261" s="63">
        <v>0</v>
      </c>
      <c r="E261" s="64">
        <f t="shared" si="20"/>
        <v>0</v>
      </c>
      <c r="F261" s="64">
        <f t="shared" si="21"/>
        <v>0</v>
      </c>
      <c r="G261" s="65">
        <f t="shared" si="22"/>
        <v>0</v>
      </c>
      <c r="H261" s="65">
        <f t="shared" si="23"/>
        <v>0</v>
      </c>
      <c r="I261" s="66" t="str">
        <f t="shared" si="24"/>
        <v/>
      </c>
    </row>
    <row r="262" spans="1:10" x14ac:dyDescent="0.25">
      <c r="A262" s="25" t="s">
        <v>602</v>
      </c>
      <c r="B262" s="62" t="s">
        <v>298</v>
      </c>
      <c r="C262" s="67">
        <v>0</v>
      </c>
      <c r="D262" s="63">
        <v>0</v>
      </c>
      <c r="E262" s="64">
        <f t="shared" si="20"/>
        <v>0</v>
      </c>
      <c r="F262" s="64">
        <f t="shared" si="21"/>
        <v>0</v>
      </c>
      <c r="G262" s="65">
        <f t="shared" si="22"/>
        <v>0</v>
      </c>
      <c r="H262" s="65">
        <f t="shared" si="23"/>
        <v>0</v>
      </c>
      <c r="I262" s="66" t="str">
        <f t="shared" si="24"/>
        <v/>
      </c>
    </row>
    <row r="263" spans="1:10" x14ac:dyDescent="0.25">
      <c r="A263" s="25" t="s">
        <v>353</v>
      </c>
      <c r="B263" s="62" t="s">
        <v>298</v>
      </c>
      <c r="C263" s="67">
        <v>0</v>
      </c>
      <c r="D263" s="63">
        <v>0</v>
      </c>
      <c r="E263" s="64">
        <f t="shared" si="20"/>
        <v>0</v>
      </c>
      <c r="F263" s="64">
        <f t="shared" si="21"/>
        <v>0</v>
      </c>
      <c r="G263" s="65">
        <f t="shared" si="22"/>
        <v>0</v>
      </c>
      <c r="H263" s="65">
        <f t="shared" si="23"/>
        <v>0</v>
      </c>
      <c r="I263" s="66" t="str">
        <f t="shared" si="24"/>
        <v/>
      </c>
    </row>
    <row r="264" spans="1:10" x14ac:dyDescent="0.25">
      <c r="A264" s="25" t="s">
        <v>603</v>
      </c>
      <c r="B264" s="62" t="s">
        <v>298</v>
      </c>
      <c r="C264" s="63">
        <f>VLOOKUP($A264,RAW!$U$2:$AC$460,2,FALSE)</f>
        <v>18833</v>
      </c>
      <c r="D264" s="63">
        <f>VLOOKUP($A264,RAW!$U$2:$AC$460,3,FALSE)</f>
        <v>39022</v>
      </c>
      <c r="E264" s="64">
        <f t="shared" si="20"/>
        <v>20189</v>
      </c>
      <c r="F264" s="64">
        <f t="shared" si="21"/>
        <v>7856.2403870590242</v>
      </c>
      <c r="G264" s="65">
        <f t="shared" si="22"/>
        <v>12332.759612940976</v>
      </c>
      <c r="H264" s="65">
        <f t="shared" si="23"/>
        <v>12332.759612940976</v>
      </c>
      <c r="I264" s="66">
        <f t="shared" si="24"/>
        <v>0.65484838384436761</v>
      </c>
    </row>
    <row r="265" spans="1:10" x14ac:dyDescent="0.25">
      <c r="A265" s="25" t="s">
        <v>604</v>
      </c>
      <c r="B265" s="62" t="s">
        <v>298</v>
      </c>
      <c r="C265" s="67">
        <v>0</v>
      </c>
      <c r="D265" s="63">
        <v>0</v>
      </c>
      <c r="E265" s="64">
        <f t="shared" si="20"/>
        <v>0</v>
      </c>
      <c r="F265" s="64">
        <f t="shared" si="21"/>
        <v>0</v>
      </c>
      <c r="G265" s="65">
        <f t="shared" si="22"/>
        <v>0</v>
      </c>
      <c r="H265" s="65">
        <f t="shared" si="23"/>
        <v>0</v>
      </c>
      <c r="I265" s="66" t="str">
        <f t="shared" si="24"/>
        <v/>
      </c>
    </row>
    <row r="266" spans="1:10" x14ac:dyDescent="0.25">
      <c r="A266" s="25" t="s">
        <v>605</v>
      </c>
      <c r="B266" s="62" t="s">
        <v>299</v>
      </c>
      <c r="C266" s="63">
        <f>VLOOKUP($A266,RAW!$U$2:$AC$460,2,FALSE)</f>
        <v>52612</v>
      </c>
      <c r="D266" s="63">
        <f>VLOOKUP($A266,RAW!$U$2:$AC$460,3,FALSE)</f>
        <v>63463</v>
      </c>
      <c r="E266" s="64">
        <f t="shared" si="20"/>
        <v>10851</v>
      </c>
      <c r="F266" s="64">
        <f t="shared" si="21"/>
        <v>21947.247875747325</v>
      </c>
      <c r="G266" s="65">
        <f t="shared" si="22"/>
        <v>-11096.247875747325</v>
      </c>
      <c r="H266" s="65">
        <f t="shared" si="23"/>
        <v>11096.247875747325</v>
      </c>
      <c r="I266" s="66">
        <f t="shared" si="24"/>
        <v>-0.21090716710536239</v>
      </c>
    </row>
    <row r="267" spans="1:10" x14ac:dyDescent="0.25">
      <c r="A267" s="25" t="s">
        <v>606</v>
      </c>
      <c r="B267" s="62" t="s">
        <v>299</v>
      </c>
      <c r="C267" s="63">
        <f>VLOOKUP($A267,RAW!$U$2:$AC$460,2,FALSE)</f>
        <v>2861641</v>
      </c>
      <c r="D267" s="63">
        <f>VLOOKUP($A267,RAW!$U$2:$AC$460,3,FALSE)</f>
        <v>2653184</v>
      </c>
      <c r="E267" s="64">
        <f t="shared" si="20"/>
        <v>-208457</v>
      </c>
      <c r="F267" s="64">
        <f t="shared" si="21"/>
        <v>1193741.8147647202</v>
      </c>
      <c r="G267" s="65">
        <f t="shared" si="22"/>
        <v>-1402198.8147647202</v>
      </c>
      <c r="H267" s="65">
        <f t="shared" si="23"/>
        <v>1402198.8147647202</v>
      </c>
      <c r="I267" s="66">
        <f t="shared" si="24"/>
        <v>-0.48999815656985629</v>
      </c>
    </row>
    <row r="268" spans="1:10" x14ac:dyDescent="0.25">
      <c r="A268" s="25" t="s">
        <v>607</v>
      </c>
      <c r="B268" s="62" t="s">
        <v>299</v>
      </c>
      <c r="C268" s="63">
        <f>VLOOKUP($A268,RAW!$U$2:$AC$460,2,FALSE)</f>
        <v>83555</v>
      </c>
      <c r="D268" s="63">
        <f>VLOOKUP($A268,RAW!$U$2:$AC$460,3,FALSE)</f>
        <v>56506</v>
      </c>
      <c r="E268" s="64">
        <f t="shared" si="20"/>
        <v>-27049</v>
      </c>
      <c r="F268" s="64">
        <f t="shared" si="21"/>
        <v>34855.20976693659</v>
      </c>
      <c r="G268" s="65">
        <f t="shared" si="22"/>
        <v>-61904.20976693659</v>
      </c>
      <c r="H268" s="65">
        <f t="shared" si="23"/>
        <v>61904.20976693659</v>
      </c>
      <c r="I268" s="66">
        <f t="shared" si="24"/>
        <v>-0.7408797769964286</v>
      </c>
    </row>
    <row r="269" spans="1:10" x14ac:dyDescent="0.25">
      <c r="A269" s="25" t="s">
        <v>608</v>
      </c>
      <c r="B269" s="62" t="s">
        <v>298</v>
      </c>
      <c r="C269" s="63">
        <f>VLOOKUP($A269,RAW!$U$2:$AC$460,2,FALSE)</f>
        <v>20764</v>
      </c>
      <c r="D269" s="63">
        <f>VLOOKUP($A269,RAW!$U$2:$AC$460,3,FALSE)</f>
        <v>22717</v>
      </c>
      <c r="E269" s="64">
        <f t="shared" si="20"/>
        <v>1953</v>
      </c>
      <c r="F269" s="64">
        <f t="shared" si="21"/>
        <v>8661.7626186424677</v>
      </c>
      <c r="G269" s="65">
        <f t="shared" si="22"/>
        <v>-6708.7626186424677</v>
      </c>
      <c r="H269" s="65">
        <f t="shared" si="23"/>
        <v>6708.7626186424677</v>
      </c>
      <c r="I269" s="66">
        <f t="shared" si="24"/>
        <v>-0.32309586874602525</v>
      </c>
    </row>
    <row r="270" spans="1:10" x14ac:dyDescent="0.25">
      <c r="A270" s="25" t="s">
        <v>609</v>
      </c>
      <c r="B270" s="62" t="s">
        <v>299</v>
      </c>
      <c r="C270" s="63">
        <f>VLOOKUP($A270,RAW!$U$2:$AC$460,2,FALSE)</f>
        <v>206100</v>
      </c>
      <c r="D270" s="63">
        <f>VLOOKUP($A270,RAW!$U$2:$AC$460,3,FALSE)</f>
        <v>164980</v>
      </c>
      <c r="E270" s="64">
        <f t="shared" si="20"/>
        <v>-41120</v>
      </c>
      <c r="F270" s="64">
        <f t="shared" si="21"/>
        <v>85975.210735032379</v>
      </c>
      <c r="G270" s="65">
        <f t="shared" si="22"/>
        <v>-127095.21073503238</v>
      </c>
      <c r="H270" s="65">
        <f t="shared" si="23"/>
        <v>127095.21073503238</v>
      </c>
      <c r="I270" s="66">
        <f t="shared" si="24"/>
        <v>-0.61666768915590675</v>
      </c>
    </row>
    <row r="271" spans="1:10" x14ac:dyDescent="0.25">
      <c r="A271" s="25" t="s">
        <v>354</v>
      </c>
      <c r="B271" s="62" t="s">
        <v>298</v>
      </c>
      <c r="C271" s="67">
        <v>0</v>
      </c>
      <c r="D271" s="63">
        <v>0</v>
      </c>
      <c r="E271" s="64">
        <f t="shared" si="20"/>
        <v>0</v>
      </c>
      <c r="F271" s="64">
        <f t="shared" si="21"/>
        <v>0</v>
      </c>
      <c r="G271" s="65">
        <f t="shared" si="22"/>
        <v>0</v>
      </c>
      <c r="H271" s="65">
        <f t="shared" si="23"/>
        <v>0</v>
      </c>
      <c r="I271" s="66" t="str">
        <f t="shared" si="24"/>
        <v/>
      </c>
    </row>
    <row r="272" spans="1:10" x14ac:dyDescent="0.25">
      <c r="A272" s="25" t="s">
        <v>610</v>
      </c>
      <c r="B272" s="62" t="s">
        <v>298</v>
      </c>
      <c r="C272" s="67">
        <v>0</v>
      </c>
      <c r="D272" s="63">
        <v>0</v>
      </c>
      <c r="E272" s="64">
        <f t="shared" si="20"/>
        <v>0</v>
      </c>
      <c r="F272" s="64">
        <f t="shared" si="21"/>
        <v>0</v>
      </c>
      <c r="G272" s="65">
        <f t="shared" si="22"/>
        <v>0</v>
      </c>
      <c r="H272" s="65">
        <f t="shared" si="23"/>
        <v>0</v>
      </c>
      <c r="I272" s="66" t="str">
        <f t="shared" si="24"/>
        <v/>
      </c>
    </row>
    <row r="273" spans="1:9" x14ac:dyDescent="0.25">
      <c r="A273" s="25" t="s">
        <v>611</v>
      </c>
      <c r="B273" s="62" t="s">
        <v>299</v>
      </c>
      <c r="C273" s="63">
        <f>VLOOKUP($A273,RAW!$U$2:$AC$460,2,FALSE)</f>
        <v>39065</v>
      </c>
      <c r="D273" s="63">
        <f>VLOOKUP($A273,RAW!$U$2:$AC$460,3,FALSE)</f>
        <v>31077</v>
      </c>
      <c r="E273" s="64">
        <f t="shared" si="20"/>
        <v>-7988</v>
      </c>
      <c r="F273" s="64">
        <f t="shared" si="21"/>
        <v>16296.077667947793</v>
      </c>
      <c r="G273" s="65">
        <f t="shared" si="22"/>
        <v>-24284.077667947793</v>
      </c>
      <c r="H273" s="65">
        <f t="shared" si="23"/>
        <v>24284.077667947793</v>
      </c>
      <c r="I273" s="66">
        <f t="shared" si="24"/>
        <v>-0.62163260381281948</v>
      </c>
    </row>
    <row r="274" spans="1:9" x14ac:dyDescent="0.25">
      <c r="A274" s="25" t="s">
        <v>612</v>
      </c>
      <c r="B274" s="62" t="s">
        <v>298</v>
      </c>
      <c r="C274" s="63">
        <f>VLOOKUP($A274,RAW!$U$2:$AC$460,2,FALSE)</f>
        <v>180483</v>
      </c>
      <c r="D274" s="63">
        <f>VLOOKUP($A274,RAW!$U$2:$AC$460,3,FALSE)</f>
        <v>240815</v>
      </c>
      <c r="E274" s="64">
        <f t="shared" si="20"/>
        <v>60332</v>
      </c>
      <c r="F274" s="64">
        <f t="shared" si="21"/>
        <v>75289.005138723194</v>
      </c>
      <c r="G274" s="65">
        <f t="shared" si="22"/>
        <v>-14957.005138723194</v>
      </c>
      <c r="H274" s="65">
        <f t="shared" si="23"/>
        <v>14957.005138723194</v>
      </c>
      <c r="I274" s="66">
        <f t="shared" si="24"/>
        <v>-8.2872099525845622E-2</v>
      </c>
    </row>
    <row r="275" spans="1:9" x14ac:dyDescent="0.25">
      <c r="A275" s="25" t="s">
        <v>613</v>
      </c>
      <c r="B275" s="62" t="s">
        <v>298</v>
      </c>
      <c r="C275" s="63">
        <f>VLOOKUP($A275,RAW!$U$2:$AC$460,2,FALSE)</f>
        <v>1001205</v>
      </c>
      <c r="D275" s="63">
        <f>VLOOKUP($A275,RAW!$U$2:$AC$460,3,FALSE)</f>
        <v>1173466</v>
      </c>
      <c r="E275" s="64">
        <f t="shared" si="20"/>
        <v>172261</v>
      </c>
      <c r="F275" s="64">
        <f t="shared" si="21"/>
        <v>417655.55974754051</v>
      </c>
      <c r="G275" s="65">
        <f t="shared" si="22"/>
        <v>-245394.55974754051</v>
      </c>
      <c r="H275" s="65">
        <f t="shared" si="23"/>
        <v>245394.55974754051</v>
      </c>
      <c r="I275" s="66">
        <f t="shared" si="24"/>
        <v>-0.24509921519323266</v>
      </c>
    </row>
    <row r="276" spans="1:9" x14ac:dyDescent="0.25">
      <c r="A276" s="25" t="s">
        <v>614</v>
      </c>
      <c r="B276" s="62" t="s">
        <v>298</v>
      </c>
      <c r="C276" s="67">
        <v>0</v>
      </c>
      <c r="D276" s="63">
        <v>0</v>
      </c>
      <c r="E276" s="64">
        <f t="shared" si="20"/>
        <v>0</v>
      </c>
      <c r="F276" s="64">
        <f t="shared" si="21"/>
        <v>0</v>
      </c>
      <c r="G276" s="65">
        <f t="shared" si="22"/>
        <v>0</v>
      </c>
      <c r="H276" s="65">
        <f t="shared" si="23"/>
        <v>0</v>
      </c>
      <c r="I276" s="66" t="str">
        <f t="shared" si="24"/>
        <v/>
      </c>
    </row>
    <row r="277" spans="1:9" x14ac:dyDescent="0.25">
      <c r="A277" s="25" t="s">
        <v>615</v>
      </c>
      <c r="B277" s="62" t="s">
        <v>298</v>
      </c>
      <c r="C277" s="63">
        <f>VLOOKUP($A277,RAW!$U$2:$AC$460,2,FALSE)</f>
        <v>37171</v>
      </c>
      <c r="D277" s="63">
        <f>VLOOKUP($A277,RAW!$U$2:$AC$460,3,FALSE)</f>
        <v>55210</v>
      </c>
      <c r="E277" s="64">
        <f t="shared" si="20"/>
        <v>18039</v>
      </c>
      <c r="F277" s="64">
        <f t="shared" si="21"/>
        <v>15505.990093313385</v>
      </c>
      <c r="G277" s="65">
        <f t="shared" si="22"/>
        <v>2533.0099066866151</v>
      </c>
      <c r="H277" s="65">
        <f t="shared" si="23"/>
        <v>2533.0099066866151</v>
      </c>
      <c r="I277" s="66">
        <f t="shared" si="24"/>
        <v>6.8144787783127034E-2</v>
      </c>
    </row>
    <row r="278" spans="1:9" x14ac:dyDescent="0.25">
      <c r="A278" s="25" t="s">
        <v>616</v>
      </c>
      <c r="B278" s="62" t="s">
        <v>298</v>
      </c>
      <c r="C278" s="67">
        <v>0</v>
      </c>
      <c r="D278" s="63">
        <v>0</v>
      </c>
      <c r="E278" s="64">
        <f t="shared" si="20"/>
        <v>0</v>
      </c>
      <c r="F278" s="64">
        <f t="shared" si="21"/>
        <v>0</v>
      </c>
      <c r="G278" s="65">
        <f t="shared" si="22"/>
        <v>0</v>
      </c>
      <c r="H278" s="65">
        <f t="shared" si="23"/>
        <v>0</v>
      </c>
      <c r="I278" s="66" t="str">
        <f t="shared" si="24"/>
        <v/>
      </c>
    </row>
    <row r="279" spans="1:9" x14ac:dyDescent="0.25">
      <c r="A279" s="25" t="s">
        <v>617</v>
      </c>
      <c r="B279" s="62" t="s">
        <v>298</v>
      </c>
      <c r="C279" s="67">
        <v>0</v>
      </c>
      <c r="D279" s="63">
        <v>0</v>
      </c>
      <c r="E279" s="64">
        <f t="shared" si="20"/>
        <v>0</v>
      </c>
      <c r="F279" s="64">
        <f t="shared" si="21"/>
        <v>0</v>
      </c>
      <c r="G279" s="65">
        <f t="shared" si="22"/>
        <v>0</v>
      </c>
      <c r="H279" s="65">
        <f t="shared" si="23"/>
        <v>0</v>
      </c>
      <c r="I279" s="66" t="str">
        <f t="shared" si="24"/>
        <v/>
      </c>
    </row>
    <row r="280" spans="1:9" x14ac:dyDescent="0.25">
      <c r="A280" s="25" t="s">
        <v>618</v>
      </c>
      <c r="B280" s="62" t="s">
        <v>298</v>
      </c>
      <c r="C280" s="67">
        <v>0</v>
      </c>
      <c r="D280" s="63">
        <v>0</v>
      </c>
      <c r="E280" s="64">
        <f t="shared" si="20"/>
        <v>0</v>
      </c>
      <c r="F280" s="64">
        <f t="shared" si="21"/>
        <v>0</v>
      </c>
      <c r="G280" s="65">
        <f t="shared" si="22"/>
        <v>0</v>
      </c>
      <c r="H280" s="65">
        <f t="shared" si="23"/>
        <v>0</v>
      </c>
      <c r="I280" s="66" t="str">
        <f t="shared" si="24"/>
        <v/>
      </c>
    </row>
    <row r="281" spans="1:9" x14ac:dyDescent="0.25">
      <c r="A281" s="25" t="s">
        <v>619</v>
      </c>
      <c r="B281" s="62" t="s">
        <v>298</v>
      </c>
      <c r="C281" s="67">
        <v>0</v>
      </c>
      <c r="D281" s="63">
        <v>0</v>
      </c>
      <c r="E281" s="64">
        <f t="shared" si="20"/>
        <v>0</v>
      </c>
      <c r="F281" s="64">
        <f t="shared" si="21"/>
        <v>0</v>
      </c>
      <c r="G281" s="65">
        <f t="shared" si="22"/>
        <v>0</v>
      </c>
      <c r="H281" s="65">
        <f t="shared" si="23"/>
        <v>0</v>
      </c>
      <c r="I281" s="66" t="str">
        <f t="shared" si="24"/>
        <v/>
      </c>
    </row>
    <row r="282" spans="1:9" x14ac:dyDescent="0.25">
      <c r="A282" s="25" t="s">
        <v>620</v>
      </c>
      <c r="B282" s="62" t="s">
        <v>298</v>
      </c>
      <c r="C282" s="63">
        <f>VLOOKUP($A282,RAW!$U$2:$AC$460,2,FALSE)</f>
        <v>343393</v>
      </c>
      <c r="D282" s="63">
        <f>VLOOKUP($A282,RAW!$U$2:$AC$460,3,FALSE)</f>
        <v>398495</v>
      </c>
      <c r="E282" s="64">
        <f t="shared" si="20"/>
        <v>55102</v>
      </c>
      <c r="F282" s="64">
        <f t="shared" si="21"/>
        <v>143247.38253243559</v>
      </c>
      <c r="G282" s="65">
        <f t="shared" si="22"/>
        <v>-88145.382532435586</v>
      </c>
      <c r="H282" s="65">
        <f t="shared" si="23"/>
        <v>88145.382532435586</v>
      </c>
      <c r="I282" s="66">
        <f t="shared" si="24"/>
        <v>-0.25668951473220358</v>
      </c>
    </row>
    <row r="283" spans="1:9" x14ac:dyDescent="0.25">
      <c r="A283" s="25" t="s">
        <v>621</v>
      </c>
      <c r="B283" s="62" t="s">
        <v>298</v>
      </c>
      <c r="C283" s="63">
        <f>VLOOKUP($A283,RAW!$U$2:$AC$460,2,FALSE)</f>
        <v>15232</v>
      </c>
      <c r="D283" s="63">
        <f>VLOOKUP($A283,RAW!$U$2:$AC$460,3,FALSE)</f>
        <v>18737</v>
      </c>
      <c r="E283" s="64">
        <f t="shared" si="20"/>
        <v>3505</v>
      </c>
      <c r="F283" s="64">
        <f t="shared" si="21"/>
        <v>6354.0728283164162</v>
      </c>
      <c r="G283" s="65">
        <f t="shared" si="22"/>
        <v>-2849.0728283164162</v>
      </c>
      <c r="H283" s="65">
        <f t="shared" si="23"/>
        <v>2849.0728283164162</v>
      </c>
      <c r="I283" s="66">
        <f t="shared" si="24"/>
        <v>-0.18704522244724373</v>
      </c>
    </row>
    <row r="284" spans="1:9" x14ac:dyDescent="0.25">
      <c r="A284" s="25" t="s">
        <v>622</v>
      </c>
      <c r="B284" s="62" t="s">
        <v>298</v>
      </c>
      <c r="C284" s="63">
        <f>VLOOKUP($A284,RAW!$U$2:$AC$460,2,FALSE)</f>
        <v>19605</v>
      </c>
      <c r="D284" s="63">
        <f>VLOOKUP($A284,RAW!$U$2:$AC$460,3,FALSE)</f>
        <v>25306</v>
      </c>
      <c r="E284" s="64">
        <f t="shared" si="20"/>
        <v>5701</v>
      </c>
      <c r="F284" s="64">
        <f t="shared" si="21"/>
        <v>8178.282418536196</v>
      </c>
      <c r="G284" s="65">
        <f t="shared" si="22"/>
        <v>-2477.282418536196</v>
      </c>
      <c r="H284" s="65">
        <f t="shared" si="23"/>
        <v>2477.282418536196</v>
      </c>
      <c r="I284" s="66">
        <f t="shared" si="24"/>
        <v>-0.12635972550554431</v>
      </c>
    </row>
    <row r="285" spans="1:9" x14ac:dyDescent="0.25">
      <c r="A285" s="25" t="s">
        <v>623</v>
      </c>
      <c r="B285" s="62" t="s">
        <v>298</v>
      </c>
      <c r="C285" s="63">
        <f>VLOOKUP($A285,RAW!$U$2:$AC$460,2,FALSE)</f>
        <v>452938</v>
      </c>
      <c r="D285" s="63">
        <f>VLOOKUP($A285,RAW!$U$2:$AC$460,3,FALSE)</f>
        <v>504647</v>
      </c>
      <c r="E285" s="64">
        <f t="shared" si="20"/>
        <v>51709</v>
      </c>
      <c r="F285" s="64">
        <f t="shared" si="21"/>
        <v>188944.39592384329</v>
      </c>
      <c r="G285" s="65">
        <f t="shared" si="22"/>
        <v>-137235.39592384329</v>
      </c>
      <c r="H285" s="65">
        <f t="shared" si="23"/>
        <v>137235.39592384329</v>
      </c>
      <c r="I285" s="66">
        <f t="shared" si="24"/>
        <v>-0.30298936261440479</v>
      </c>
    </row>
    <row r="286" spans="1:9" x14ac:dyDescent="0.25">
      <c r="A286" s="25" t="s">
        <v>624</v>
      </c>
      <c r="B286" s="62" t="s">
        <v>298</v>
      </c>
      <c r="C286" s="63">
        <f>VLOOKUP($A286,RAW!$U$2:$AC$460,2,FALSE)</f>
        <v>25894</v>
      </c>
      <c r="D286" s="63">
        <f>VLOOKUP($A286,RAW!$U$2:$AC$460,3,FALSE)</f>
        <v>15331</v>
      </c>
      <c r="E286" s="64">
        <f t="shared" si="20"/>
        <v>-10563</v>
      </c>
      <c r="F286" s="64">
        <f t="shared" si="21"/>
        <v>10801.756946981701</v>
      </c>
      <c r="G286" s="65">
        <f t="shared" si="22"/>
        <v>-21364.756946981703</v>
      </c>
      <c r="H286" s="65">
        <f t="shared" si="23"/>
        <v>21364.756946981703</v>
      </c>
      <c r="I286" s="66">
        <f t="shared" si="24"/>
        <v>-0.8250852300525876</v>
      </c>
    </row>
    <row r="287" spans="1:9" x14ac:dyDescent="0.25">
      <c r="A287" s="25" t="s">
        <v>625</v>
      </c>
      <c r="B287" s="62" t="s">
        <v>298</v>
      </c>
      <c r="C287" s="63">
        <f>VLOOKUP($A287,RAW!$U$2:$AC$460,2,FALSE)</f>
        <v>318860</v>
      </c>
      <c r="D287" s="63">
        <f>VLOOKUP($A287,RAW!$U$2:$AC$460,3,FALSE)</f>
        <v>382957</v>
      </c>
      <c r="E287" s="64">
        <f t="shared" si="20"/>
        <v>64097</v>
      </c>
      <c r="F287" s="64">
        <f t="shared" si="21"/>
        <v>133013.37066944409</v>
      </c>
      <c r="G287" s="65">
        <f t="shared" si="22"/>
        <v>-68916.370669444092</v>
      </c>
      <c r="H287" s="65">
        <f t="shared" si="23"/>
        <v>68916.370669444092</v>
      </c>
      <c r="I287" s="66">
        <f t="shared" si="24"/>
        <v>-0.21613363441461486</v>
      </c>
    </row>
    <row r="288" spans="1:9" x14ac:dyDescent="0.25">
      <c r="A288" s="25" t="s">
        <v>626</v>
      </c>
      <c r="B288" s="62" t="s">
        <v>298</v>
      </c>
      <c r="C288" s="63">
        <f>VLOOKUP($A288,RAW!$U$2:$AC$460,2,FALSE)</f>
        <v>70250</v>
      </c>
      <c r="D288" s="63">
        <f>VLOOKUP($A288,RAW!$U$2:$AC$460,3,FALSE)</f>
        <v>63864</v>
      </c>
      <c r="E288" s="64">
        <f t="shared" si="20"/>
        <v>-6386</v>
      </c>
      <c r="F288" s="64">
        <f t="shared" si="21"/>
        <v>29304.990558641559</v>
      </c>
      <c r="G288" s="65">
        <f t="shared" si="22"/>
        <v>-35690.990558641555</v>
      </c>
      <c r="H288" s="65">
        <f t="shared" si="23"/>
        <v>35690.990558641555</v>
      </c>
      <c r="I288" s="66">
        <f t="shared" si="24"/>
        <v>-0.50805680510521789</v>
      </c>
    </row>
    <row r="289" spans="1:9" x14ac:dyDescent="0.25">
      <c r="A289" s="25" t="s">
        <v>627</v>
      </c>
      <c r="B289" s="62" t="s">
        <v>298</v>
      </c>
      <c r="C289" s="67">
        <v>0</v>
      </c>
      <c r="D289" s="63">
        <v>0</v>
      </c>
      <c r="E289" s="64">
        <f t="shared" si="20"/>
        <v>0</v>
      </c>
      <c r="F289" s="64">
        <f t="shared" si="21"/>
        <v>0</v>
      </c>
      <c r="G289" s="65">
        <f t="shared" si="22"/>
        <v>0</v>
      </c>
      <c r="H289" s="65">
        <f t="shared" si="23"/>
        <v>0</v>
      </c>
      <c r="I289" s="66" t="str">
        <f t="shared" si="24"/>
        <v/>
      </c>
    </row>
    <row r="290" spans="1:9" x14ac:dyDescent="0.25">
      <c r="A290" s="25" t="s">
        <v>628</v>
      </c>
      <c r="B290" s="62" t="s">
        <v>298</v>
      </c>
      <c r="C290" s="63">
        <f>VLOOKUP($A290,RAW!$U$2:$AC$460,2,FALSE)</f>
        <v>56680</v>
      </c>
      <c r="D290" s="63">
        <f>VLOOKUP($A290,RAW!$U$2:$AC$460,3,FALSE)</f>
        <v>64147</v>
      </c>
      <c r="E290" s="64">
        <f t="shared" si="20"/>
        <v>7467</v>
      </c>
      <c r="F290" s="64">
        <f t="shared" si="21"/>
        <v>23644.225834360193</v>
      </c>
      <c r="G290" s="65">
        <f t="shared" si="22"/>
        <v>-16177.225834360193</v>
      </c>
      <c r="H290" s="65">
        <f t="shared" si="23"/>
        <v>16177.225834360193</v>
      </c>
      <c r="I290" s="66">
        <f t="shared" si="24"/>
        <v>-0.2854132998299258</v>
      </c>
    </row>
    <row r="291" spans="1:9" x14ac:dyDescent="0.25">
      <c r="A291" s="25" t="s">
        <v>629</v>
      </c>
      <c r="B291" s="62" t="s">
        <v>299</v>
      </c>
      <c r="C291" s="63">
        <f>VLOOKUP($A291,RAW!$U$2:$AC$460,2,FALSE)</f>
        <v>146603</v>
      </c>
      <c r="D291" s="63">
        <f>VLOOKUP($A291,RAW!$U$2:$AC$460,3,FALSE)</f>
        <v>167436</v>
      </c>
      <c r="E291" s="64">
        <f t="shared" si="20"/>
        <v>20833</v>
      </c>
      <c r="F291" s="64">
        <f t="shared" si="21"/>
        <v>61155.865208092931</v>
      </c>
      <c r="G291" s="65">
        <f t="shared" si="22"/>
        <v>-40322.865208092931</v>
      </c>
      <c r="H291" s="65">
        <f t="shared" si="23"/>
        <v>40322.865208092931</v>
      </c>
      <c r="I291" s="66">
        <f t="shared" si="24"/>
        <v>-0.27504802226484404</v>
      </c>
    </row>
    <row r="292" spans="1:9" x14ac:dyDescent="0.25">
      <c r="A292" s="25" t="s">
        <v>630</v>
      </c>
      <c r="B292" s="62" t="s">
        <v>299</v>
      </c>
      <c r="C292" s="63">
        <f>VLOOKUP($A292,RAW!$U$2:$AC$460,2,FALSE)</f>
        <v>56070</v>
      </c>
      <c r="D292" s="63">
        <f>VLOOKUP($A292,RAW!$U$2:$AC$460,3,FALSE)</f>
        <v>71610</v>
      </c>
      <c r="E292" s="64">
        <f t="shared" si="20"/>
        <v>15540</v>
      </c>
      <c r="F292" s="64">
        <f t="shared" si="21"/>
        <v>23389.762571146366</v>
      </c>
      <c r="G292" s="65">
        <f t="shared" si="22"/>
        <v>-7849.7625711463661</v>
      </c>
      <c r="H292" s="65">
        <f t="shared" si="23"/>
        <v>7849.7625711463661</v>
      </c>
      <c r="I292" s="66">
        <f t="shared" si="24"/>
        <v>-0.13999933246203614</v>
      </c>
    </row>
    <row r="293" spans="1:9" x14ac:dyDescent="0.25">
      <c r="A293" s="25" t="s">
        <v>631</v>
      </c>
      <c r="B293" s="62" t="s">
        <v>298</v>
      </c>
      <c r="C293" s="63">
        <f>VLOOKUP($A293,RAW!$U$2:$AC$460,2,FALSE)</f>
        <v>5771</v>
      </c>
      <c r="D293" s="63">
        <f>VLOOKUP($A293,RAW!$U$2:$AC$460,3,FALSE)</f>
        <v>3581</v>
      </c>
      <c r="E293" s="64">
        <f t="shared" si="20"/>
        <v>-2190</v>
      </c>
      <c r="F293" s="64">
        <f t="shared" si="21"/>
        <v>2407.3893311590095</v>
      </c>
      <c r="G293" s="65">
        <f t="shared" si="22"/>
        <v>-4597.3893311590091</v>
      </c>
      <c r="H293" s="65">
        <f t="shared" si="23"/>
        <v>4597.3893311590091</v>
      </c>
      <c r="I293" s="66">
        <f t="shared" si="24"/>
        <v>-0.79663651553613046</v>
      </c>
    </row>
    <row r="294" spans="1:9" x14ac:dyDescent="0.25">
      <c r="A294" s="25" t="s">
        <v>632</v>
      </c>
      <c r="B294" s="62" t="s">
        <v>298</v>
      </c>
      <c r="C294" s="67">
        <v>0</v>
      </c>
      <c r="D294" s="63">
        <v>0</v>
      </c>
      <c r="E294" s="64">
        <f t="shared" si="20"/>
        <v>0</v>
      </c>
      <c r="F294" s="64">
        <f t="shared" si="21"/>
        <v>0</v>
      </c>
      <c r="G294" s="65">
        <f t="shared" si="22"/>
        <v>0</v>
      </c>
      <c r="H294" s="65">
        <f t="shared" si="23"/>
        <v>0</v>
      </c>
      <c r="I294" s="66" t="str">
        <f t="shared" si="24"/>
        <v/>
      </c>
    </row>
    <row r="295" spans="1:9" x14ac:dyDescent="0.25">
      <c r="A295" s="25" t="s">
        <v>633</v>
      </c>
      <c r="B295" s="62" t="s">
        <v>298</v>
      </c>
      <c r="C295" s="67">
        <v>0</v>
      </c>
      <c r="D295" s="63">
        <v>0</v>
      </c>
      <c r="E295" s="64">
        <f t="shared" si="20"/>
        <v>0</v>
      </c>
      <c r="F295" s="64">
        <f t="shared" si="21"/>
        <v>0</v>
      </c>
      <c r="G295" s="65">
        <f t="shared" si="22"/>
        <v>0</v>
      </c>
      <c r="H295" s="65">
        <f t="shared" si="23"/>
        <v>0</v>
      </c>
      <c r="I295" s="66" t="str">
        <f t="shared" si="24"/>
        <v/>
      </c>
    </row>
    <row r="296" spans="1:9" x14ac:dyDescent="0.25">
      <c r="A296" s="25" t="s">
        <v>634</v>
      </c>
      <c r="B296" s="62" t="s">
        <v>298</v>
      </c>
      <c r="C296" s="67">
        <v>0</v>
      </c>
      <c r="D296" s="63">
        <v>0</v>
      </c>
      <c r="E296" s="64">
        <f t="shared" si="20"/>
        <v>0</v>
      </c>
      <c r="F296" s="64">
        <f t="shared" si="21"/>
        <v>0</v>
      </c>
      <c r="G296" s="65">
        <f t="shared" si="22"/>
        <v>0</v>
      </c>
      <c r="H296" s="65">
        <f t="shared" si="23"/>
        <v>0</v>
      </c>
      <c r="I296" s="66" t="str">
        <f t="shared" si="24"/>
        <v/>
      </c>
    </row>
    <row r="297" spans="1:9" x14ac:dyDescent="0.25">
      <c r="A297" s="25" t="s">
        <v>635</v>
      </c>
      <c r="B297" s="62" t="s">
        <v>298</v>
      </c>
      <c r="C297" s="67">
        <v>0</v>
      </c>
      <c r="D297" s="63">
        <v>0</v>
      </c>
      <c r="E297" s="64">
        <f t="shared" si="20"/>
        <v>0</v>
      </c>
      <c r="F297" s="64">
        <f t="shared" si="21"/>
        <v>0</v>
      </c>
      <c r="G297" s="65">
        <f t="shared" si="22"/>
        <v>0</v>
      </c>
      <c r="H297" s="65">
        <f t="shared" si="23"/>
        <v>0</v>
      </c>
      <c r="I297" s="66" t="str">
        <f t="shared" si="24"/>
        <v/>
      </c>
    </row>
    <row r="298" spans="1:9" x14ac:dyDescent="0.25">
      <c r="A298" s="25" t="s">
        <v>636</v>
      </c>
      <c r="B298" s="62" t="s">
        <v>298</v>
      </c>
      <c r="C298" s="67">
        <v>0</v>
      </c>
      <c r="D298" s="63">
        <v>0</v>
      </c>
      <c r="E298" s="64">
        <f t="shared" si="20"/>
        <v>0</v>
      </c>
      <c r="F298" s="64">
        <f t="shared" si="21"/>
        <v>0</v>
      </c>
      <c r="G298" s="65">
        <f t="shared" si="22"/>
        <v>0</v>
      </c>
      <c r="H298" s="65">
        <f t="shared" si="23"/>
        <v>0</v>
      </c>
      <c r="I298" s="66" t="str">
        <f t="shared" si="24"/>
        <v/>
      </c>
    </row>
    <row r="299" spans="1:9" x14ac:dyDescent="0.25">
      <c r="A299" s="25" t="s">
        <v>637</v>
      </c>
      <c r="B299" s="62" t="s">
        <v>298</v>
      </c>
      <c r="C299" s="67">
        <v>0</v>
      </c>
      <c r="D299" s="63">
        <v>0</v>
      </c>
      <c r="E299" s="64">
        <f t="shared" si="20"/>
        <v>0</v>
      </c>
      <c r="F299" s="64">
        <f t="shared" si="21"/>
        <v>0</v>
      </c>
      <c r="G299" s="65">
        <f t="shared" si="22"/>
        <v>0</v>
      </c>
      <c r="H299" s="65">
        <f t="shared" si="23"/>
        <v>0</v>
      </c>
      <c r="I299" s="66" t="str">
        <f t="shared" si="24"/>
        <v/>
      </c>
    </row>
    <row r="300" spans="1:9" x14ac:dyDescent="0.25">
      <c r="A300" s="25" t="s">
        <v>638</v>
      </c>
      <c r="B300" s="62" t="s">
        <v>298</v>
      </c>
      <c r="C300" s="67">
        <v>0</v>
      </c>
      <c r="D300" s="63">
        <v>0</v>
      </c>
      <c r="E300" s="64">
        <f t="shared" si="20"/>
        <v>0</v>
      </c>
      <c r="F300" s="64">
        <f t="shared" si="21"/>
        <v>0</v>
      </c>
      <c r="G300" s="65">
        <f t="shared" si="22"/>
        <v>0</v>
      </c>
      <c r="H300" s="65">
        <f t="shared" si="23"/>
        <v>0</v>
      </c>
      <c r="I300" s="66" t="str">
        <f t="shared" si="24"/>
        <v/>
      </c>
    </row>
    <row r="301" spans="1:9" x14ac:dyDescent="0.25">
      <c r="A301" s="25" t="s">
        <v>639</v>
      </c>
      <c r="B301" s="62" t="s">
        <v>298</v>
      </c>
      <c r="C301" s="67">
        <v>0</v>
      </c>
      <c r="D301" s="63">
        <v>0</v>
      </c>
      <c r="E301" s="64">
        <f t="shared" si="20"/>
        <v>0</v>
      </c>
      <c r="F301" s="64">
        <f t="shared" si="21"/>
        <v>0</v>
      </c>
      <c r="G301" s="65">
        <f t="shared" si="22"/>
        <v>0</v>
      </c>
      <c r="H301" s="65">
        <f t="shared" si="23"/>
        <v>0</v>
      </c>
      <c r="I301" s="66" t="str">
        <f t="shared" si="24"/>
        <v/>
      </c>
    </row>
    <row r="302" spans="1:9" x14ac:dyDescent="0.25">
      <c r="A302" s="25" t="s">
        <v>640</v>
      </c>
      <c r="B302" s="62" t="s">
        <v>298</v>
      </c>
      <c r="C302" s="67">
        <v>0</v>
      </c>
      <c r="D302" s="63">
        <v>0</v>
      </c>
      <c r="E302" s="64">
        <f t="shared" si="20"/>
        <v>0</v>
      </c>
      <c r="F302" s="64">
        <f t="shared" si="21"/>
        <v>0</v>
      </c>
      <c r="G302" s="65">
        <f t="shared" si="22"/>
        <v>0</v>
      </c>
      <c r="H302" s="65">
        <f t="shared" si="23"/>
        <v>0</v>
      </c>
      <c r="I302" s="66" t="str">
        <f t="shared" si="24"/>
        <v/>
      </c>
    </row>
    <row r="303" spans="1:9" x14ac:dyDescent="0.25">
      <c r="A303" s="25" t="s">
        <v>641</v>
      </c>
      <c r="B303" s="62" t="s">
        <v>298</v>
      </c>
      <c r="C303" s="63">
        <f>VLOOKUP($A303,RAW!$U$2:$AC$460,2,FALSE)</f>
        <v>12071</v>
      </c>
      <c r="D303" s="63">
        <f>VLOOKUP($A303,RAW!$U$2:$AC$460,3,FALSE)</f>
        <v>8968</v>
      </c>
      <c r="E303" s="64">
        <f t="shared" si="20"/>
        <v>-3103</v>
      </c>
      <c r="F303" s="64">
        <f t="shared" si="21"/>
        <v>5035.4525414001746</v>
      </c>
      <c r="G303" s="65">
        <f t="shared" si="22"/>
        <v>-8138.4525414001746</v>
      </c>
      <c r="H303" s="65">
        <f t="shared" si="23"/>
        <v>8138.4525414001746</v>
      </c>
      <c r="I303" s="66">
        <f t="shared" si="24"/>
        <v>-0.67421527142740245</v>
      </c>
    </row>
    <row r="304" spans="1:9" x14ac:dyDescent="0.25">
      <c r="A304" s="25" t="s">
        <v>642</v>
      </c>
      <c r="B304" s="62" t="s">
        <v>299</v>
      </c>
      <c r="C304" s="63">
        <f>VLOOKUP($A304,RAW!$U$2:$AC$460,2,FALSE)</f>
        <v>600575</v>
      </c>
      <c r="D304" s="63">
        <f>VLOOKUP($A304,RAW!$U$2:$AC$460,3,FALSE)</f>
        <v>419097</v>
      </c>
      <c r="E304" s="64">
        <f t="shared" si="20"/>
        <v>-181478</v>
      </c>
      <c r="F304" s="64">
        <f t="shared" si="21"/>
        <v>250531.59722072817</v>
      </c>
      <c r="G304" s="65">
        <f t="shared" si="22"/>
        <v>-432009.59722072817</v>
      </c>
      <c r="H304" s="65">
        <f t="shared" si="23"/>
        <v>432009.59722072817</v>
      </c>
      <c r="I304" s="66">
        <f t="shared" si="24"/>
        <v>-0.71932664067057095</v>
      </c>
    </row>
    <row r="305" spans="1:9" x14ac:dyDescent="0.25">
      <c r="A305" s="25" t="s">
        <v>643</v>
      </c>
      <c r="B305" s="62" t="s">
        <v>298</v>
      </c>
      <c r="C305" s="67">
        <v>0</v>
      </c>
      <c r="D305" s="63">
        <v>0</v>
      </c>
      <c r="E305" s="64">
        <f t="shared" si="20"/>
        <v>0</v>
      </c>
      <c r="F305" s="64">
        <f t="shared" si="21"/>
        <v>0</v>
      </c>
      <c r="G305" s="65">
        <f t="shared" si="22"/>
        <v>0</v>
      </c>
      <c r="H305" s="65">
        <f t="shared" si="23"/>
        <v>0</v>
      </c>
      <c r="I305" s="66" t="str">
        <f t="shared" si="24"/>
        <v/>
      </c>
    </row>
    <row r="306" spans="1:9" x14ac:dyDescent="0.25">
      <c r="A306" s="25" t="s">
        <v>355</v>
      </c>
      <c r="B306" s="62" t="s">
        <v>298</v>
      </c>
      <c r="C306" s="67">
        <v>0</v>
      </c>
      <c r="D306" s="63">
        <v>0</v>
      </c>
      <c r="E306" s="64">
        <f t="shared" si="20"/>
        <v>0</v>
      </c>
      <c r="F306" s="64">
        <f t="shared" si="21"/>
        <v>0</v>
      </c>
      <c r="G306" s="65">
        <f t="shared" si="22"/>
        <v>0</v>
      </c>
      <c r="H306" s="65">
        <f t="shared" si="23"/>
        <v>0</v>
      </c>
      <c r="I306" s="66" t="str">
        <f t="shared" si="24"/>
        <v/>
      </c>
    </row>
    <row r="307" spans="1:9" x14ac:dyDescent="0.25">
      <c r="A307" s="25" t="s">
        <v>644</v>
      </c>
      <c r="B307" s="62" t="s">
        <v>298</v>
      </c>
      <c r="C307" s="67">
        <v>0</v>
      </c>
      <c r="D307" s="63">
        <v>0</v>
      </c>
      <c r="E307" s="64">
        <f t="shared" si="20"/>
        <v>0</v>
      </c>
      <c r="F307" s="64">
        <f t="shared" si="21"/>
        <v>0</v>
      </c>
      <c r="G307" s="65">
        <f t="shared" si="22"/>
        <v>0</v>
      </c>
      <c r="H307" s="65">
        <f t="shared" si="23"/>
        <v>0</v>
      </c>
      <c r="I307" s="66" t="str">
        <f t="shared" si="24"/>
        <v/>
      </c>
    </row>
    <row r="308" spans="1:9" x14ac:dyDescent="0.25">
      <c r="A308" s="25" t="s">
        <v>645</v>
      </c>
      <c r="B308" s="62" t="s">
        <v>299</v>
      </c>
      <c r="C308" s="63">
        <f>VLOOKUP($A308,RAW!$U$2:$AC$460,2,FALSE)</f>
        <v>18949</v>
      </c>
      <c r="D308" s="63">
        <f>VLOOKUP($A308,RAW!$U$2:$AC$460,3,FALSE)</f>
        <v>30673</v>
      </c>
      <c r="E308" s="64">
        <f t="shared" si="20"/>
        <v>11724</v>
      </c>
      <c r="F308" s="64">
        <f t="shared" si="21"/>
        <v>7904.6301223587034</v>
      </c>
      <c r="G308" s="65">
        <f t="shared" si="22"/>
        <v>3819.3698776412966</v>
      </c>
      <c r="H308" s="65">
        <f t="shared" si="23"/>
        <v>3819.3698776412966</v>
      </c>
      <c r="I308" s="66">
        <f t="shared" si="24"/>
        <v>0.20156049805484705</v>
      </c>
    </row>
    <row r="309" spans="1:9" x14ac:dyDescent="0.25">
      <c r="A309" s="25" t="s">
        <v>646</v>
      </c>
      <c r="B309" s="62" t="s">
        <v>299</v>
      </c>
      <c r="C309" s="63">
        <f>VLOOKUP($A309,RAW!$U$2:$AC$460,2,FALSE)</f>
        <v>221527</v>
      </c>
      <c r="D309" s="63">
        <f>VLOOKUP($A309,RAW!$U$2:$AC$460,3,FALSE)</f>
        <v>290550</v>
      </c>
      <c r="E309" s="64">
        <f t="shared" si="20"/>
        <v>69023</v>
      </c>
      <c r="F309" s="64">
        <f t="shared" si="21"/>
        <v>92410.628376999128</v>
      </c>
      <c r="G309" s="65">
        <f t="shared" si="22"/>
        <v>-23387.628376999128</v>
      </c>
      <c r="H309" s="65">
        <f t="shared" si="23"/>
        <v>23387.628376999128</v>
      </c>
      <c r="I309" s="66">
        <f t="shared" si="24"/>
        <v>-0.10557461788856044</v>
      </c>
    </row>
    <row r="310" spans="1:9" x14ac:dyDescent="0.25">
      <c r="A310" s="25" t="s">
        <v>647</v>
      </c>
      <c r="B310" s="62" t="s">
        <v>298</v>
      </c>
      <c r="C310" s="67">
        <v>0</v>
      </c>
      <c r="D310" s="63">
        <v>0</v>
      </c>
      <c r="E310" s="64">
        <f t="shared" si="20"/>
        <v>0</v>
      </c>
      <c r="F310" s="64">
        <f t="shared" si="21"/>
        <v>0</v>
      </c>
      <c r="G310" s="65">
        <f t="shared" si="22"/>
        <v>0</v>
      </c>
      <c r="H310" s="65">
        <f t="shared" si="23"/>
        <v>0</v>
      </c>
      <c r="I310" s="66" t="str">
        <f t="shared" si="24"/>
        <v/>
      </c>
    </row>
    <row r="311" spans="1:9" x14ac:dyDescent="0.25">
      <c r="A311" s="25" t="s">
        <v>648</v>
      </c>
      <c r="B311" s="62" t="s">
        <v>298</v>
      </c>
      <c r="C311" s="67">
        <v>0</v>
      </c>
      <c r="D311" s="63">
        <v>0</v>
      </c>
      <c r="E311" s="64">
        <f t="shared" si="20"/>
        <v>0</v>
      </c>
      <c r="F311" s="64">
        <f t="shared" si="21"/>
        <v>0</v>
      </c>
      <c r="G311" s="65">
        <f t="shared" si="22"/>
        <v>0</v>
      </c>
      <c r="H311" s="65">
        <f t="shared" si="23"/>
        <v>0</v>
      </c>
      <c r="I311" s="66" t="str">
        <f t="shared" si="24"/>
        <v/>
      </c>
    </row>
    <row r="312" spans="1:9" x14ac:dyDescent="0.25">
      <c r="A312" s="25" t="s">
        <v>356</v>
      </c>
      <c r="B312" s="62" t="s">
        <v>298</v>
      </c>
      <c r="C312" s="67">
        <v>0</v>
      </c>
      <c r="D312" s="63">
        <v>0</v>
      </c>
      <c r="E312" s="64">
        <f t="shared" si="20"/>
        <v>0</v>
      </c>
      <c r="F312" s="64">
        <f t="shared" si="21"/>
        <v>0</v>
      </c>
      <c r="G312" s="65">
        <f t="shared" si="22"/>
        <v>0</v>
      </c>
      <c r="H312" s="65">
        <f t="shared" si="23"/>
        <v>0</v>
      </c>
      <c r="I312" s="66" t="str">
        <f t="shared" si="24"/>
        <v/>
      </c>
    </row>
    <row r="313" spans="1:9" x14ac:dyDescent="0.25">
      <c r="A313" s="25" t="s">
        <v>649</v>
      </c>
      <c r="B313" s="62" t="s">
        <v>299</v>
      </c>
      <c r="C313" s="63">
        <f>VLOOKUP($A313,RAW!$U$2:$AC$460,2,FALSE)</f>
        <v>53508</v>
      </c>
      <c r="D313" s="63">
        <f>VLOOKUP($A313,RAW!$U$2:$AC$460,3,FALSE)</f>
        <v>51888</v>
      </c>
      <c r="E313" s="64">
        <f t="shared" si="20"/>
        <v>-1620</v>
      </c>
      <c r="F313" s="64">
        <f t="shared" si="21"/>
        <v>22321.016865648293</v>
      </c>
      <c r="G313" s="65">
        <f t="shared" si="22"/>
        <v>-23941.016865648293</v>
      </c>
      <c r="H313" s="65">
        <f t="shared" si="23"/>
        <v>23941.016865648293</v>
      </c>
      <c r="I313" s="66">
        <f t="shared" si="24"/>
        <v>-0.44742873711684783</v>
      </c>
    </row>
    <row r="314" spans="1:9" x14ac:dyDescent="0.25">
      <c r="A314" s="25" t="s">
        <v>650</v>
      </c>
      <c r="B314" s="62" t="s">
        <v>298</v>
      </c>
      <c r="C314" s="67">
        <v>0</v>
      </c>
      <c r="D314" s="63">
        <v>0</v>
      </c>
      <c r="E314" s="64">
        <f t="shared" si="20"/>
        <v>0</v>
      </c>
      <c r="F314" s="64">
        <f t="shared" si="21"/>
        <v>0</v>
      </c>
      <c r="G314" s="65">
        <f t="shared" si="22"/>
        <v>0</v>
      </c>
      <c r="H314" s="65">
        <f t="shared" si="23"/>
        <v>0</v>
      </c>
      <c r="I314" s="66" t="str">
        <f t="shared" si="24"/>
        <v/>
      </c>
    </row>
    <row r="315" spans="1:9" x14ac:dyDescent="0.25">
      <c r="A315" s="25" t="s">
        <v>651</v>
      </c>
      <c r="B315" s="62" t="s">
        <v>299</v>
      </c>
      <c r="C315" s="63">
        <f>VLOOKUP($A315,RAW!$U$2:$AC$460,2,FALSE)</f>
        <v>81554</v>
      </c>
      <c r="D315" s="63">
        <f>VLOOKUP($A315,RAW!$U$2:$AC$460,3,FALSE)</f>
        <v>117556</v>
      </c>
      <c r="E315" s="64">
        <f t="shared" si="20"/>
        <v>36002</v>
      </c>
      <c r="F315" s="64">
        <f t="shared" si="21"/>
        <v>34020.48683301713</v>
      </c>
      <c r="G315" s="65">
        <f t="shared" si="22"/>
        <v>1981.5131669828697</v>
      </c>
      <c r="H315" s="65">
        <f t="shared" si="23"/>
        <v>1981.5131669828697</v>
      </c>
      <c r="I315" s="66">
        <f t="shared" si="24"/>
        <v>2.4296946403399831E-2</v>
      </c>
    </row>
    <row r="316" spans="1:9" x14ac:dyDescent="0.25">
      <c r="A316" s="25" t="s">
        <v>652</v>
      </c>
      <c r="B316" s="62" t="s">
        <v>298</v>
      </c>
      <c r="C316" s="67">
        <v>0</v>
      </c>
      <c r="D316" s="63">
        <v>0</v>
      </c>
      <c r="E316" s="64">
        <f t="shared" si="20"/>
        <v>0</v>
      </c>
      <c r="F316" s="64">
        <f t="shared" si="21"/>
        <v>0</v>
      </c>
      <c r="G316" s="65">
        <f t="shared" si="22"/>
        <v>0</v>
      </c>
      <c r="H316" s="65">
        <f t="shared" si="23"/>
        <v>0</v>
      </c>
      <c r="I316" s="66" t="str">
        <f t="shared" si="24"/>
        <v/>
      </c>
    </row>
    <row r="317" spans="1:9" x14ac:dyDescent="0.25">
      <c r="A317" s="25" t="s">
        <v>653</v>
      </c>
      <c r="B317" s="62" t="s">
        <v>298</v>
      </c>
      <c r="C317" s="67">
        <v>0</v>
      </c>
      <c r="D317" s="63">
        <v>0</v>
      </c>
      <c r="E317" s="64">
        <f t="shared" si="20"/>
        <v>0</v>
      </c>
      <c r="F317" s="64">
        <f t="shared" si="21"/>
        <v>0</v>
      </c>
      <c r="G317" s="65">
        <f t="shared" si="22"/>
        <v>0</v>
      </c>
      <c r="H317" s="65">
        <f t="shared" si="23"/>
        <v>0</v>
      </c>
      <c r="I317" s="66" t="str">
        <f t="shared" si="24"/>
        <v/>
      </c>
    </row>
    <row r="318" spans="1:9" x14ac:dyDescent="0.25">
      <c r="A318" s="25" t="s">
        <v>654</v>
      </c>
      <c r="B318" s="62" t="s">
        <v>299</v>
      </c>
      <c r="C318" s="63">
        <f>VLOOKUP($A318,RAW!$U$2:$AC$460,2,FALSE)</f>
        <v>75755</v>
      </c>
      <c r="D318" s="63">
        <f>VLOOKUP($A318,RAW!$U$2:$AC$460,3,FALSE)</f>
        <v>125130</v>
      </c>
      <c r="E318" s="64">
        <f t="shared" si="20"/>
        <v>49375</v>
      </c>
      <c r="F318" s="64">
        <f t="shared" si="21"/>
        <v>31601.417220923719</v>
      </c>
      <c r="G318" s="65">
        <f t="shared" si="22"/>
        <v>17773.582779076281</v>
      </c>
      <c r="H318" s="65">
        <f t="shared" si="23"/>
        <v>17773.582779076281</v>
      </c>
      <c r="I318" s="66">
        <f t="shared" si="24"/>
        <v>0.23461926973897804</v>
      </c>
    </row>
    <row r="319" spans="1:9" x14ac:dyDescent="0.25">
      <c r="A319" s="25" t="s">
        <v>655</v>
      </c>
      <c r="B319" s="62" t="s">
        <v>298</v>
      </c>
      <c r="C319" s="67">
        <v>0</v>
      </c>
      <c r="D319" s="63">
        <v>0</v>
      </c>
      <c r="E319" s="64">
        <f t="shared" si="20"/>
        <v>0</v>
      </c>
      <c r="F319" s="64">
        <f t="shared" si="21"/>
        <v>0</v>
      </c>
      <c r="G319" s="65">
        <f t="shared" si="22"/>
        <v>0</v>
      </c>
      <c r="H319" s="65">
        <f t="shared" si="23"/>
        <v>0</v>
      </c>
      <c r="I319" s="66" t="str">
        <f t="shared" si="24"/>
        <v/>
      </c>
    </row>
    <row r="320" spans="1:9" x14ac:dyDescent="0.25">
      <c r="A320" s="25" t="s">
        <v>656</v>
      </c>
      <c r="B320" s="62" t="s">
        <v>298</v>
      </c>
      <c r="C320" s="67">
        <v>0</v>
      </c>
      <c r="D320" s="63">
        <v>0</v>
      </c>
      <c r="E320" s="64">
        <f t="shared" si="20"/>
        <v>0</v>
      </c>
      <c r="F320" s="64">
        <f t="shared" si="21"/>
        <v>0</v>
      </c>
      <c r="G320" s="65">
        <f t="shared" si="22"/>
        <v>0</v>
      </c>
      <c r="H320" s="65">
        <f t="shared" si="23"/>
        <v>0</v>
      </c>
      <c r="I320" s="66" t="str">
        <f t="shared" si="24"/>
        <v/>
      </c>
    </row>
    <row r="321" spans="1:9" x14ac:dyDescent="0.25">
      <c r="A321" s="25" t="s">
        <v>357</v>
      </c>
      <c r="B321" s="62" t="s">
        <v>298</v>
      </c>
      <c r="C321" s="67">
        <v>0</v>
      </c>
      <c r="D321" s="63">
        <v>0</v>
      </c>
      <c r="E321" s="64">
        <f t="shared" si="20"/>
        <v>0</v>
      </c>
      <c r="F321" s="64">
        <f t="shared" si="21"/>
        <v>0</v>
      </c>
      <c r="G321" s="65">
        <f t="shared" si="22"/>
        <v>0</v>
      </c>
      <c r="H321" s="65">
        <f t="shared" si="23"/>
        <v>0</v>
      </c>
      <c r="I321" s="66" t="str">
        <f t="shared" si="24"/>
        <v/>
      </c>
    </row>
    <row r="322" spans="1:9" x14ac:dyDescent="0.25">
      <c r="A322" s="25" t="s">
        <v>657</v>
      </c>
      <c r="B322" s="62" t="s">
        <v>299</v>
      </c>
      <c r="C322" s="63">
        <f>VLOOKUP($A322,RAW!$U$2:$AC$460,2,FALSE)</f>
        <v>716141</v>
      </c>
      <c r="D322" s="63">
        <f>VLOOKUP($A322,RAW!$U$2:$AC$460,3,FALSE)</f>
        <v>733577</v>
      </c>
      <c r="E322" s="64">
        <f t="shared" si="20"/>
        <v>17436</v>
      </c>
      <c r="F322" s="64">
        <f t="shared" si="21"/>
        <v>298740.2881659235</v>
      </c>
      <c r="G322" s="65">
        <f t="shared" si="22"/>
        <v>-281304.2881659235</v>
      </c>
      <c r="H322" s="65">
        <f t="shared" si="23"/>
        <v>281304.2881659235</v>
      </c>
      <c r="I322" s="66">
        <f t="shared" si="24"/>
        <v>-0.39280572982963341</v>
      </c>
    </row>
    <row r="323" spans="1:9" x14ac:dyDescent="0.25">
      <c r="A323" s="25" t="s">
        <v>658</v>
      </c>
      <c r="B323" s="62" t="s">
        <v>298</v>
      </c>
      <c r="C323" s="67">
        <v>0</v>
      </c>
      <c r="D323" s="63">
        <v>0</v>
      </c>
      <c r="E323" s="64">
        <f t="shared" ref="E323:E386" si="25">D323-C323</f>
        <v>0</v>
      </c>
      <c r="F323" s="64">
        <f t="shared" ref="F323:F386" si="26">IF(C323=0,0,+C323*E$463)</f>
        <v>0</v>
      </c>
      <c r="G323" s="65">
        <f t="shared" ref="G323:G386" si="27">IF(C323=0,0,+E323-F323)</f>
        <v>0</v>
      </c>
      <c r="H323" s="65">
        <f t="shared" ref="H323:H386" si="28">ABS(G323)</f>
        <v>0</v>
      </c>
      <c r="I323" s="66" t="str">
        <f t="shared" si="24"/>
        <v/>
      </c>
    </row>
    <row r="324" spans="1:9" x14ac:dyDescent="0.25">
      <c r="A324" s="25" t="s">
        <v>659</v>
      </c>
      <c r="B324" s="62" t="s">
        <v>298</v>
      </c>
      <c r="C324" s="67">
        <v>0</v>
      </c>
      <c r="D324" s="63">
        <v>0</v>
      </c>
      <c r="E324" s="64">
        <f t="shared" si="25"/>
        <v>0</v>
      </c>
      <c r="F324" s="64">
        <f t="shared" si="26"/>
        <v>0</v>
      </c>
      <c r="G324" s="65">
        <f t="shared" si="27"/>
        <v>0</v>
      </c>
      <c r="H324" s="65">
        <f t="shared" si="28"/>
        <v>0</v>
      </c>
      <c r="I324" s="66" t="str">
        <f t="shared" ref="I324:I387" si="29">IFERROR(+G324/C324,"")</f>
        <v/>
      </c>
    </row>
    <row r="325" spans="1:9" x14ac:dyDescent="0.25">
      <c r="A325" s="25" t="s">
        <v>660</v>
      </c>
      <c r="B325" s="62" t="s">
        <v>298</v>
      </c>
      <c r="C325" s="67">
        <v>0</v>
      </c>
      <c r="D325" s="63">
        <v>0</v>
      </c>
      <c r="E325" s="64">
        <f t="shared" si="25"/>
        <v>0</v>
      </c>
      <c r="F325" s="64">
        <f t="shared" si="26"/>
        <v>0</v>
      </c>
      <c r="G325" s="65">
        <f t="shared" si="27"/>
        <v>0</v>
      </c>
      <c r="H325" s="65">
        <f t="shared" si="28"/>
        <v>0</v>
      </c>
      <c r="I325" s="66" t="str">
        <f t="shared" si="29"/>
        <v/>
      </c>
    </row>
    <row r="326" spans="1:9" x14ac:dyDescent="0.25">
      <c r="A326" s="25" t="s">
        <v>661</v>
      </c>
      <c r="B326" s="62" t="s">
        <v>298</v>
      </c>
      <c r="C326" s="67">
        <v>0</v>
      </c>
      <c r="D326" s="63">
        <v>0</v>
      </c>
      <c r="E326" s="64">
        <f t="shared" si="25"/>
        <v>0</v>
      </c>
      <c r="F326" s="64">
        <f t="shared" si="26"/>
        <v>0</v>
      </c>
      <c r="G326" s="65">
        <f t="shared" si="27"/>
        <v>0</v>
      </c>
      <c r="H326" s="65">
        <f t="shared" si="28"/>
        <v>0</v>
      </c>
      <c r="I326" s="66" t="str">
        <f t="shared" si="29"/>
        <v/>
      </c>
    </row>
    <row r="327" spans="1:9" x14ac:dyDescent="0.25">
      <c r="A327" s="25" t="s">
        <v>358</v>
      </c>
      <c r="B327" s="62" t="s">
        <v>298</v>
      </c>
      <c r="C327" s="67">
        <v>0</v>
      </c>
      <c r="D327" s="63">
        <v>0</v>
      </c>
      <c r="E327" s="64">
        <f t="shared" si="25"/>
        <v>0</v>
      </c>
      <c r="F327" s="64">
        <f t="shared" si="26"/>
        <v>0</v>
      </c>
      <c r="G327" s="65">
        <f t="shared" si="27"/>
        <v>0</v>
      </c>
      <c r="H327" s="65">
        <f t="shared" si="28"/>
        <v>0</v>
      </c>
      <c r="I327" s="66" t="str">
        <f t="shared" si="29"/>
        <v/>
      </c>
    </row>
    <row r="328" spans="1:9" x14ac:dyDescent="0.25">
      <c r="A328" s="25" t="s">
        <v>662</v>
      </c>
      <c r="B328" s="62" t="s">
        <v>298</v>
      </c>
      <c r="C328" s="67">
        <v>0</v>
      </c>
      <c r="D328" s="63">
        <v>0</v>
      </c>
      <c r="E328" s="64">
        <f t="shared" si="25"/>
        <v>0</v>
      </c>
      <c r="F328" s="64">
        <f t="shared" si="26"/>
        <v>0</v>
      </c>
      <c r="G328" s="65">
        <f t="shared" si="27"/>
        <v>0</v>
      </c>
      <c r="H328" s="65">
        <f t="shared" si="28"/>
        <v>0</v>
      </c>
      <c r="I328" s="66" t="str">
        <f t="shared" si="29"/>
        <v/>
      </c>
    </row>
    <row r="329" spans="1:9" x14ac:dyDescent="0.25">
      <c r="A329" s="25" t="s">
        <v>663</v>
      </c>
      <c r="B329" s="62" t="s">
        <v>298</v>
      </c>
      <c r="C329" s="67">
        <v>0</v>
      </c>
      <c r="D329" s="63">
        <v>0</v>
      </c>
      <c r="E329" s="64">
        <f t="shared" si="25"/>
        <v>0</v>
      </c>
      <c r="F329" s="64">
        <f t="shared" si="26"/>
        <v>0</v>
      </c>
      <c r="G329" s="65">
        <f t="shared" si="27"/>
        <v>0</v>
      </c>
      <c r="H329" s="65">
        <f t="shared" si="28"/>
        <v>0</v>
      </c>
      <c r="I329" s="66" t="str">
        <f t="shared" si="29"/>
        <v/>
      </c>
    </row>
    <row r="330" spans="1:9" x14ac:dyDescent="0.25">
      <c r="A330" s="25" t="s">
        <v>664</v>
      </c>
      <c r="B330" s="62" t="s">
        <v>298</v>
      </c>
      <c r="C330" s="67">
        <v>0</v>
      </c>
      <c r="D330" s="63">
        <v>0</v>
      </c>
      <c r="E330" s="64">
        <f t="shared" si="25"/>
        <v>0</v>
      </c>
      <c r="F330" s="64">
        <f t="shared" si="26"/>
        <v>0</v>
      </c>
      <c r="G330" s="65">
        <f t="shared" si="27"/>
        <v>0</v>
      </c>
      <c r="H330" s="65">
        <f t="shared" si="28"/>
        <v>0</v>
      </c>
      <c r="I330" s="66" t="str">
        <f t="shared" si="29"/>
        <v/>
      </c>
    </row>
    <row r="331" spans="1:9" x14ac:dyDescent="0.25">
      <c r="A331" s="25" t="s">
        <v>665</v>
      </c>
      <c r="B331" s="62" t="s">
        <v>298</v>
      </c>
      <c r="C331" s="67">
        <v>0</v>
      </c>
      <c r="D331" s="63">
        <v>0</v>
      </c>
      <c r="E331" s="64">
        <f t="shared" si="25"/>
        <v>0</v>
      </c>
      <c r="F331" s="64">
        <f t="shared" si="26"/>
        <v>0</v>
      </c>
      <c r="G331" s="65">
        <f t="shared" si="27"/>
        <v>0</v>
      </c>
      <c r="H331" s="65">
        <f t="shared" si="28"/>
        <v>0</v>
      </c>
      <c r="I331" s="66" t="str">
        <f t="shared" si="29"/>
        <v/>
      </c>
    </row>
    <row r="332" spans="1:9" x14ac:dyDescent="0.25">
      <c r="A332" s="25" t="s">
        <v>666</v>
      </c>
      <c r="B332" s="62" t="s">
        <v>298</v>
      </c>
      <c r="C332" s="67">
        <v>0</v>
      </c>
      <c r="D332" s="63">
        <v>0</v>
      </c>
      <c r="E332" s="64">
        <f t="shared" si="25"/>
        <v>0</v>
      </c>
      <c r="F332" s="64">
        <f t="shared" si="26"/>
        <v>0</v>
      </c>
      <c r="G332" s="65">
        <f t="shared" si="27"/>
        <v>0</v>
      </c>
      <c r="H332" s="65">
        <f t="shared" si="28"/>
        <v>0</v>
      </c>
      <c r="I332" s="66" t="str">
        <f t="shared" si="29"/>
        <v/>
      </c>
    </row>
    <row r="333" spans="1:9" x14ac:dyDescent="0.25">
      <c r="A333" s="25" t="s">
        <v>667</v>
      </c>
      <c r="B333" s="62" t="s">
        <v>299</v>
      </c>
      <c r="C333" s="63">
        <f>VLOOKUP($A333,RAW!$U$2:$AC$460,2,FALSE)</f>
        <v>97940</v>
      </c>
      <c r="D333" s="63">
        <f>VLOOKUP($A333,RAW!$U$2:$AC$460,3,FALSE)</f>
        <v>91860</v>
      </c>
      <c r="E333" s="64">
        <f t="shared" si="25"/>
        <v>-6080</v>
      </c>
      <c r="F333" s="64">
        <f t="shared" si="26"/>
        <v>40855.954096987247</v>
      </c>
      <c r="G333" s="65">
        <f t="shared" si="27"/>
        <v>-46935.954096987247</v>
      </c>
      <c r="H333" s="65">
        <f t="shared" si="28"/>
        <v>46935.954096987247</v>
      </c>
      <c r="I333" s="66">
        <f t="shared" si="29"/>
        <v>-0.47923171428412548</v>
      </c>
    </row>
    <row r="334" spans="1:9" x14ac:dyDescent="0.25">
      <c r="A334" s="25" t="s">
        <v>668</v>
      </c>
      <c r="B334" s="62" t="s">
        <v>299</v>
      </c>
      <c r="C334" s="63">
        <f>VLOOKUP($A334,RAW!$U$2:$AC$460,2,FALSE)</f>
        <v>60841</v>
      </c>
      <c r="D334" s="63">
        <f>VLOOKUP($A334,RAW!$U$2:$AC$460,3,FALSE)</f>
        <v>73022</v>
      </c>
      <c r="E334" s="64">
        <f t="shared" si="25"/>
        <v>12181</v>
      </c>
      <c r="F334" s="64">
        <f t="shared" si="26"/>
        <v>25379.999011790904</v>
      </c>
      <c r="G334" s="65">
        <f t="shared" si="27"/>
        <v>-13198.999011790904</v>
      </c>
      <c r="H334" s="65">
        <f t="shared" si="28"/>
        <v>13198.999011790904</v>
      </c>
      <c r="I334" s="66">
        <f t="shared" si="29"/>
        <v>-0.21694250606977045</v>
      </c>
    </row>
    <row r="335" spans="1:9" x14ac:dyDescent="0.25">
      <c r="A335" s="25" t="s">
        <v>669</v>
      </c>
      <c r="B335" s="62" t="s">
        <v>298</v>
      </c>
      <c r="C335" s="67">
        <v>0</v>
      </c>
      <c r="D335" s="63">
        <v>0</v>
      </c>
      <c r="E335" s="64">
        <f t="shared" si="25"/>
        <v>0</v>
      </c>
      <c r="F335" s="64">
        <f t="shared" si="26"/>
        <v>0</v>
      </c>
      <c r="G335" s="65">
        <f t="shared" si="27"/>
        <v>0</v>
      </c>
      <c r="H335" s="65">
        <f t="shared" si="28"/>
        <v>0</v>
      </c>
      <c r="I335" s="66" t="str">
        <f t="shared" si="29"/>
        <v/>
      </c>
    </row>
    <row r="336" spans="1:9" x14ac:dyDescent="0.25">
      <c r="A336" s="25" t="s">
        <v>670</v>
      </c>
      <c r="B336" s="62" t="s">
        <v>298</v>
      </c>
      <c r="C336" s="67">
        <v>0</v>
      </c>
      <c r="D336" s="63">
        <v>0</v>
      </c>
      <c r="E336" s="64">
        <f t="shared" si="25"/>
        <v>0</v>
      </c>
      <c r="F336" s="64">
        <f t="shared" si="26"/>
        <v>0</v>
      </c>
      <c r="G336" s="65">
        <f t="shared" si="27"/>
        <v>0</v>
      </c>
      <c r="H336" s="65">
        <f t="shared" si="28"/>
        <v>0</v>
      </c>
      <c r="I336" s="66" t="str">
        <f t="shared" si="29"/>
        <v/>
      </c>
    </row>
    <row r="337" spans="1:9" x14ac:dyDescent="0.25">
      <c r="A337" s="25" t="s">
        <v>671</v>
      </c>
      <c r="B337" s="62" t="s">
        <v>299</v>
      </c>
      <c r="C337" s="63">
        <f>VLOOKUP($A337,RAW!$U$2:$AC$460,2,FALSE)</f>
        <v>14258</v>
      </c>
      <c r="D337" s="63">
        <f>VLOOKUP($A337,RAW!$U$2:$AC$460,3,FALSE)</f>
        <v>5478</v>
      </c>
      <c r="E337" s="64">
        <f t="shared" si="25"/>
        <v>-8780</v>
      </c>
      <c r="F337" s="64">
        <f t="shared" si="26"/>
        <v>5947.7659129553213</v>
      </c>
      <c r="G337" s="65">
        <f t="shared" si="27"/>
        <v>-14727.765912955321</v>
      </c>
      <c r="H337" s="65">
        <f t="shared" si="28"/>
        <v>14727.765912955321</v>
      </c>
      <c r="I337" s="66">
        <f t="shared" si="29"/>
        <v>-1.0329475321191837</v>
      </c>
    </row>
    <row r="338" spans="1:9" x14ac:dyDescent="0.25">
      <c r="A338" s="25" t="s">
        <v>672</v>
      </c>
      <c r="B338" s="62" t="s">
        <v>298</v>
      </c>
      <c r="C338" s="67">
        <v>0</v>
      </c>
      <c r="D338" s="63">
        <v>0</v>
      </c>
      <c r="E338" s="64">
        <f t="shared" si="25"/>
        <v>0</v>
      </c>
      <c r="F338" s="64">
        <f t="shared" si="26"/>
        <v>0</v>
      </c>
      <c r="G338" s="65">
        <f t="shared" si="27"/>
        <v>0</v>
      </c>
      <c r="H338" s="65">
        <f t="shared" si="28"/>
        <v>0</v>
      </c>
      <c r="I338" s="66" t="str">
        <f t="shared" si="29"/>
        <v/>
      </c>
    </row>
    <row r="339" spans="1:9" x14ac:dyDescent="0.25">
      <c r="A339" s="25" t="s">
        <v>673</v>
      </c>
      <c r="B339" s="62" t="s">
        <v>298</v>
      </c>
      <c r="C339" s="67">
        <v>0</v>
      </c>
      <c r="D339" s="63">
        <v>0</v>
      </c>
      <c r="E339" s="64">
        <f t="shared" si="25"/>
        <v>0</v>
      </c>
      <c r="F339" s="64">
        <f t="shared" si="26"/>
        <v>0</v>
      </c>
      <c r="G339" s="65">
        <f t="shared" si="27"/>
        <v>0</v>
      </c>
      <c r="H339" s="65">
        <f t="shared" si="28"/>
        <v>0</v>
      </c>
      <c r="I339" s="66" t="str">
        <f t="shared" si="29"/>
        <v/>
      </c>
    </row>
    <row r="340" spans="1:9" x14ac:dyDescent="0.25">
      <c r="A340" s="25" t="s">
        <v>674</v>
      </c>
      <c r="B340" s="62" t="s">
        <v>298</v>
      </c>
      <c r="C340" s="67">
        <v>0</v>
      </c>
      <c r="D340" s="63">
        <v>0</v>
      </c>
      <c r="E340" s="64">
        <f t="shared" si="25"/>
        <v>0</v>
      </c>
      <c r="F340" s="64">
        <f t="shared" si="26"/>
        <v>0</v>
      </c>
      <c r="G340" s="65">
        <f t="shared" si="27"/>
        <v>0</v>
      </c>
      <c r="H340" s="65">
        <f t="shared" si="28"/>
        <v>0</v>
      </c>
      <c r="I340" s="66" t="str">
        <f t="shared" si="29"/>
        <v/>
      </c>
    </row>
    <row r="341" spans="1:9" x14ac:dyDescent="0.25">
      <c r="A341" s="25" t="s">
        <v>675</v>
      </c>
      <c r="B341" s="62" t="s">
        <v>298</v>
      </c>
      <c r="C341" s="67">
        <v>0</v>
      </c>
      <c r="D341" s="63">
        <v>0</v>
      </c>
      <c r="E341" s="64">
        <f t="shared" si="25"/>
        <v>0</v>
      </c>
      <c r="F341" s="64">
        <f t="shared" si="26"/>
        <v>0</v>
      </c>
      <c r="G341" s="65">
        <f t="shared" si="27"/>
        <v>0</v>
      </c>
      <c r="H341" s="65">
        <f t="shared" si="28"/>
        <v>0</v>
      </c>
      <c r="I341" s="66" t="str">
        <f t="shared" si="29"/>
        <v/>
      </c>
    </row>
    <row r="342" spans="1:9" x14ac:dyDescent="0.25">
      <c r="A342" s="25" t="s">
        <v>676</v>
      </c>
      <c r="B342" s="62" t="s">
        <v>298</v>
      </c>
      <c r="C342" s="67">
        <v>0</v>
      </c>
      <c r="D342" s="63">
        <v>0</v>
      </c>
      <c r="E342" s="64">
        <f t="shared" si="25"/>
        <v>0</v>
      </c>
      <c r="F342" s="64">
        <f t="shared" si="26"/>
        <v>0</v>
      </c>
      <c r="G342" s="65">
        <f t="shared" si="27"/>
        <v>0</v>
      </c>
      <c r="H342" s="65">
        <f t="shared" si="28"/>
        <v>0</v>
      </c>
      <c r="I342" s="66" t="str">
        <f t="shared" si="29"/>
        <v/>
      </c>
    </row>
    <row r="343" spans="1:9" x14ac:dyDescent="0.25">
      <c r="A343" s="25" t="s">
        <v>677</v>
      </c>
      <c r="B343" s="62" t="s">
        <v>298</v>
      </c>
      <c r="C343" s="63">
        <f>VLOOKUP($A343,RAW!$U$2:$AC$460,2,FALSE)</f>
        <v>916260</v>
      </c>
      <c r="D343" s="63">
        <f>VLOOKUP($A343,RAW!$U$2:$AC$460,3,FALSE)</f>
        <v>1408173</v>
      </c>
      <c r="E343" s="64">
        <f t="shared" si="25"/>
        <v>491913</v>
      </c>
      <c r="F343" s="64">
        <f t="shared" si="26"/>
        <v>382220.50746278878</v>
      </c>
      <c r="G343" s="65">
        <f t="shared" si="27"/>
        <v>109692.49253721122</v>
      </c>
      <c r="H343" s="65">
        <f t="shared" si="28"/>
        <v>109692.49253721122</v>
      </c>
      <c r="I343" s="66">
        <f t="shared" si="29"/>
        <v>0.1197176484155275</v>
      </c>
    </row>
    <row r="344" spans="1:9" x14ac:dyDescent="0.25">
      <c r="A344" s="25" t="s">
        <v>678</v>
      </c>
      <c r="B344" s="62" t="s">
        <v>298</v>
      </c>
      <c r="C344" s="63">
        <f>VLOOKUP($A344,RAW!$U$2:$AC$460,2,FALSE)</f>
        <v>865414</v>
      </c>
      <c r="D344" s="63">
        <f>VLOOKUP($A344,RAW!$U$2:$AC$460,3,FALSE)</f>
        <v>1328959</v>
      </c>
      <c r="E344" s="64">
        <f t="shared" si="25"/>
        <v>463545</v>
      </c>
      <c r="F344" s="64">
        <f t="shared" si="26"/>
        <v>361009.95159169001</v>
      </c>
      <c r="G344" s="65">
        <f t="shared" si="27"/>
        <v>102535.04840830999</v>
      </c>
      <c r="H344" s="65">
        <f t="shared" si="28"/>
        <v>102535.04840830999</v>
      </c>
      <c r="I344" s="66">
        <f t="shared" si="29"/>
        <v>0.11848092174185995</v>
      </c>
    </row>
    <row r="345" spans="1:9" x14ac:dyDescent="0.25">
      <c r="A345" s="25" t="s">
        <v>679</v>
      </c>
      <c r="B345" s="62" t="s">
        <v>298</v>
      </c>
      <c r="C345" s="67">
        <v>0</v>
      </c>
      <c r="D345" s="63">
        <v>0</v>
      </c>
      <c r="E345" s="64">
        <f t="shared" si="25"/>
        <v>0</v>
      </c>
      <c r="F345" s="64">
        <f t="shared" si="26"/>
        <v>0</v>
      </c>
      <c r="G345" s="65">
        <f t="shared" si="27"/>
        <v>0</v>
      </c>
      <c r="H345" s="65">
        <f t="shared" si="28"/>
        <v>0</v>
      </c>
      <c r="I345" s="66" t="str">
        <f t="shared" si="29"/>
        <v/>
      </c>
    </row>
    <row r="346" spans="1:9" x14ac:dyDescent="0.25">
      <c r="A346" s="25" t="s">
        <v>680</v>
      </c>
      <c r="B346" s="62" t="s">
        <v>298</v>
      </c>
      <c r="C346" s="67">
        <v>0</v>
      </c>
      <c r="D346" s="63">
        <v>0</v>
      </c>
      <c r="E346" s="64">
        <f t="shared" si="25"/>
        <v>0</v>
      </c>
      <c r="F346" s="64">
        <f t="shared" si="26"/>
        <v>0</v>
      </c>
      <c r="G346" s="65">
        <f t="shared" si="27"/>
        <v>0</v>
      </c>
      <c r="H346" s="65">
        <f t="shared" si="28"/>
        <v>0</v>
      </c>
      <c r="I346" s="66" t="str">
        <f t="shared" si="29"/>
        <v/>
      </c>
    </row>
    <row r="347" spans="1:9" x14ac:dyDescent="0.25">
      <c r="A347" s="25" t="s">
        <v>681</v>
      </c>
      <c r="B347" s="62" t="s">
        <v>298</v>
      </c>
      <c r="C347" s="67">
        <v>0</v>
      </c>
      <c r="D347" s="63">
        <v>0</v>
      </c>
      <c r="E347" s="64">
        <f t="shared" si="25"/>
        <v>0</v>
      </c>
      <c r="F347" s="64">
        <f t="shared" si="26"/>
        <v>0</v>
      </c>
      <c r="G347" s="65">
        <f t="shared" si="27"/>
        <v>0</v>
      </c>
      <c r="H347" s="65">
        <f t="shared" si="28"/>
        <v>0</v>
      </c>
      <c r="I347" s="66" t="str">
        <f t="shared" si="29"/>
        <v/>
      </c>
    </row>
    <row r="348" spans="1:9" x14ac:dyDescent="0.25">
      <c r="A348" s="25" t="s">
        <v>682</v>
      </c>
      <c r="B348" s="62" t="s">
        <v>298</v>
      </c>
      <c r="C348" s="67">
        <v>0</v>
      </c>
      <c r="D348" s="63">
        <v>0</v>
      </c>
      <c r="E348" s="64">
        <f t="shared" si="25"/>
        <v>0</v>
      </c>
      <c r="F348" s="64">
        <f t="shared" si="26"/>
        <v>0</v>
      </c>
      <c r="G348" s="65">
        <f t="shared" si="27"/>
        <v>0</v>
      </c>
      <c r="H348" s="65">
        <f t="shared" si="28"/>
        <v>0</v>
      </c>
      <c r="I348" s="66" t="str">
        <f t="shared" si="29"/>
        <v/>
      </c>
    </row>
    <row r="349" spans="1:9" x14ac:dyDescent="0.25">
      <c r="A349" s="25" t="s">
        <v>683</v>
      </c>
      <c r="B349" s="62" t="s">
        <v>298</v>
      </c>
      <c r="C349" s="67">
        <v>0</v>
      </c>
      <c r="D349" s="63">
        <v>0</v>
      </c>
      <c r="E349" s="64">
        <f t="shared" si="25"/>
        <v>0</v>
      </c>
      <c r="F349" s="64">
        <f t="shared" si="26"/>
        <v>0</v>
      </c>
      <c r="G349" s="65">
        <f t="shared" si="27"/>
        <v>0</v>
      </c>
      <c r="H349" s="65">
        <f t="shared" si="28"/>
        <v>0</v>
      </c>
      <c r="I349" s="66" t="str">
        <f t="shared" si="29"/>
        <v/>
      </c>
    </row>
    <row r="350" spans="1:9" x14ac:dyDescent="0.25">
      <c r="A350" s="25" t="s">
        <v>684</v>
      </c>
      <c r="B350" s="62" t="s">
        <v>299</v>
      </c>
      <c r="C350" s="63">
        <f>VLOOKUP($A350,RAW!$U$2:$AC$460,2,FALSE)</f>
        <v>121809</v>
      </c>
      <c r="D350" s="63">
        <f>VLOOKUP($A350,RAW!$U$2:$AC$460,3,FALSE)</f>
        <v>137694</v>
      </c>
      <c r="E350" s="64">
        <f t="shared" si="25"/>
        <v>15885</v>
      </c>
      <c r="F350" s="64">
        <f t="shared" si="26"/>
        <v>50812.976440677143</v>
      </c>
      <c r="G350" s="65">
        <f t="shared" si="27"/>
        <v>-34927.976440677143</v>
      </c>
      <c r="H350" s="65">
        <f t="shared" si="28"/>
        <v>34927.976440677143</v>
      </c>
      <c r="I350" s="66">
        <f t="shared" si="29"/>
        <v>-0.28674380744179118</v>
      </c>
    </row>
    <row r="351" spans="1:9" x14ac:dyDescent="0.25">
      <c r="A351" s="25" t="s">
        <v>685</v>
      </c>
      <c r="B351" s="62" t="s">
        <v>299</v>
      </c>
      <c r="C351" s="63">
        <f>VLOOKUP($A351,RAW!$U$2:$AC$460,2,FALSE)</f>
        <v>178909</v>
      </c>
      <c r="D351" s="63">
        <f>VLOOKUP($A351,RAW!$U$2:$AC$460,3,FALSE)</f>
        <v>209852</v>
      </c>
      <c r="E351" s="64">
        <f t="shared" si="25"/>
        <v>30943</v>
      </c>
      <c r="F351" s="64">
        <f t="shared" si="26"/>
        <v>74632.406489053421</v>
      </c>
      <c r="G351" s="65">
        <f t="shared" si="27"/>
        <v>-43689.406489053421</v>
      </c>
      <c r="H351" s="65">
        <f t="shared" si="28"/>
        <v>43689.406489053421</v>
      </c>
      <c r="I351" s="66">
        <f t="shared" si="29"/>
        <v>-0.2441990424688161</v>
      </c>
    </row>
    <row r="352" spans="1:9" x14ac:dyDescent="0.25">
      <c r="A352" s="25" t="s">
        <v>686</v>
      </c>
      <c r="B352" s="62" t="s">
        <v>298</v>
      </c>
      <c r="C352" s="67">
        <v>0</v>
      </c>
      <c r="D352" s="63">
        <v>0</v>
      </c>
      <c r="E352" s="64">
        <f t="shared" si="25"/>
        <v>0</v>
      </c>
      <c r="F352" s="64">
        <f t="shared" si="26"/>
        <v>0</v>
      </c>
      <c r="G352" s="65">
        <f t="shared" si="27"/>
        <v>0</v>
      </c>
      <c r="H352" s="65">
        <f t="shared" si="28"/>
        <v>0</v>
      </c>
      <c r="I352" s="66" t="str">
        <f t="shared" si="29"/>
        <v/>
      </c>
    </row>
    <row r="353" spans="1:9" x14ac:dyDescent="0.25">
      <c r="A353" s="25" t="s">
        <v>687</v>
      </c>
      <c r="B353" s="62" t="s">
        <v>298</v>
      </c>
      <c r="C353" s="67">
        <v>0</v>
      </c>
      <c r="D353" s="63">
        <v>0</v>
      </c>
      <c r="E353" s="64">
        <f t="shared" si="25"/>
        <v>0</v>
      </c>
      <c r="F353" s="64">
        <f t="shared" si="26"/>
        <v>0</v>
      </c>
      <c r="G353" s="65">
        <f t="shared" si="27"/>
        <v>0</v>
      </c>
      <c r="H353" s="65">
        <f t="shared" si="28"/>
        <v>0</v>
      </c>
      <c r="I353" s="66" t="str">
        <f t="shared" si="29"/>
        <v/>
      </c>
    </row>
    <row r="354" spans="1:9" x14ac:dyDescent="0.25">
      <c r="A354" s="25" t="s">
        <v>688</v>
      </c>
      <c r="B354" s="62" t="s">
        <v>298</v>
      </c>
      <c r="C354" s="67">
        <v>0</v>
      </c>
      <c r="D354" s="63">
        <v>0</v>
      </c>
      <c r="E354" s="64">
        <f t="shared" si="25"/>
        <v>0</v>
      </c>
      <c r="F354" s="64">
        <f t="shared" si="26"/>
        <v>0</v>
      </c>
      <c r="G354" s="65">
        <f t="shared" si="27"/>
        <v>0</v>
      </c>
      <c r="H354" s="65">
        <f t="shared" si="28"/>
        <v>0</v>
      </c>
      <c r="I354" s="66" t="str">
        <f t="shared" si="29"/>
        <v/>
      </c>
    </row>
    <row r="355" spans="1:9" x14ac:dyDescent="0.25">
      <c r="A355" s="25" t="s">
        <v>689</v>
      </c>
      <c r="B355" s="62" t="s">
        <v>298</v>
      </c>
      <c r="C355" s="67">
        <v>0</v>
      </c>
      <c r="D355" s="63">
        <v>0</v>
      </c>
      <c r="E355" s="64">
        <f t="shared" si="25"/>
        <v>0</v>
      </c>
      <c r="F355" s="64">
        <f t="shared" si="26"/>
        <v>0</v>
      </c>
      <c r="G355" s="65">
        <f t="shared" si="27"/>
        <v>0</v>
      </c>
      <c r="H355" s="65">
        <f t="shared" si="28"/>
        <v>0</v>
      </c>
      <c r="I355" s="66" t="str">
        <f t="shared" si="29"/>
        <v/>
      </c>
    </row>
    <row r="356" spans="1:9" x14ac:dyDescent="0.25">
      <c r="A356" s="25" t="s">
        <v>690</v>
      </c>
      <c r="B356" s="62" t="s">
        <v>298</v>
      </c>
      <c r="C356" s="67">
        <v>0</v>
      </c>
      <c r="D356" s="63">
        <v>0</v>
      </c>
      <c r="E356" s="64">
        <f t="shared" si="25"/>
        <v>0</v>
      </c>
      <c r="F356" s="64">
        <f t="shared" si="26"/>
        <v>0</v>
      </c>
      <c r="G356" s="65">
        <f t="shared" si="27"/>
        <v>0</v>
      </c>
      <c r="H356" s="65">
        <f t="shared" si="28"/>
        <v>0</v>
      </c>
      <c r="I356" s="66" t="str">
        <f t="shared" si="29"/>
        <v/>
      </c>
    </row>
    <row r="357" spans="1:9" x14ac:dyDescent="0.25">
      <c r="A357" s="25" t="s">
        <v>691</v>
      </c>
      <c r="B357" s="62" t="s">
        <v>298</v>
      </c>
      <c r="C357" s="67">
        <v>0</v>
      </c>
      <c r="D357" s="63">
        <v>0</v>
      </c>
      <c r="E357" s="64">
        <f t="shared" si="25"/>
        <v>0</v>
      </c>
      <c r="F357" s="64">
        <f t="shared" si="26"/>
        <v>0</v>
      </c>
      <c r="G357" s="65">
        <f t="shared" si="27"/>
        <v>0</v>
      </c>
      <c r="H357" s="65">
        <f t="shared" si="28"/>
        <v>0</v>
      </c>
      <c r="I357" s="66" t="str">
        <f t="shared" si="29"/>
        <v/>
      </c>
    </row>
    <row r="358" spans="1:9" x14ac:dyDescent="0.25">
      <c r="A358" s="25" t="s">
        <v>692</v>
      </c>
      <c r="B358" s="62" t="s">
        <v>299</v>
      </c>
      <c r="C358" s="63">
        <f>VLOOKUP($A358,RAW!$U$2:$AC$460,2,FALSE)</f>
        <v>64344</v>
      </c>
      <c r="D358" s="63">
        <f>VLOOKUP($A358,RAW!$U$2:$AC$460,3,FALSE)</f>
        <v>41934</v>
      </c>
      <c r="E358" s="64">
        <f t="shared" si="25"/>
        <v>-22410</v>
      </c>
      <c r="F358" s="64">
        <f t="shared" si="26"/>
        <v>26841.285587263093</v>
      </c>
      <c r="G358" s="65">
        <f t="shared" si="27"/>
        <v>-49251.28558726309</v>
      </c>
      <c r="H358" s="65">
        <f t="shared" si="28"/>
        <v>49251.28558726309</v>
      </c>
      <c r="I358" s="66">
        <f t="shared" si="29"/>
        <v>-0.76543711281958049</v>
      </c>
    </row>
    <row r="359" spans="1:9" x14ac:dyDescent="0.25">
      <c r="A359" s="25" t="s">
        <v>693</v>
      </c>
      <c r="B359" s="62" t="s">
        <v>299</v>
      </c>
      <c r="C359" s="63">
        <f>VLOOKUP($A359,RAW!$U$2:$AC$460,2,FALSE)</f>
        <v>34684</v>
      </c>
      <c r="D359" s="63">
        <f>VLOOKUP($A359,RAW!$U$2:$AC$460,3,FALSE)</f>
        <v>34475</v>
      </c>
      <c r="E359" s="64">
        <f t="shared" si="25"/>
        <v>-209</v>
      </c>
      <c r="F359" s="64">
        <f t="shared" si="26"/>
        <v>14468.530854603898</v>
      </c>
      <c r="G359" s="65">
        <f t="shared" si="27"/>
        <v>-14677.530854603898</v>
      </c>
      <c r="H359" s="65">
        <f t="shared" si="28"/>
        <v>14677.530854603898</v>
      </c>
      <c r="I359" s="66">
        <f t="shared" si="29"/>
        <v>-0.42317872375169813</v>
      </c>
    </row>
    <row r="360" spans="1:9" x14ac:dyDescent="0.25">
      <c r="A360" s="25" t="s">
        <v>694</v>
      </c>
      <c r="B360" s="62" t="s">
        <v>298</v>
      </c>
      <c r="C360" s="67">
        <v>0</v>
      </c>
      <c r="D360" s="63">
        <v>0</v>
      </c>
      <c r="E360" s="64">
        <f t="shared" si="25"/>
        <v>0</v>
      </c>
      <c r="F360" s="64">
        <f t="shared" si="26"/>
        <v>0</v>
      </c>
      <c r="G360" s="65">
        <f t="shared" si="27"/>
        <v>0</v>
      </c>
      <c r="H360" s="65">
        <f t="shared" si="28"/>
        <v>0</v>
      </c>
      <c r="I360" s="66" t="str">
        <f t="shared" si="29"/>
        <v/>
      </c>
    </row>
    <row r="361" spans="1:9" x14ac:dyDescent="0.25">
      <c r="A361" s="25" t="s">
        <v>695</v>
      </c>
      <c r="B361" s="62" t="s">
        <v>298</v>
      </c>
      <c r="C361" s="67">
        <v>0</v>
      </c>
      <c r="D361" s="63">
        <v>0</v>
      </c>
      <c r="E361" s="64">
        <f t="shared" si="25"/>
        <v>0</v>
      </c>
      <c r="F361" s="64">
        <f t="shared" si="26"/>
        <v>0</v>
      </c>
      <c r="G361" s="65">
        <f t="shared" si="27"/>
        <v>0</v>
      </c>
      <c r="H361" s="65">
        <f t="shared" si="28"/>
        <v>0</v>
      </c>
      <c r="I361" s="66" t="str">
        <f t="shared" si="29"/>
        <v/>
      </c>
    </row>
    <row r="362" spans="1:9" x14ac:dyDescent="0.25">
      <c r="A362" s="25" t="s">
        <v>359</v>
      </c>
      <c r="B362" s="62" t="s">
        <v>298</v>
      </c>
      <c r="C362" s="63">
        <f>VLOOKUP($A362,RAW!$U$2:$AC$460,2,FALSE)</f>
        <v>390390</v>
      </c>
      <c r="D362" s="63">
        <f>VLOOKUP($A362,RAW!$U$2:$AC$460,3,FALSE)</f>
        <v>537968</v>
      </c>
      <c r="E362" s="64">
        <f t="shared" si="25"/>
        <v>147578</v>
      </c>
      <c r="F362" s="64">
        <f t="shared" si="26"/>
        <v>162852.31692794416</v>
      </c>
      <c r="G362" s="65">
        <f t="shared" si="27"/>
        <v>-15274.316927944164</v>
      </c>
      <c r="H362" s="65">
        <f t="shared" si="28"/>
        <v>15274.316927944164</v>
      </c>
      <c r="I362" s="66">
        <f t="shared" si="29"/>
        <v>-3.9125789410446386E-2</v>
      </c>
    </row>
    <row r="363" spans="1:9" x14ac:dyDescent="0.25">
      <c r="A363" s="25" t="s">
        <v>696</v>
      </c>
      <c r="B363" s="62" t="s">
        <v>299</v>
      </c>
      <c r="C363" s="63">
        <f>VLOOKUP($A363,RAW!$U$2:$AC$460,2,FALSE)</f>
        <v>177400</v>
      </c>
      <c r="D363" s="63">
        <f>VLOOKUP($A363,RAW!$U$2:$AC$460,3,FALSE)</f>
        <v>186203</v>
      </c>
      <c r="E363" s="64">
        <f t="shared" si="25"/>
        <v>8803</v>
      </c>
      <c r="F363" s="64">
        <f t="shared" si="26"/>
        <v>74002.922777267086</v>
      </c>
      <c r="G363" s="65">
        <f t="shared" si="27"/>
        <v>-65199.922777267086</v>
      </c>
      <c r="H363" s="65">
        <f t="shared" si="28"/>
        <v>65199.922777267086</v>
      </c>
      <c r="I363" s="66">
        <f t="shared" si="29"/>
        <v>-0.36753056807929585</v>
      </c>
    </row>
    <row r="364" spans="1:9" x14ac:dyDescent="0.25">
      <c r="A364" s="25" t="s">
        <v>697</v>
      </c>
      <c r="B364" s="62" t="s">
        <v>299</v>
      </c>
      <c r="C364" s="63">
        <f>VLOOKUP($A364,RAW!$U$2:$AC$460,2,FALSE)</f>
        <v>25351</v>
      </c>
      <c r="D364" s="63">
        <f>VLOOKUP($A364,RAW!$U$2:$AC$460,3,FALSE)</f>
        <v>41140</v>
      </c>
      <c r="E364" s="64">
        <f t="shared" si="25"/>
        <v>15789</v>
      </c>
      <c r="F364" s="64">
        <f t="shared" si="26"/>
        <v>10575.242927432344</v>
      </c>
      <c r="G364" s="65">
        <f t="shared" si="27"/>
        <v>5213.757072567656</v>
      </c>
      <c r="H364" s="65">
        <f t="shared" si="28"/>
        <v>5213.757072567656</v>
      </c>
      <c r="I364" s="66">
        <f t="shared" si="29"/>
        <v>0.20566277750651477</v>
      </c>
    </row>
    <row r="365" spans="1:9" x14ac:dyDescent="0.25">
      <c r="A365" s="25" t="s">
        <v>698</v>
      </c>
      <c r="B365" s="62" t="s">
        <v>299</v>
      </c>
      <c r="C365" s="63">
        <f>VLOOKUP($A365,RAW!$U$2:$AC$460,2,FALSE)</f>
        <v>552350</v>
      </c>
      <c r="D365" s="63">
        <f>VLOOKUP($A365,RAW!$U$2:$AC$460,3,FALSE)</f>
        <v>598347</v>
      </c>
      <c r="E365" s="64">
        <f t="shared" si="25"/>
        <v>45997</v>
      </c>
      <c r="F365" s="64">
        <f t="shared" si="26"/>
        <v>230414.39907566781</v>
      </c>
      <c r="G365" s="65">
        <f t="shared" si="27"/>
        <v>-184417.39907566781</v>
      </c>
      <c r="H365" s="65">
        <f t="shared" si="28"/>
        <v>184417.39907566781</v>
      </c>
      <c r="I365" s="66">
        <f t="shared" si="29"/>
        <v>-0.33387779320298328</v>
      </c>
    </row>
    <row r="366" spans="1:9" x14ac:dyDescent="0.25">
      <c r="A366" s="25" t="s">
        <v>699</v>
      </c>
      <c r="B366" s="62" t="s">
        <v>298</v>
      </c>
      <c r="C366" s="67">
        <v>0</v>
      </c>
      <c r="D366" s="63">
        <v>0</v>
      </c>
      <c r="E366" s="64">
        <f t="shared" si="25"/>
        <v>0</v>
      </c>
      <c r="F366" s="64">
        <f t="shared" si="26"/>
        <v>0</v>
      </c>
      <c r="G366" s="65">
        <f t="shared" si="27"/>
        <v>0</v>
      </c>
      <c r="H366" s="65">
        <f t="shared" si="28"/>
        <v>0</v>
      </c>
      <c r="I366" s="66" t="str">
        <f t="shared" si="29"/>
        <v/>
      </c>
    </row>
    <row r="367" spans="1:9" x14ac:dyDescent="0.25">
      <c r="A367" s="25" t="s">
        <v>700</v>
      </c>
      <c r="B367" s="62" t="s">
        <v>299</v>
      </c>
      <c r="C367" s="63">
        <f>VLOOKUP($A367,RAW!$U$2:$AC$460,2,FALSE)</f>
        <v>55233</v>
      </c>
      <c r="D367" s="63">
        <f>VLOOKUP($A367,RAW!$U$2:$AC$460,3,FALSE)</f>
        <v>48707</v>
      </c>
      <c r="E367" s="64">
        <f t="shared" si="25"/>
        <v>-6526</v>
      </c>
      <c r="F367" s="64">
        <f t="shared" si="26"/>
        <v>23040.605601785752</v>
      </c>
      <c r="G367" s="65">
        <f t="shared" si="27"/>
        <v>-29566.605601785752</v>
      </c>
      <c r="H367" s="65">
        <f t="shared" si="28"/>
        <v>29566.605601785752</v>
      </c>
      <c r="I367" s="66">
        <f t="shared" si="29"/>
        <v>-0.5353068926508745</v>
      </c>
    </row>
    <row r="368" spans="1:9" x14ac:dyDescent="0.25">
      <c r="A368" s="25" t="s">
        <v>360</v>
      </c>
      <c r="B368" s="62" t="s">
        <v>298</v>
      </c>
      <c r="C368" s="67">
        <v>0</v>
      </c>
      <c r="D368" s="63">
        <v>0</v>
      </c>
      <c r="E368" s="64">
        <f t="shared" si="25"/>
        <v>0</v>
      </c>
      <c r="F368" s="64">
        <f t="shared" si="26"/>
        <v>0</v>
      </c>
      <c r="G368" s="65">
        <f t="shared" si="27"/>
        <v>0</v>
      </c>
      <c r="H368" s="65">
        <f t="shared" si="28"/>
        <v>0</v>
      </c>
      <c r="I368" s="66" t="str">
        <f t="shared" si="29"/>
        <v/>
      </c>
    </row>
    <row r="369" spans="1:9" x14ac:dyDescent="0.25">
      <c r="A369" s="25" t="s">
        <v>701</v>
      </c>
      <c r="B369" s="62" t="s">
        <v>299</v>
      </c>
      <c r="C369" s="63">
        <f>VLOOKUP($A369,RAW!$U$2:$AC$460,2,FALSE)</f>
        <v>62588</v>
      </c>
      <c r="D369" s="63">
        <f>VLOOKUP($A369,RAW!$U$2:$AC$460,3,FALSE)</f>
        <v>64955</v>
      </c>
      <c r="E369" s="64">
        <f t="shared" si="25"/>
        <v>2367</v>
      </c>
      <c r="F369" s="64">
        <f t="shared" si="26"/>
        <v>26108.765111519686</v>
      </c>
      <c r="G369" s="65">
        <f t="shared" si="27"/>
        <v>-23741.765111519686</v>
      </c>
      <c r="H369" s="65">
        <f t="shared" si="28"/>
        <v>23741.765111519686</v>
      </c>
      <c r="I369" s="66">
        <f t="shared" si="29"/>
        <v>-0.37933413931615784</v>
      </c>
    </row>
    <row r="370" spans="1:9" x14ac:dyDescent="0.25">
      <c r="A370" s="25" t="s">
        <v>702</v>
      </c>
      <c r="B370" s="62" t="s">
        <v>299</v>
      </c>
      <c r="C370" s="63">
        <f>VLOOKUP($A370,RAW!$U$2:$AC$460,2,FALSE)</f>
        <v>163760</v>
      </c>
      <c r="D370" s="63">
        <f>VLOOKUP($A370,RAW!$U$2:$AC$460,3,FALSE)</f>
        <v>208005</v>
      </c>
      <c r="E370" s="64">
        <f t="shared" si="25"/>
        <v>44245</v>
      </c>
      <c r="F370" s="64">
        <f t="shared" si="26"/>
        <v>68312.957350649696</v>
      </c>
      <c r="G370" s="65">
        <f t="shared" si="27"/>
        <v>-24067.957350649696</v>
      </c>
      <c r="H370" s="65">
        <f t="shared" si="28"/>
        <v>24067.957350649696</v>
      </c>
      <c r="I370" s="66">
        <f t="shared" si="29"/>
        <v>-0.14697091689453895</v>
      </c>
    </row>
    <row r="371" spans="1:9" x14ac:dyDescent="0.25">
      <c r="A371" s="25" t="s">
        <v>703</v>
      </c>
      <c r="B371" s="62" t="s">
        <v>298</v>
      </c>
      <c r="C371" s="63">
        <f>VLOOKUP($A371,RAW!$U$2:$AC$460,2,FALSE)</f>
        <v>294999</v>
      </c>
      <c r="D371" s="63">
        <f>VLOOKUP($A371,RAW!$U$2:$AC$460,3,FALSE)</f>
        <v>428375</v>
      </c>
      <c r="E371" s="64">
        <f t="shared" si="25"/>
        <v>133376</v>
      </c>
      <c r="F371" s="64">
        <f t="shared" si="26"/>
        <v>123059.6855488783</v>
      </c>
      <c r="G371" s="65">
        <f t="shared" si="27"/>
        <v>10316.314451121696</v>
      </c>
      <c r="H371" s="65">
        <f t="shared" si="28"/>
        <v>10316.314451121696</v>
      </c>
      <c r="I371" s="66">
        <f t="shared" si="29"/>
        <v>3.4970676006093902E-2</v>
      </c>
    </row>
    <row r="372" spans="1:9" x14ac:dyDescent="0.25">
      <c r="A372" s="25" t="s">
        <v>704</v>
      </c>
      <c r="B372" s="62" t="s">
        <v>299</v>
      </c>
      <c r="C372" s="63">
        <f>VLOOKUP($A372,RAW!$U$2:$AC$460,2,FALSE)</f>
        <v>17817</v>
      </c>
      <c r="D372" s="63">
        <f>VLOOKUP($A372,RAW!$U$2:$AC$460,3,FALSE)</f>
        <v>22317</v>
      </c>
      <c r="E372" s="64">
        <f t="shared" si="25"/>
        <v>4500</v>
      </c>
      <c r="F372" s="64">
        <f t="shared" si="26"/>
        <v>7432.4130502963226</v>
      </c>
      <c r="G372" s="65">
        <f t="shared" si="27"/>
        <v>-2932.4130502963226</v>
      </c>
      <c r="H372" s="65">
        <f t="shared" si="28"/>
        <v>2932.4130502963226</v>
      </c>
      <c r="I372" s="66">
        <f t="shared" si="29"/>
        <v>-0.16458511816222274</v>
      </c>
    </row>
    <row r="373" spans="1:9" x14ac:dyDescent="0.25">
      <c r="A373" s="25" t="s">
        <v>361</v>
      </c>
      <c r="B373" s="62" t="s">
        <v>298</v>
      </c>
      <c r="C373" s="67">
        <v>0</v>
      </c>
      <c r="D373" s="63">
        <v>0</v>
      </c>
      <c r="E373" s="64">
        <f t="shared" si="25"/>
        <v>0</v>
      </c>
      <c r="F373" s="64">
        <f t="shared" si="26"/>
        <v>0</v>
      </c>
      <c r="G373" s="65">
        <f t="shared" si="27"/>
        <v>0</v>
      </c>
      <c r="H373" s="65">
        <f t="shared" si="28"/>
        <v>0</v>
      </c>
      <c r="I373" s="66" t="str">
        <f t="shared" si="29"/>
        <v/>
      </c>
    </row>
    <row r="374" spans="1:9" x14ac:dyDescent="0.25">
      <c r="A374" s="25" t="s">
        <v>705</v>
      </c>
      <c r="B374" s="62" t="s">
        <v>298</v>
      </c>
      <c r="C374" s="67">
        <v>0</v>
      </c>
      <c r="D374" s="63">
        <v>0</v>
      </c>
      <c r="E374" s="64">
        <f t="shared" si="25"/>
        <v>0</v>
      </c>
      <c r="F374" s="64">
        <f t="shared" si="26"/>
        <v>0</v>
      </c>
      <c r="G374" s="65">
        <f t="shared" si="27"/>
        <v>0</v>
      </c>
      <c r="H374" s="65">
        <f t="shared" si="28"/>
        <v>0</v>
      </c>
      <c r="I374" s="66" t="str">
        <f t="shared" si="29"/>
        <v/>
      </c>
    </row>
    <row r="375" spans="1:9" x14ac:dyDescent="0.25">
      <c r="A375" s="25" t="s">
        <v>706</v>
      </c>
      <c r="B375" s="62" t="s">
        <v>298</v>
      </c>
      <c r="C375" s="67">
        <v>0</v>
      </c>
      <c r="D375" s="63">
        <v>0</v>
      </c>
      <c r="E375" s="64">
        <f t="shared" si="25"/>
        <v>0</v>
      </c>
      <c r="F375" s="64">
        <f t="shared" si="26"/>
        <v>0</v>
      </c>
      <c r="G375" s="65">
        <f t="shared" si="27"/>
        <v>0</v>
      </c>
      <c r="H375" s="65">
        <f t="shared" si="28"/>
        <v>0</v>
      </c>
      <c r="I375" s="66" t="str">
        <f t="shared" si="29"/>
        <v/>
      </c>
    </row>
    <row r="376" spans="1:9" x14ac:dyDescent="0.25">
      <c r="A376" s="25" t="s">
        <v>707</v>
      </c>
      <c r="B376" s="62" t="s">
        <v>298</v>
      </c>
      <c r="C376" s="67">
        <v>0</v>
      </c>
      <c r="D376" s="63">
        <v>0</v>
      </c>
      <c r="E376" s="64">
        <f t="shared" si="25"/>
        <v>0</v>
      </c>
      <c r="F376" s="64">
        <f t="shared" si="26"/>
        <v>0</v>
      </c>
      <c r="G376" s="65">
        <f t="shared" si="27"/>
        <v>0</v>
      </c>
      <c r="H376" s="65">
        <f t="shared" si="28"/>
        <v>0</v>
      </c>
      <c r="I376" s="66" t="str">
        <f t="shared" si="29"/>
        <v/>
      </c>
    </row>
    <row r="377" spans="1:9" x14ac:dyDescent="0.25">
      <c r="A377" s="25" t="s">
        <v>708</v>
      </c>
      <c r="B377" s="62" t="s">
        <v>299</v>
      </c>
      <c r="C377" s="63">
        <f>VLOOKUP($A377,RAW!$U$2:$AC$460,2,FALSE)</f>
        <v>114418</v>
      </c>
      <c r="D377" s="63">
        <f>VLOOKUP($A377,RAW!$U$2:$AC$460,3,FALSE)</f>
        <v>136198</v>
      </c>
      <c r="E377" s="64">
        <f t="shared" si="25"/>
        <v>21780</v>
      </c>
      <c r="F377" s="64">
        <f t="shared" si="26"/>
        <v>47729.799426884696</v>
      </c>
      <c r="G377" s="65">
        <f t="shared" si="27"/>
        <v>-25949.799426884696</v>
      </c>
      <c r="H377" s="65">
        <f t="shared" si="28"/>
        <v>25949.799426884696</v>
      </c>
      <c r="I377" s="66">
        <f t="shared" si="29"/>
        <v>-0.22679822603860142</v>
      </c>
    </row>
    <row r="378" spans="1:9" x14ac:dyDescent="0.25">
      <c r="A378" s="25" t="s">
        <v>709</v>
      </c>
      <c r="B378" s="62" t="s">
        <v>299</v>
      </c>
      <c r="C378" s="63">
        <f>VLOOKUP($A378,RAW!$U$2:$AC$460,2,FALSE)</f>
        <v>186377</v>
      </c>
      <c r="D378" s="63">
        <f>VLOOKUP($A378,RAW!$U$2:$AC$460,3,FALSE)</f>
        <v>206384</v>
      </c>
      <c r="E378" s="64">
        <f t="shared" si="25"/>
        <v>20007</v>
      </c>
      <c r="F378" s="64">
        <f t="shared" si="26"/>
        <v>77747.704275415483</v>
      </c>
      <c r="G378" s="65">
        <f t="shared" si="27"/>
        <v>-57740.704275415483</v>
      </c>
      <c r="H378" s="65">
        <f t="shared" si="28"/>
        <v>57740.704275415483</v>
      </c>
      <c r="I378" s="66">
        <f t="shared" si="29"/>
        <v>-0.30980595392894766</v>
      </c>
    </row>
    <row r="379" spans="1:9" x14ac:dyDescent="0.25">
      <c r="A379" s="25" t="s">
        <v>362</v>
      </c>
      <c r="B379" s="62" t="s">
        <v>298</v>
      </c>
      <c r="C379" s="67">
        <v>0</v>
      </c>
      <c r="D379" s="63">
        <v>0</v>
      </c>
      <c r="E379" s="64">
        <f t="shared" si="25"/>
        <v>0</v>
      </c>
      <c r="F379" s="64">
        <f t="shared" si="26"/>
        <v>0</v>
      </c>
      <c r="G379" s="65">
        <f t="shared" si="27"/>
        <v>0</v>
      </c>
      <c r="H379" s="65">
        <f t="shared" si="28"/>
        <v>0</v>
      </c>
      <c r="I379" s="66" t="str">
        <f t="shared" si="29"/>
        <v/>
      </c>
    </row>
    <row r="380" spans="1:9" x14ac:dyDescent="0.25">
      <c r="A380" s="25" t="s">
        <v>710</v>
      </c>
      <c r="B380" s="62" t="s">
        <v>298</v>
      </c>
      <c r="C380" s="63">
        <f>VLOOKUP($A380,RAW!$U$2:$AC$460,2,FALSE)</f>
        <v>529737</v>
      </c>
      <c r="D380" s="63">
        <f>VLOOKUP($A380,RAW!$U$2:$AC$460,3,FALSE)</f>
        <v>698739</v>
      </c>
      <c r="E380" s="64">
        <f t="shared" si="25"/>
        <v>169002</v>
      </c>
      <c r="F380" s="64">
        <f t="shared" si="26"/>
        <v>220981.32076246411</v>
      </c>
      <c r="G380" s="65">
        <f t="shared" si="27"/>
        <v>-51979.320762464107</v>
      </c>
      <c r="H380" s="65">
        <f t="shared" si="28"/>
        <v>51979.320762464107</v>
      </c>
      <c r="I380" s="66">
        <f t="shared" si="29"/>
        <v>-9.8122881283474836E-2</v>
      </c>
    </row>
    <row r="381" spans="1:9" x14ac:dyDescent="0.25">
      <c r="A381" s="25" t="s">
        <v>711</v>
      </c>
      <c r="B381" s="62" t="s">
        <v>298</v>
      </c>
      <c r="C381" s="67">
        <v>0</v>
      </c>
      <c r="D381" s="63">
        <v>0</v>
      </c>
      <c r="E381" s="64">
        <f t="shared" si="25"/>
        <v>0</v>
      </c>
      <c r="F381" s="64">
        <f t="shared" si="26"/>
        <v>0</v>
      </c>
      <c r="G381" s="65">
        <f t="shared" si="27"/>
        <v>0</v>
      </c>
      <c r="H381" s="65">
        <f t="shared" si="28"/>
        <v>0</v>
      </c>
      <c r="I381" s="66" t="str">
        <f t="shared" si="29"/>
        <v/>
      </c>
    </row>
    <row r="382" spans="1:9" x14ac:dyDescent="0.25">
      <c r="A382" s="25" t="s">
        <v>712</v>
      </c>
      <c r="B382" s="62" t="s">
        <v>298</v>
      </c>
      <c r="C382" s="67">
        <v>0</v>
      </c>
      <c r="D382" s="63">
        <v>0</v>
      </c>
      <c r="E382" s="64">
        <f t="shared" si="25"/>
        <v>0</v>
      </c>
      <c r="F382" s="64">
        <f t="shared" si="26"/>
        <v>0</v>
      </c>
      <c r="G382" s="65">
        <f t="shared" si="27"/>
        <v>0</v>
      </c>
      <c r="H382" s="65">
        <f t="shared" si="28"/>
        <v>0</v>
      </c>
      <c r="I382" s="66" t="str">
        <f t="shared" si="29"/>
        <v/>
      </c>
    </row>
    <row r="383" spans="1:9" x14ac:dyDescent="0.25">
      <c r="A383" s="25" t="s">
        <v>713</v>
      </c>
      <c r="B383" s="62" t="s">
        <v>298</v>
      </c>
      <c r="C383" s="67">
        <v>0</v>
      </c>
      <c r="D383" s="63">
        <v>0</v>
      </c>
      <c r="E383" s="64">
        <f t="shared" si="25"/>
        <v>0</v>
      </c>
      <c r="F383" s="64">
        <f t="shared" si="26"/>
        <v>0</v>
      </c>
      <c r="G383" s="65">
        <f t="shared" si="27"/>
        <v>0</v>
      </c>
      <c r="H383" s="65">
        <f t="shared" si="28"/>
        <v>0</v>
      </c>
      <c r="I383" s="66" t="str">
        <f t="shared" si="29"/>
        <v/>
      </c>
    </row>
    <row r="384" spans="1:9" x14ac:dyDescent="0.25">
      <c r="A384" s="25" t="s">
        <v>714</v>
      </c>
      <c r="B384" s="62" t="s">
        <v>299</v>
      </c>
      <c r="C384" s="63">
        <f>VLOOKUP($A384,RAW!$U$2:$AC$460,2,FALSE)</f>
        <v>58075</v>
      </c>
      <c r="D384" s="63">
        <f>VLOOKUP($A384,RAW!$U$2:$AC$460,3,FALSE)</f>
        <v>42125</v>
      </c>
      <c r="E384" s="64">
        <f t="shared" si="25"/>
        <v>-15950</v>
      </c>
      <c r="F384" s="64">
        <f t="shared" si="26"/>
        <v>24226.15411662788</v>
      </c>
      <c r="G384" s="65">
        <f t="shared" si="27"/>
        <v>-40176.154116627877</v>
      </c>
      <c r="H384" s="65">
        <f t="shared" si="28"/>
        <v>40176.154116627877</v>
      </c>
      <c r="I384" s="66">
        <f t="shared" si="29"/>
        <v>-0.69179774630439739</v>
      </c>
    </row>
    <row r="385" spans="1:9" x14ac:dyDescent="0.25">
      <c r="A385" s="25" t="s">
        <v>715</v>
      </c>
      <c r="B385" s="62" t="s">
        <v>299</v>
      </c>
      <c r="C385" s="63">
        <f>VLOOKUP($A385,RAW!$U$2:$AC$460,2,FALSE)</f>
        <v>258491</v>
      </c>
      <c r="D385" s="63">
        <f>VLOOKUP($A385,RAW!$U$2:$AC$460,3,FALSE)</f>
        <v>247272</v>
      </c>
      <c r="E385" s="64">
        <f t="shared" si="25"/>
        <v>-11219</v>
      </c>
      <c r="F385" s="64">
        <f t="shared" si="26"/>
        <v>107830.26782197601</v>
      </c>
      <c r="G385" s="65">
        <f t="shared" si="27"/>
        <v>-119049.26782197601</v>
      </c>
      <c r="H385" s="65">
        <f t="shared" si="28"/>
        <v>119049.26782197601</v>
      </c>
      <c r="I385" s="66">
        <f t="shared" si="29"/>
        <v>-0.46055478845289011</v>
      </c>
    </row>
    <row r="386" spans="1:9" x14ac:dyDescent="0.25">
      <c r="A386" s="25" t="s">
        <v>363</v>
      </c>
      <c r="B386" s="62" t="s">
        <v>298</v>
      </c>
      <c r="C386" s="67">
        <v>0</v>
      </c>
      <c r="D386" s="63">
        <v>0</v>
      </c>
      <c r="E386" s="64">
        <f t="shared" si="25"/>
        <v>0</v>
      </c>
      <c r="F386" s="64">
        <f t="shared" si="26"/>
        <v>0</v>
      </c>
      <c r="G386" s="65">
        <f t="shared" si="27"/>
        <v>0</v>
      </c>
      <c r="H386" s="65">
        <f t="shared" si="28"/>
        <v>0</v>
      </c>
      <c r="I386" s="66" t="str">
        <f t="shared" si="29"/>
        <v/>
      </c>
    </row>
    <row r="387" spans="1:9" x14ac:dyDescent="0.25">
      <c r="A387" s="25" t="s">
        <v>716</v>
      </c>
      <c r="B387" s="62" t="s">
        <v>298</v>
      </c>
      <c r="C387" s="67">
        <v>0</v>
      </c>
      <c r="D387" s="63">
        <v>0</v>
      </c>
      <c r="E387" s="64">
        <f t="shared" ref="E387:E450" si="30">D387-C387</f>
        <v>0</v>
      </c>
      <c r="F387" s="64">
        <f t="shared" ref="F387:F450" si="31">IF(C387=0,0,+C387*E$463)</f>
        <v>0</v>
      </c>
      <c r="G387" s="65">
        <f t="shared" ref="G387:G450" si="32">IF(C387=0,0,+E387-F387)</f>
        <v>0</v>
      </c>
      <c r="H387" s="65">
        <f t="shared" ref="H387:H450" si="33">ABS(G387)</f>
        <v>0</v>
      </c>
      <c r="I387" s="66" t="str">
        <f t="shared" si="29"/>
        <v/>
      </c>
    </row>
    <row r="388" spans="1:9" x14ac:dyDescent="0.25">
      <c r="A388" s="25" t="s">
        <v>717</v>
      </c>
      <c r="B388" s="62" t="s">
        <v>298</v>
      </c>
      <c r="C388" s="63">
        <f>VLOOKUP($A388,RAW!$U$2:$AC$460,2,FALSE)</f>
        <v>109040</v>
      </c>
      <c r="D388" s="63">
        <f>VLOOKUP($A388,RAW!$U$2:$AC$460,3,FALSE)</f>
        <v>153912</v>
      </c>
      <c r="E388" s="64">
        <f t="shared" si="30"/>
        <v>44872</v>
      </c>
      <c r="F388" s="64">
        <f t="shared" si="31"/>
        <v>45486.351181697872</v>
      </c>
      <c r="G388" s="65">
        <f t="shared" si="32"/>
        <v>-614.35118169787165</v>
      </c>
      <c r="H388" s="65">
        <f t="shared" si="33"/>
        <v>614.35118169787165</v>
      </c>
      <c r="I388" s="66">
        <f t="shared" ref="I388:I451" si="34">IFERROR(+G388/C388,"")</f>
        <v>-5.6341817837295641E-3</v>
      </c>
    </row>
    <row r="389" spans="1:9" x14ac:dyDescent="0.25">
      <c r="A389" s="25" t="s">
        <v>718</v>
      </c>
      <c r="B389" s="62" t="s">
        <v>299</v>
      </c>
      <c r="C389" s="63">
        <f>VLOOKUP($A389,RAW!$U$2:$AC$460,2,FALSE)</f>
        <v>83991</v>
      </c>
      <c r="D389" s="63">
        <f>VLOOKUP($A389,RAW!$U$2:$AC$460,3,FALSE)</f>
        <v>83580</v>
      </c>
      <c r="E389" s="64">
        <f t="shared" si="30"/>
        <v>-411</v>
      </c>
      <c r="F389" s="64">
        <f t="shared" si="31"/>
        <v>35037.088427200899</v>
      </c>
      <c r="G389" s="65">
        <f t="shared" si="32"/>
        <v>-35448.088427200899</v>
      </c>
      <c r="H389" s="65">
        <f t="shared" si="33"/>
        <v>35448.088427200899</v>
      </c>
      <c r="I389" s="66">
        <f t="shared" si="34"/>
        <v>-0.42204627194819561</v>
      </c>
    </row>
    <row r="390" spans="1:9" x14ac:dyDescent="0.25">
      <c r="A390" s="25" t="s">
        <v>719</v>
      </c>
      <c r="B390" s="62" t="s">
        <v>298</v>
      </c>
      <c r="C390" s="63">
        <f>VLOOKUP($A390,RAW!$U$2:$AC$460,2,FALSE)</f>
        <v>67497</v>
      </c>
      <c r="D390" s="63">
        <f>VLOOKUP($A390,RAW!$U$2:$AC$460,3,FALSE)</f>
        <v>67322</v>
      </c>
      <c r="E390" s="64">
        <f t="shared" si="30"/>
        <v>-175</v>
      </c>
      <c r="F390" s="64">
        <f t="shared" si="31"/>
        <v>28156.568651055219</v>
      </c>
      <c r="G390" s="65">
        <f t="shared" si="32"/>
        <v>-28331.568651055219</v>
      </c>
      <c r="H390" s="65">
        <f t="shared" si="33"/>
        <v>28331.568651055219</v>
      </c>
      <c r="I390" s="66">
        <f t="shared" si="34"/>
        <v>-0.41974559833852199</v>
      </c>
    </row>
    <row r="391" spans="1:9" x14ac:dyDescent="0.25">
      <c r="A391" s="25" t="s">
        <v>720</v>
      </c>
      <c r="B391" s="62" t="s">
        <v>299</v>
      </c>
      <c r="C391" s="63">
        <f>VLOOKUP($A391,RAW!$U$2:$AC$460,2,FALSE)</f>
        <v>33925</v>
      </c>
      <c r="D391" s="63">
        <f>VLOOKUP($A391,RAW!$U$2:$AC$460,3,FALSE)</f>
        <v>11749</v>
      </c>
      <c r="E391" s="64">
        <f t="shared" si="30"/>
        <v>-22176</v>
      </c>
      <c r="F391" s="64">
        <f t="shared" si="31"/>
        <v>14151.911810703414</v>
      </c>
      <c r="G391" s="65">
        <f t="shared" si="32"/>
        <v>-36327.911810703416</v>
      </c>
      <c r="H391" s="65">
        <f t="shared" si="33"/>
        <v>36327.911810703416</v>
      </c>
      <c r="I391" s="66">
        <f t="shared" si="34"/>
        <v>-1.0708301196964898</v>
      </c>
    </row>
    <row r="392" spans="1:9" x14ac:dyDescent="0.25">
      <c r="A392" s="25" t="s">
        <v>364</v>
      </c>
      <c r="B392" s="62" t="s">
        <v>298</v>
      </c>
      <c r="C392" s="67">
        <v>0</v>
      </c>
      <c r="D392" s="63">
        <v>0</v>
      </c>
      <c r="E392" s="64">
        <f t="shared" si="30"/>
        <v>0</v>
      </c>
      <c r="F392" s="64">
        <f t="shared" si="31"/>
        <v>0</v>
      </c>
      <c r="G392" s="65">
        <f t="shared" si="32"/>
        <v>0</v>
      </c>
      <c r="H392" s="65">
        <f t="shared" si="33"/>
        <v>0</v>
      </c>
      <c r="I392" s="66" t="str">
        <f t="shared" si="34"/>
        <v/>
      </c>
    </row>
    <row r="393" spans="1:9" x14ac:dyDescent="0.25">
      <c r="A393" s="25" t="s">
        <v>721</v>
      </c>
      <c r="B393" s="62" t="s">
        <v>299</v>
      </c>
      <c r="C393" s="63">
        <f>VLOOKUP($A393,RAW!$U$2:$AC$460,2,FALSE)</f>
        <v>72235</v>
      </c>
      <c r="D393" s="63">
        <f>VLOOKUP($A393,RAW!$U$2:$AC$460,3,FALSE)</f>
        <v>77280</v>
      </c>
      <c r="E393" s="64">
        <f t="shared" si="30"/>
        <v>5045</v>
      </c>
      <c r="F393" s="64">
        <f t="shared" si="31"/>
        <v>30133.039046312781</v>
      </c>
      <c r="G393" s="65">
        <f t="shared" si="32"/>
        <v>-25088.039046312781</v>
      </c>
      <c r="H393" s="65">
        <f t="shared" si="33"/>
        <v>25088.039046312781</v>
      </c>
      <c r="I393" s="66">
        <f t="shared" si="34"/>
        <v>-0.34731140093185825</v>
      </c>
    </row>
    <row r="394" spans="1:9" x14ac:dyDescent="0.25">
      <c r="A394" s="25" t="s">
        <v>722</v>
      </c>
      <c r="B394" s="62" t="s">
        <v>298</v>
      </c>
      <c r="C394" s="67">
        <v>0</v>
      </c>
      <c r="D394" s="63">
        <v>0</v>
      </c>
      <c r="E394" s="64">
        <f t="shared" si="30"/>
        <v>0</v>
      </c>
      <c r="F394" s="64">
        <f t="shared" si="31"/>
        <v>0</v>
      </c>
      <c r="G394" s="65">
        <f t="shared" si="32"/>
        <v>0</v>
      </c>
      <c r="H394" s="65">
        <f t="shared" si="33"/>
        <v>0</v>
      </c>
      <c r="I394" s="66" t="str">
        <f t="shared" si="34"/>
        <v/>
      </c>
    </row>
    <row r="395" spans="1:9" x14ac:dyDescent="0.25">
      <c r="A395" s="25" t="s">
        <v>723</v>
      </c>
      <c r="B395" s="62" t="s">
        <v>299</v>
      </c>
      <c r="C395" s="63">
        <f>VLOOKUP($A395,RAW!$U$2:$AC$460,2,FALSE)</f>
        <v>101610</v>
      </c>
      <c r="D395" s="63">
        <f>VLOOKUP($A395,RAW!$U$2:$AC$460,3,FALSE)</f>
        <v>112252</v>
      </c>
      <c r="E395" s="64">
        <f t="shared" si="30"/>
        <v>10642</v>
      </c>
      <c r="F395" s="64">
        <f t="shared" si="31"/>
        <v>42386.905205175353</v>
      </c>
      <c r="G395" s="65">
        <f t="shared" si="32"/>
        <v>-31744.905205175353</v>
      </c>
      <c r="H395" s="65">
        <f t="shared" si="33"/>
        <v>31744.905205175353</v>
      </c>
      <c r="I395" s="66">
        <f t="shared" si="34"/>
        <v>-0.31241910446978993</v>
      </c>
    </row>
    <row r="396" spans="1:9" x14ac:dyDescent="0.25">
      <c r="A396" s="25" t="s">
        <v>724</v>
      </c>
      <c r="B396" s="62" t="s">
        <v>298</v>
      </c>
      <c r="C396" s="67">
        <v>0</v>
      </c>
      <c r="D396" s="63">
        <v>0</v>
      </c>
      <c r="E396" s="64">
        <f t="shared" si="30"/>
        <v>0</v>
      </c>
      <c r="F396" s="64">
        <f t="shared" si="31"/>
        <v>0</v>
      </c>
      <c r="G396" s="65">
        <f t="shared" si="32"/>
        <v>0</v>
      </c>
      <c r="H396" s="65">
        <f t="shared" si="33"/>
        <v>0</v>
      </c>
      <c r="I396" s="66" t="str">
        <f t="shared" si="34"/>
        <v/>
      </c>
    </row>
    <row r="397" spans="1:9" x14ac:dyDescent="0.25">
      <c r="A397" s="25" t="s">
        <v>725</v>
      </c>
      <c r="B397" s="62" t="s">
        <v>298</v>
      </c>
      <c r="C397" s="67">
        <v>0</v>
      </c>
      <c r="D397" s="63">
        <v>0</v>
      </c>
      <c r="E397" s="64">
        <f t="shared" si="30"/>
        <v>0</v>
      </c>
      <c r="F397" s="64">
        <f t="shared" si="31"/>
        <v>0</v>
      </c>
      <c r="G397" s="65">
        <f t="shared" si="32"/>
        <v>0</v>
      </c>
      <c r="H397" s="65">
        <f t="shared" si="33"/>
        <v>0</v>
      </c>
      <c r="I397" s="66" t="str">
        <f t="shared" si="34"/>
        <v/>
      </c>
    </row>
    <row r="398" spans="1:9" x14ac:dyDescent="0.25">
      <c r="A398" s="25" t="s">
        <v>365</v>
      </c>
      <c r="B398" s="62" t="s">
        <v>298</v>
      </c>
      <c r="C398" s="67">
        <v>0</v>
      </c>
      <c r="D398" s="63">
        <v>0</v>
      </c>
      <c r="E398" s="64">
        <f t="shared" si="30"/>
        <v>0</v>
      </c>
      <c r="F398" s="64">
        <f t="shared" si="31"/>
        <v>0</v>
      </c>
      <c r="G398" s="65">
        <f t="shared" si="32"/>
        <v>0</v>
      </c>
      <c r="H398" s="65">
        <f t="shared" si="33"/>
        <v>0</v>
      </c>
      <c r="I398" s="66" t="str">
        <f t="shared" si="34"/>
        <v/>
      </c>
    </row>
    <row r="399" spans="1:9" x14ac:dyDescent="0.25">
      <c r="A399" s="25" t="s">
        <v>726</v>
      </c>
      <c r="B399" s="62" t="s">
        <v>298</v>
      </c>
      <c r="C399" s="63">
        <f>VLOOKUP($A399,RAW!$U$2:$AC$460,2,FALSE)</f>
        <v>23895</v>
      </c>
      <c r="D399" s="63">
        <f>VLOOKUP($A399,RAW!$U$2:$AC$460,3,FALSE)</f>
        <v>30882</v>
      </c>
      <c r="E399" s="64">
        <f t="shared" si="30"/>
        <v>6987</v>
      </c>
      <c r="F399" s="64">
        <f t="shared" si="31"/>
        <v>9967.8683188432751</v>
      </c>
      <c r="G399" s="65">
        <f t="shared" si="32"/>
        <v>-2980.8683188432751</v>
      </c>
      <c r="H399" s="65">
        <f t="shared" si="33"/>
        <v>2980.8683188432751</v>
      </c>
      <c r="I399" s="66">
        <f t="shared" si="34"/>
        <v>-0.12474862183901549</v>
      </c>
    </row>
    <row r="400" spans="1:9" x14ac:dyDescent="0.25">
      <c r="A400" s="25" t="s">
        <v>727</v>
      </c>
      <c r="B400" s="62" t="s">
        <v>298</v>
      </c>
      <c r="C400" s="63">
        <f>VLOOKUP($A400,RAW!$U$2:$AC$460,2,FALSE)</f>
        <v>232512</v>
      </c>
      <c r="D400" s="63">
        <f>VLOOKUP($A400,RAW!$U$2:$AC$460,3,FALSE)</f>
        <v>317288</v>
      </c>
      <c r="E400" s="64">
        <f t="shared" si="30"/>
        <v>84776</v>
      </c>
      <c r="F400" s="64">
        <f t="shared" si="31"/>
        <v>96993.05287930058</v>
      </c>
      <c r="G400" s="65">
        <f t="shared" si="32"/>
        <v>-12217.05287930058</v>
      </c>
      <c r="H400" s="65">
        <f t="shared" si="33"/>
        <v>12217.05287930058</v>
      </c>
      <c r="I400" s="66">
        <f t="shared" si="34"/>
        <v>-5.2543752061401473E-2</v>
      </c>
    </row>
    <row r="401" spans="1:9" x14ac:dyDescent="0.25">
      <c r="A401" s="25" t="s">
        <v>728</v>
      </c>
      <c r="B401" s="62" t="s">
        <v>298</v>
      </c>
      <c r="C401" s="67">
        <v>0</v>
      </c>
      <c r="D401" s="63">
        <v>0</v>
      </c>
      <c r="E401" s="64">
        <f t="shared" si="30"/>
        <v>0</v>
      </c>
      <c r="F401" s="64">
        <f t="shared" si="31"/>
        <v>0</v>
      </c>
      <c r="G401" s="65">
        <f t="shared" si="32"/>
        <v>0</v>
      </c>
      <c r="H401" s="65">
        <f t="shared" si="33"/>
        <v>0</v>
      </c>
      <c r="I401" s="66" t="str">
        <f t="shared" si="34"/>
        <v/>
      </c>
    </row>
    <row r="402" spans="1:9" x14ac:dyDescent="0.25">
      <c r="A402" s="25" t="s">
        <v>729</v>
      </c>
      <c r="B402" s="62" t="s">
        <v>298</v>
      </c>
      <c r="C402" s="67">
        <v>0</v>
      </c>
      <c r="D402" s="63">
        <v>0</v>
      </c>
      <c r="E402" s="64">
        <f t="shared" si="30"/>
        <v>0</v>
      </c>
      <c r="F402" s="64">
        <f t="shared" si="31"/>
        <v>0</v>
      </c>
      <c r="G402" s="65">
        <f t="shared" si="32"/>
        <v>0</v>
      </c>
      <c r="H402" s="65">
        <f t="shared" si="33"/>
        <v>0</v>
      </c>
      <c r="I402" s="66" t="str">
        <f t="shared" si="34"/>
        <v/>
      </c>
    </row>
    <row r="403" spans="1:9" x14ac:dyDescent="0.25">
      <c r="A403" s="25" t="s">
        <v>730</v>
      </c>
      <c r="B403" s="62" t="s">
        <v>298</v>
      </c>
      <c r="C403" s="67">
        <v>0</v>
      </c>
      <c r="D403" s="63">
        <v>0</v>
      </c>
      <c r="E403" s="64">
        <f t="shared" si="30"/>
        <v>0</v>
      </c>
      <c r="F403" s="64">
        <f t="shared" si="31"/>
        <v>0</v>
      </c>
      <c r="G403" s="65">
        <f t="shared" si="32"/>
        <v>0</v>
      </c>
      <c r="H403" s="65">
        <f t="shared" si="33"/>
        <v>0</v>
      </c>
      <c r="I403" s="66" t="str">
        <f t="shared" si="34"/>
        <v/>
      </c>
    </row>
    <row r="404" spans="1:9" x14ac:dyDescent="0.25">
      <c r="A404" s="25" t="s">
        <v>731</v>
      </c>
      <c r="B404" s="62" t="s">
        <v>299</v>
      </c>
      <c r="C404" s="63">
        <f>VLOOKUP($A404,RAW!$U$2:$AC$460,2,FALSE)</f>
        <v>12442</v>
      </c>
      <c r="D404" s="63">
        <f>VLOOKUP($A404,RAW!$U$2:$AC$460,3,FALSE)</f>
        <v>10846</v>
      </c>
      <c r="E404" s="64">
        <f t="shared" si="30"/>
        <v>-1596</v>
      </c>
      <c r="F404" s="64">
        <f t="shared" si="31"/>
        <v>5190.2162637810425</v>
      </c>
      <c r="G404" s="65">
        <f t="shared" si="32"/>
        <v>-6786.2162637810425</v>
      </c>
      <c r="H404" s="65">
        <f t="shared" si="33"/>
        <v>6786.2162637810425</v>
      </c>
      <c r="I404" s="66">
        <f t="shared" si="34"/>
        <v>-0.54542808742814997</v>
      </c>
    </row>
    <row r="405" spans="1:9" x14ac:dyDescent="0.25">
      <c r="A405" s="25" t="s">
        <v>732</v>
      </c>
      <c r="B405" s="62" t="s">
        <v>298</v>
      </c>
      <c r="C405" s="67">
        <v>0</v>
      </c>
      <c r="D405" s="63">
        <v>0</v>
      </c>
      <c r="E405" s="64">
        <f t="shared" si="30"/>
        <v>0</v>
      </c>
      <c r="F405" s="64">
        <f t="shared" si="31"/>
        <v>0</v>
      </c>
      <c r="G405" s="65">
        <f t="shared" si="32"/>
        <v>0</v>
      </c>
      <c r="H405" s="65">
        <f t="shared" si="33"/>
        <v>0</v>
      </c>
      <c r="I405" s="66" t="str">
        <f t="shared" si="34"/>
        <v/>
      </c>
    </row>
    <row r="406" spans="1:9" x14ac:dyDescent="0.25">
      <c r="A406" s="25" t="s">
        <v>733</v>
      </c>
      <c r="B406" s="62" t="s">
        <v>298</v>
      </c>
      <c r="C406" s="67">
        <v>0</v>
      </c>
      <c r="D406" s="63">
        <v>0</v>
      </c>
      <c r="E406" s="64">
        <f t="shared" si="30"/>
        <v>0</v>
      </c>
      <c r="F406" s="64">
        <f t="shared" si="31"/>
        <v>0</v>
      </c>
      <c r="G406" s="65">
        <f t="shared" si="32"/>
        <v>0</v>
      </c>
      <c r="H406" s="65">
        <f t="shared" si="33"/>
        <v>0</v>
      </c>
      <c r="I406" s="66" t="str">
        <f t="shared" si="34"/>
        <v/>
      </c>
    </row>
    <row r="407" spans="1:9" x14ac:dyDescent="0.25">
      <c r="A407" s="25" t="s">
        <v>734</v>
      </c>
      <c r="B407" s="62" t="s">
        <v>299</v>
      </c>
      <c r="C407" s="63">
        <f>VLOOKUP($A407,RAW!$U$2:$AC$460,2,FALSE)</f>
        <v>214138</v>
      </c>
      <c r="D407" s="63">
        <f>VLOOKUP($A407,RAW!$U$2:$AC$460,3,FALSE)</f>
        <v>187598</v>
      </c>
      <c r="E407" s="64">
        <f t="shared" si="30"/>
        <v>-26540</v>
      </c>
      <c r="F407" s="64">
        <f t="shared" si="31"/>
        <v>89328.285668987693</v>
      </c>
      <c r="G407" s="65">
        <f t="shared" si="32"/>
        <v>-115868.28566898769</v>
      </c>
      <c r="H407" s="65">
        <f t="shared" si="33"/>
        <v>115868.28566898769</v>
      </c>
      <c r="I407" s="66">
        <f t="shared" si="34"/>
        <v>-0.54109165897219402</v>
      </c>
    </row>
    <row r="408" spans="1:9" x14ac:dyDescent="0.25">
      <c r="A408" s="25" t="s">
        <v>735</v>
      </c>
      <c r="B408" s="62" t="s">
        <v>298</v>
      </c>
      <c r="C408" s="63">
        <f>VLOOKUP($A408,RAW!$U$2:$AC$460,2,FALSE)</f>
        <v>104162</v>
      </c>
      <c r="D408" s="63">
        <f>VLOOKUP($A408,RAW!$U$2:$AC$460,3,FALSE)</f>
        <v>909055</v>
      </c>
      <c r="E408" s="64">
        <f t="shared" si="30"/>
        <v>804893</v>
      </c>
      <c r="F408" s="64">
        <f t="shared" si="31"/>
        <v>43451.479381768288</v>
      </c>
      <c r="G408" s="65">
        <f t="shared" si="32"/>
        <v>761441.52061823173</v>
      </c>
      <c r="H408" s="65">
        <f t="shared" si="33"/>
        <v>761441.52061823173</v>
      </c>
      <c r="I408" s="66">
        <f t="shared" si="34"/>
        <v>7.310166093376008</v>
      </c>
    </row>
    <row r="409" spans="1:9" x14ac:dyDescent="0.25">
      <c r="A409" s="25" t="s">
        <v>736</v>
      </c>
      <c r="B409" s="62" t="s">
        <v>298</v>
      </c>
      <c r="C409" s="63">
        <f>VLOOKUP($A409,RAW!$U$2:$AC$460,2,FALSE)</f>
        <v>51930</v>
      </c>
      <c r="D409" s="63">
        <f>VLOOKUP($A409,RAW!$U$2:$AC$460,3,FALSE)</f>
        <v>44320</v>
      </c>
      <c r="E409" s="64">
        <f t="shared" si="30"/>
        <v>-7610</v>
      </c>
      <c r="F409" s="64">
        <f t="shared" si="31"/>
        <v>21662.749604416458</v>
      </c>
      <c r="G409" s="65">
        <f t="shared" si="32"/>
        <v>-29272.749604416458</v>
      </c>
      <c r="H409" s="65">
        <f t="shared" si="33"/>
        <v>29272.749604416458</v>
      </c>
      <c r="I409" s="66">
        <f t="shared" si="34"/>
        <v>-0.56369631435425493</v>
      </c>
    </row>
    <row r="410" spans="1:9" x14ac:dyDescent="0.25">
      <c r="A410" s="25" t="s">
        <v>737</v>
      </c>
      <c r="B410" s="62" t="s">
        <v>298</v>
      </c>
      <c r="C410" s="67">
        <v>0</v>
      </c>
      <c r="D410" s="63">
        <v>0</v>
      </c>
      <c r="E410" s="64">
        <f t="shared" si="30"/>
        <v>0</v>
      </c>
      <c r="F410" s="64">
        <f t="shared" si="31"/>
        <v>0</v>
      </c>
      <c r="G410" s="65">
        <f t="shared" si="32"/>
        <v>0</v>
      </c>
      <c r="H410" s="65">
        <f t="shared" si="33"/>
        <v>0</v>
      </c>
      <c r="I410" s="66" t="str">
        <f t="shared" si="34"/>
        <v/>
      </c>
    </row>
    <row r="411" spans="1:9" x14ac:dyDescent="0.25">
      <c r="A411" s="25" t="s">
        <v>738</v>
      </c>
      <c r="B411" s="62" t="s">
        <v>298</v>
      </c>
      <c r="C411" s="67">
        <v>0</v>
      </c>
      <c r="D411" s="63">
        <v>0</v>
      </c>
      <c r="E411" s="64">
        <f t="shared" si="30"/>
        <v>0</v>
      </c>
      <c r="F411" s="64">
        <f t="shared" si="31"/>
        <v>0</v>
      </c>
      <c r="G411" s="65">
        <f t="shared" si="32"/>
        <v>0</v>
      </c>
      <c r="H411" s="65">
        <f t="shared" si="33"/>
        <v>0</v>
      </c>
      <c r="I411" s="66" t="str">
        <f t="shared" si="34"/>
        <v/>
      </c>
    </row>
    <row r="412" spans="1:9" x14ac:dyDescent="0.25">
      <c r="A412" s="25" t="s">
        <v>739</v>
      </c>
      <c r="B412" s="62" t="s">
        <v>298</v>
      </c>
      <c r="C412" s="63">
        <f>VLOOKUP($A412,RAW!$U$2:$AC$460,2,FALSE)</f>
        <v>185714</v>
      </c>
      <c r="D412" s="63">
        <f>VLOOKUP($A412,RAW!$U$2:$AC$460,3,FALSE)</f>
        <v>202503</v>
      </c>
      <c r="E412" s="64">
        <f t="shared" si="30"/>
        <v>16789</v>
      </c>
      <c r="F412" s="64">
        <f t="shared" si="31"/>
        <v>77471.131909004383</v>
      </c>
      <c r="G412" s="65">
        <f t="shared" si="32"/>
        <v>-60682.131909004383</v>
      </c>
      <c r="H412" s="65">
        <f t="shared" si="33"/>
        <v>60682.131909004383</v>
      </c>
      <c r="I412" s="66">
        <f t="shared" si="34"/>
        <v>-0.32675044374147549</v>
      </c>
    </row>
    <row r="413" spans="1:9" x14ac:dyDescent="0.25">
      <c r="A413" s="25" t="s">
        <v>740</v>
      </c>
      <c r="B413" s="62" t="s">
        <v>298</v>
      </c>
      <c r="C413" s="63">
        <f>VLOOKUP($A413,RAW!$U$2:$AC$460,2,FALSE)</f>
        <v>34475</v>
      </c>
      <c r="D413" s="63">
        <f>VLOOKUP($A413,RAW!$U$2:$AC$460,3,FALSE)</f>
        <v>58481</v>
      </c>
      <c r="E413" s="64">
        <f t="shared" si="30"/>
        <v>24006</v>
      </c>
      <c r="F413" s="64">
        <f t="shared" si="31"/>
        <v>14381.345900486373</v>
      </c>
      <c r="G413" s="65">
        <f t="shared" si="32"/>
        <v>9624.6540995136274</v>
      </c>
      <c r="H413" s="65">
        <f t="shared" si="33"/>
        <v>9624.6540995136274</v>
      </c>
      <c r="I413" s="66">
        <f t="shared" si="34"/>
        <v>0.27917778388726983</v>
      </c>
    </row>
    <row r="414" spans="1:9" x14ac:dyDescent="0.25">
      <c r="A414" s="25" t="s">
        <v>741</v>
      </c>
      <c r="B414" s="62" t="s">
        <v>298</v>
      </c>
      <c r="C414" s="67">
        <v>0</v>
      </c>
      <c r="D414" s="63">
        <v>0</v>
      </c>
      <c r="E414" s="64">
        <f t="shared" si="30"/>
        <v>0</v>
      </c>
      <c r="F414" s="64">
        <f t="shared" si="31"/>
        <v>0</v>
      </c>
      <c r="G414" s="65">
        <f t="shared" si="32"/>
        <v>0</v>
      </c>
      <c r="H414" s="65">
        <f t="shared" si="33"/>
        <v>0</v>
      </c>
      <c r="I414" s="66" t="str">
        <f t="shared" si="34"/>
        <v/>
      </c>
    </row>
    <row r="415" spans="1:9" x14ac:dyDescent="0.25">
      <c r="A415" s="25" t="s">
        <v>742</v>
      </c>
      <c r="B415" s="62" t="s">
        <v>298</v>
      </c>
      <c r="C415" s="67">
        <v>0</v>
      </c>
      <c r="D415" s="63">
        <v>0</v>
      </c>
      <c r="E415" s="64">
        <f t="shared" si="30"/>
        <v>0</v>
      </c>
      <c r="F415" s="64">
        <f t="shared" si="31"/>
        <v>0</v>
      </c>
      <c r="G415" s="65">
        <f t="shared" si="32"/>
        <v>0</v>
      </c>
      <c r="H415" s="65">
        <f t="shared" si="33"/>
        <v>0</v>
      </c>
      <c r="I415" s="66" t="str">
        <f t="shared" si="34"/>
        <v/>
      </c>
    </row>
    <row r="416" spans="1:9" x14ac:dyDescent="0.25">
      <c r="A416" s="25" t="s">
        <v>743</v>
      </c>
      <c r="B416" s="62" t="s">
        <v>299</v>
      </c>
      <c r="C416" s="63">
        <f>VLOOKUP($A416,RAW!$U$2:$AC$460,2,FALSE)</f>
        <v>42677</v>
      </c>
      <c r="D416" s="63">
        <f>VLOOKUP($A416,RAW!$U$2:$AC$460,3,FALSE)</f>
        <v>45917</v>
      </c>
      <c r="E416" s="64">
        <f t="shared" si="30"/>
        <v>3240</v>
      </c>
      <c r="F416" s="64">
        <f t="shared" si="31"/>
        <v>17802.83390848606</v>
      </c>
      <c r="G416" s="65">
        <f t="shared" si="32"/>
        <v>-14562.83390848606</v>
      </c>
      <c r="H416" s="65">
        <f t="shared" si="33"/>
        <v>14562.83390848606</v>
      </c>
      <c r="I416" s="66">
        <f t="shared" si="34"/>
        <v>-0.34123377717473252</v>
      </c>
    </row>
    <row r="417" spans="1:9" x14ac:dyDescent="0.25">
      <c r="A417" s="25" t="s">
        <v>744</v>
      </c>
      <c r="B417" s="62" t="s">
        <v>298</v>
      </c>
      <c r="C417" s="67">
        <v>0</v>
      </c>
      <c r="D417" s="63">
        <v>0</v>
      </c>
      <c r="E417" s="64">
        <f t="shared" si="30"/>
        <v>0</v>
      </c>
      <c r="F417" s="64">
        <f t="shared" si="31"/>
        <v>0</v>
      </c>
      <c r="G417" s="65">
        <f t="shared" si="32"/>
        <v>0</v>
      </c>
      <c r="H417" s="65">
        <f t="shared" si="33"/>
        <v>0</v>
      </c>
      <c r="I417" s="66" t="str">
        <f t="shared" si="34"/>
        <v/>
      </c>
    </row>
    <row r="418" spans="1:9" x14ac:dyDescent="0.25">
      <c r="A418" s="25" t="s">
        <v>745</v>
      </c>
      <c r="B418" s="62" t="s">
        <v>298</v>
      </c>
      <c r="C418" s="67">
        <v>0</v>
      </c>
      <c r="D418" s="63">
        <v>0</v>
      </c>
      <c r="E418" s="64">
        <f t="shared" si="30"/>
        <v>0</v>
      </c>
      <c r="F418" s="64">
        <f t="shared" si="31"/>
        <v>0</v>
      </c>
      <c r="G418" s="65">
        <f t="shared" si="32"/>
        <v>0</v>
      </c>
      <c r="H418" s="65">
        <f t="shared" si="33"/>
        <v>0</v>
      </c>
      <c r="I418" s="66" t="str">
        <f t="shared" si="34"/>
        <v/>
      </c>
    </row>
    <row r="419" spans="1:9" x14ac:dyDescent="0.25">
      <c r="A419" s="25" t="s">
        <v>746</v>
      </c>
      <c r="B419" s="62" t="s">
        <v>298</v>
      </c>
      <c r="C419" s="67">
        <v>0</v>
      </c>
      <c r="D419" s="63">
        <v>0</v>
      </c>
      <c r="E419" s="64">
        <f t="shared" si="30"/>
        <v>0</v>
      </c>
      <c r="F419" s="64">
        <f t="shared" si="31"/>
        <v>0</v>
      </c>
      <c r="G419" s="65">
        <f t="shared" si="32"/>
        <v>0</v>
      </c>
      <c r="H419" s="65">
        <f t="shared" si="33"/>
        <v>0</v>
      </c>
      <c r="I419" s="66" t="str">
        <f t="shared" si="34"/>
        <v/>
      </c>
    </row>
    <row r="420" spans="1:9" x14ac:dyDescent="0.25">
      <c r="A420" s="25" t="s">
        <v>747</v>
      </c>
      <c r="B420" s="62" t="s">
        <v>298</v>
      </c>
      <c r="C420" s="67">
        <v>0</v>
      </c>
      <c r="D420" s="63">
        <v>0</v>
      </c>
      <c r="E420" s="64">
        <f t="shared" si="30"/>
        <v>0</v>
      </c>
      <c r="F420" s="64">
        <f t="shared" si="31"/>
        <v>0</v>
      </c>
      <c r="G420" s="65">
        <f t="shared" si="32"/>
        <v>0</v>
      </c>
      <c r="H420" s="65">
        <f t="shared" si="33"/>
        <v>0</v>
      </c>
      <c r="I420" s="66" t="str">
        <f t="shared" si="34"/>
        <v/>
      </c>
    </row>
    <row r="421" spans="1:9" x14ac:dyDescent="0.25">
      <c r="A421" s="25" t="s">
        <v>748</v>
      </c>
      <c r="B421" s="62" t="s">
        <v>299</v>
      </c>
      <c r="C421" s="63">
        <f>VLOOKUP($A421,RAW!$U$2:$AC$460,2,FALSE)</f>
        <v>6802186</v>
      </c>
      <c r="D421" s="63">
        <f>VLOOKUP($A421,RAW!$U$2:$AC$460,3,FALSE)</f>
        <v>6592934</v>
      </c>
      <c r="E421" s="64">
        <f t="shared" si="30"/>
        <v>-209252</v>
      </c>
      <c r="F421" s="64">
        <f t="shared" si="31"/>
        <v>2837551.5517170643</v>
      </c>
      <c r="G421" s="65">
        <f t="shared" si="32"/>
        <v>-3046803.5517170643</v>
      </c>
      <c r="H421" s="65">
        <f t="shared" si="33"/>
        <v>3046803.5517170643</v>
      </c>
      <c r="I421" s="66">
        <f t="shared" si="34"/>
        <v>-0.44791535422834133</v>
      </c>
    </row>
    <row r="422" spans="1:9" x14ac:dyDescent="0.25">
      <c r="A422" s="25" t="s">
        <v>366</v>
      </c>
      <c r="B422" s="62" t="s">
        <v>298</v>
      </c>
      <c r="C422" s="67">
        <v>0</v>
      </c>
      <c r="D422" s="63">
        <v>0</v>
      </c>
      <c r="E422" s="64">
        <f t="shared" si="30"/>
        <v>0</v>
      </c>
      <c r="F422" s="64">
        <f t="shared" si="31"/>
        <v>0</v>
      </c>
      <c r="G422" s="65">
        <f t="shared" si="32"/>
        <v>0</v>
      </c>
      <c r="H422" s="65">
        <f t="shared" si="33"/>
        <v>0</v>
      </c>
      <c r="I422" s="66" t="str">
        <f t="shared" si="34"/>
        <v/>
      </c>
    </row>
    <row r="423" spans="1:9" x14ac:dyDescent="0.25">
      <c r="A423" s="25" t="s">
        <v>749</v>
      </c>
      <c r="B423" s="62" t="s">
        <v>298</v>
      </c>
      <c r="C423" s="67">
        <v>0</v>
      </c>
      <c r="D423" s="63">
        <v>0</v>
      </c>
      <c r="E423" s="64">
        <f t="shared" si="30"/>
        <v>0</v>
      </c>
      <c r="F423" s="64">
        <f t="shared" si="31"/>
        <v>0</v>
      </c>
      <c r="G423" s="65">
        <f t="shared" si="32"/>
        <v>0</v>
      </c>
      <c r="H423" s="65">
        <f t="shared" si="33"/>
        <v>0</v>
      </c>
      <c r="I423" s="66" t="str">
        <f t="shared" si="34"/>
        <v/>
      </c>
    </row>
    <row r="424" spans="1:9" x14ac:dyDescent="0.25">
      <c r="A424" s="25" t="s">
        <v>750</v>
      </c>
      <c r="B424" s="62" t="s">
        <v>299</v>
      </c>
      <c r="C424" s="63">
        <f>VLOOKUP($A424,RAW!$U$2:$AC$460,2,FALSE)</f>
        <v>16988</v>
      </c>
      <c r="D424" s="63">
        <f>VLOOKUP($A424,RAW!$U$2:$AC$460,3,FALSE)</f>
        <v>31268</v>
      </c>
      <c r="E424" s="64">
        <f t="shared" si="30"/>
        <v>14280</v>
      </c>
      <c r="F424" s="64">
        <f t="shared" si="31"/>
        <v>7086.5933040598266</v>
      </c>
      <c r="G424" s="65">
        <f t="shared" si="32"/>
        <v>7193.4066959401734</v>
      </c>
      <c r="H424" s="65">
        <f t="shared" si="33"/>
        <v>7193.4066959401734</v>
      </c>
      <c r="I424" s="66">
        <f t="shared" si="34"/>
        <v>0.4234404695043662</v>
      </c>
    </row>
    <row r="425" spans="1:9" x14ac:dyDescent="0.25">
      <c r="A425" s="25" t="s">
        <v>751</v>
      </c>
      <c r="B425" s="62" t="s">
        <v>298</v>
      </c>
      <c r="C425" s="67">
        <v>0</v>
      </c>
      <c r="D425" s="63">
        <v>0</v>
      </c>
      <c r="E425" s="64">
        <f t="shared" si="30"/>
        <v>0</v>
      </c>
      <c r="F425" s="64">
        <f t="shared" si="31"/>
        <v>0</v>
      </c>
      <c r="G425" s="65">
        <f t="shared" si="32"/>
        <v>0</v>
      </c>
      <c r="H425" s="65">
        <f t="shared" si="33"/>
        <v>0</v>
      </c>
      <c r="I425" s="66" t="str">
        <f t="shared" si="34"/>
        <v/>
      </c>
    </row>
    <row r="426" spans="1:9" x14ac:dyDescent="0.25">
      <c r="A426" s="25" t="s">
        <v>752</v>
      </c>
      <c r="B426" s="62" t="s">
        <v>298</v>
      </c>
      <c r="C426" s="67">
        <v>0</v>
      </c>
      <c r="D426" s="63">
        <v>0</v>
      </c>
      <c r="E426" s="64">
        <f t="shared" si="30"/>
        <v>0</v>
      </c>
      <c r="F426" s="64">
        <f t="shared" si="31"/>
        <v>0</v>
      </c>
      <c r="G426" s="65">
        <f t="shared" si="32"/>
        <v>0</v>
      </c>
      <c r="H426" s="65">
        <f t="shared" si="33"/>
        <v>0</v>
      </c>
      <c r="I426" s="66" t="str">
        <f t="shared" si="34"/>
        <v/>
      </c>
    </row>
    <row r="427" spans="1:9" x14ac:dyDescent="0.25">
      <c r="A427" s="25" t="s">
        <v>367</v>
      </c>
      <c r="B427" s="62" t="s">
        <v>298</v>
      </c>
      <c r="C427" s="67">
        <v>0</v>
      </c>
      <c r="D427" s="63">
        <v>0</v>
      </c>
      <c r="E427" s="64">
        <f t="shared" si="30"/>
        <v>0</v>
      </c>
      <c r="F427" s="64">
        <f t="shared" si="31"/>
        <v>0</v>
      </c>
      <c r="G427" s="65">
        <f t="shared" si="32"/>
        <v>0</v>
      </c>
      <c r="H427" s="65">
        <f t="shared" si="33"/>
        <v>0</v>
      </c>
      <c r="I427" s="66" t="str">
        <f t="shared" si="34"/>
        <v/>
      </c>
    </row>
    <row r="428" spans="1:9" x14ac:dyDescent="0.25">
      <c r="A428" s="25" t="s">
        <v>753</v>
      </c>
      <c r="B428" s="62" t="s">
        <v>298</v>
      </c>
      <c r="C428" s="63">
        <f>VLOOKUP($A428,RAW!$U$2:$AC$460,2,FALSE)</f>
        <v>162062</v>
      </c>
      <c r="D428" s="63">
        <f>VLOOKUP($A428,RAW!$U$2:$AC$460,3,FALSE)</f>
        <v>204801</v>
      </c>
      <c r="E428" s="64">
        <f t="shared" si="30"/>
        <v>42739</v>
      </c>
      <c r="F428" s="64">
        <f t="shared" si="31"/>
        <v>67604.631742556128</v>
      </c>
      <c r="G428" s="65">
        <f t="shared" si="32"/>
        <v>-24865.631742556128</v>
      </c>
      <c r="H428" s="65">
        <f t="shared" si="33"/>
        <v>24865.631742556128</v>
      </c>
      <c r="I428" s="66">
        <f t="shared" si="34"/>
        <v>-0.15343283275879679</v>
      </c>
    </row>
    <row r="429" spans="1:9" x14ac:dyDescent="0.25">
      <c r="A429" s="25" t="s">
        <v>754</v>
      </c>
      <c r="B429" s="62" t="s">
        <v>298</v>
      </c>
      <c r="C429" s="63">
        <f>VLOOKUP($A429,RAW!$U$2:$AC$460,2,FALSE)</f>
        <v>1704613</v>
      </c>
      <c r="D429" s="63">
        <f>VLOOKUP($A429,RAW!$U$2:$AC$460,3,FALSE)</f>
        <v>2366257</v>
      </c>
      <c r="E429" s="64">
        <f t="shared" si="30"/>
        <v>661644</v>
      </c>
      <c r="F429" s="64">
        <f t="shared" si="31"/>
        <v>711084.24015854322</v>
      </c>
      <c r="G429" s="65">
        <f t="shared" si="32"/>
        <v>-49440.240158543224</v>
      </c>
      <c r="H429" s="65">
        <f t="shared" si="33"/>
        <v>49440.240158543224</v>
      </c>
      <c r="I429" s="66">
        <f t="shared" si="34"/>
        <v>-2.9003791569431434E-2</v>
      </c>
    </row>
    <row r="430" spans="1:9" x14ac:dyDescent="0.25">
      <c r="A430" s="25" t="s">
        <v>755</v>
      </c>
      <c r="B430" s="62" t="s">
        <v>298</v>
      </c>
      <c r="C430" s="63">
        <f>VLOOKUP($A430,RAW!$U$2:$AC$460,2,FALSE)</f>
        <v>214959</v>
      </c>
      <c r="D430" s="63">
        <f>VLOOKUP($A430,RAW!$U$2:$AC$460,3,FALSE)</f>
        <v>190053</v>
      </c>
      <c r="E430" s="64">
        <f t="shared" si="30"/>
        <v>-24906</v>
      </c>
      <c r="F430" s="64">
        <f t="shared" si="31"/>
        <v>89670.768192100077</v>
      </c>
      <c r="G430" s="65">
        <f t="shared" si="32"/>
        <v>-114576.76819210008</v>
      </c>
      <c r="H430" s="65">
        <f t="shared" si="33"/>
        <v>114576.76819210008</v>
      </c>
      <c r="I430" s="66">
        <f t="shared" si="34"/>
        <v>-0.5330168459664405</v>
      </c>
    </row>
    <row r="431" spans="1:9" x14ac:dyDescent="0.25">
      <c r="A431" s="25" t="s">
        <v>756</v>
      </c>
      <c r="B431" s="62" t="s">
        <v>298</v>
      </c>
      <c r="C431" s="67">
        <v>0</v>
      </c>
      <c r="D431" s="63">
        <v>0</v>
      </c>
      <c r="E431" s="64">
        <f t="shared" si="30"/>
        <v>0</v>
      </c>
      <c r="F431" s="64">
        <f t="shared" si="31"/>
        <v>0</v>
      </c>
      <c r="G431" s="65">
        <f t="shared" si="32"/>
        <v>0</v>
      </c>
      <c r="H431" s="65">
        <f t="shared" si="33"/>
        <v>0</v>
      </c>
      <c r="I431" s="66" t="str">
        <f t="shared" si="34"/>
        <v/>
      </c>
    </row>
    <row r="432" spans="1:9" x14ac:dyDescent="0.25">
      <c r="A432" s="25" t="s">
        <v>757</v>
      </c>
      <c r="B432" s="62" t="s">
        <v>299</v>
      </c>
      <c r="C432" s="63">
        <f>VLOOKUP($A432,RAW!$U$2:$AC$460,2,FALSE)</f>
        <v>140704</v>
      </c>
      <c r="D432" s="63">
        <f>VLOOKUP($A432,RAW!$U$2:$AC$460,3,FALSE)</f>
        <v>119745</v>
      </c>
      <c r="E432" s="64">
        <f t="shared" si="30"/>
        <v>-20959</v>
      </c>
      <c r="F432" s="64">
        <f t="shared" si="31"/>
        <v>58695.080306948068</v>
      </c>
      <c r="G432" s="65">
        <f t="shared" si="32"/>
        <v>-79654.080306948075</v>
      </c>
      <c r="H432" s="65">
        <f t="shared" si="33"/>
        <v>79654.080306948075</v>
      </c>
      <c r="I432" s="66">
        <f t="shared" si="34"/>
        <v>-0.56611098694385431</v>
      </c>
    </row>
    <row r="433" spans="1:9" x14ac:dyDescent="0.25">
      <c r="A433" s="25" t="s">
        <v>758</v>
      </c>
      <c r="B433" s="62" t="s">
        <v>299</v>
      </c>
      <c r="C433" s="63">
        <f>VLOOKUP($A433,RAW!$U$2:$AC$460,2,FALSE)</f>
        <v>149057</v>
      </c>
      <c r="D433" s="63">
        <f>VLOOKUP($A433,RAW!$U$2:$AC$460,3,FALSE)</f>
        <v>136936</v>
      </c>
      <c r="E433" s="64">
        <f t="shared" si="30"/>
        <v>-12121</v>
      </c>
      <c r="F433" s="64">
        <f t="shared" si="31"/>
        <v>62179.558401415437</v>
      </c>
      <c r="G433" s="65">
        <f t="shared" si="32"/>
        <v>-74300.558401415445</v>
      </c>
      <c r="H433" s="65">
        <f t="shared" si="33"/>
        <v>74300.558401415445</v>
      </c>
      <c r="I433" s="66">
        <f t="shared" si="34"/>
        <v>-0.49847077561882663</v>
      </c>
    </row>
    <row r="434" spans="1:9" x14ac:dyDescent="0.25">
      <c r="A434" s="25" t="s">
        <v>759</v>
      </c>
      <c r="B434" s="62" t="s">
        <v>299</v>
      </c>
      <c r="C434" s="63">
        <f>VLOOKUP($A434,RAW!$U$2:$AC$460,2,FALSE)</f>
        <v>69223</v>
      </c>
      <c r="D434" s="63">
        <f>VLOOKUP($A434,RAW!$U$2:$AC$460,3,FALSE)</f>
        <v>69747</v>
      </c>
      <c r="E434" s="64">
        <f t="shared" si="30"/>
        <v>524</v>
      </c>
      <c r="F434" s="64">
        <f t="shared" si="31"/>
        <v>28876.574540083198</v>
      </c>
      <c r="G434" s="65">
        <f t="shared" si="32"/>
        <v>-28352.574540083198</v>
      </c>
      <c r="H434" s="65">
        <f t="shared" si="33"/>
        <v>28352.574540083198</v>
      </c>
      <c r="I434" s="66">
        <f t="shared" si="34"/>
        <v>-0.4095831521327189</v>
      </c>
    </row>
    <row r="435" spans="1:9" x14ac:dyDescent="0.25">
      <c r="A435" s="25" t="s">
        <v>760</v>
      </c>
      <c r="B435" s="62" t="s">
        <v>299</v>
      </c>
      <c r="C435" s="63">
        <f>VLOOKUP($A435,RAW!$U$2:$AC$460,2,FALSE)</f>
        <v>25999</v>
      </c>
      <c r="D435" s="63">
        <f>VLOOKUP($A435,RAW!$U$2:$AC$460,3,FALSE)</f>
        <v>9767</v>
      </c>
      <c r="E435" s="64">
        <f t="shared" si="30"/>
        <v>-16232</v>
      </c>
      <c r="F435" s="64">
        <f t="shared" si="31"/>
        <v>10845.55800048572</v>
      </c>
      <c r="G435" s="65">
        <f t="shared" si="32"/>
        <v>-27077.558000485718</v>
      </c>
      <c r="H435" s="65">
        <f t="shared" si="33"/>
        <v>27077.558000485718</v>
      </c>
      <c r="I435" s="66">
        <f t="shared" si="34"/>
        <v>-1.04148459558005</v>
      </c>
    </row>
    <row r="436" spans="1:9" x14ac:dyDescent="0.25">
      <c r="A436" s="25" t="s">
        <v>368</v>
      </c>
      <c r="B436" s="62" t="s">
        <v>298</v>
      </c>
      <c r="C436" s="67">
        <v>0</v>
      </c>
      <c r="D436" s="63">
        <v>0</v>
      </c>
      <c r="E436" s="64">
        <f t="shared" si="30"/>
        <v>0</v>
      </c>
      <c r="F436" s="64">
        <f t="shared" si="31"/>
        <v>0</v>
      </c>
      <c r="G436" s="65">
        <f t="shared" si="32"/>
        <v>0</v>
      </c>
      <c r="H436" s="65">
        <f t="shared" si="33"/>
        <v>0</v>
      </c>
      <c r="I436" s="66" t="str">
        <f t="shared" si="34"/>
        <v/>
      </c>
    </row>
    <row r="437" spans="1:9" x14ac:dyDescent="0.25">
      <c r="A437" s="25" t="s">
        <v>761</v>
      </c>
      <c r="B437" s="62" t="s">
        <v>299</v>
      </c>
      <c r="C437" s="63">
        <f>VLOOKUP($A437,RAW!$U$2:$AC$460,2,FALSE)</f>
        <v>59708</v>
      </c>
      <c r="D437" s="63">
        <f>VLOOKUP($A437,RAW!$U$2:$AC$460,3,FALSE)</f>
        <v>49599</v>
      </c>
      <c r="E437" s="64">
        <f t="shared" si="30"/>
        <v>-10109</v>
      </c>
      <c r="F437" s="64">
        <f t="shared" si="31"/>
        <v>24907.36478683801</v>
      </c>
      <c r="G437" s="65">
        <f t="shared" si="32"/>
        <v>-35016.364786838007</v>
      </c>
      <c r="H437" s="65">
        <f t="shared" si="33"/>
        <v>35016.364786838007</v>
      </c>
      <c r="I437" s="66">
        <f t="shared" si="34"/>
        <v>-0.58646018601926053</v>
      </c>
    </row>
    <row r="438" spans="1:9" x14ac:dyDescent="0.25">
      <c r="A438" s="25" t="s">
        <v>762</v>
      </c>
      <c r="B438" s="62" t="s">
        <v>299</v>
      </c>
      <c r="C438" s="63">
        <f>VLOOKUP($A438,RAW!$U$2:$AC$460,2,FALSE)</f>
        <v>51423</v>
      </c>
      <c r="D438" s="63">
        <f>VLOOKUP($A438,RAW!$U$2:$AC$460,3,FALSE)</f>
        <v>45317</v>
      </c>
      <c r="E438" s="64">
        <f t="shared" si="30"/>
        <v>-6106</v>
      </c>
      <c r="F438" s="64">
        <f t="shared" si="31"/>
        <v>21451.25308892562</v>
      </c>
      <c r="G438" s="65">
        <f t="shared" si="32"/>
        <v>-27557.25308892562</v>
      </c>
      <c r="H438" s="65">
        <f t="shared" si="33"/>
        <v>27557.25308892562</v>
      </c>
      <c r="I438" s="66">
        <f t="shared" si="34"/>
        <v>-0.53589353186172761</v>
      </c>
    </row>
    <row r="439" spans="1:9" x14ac:dyDescent="0.25">
      <c r="A439" s="25" t="s">
        <v>763</v>
      </c>
      <c r="B439" s="62" t="s">
        <v>298</v>
      </c>
      <c r="C439" s="67">
        <v>0</v>
      </c>
      <c r="D439" s="63">
        <v>0</v>
      </c>
      <c r="E439" s="64">
        <f t="shared" si="30"/>
        <v>0</v>
      </c>
      <c r="F439" s="64">
        <f t="shared" si="31"/>
        <v>0</v>
      </c>
      <c r="G439" s="65">
        <f t="shared" si="32"/>
        <v>0</v>
      </c>
      <c r="H439" s="65">
        <f t="shared" si="33"/>
        <v>0</v>
      </c>
      <c r="I439" s="66" t="str">
        <f t="shared" si="34"/>
        <v/>
      </c>
    </row>
    <row r="440" spans="1:9" x14ac:dyDescent="0.25">
      <c r="A440" s="25" t="s">
        <v>764</v>
      </c>
      <c r="B440" s="62" t="s">
        <v>298</v>
      </c>
      <c r="C440" s="63">
        <f>VLOOKUP($A440,RAW!$U$2:$AC$460,2,FALSE)</f>
        <v>264355</v>
      </c>
      <c r="D440" s="63">
        <f>VLOOKUP($A440,RAW!$U$2:$AC$460,3,FALSE)</f>
        <v>445815</v>
      </c>
      <c r="E440" s="64">
        <f t="shared" si="30"/>
        <v>181460</v>
      </c>
      <c r="F440" s="64">
        <f t="shared" si="31"/>
        <v>110276.45237195287</v>
      </c>
      <c r="G440" s="65">
        <f t="shared" si="32"/>
        <v>71183.547628047134</v>
      </c>
      <c r="H440" s="65">
        <f t="shared" si="33"/>
        <v>71183.547628047134</v>
      </c>
      <c r="I440" s="66">
        <f t="shared" si="34"/>
        <v>0.26927256011063583</v>
      </c>
    </row>
    <row r="441" spans="1:9" x14ac:dyDescent="0.25">
      <c r="A441" s="25" t="s">
        <v>369</v>
      </c>
      <c r="B441" s="62" t="s">
        <v>298</v>
      </c>
      <c r="C441" s="67">
        <v>0</v>
      </c>
      <c r="D441" s="63">
        <v>0</v>
      </c>
      <c r="E441" s="64">
        <f t="shared" si="30"/>
        <v>0</v>
      </c>
      <c r="F441" s="64">
        <f t="shared" si="31"/>
        <v>0</v>
      </c>
      <c r="G441" s="65">
        <f t="shared" si="32"/>
        <v>0</v>
      </c>
      <c r="H441" s="65">
        <f t="shared" si="33"/>
        <v>0</v>
      </c>
      <c r="I441" s="66" t="str">
        <f t="shared" si="34"/>
        <v/>
      </c>
    </row>
    <row r="442" spans="1:9" x14ac:dyDescent="0.25">
      <c r="A442" s="25" t="s">
        <v>765</v>
      </c>
      <c r="B442" s="62" t="s">
        <v>298</v>
      </c>
      <c r="C442" s="67">
        <v>0</v>
      </c>
      <c r="D442" s="63">
        <v>0</v>
      </c>
      <c r="E442" s="64">
        <f t="shared" si="30"/>
        <v>0</v>
      </c>
      <c r="F442" s="64">
        <f t="shared" si="31"/>
        <v>0</v>
      </c>
      <c r="G442" s="65">
        <f t="shared" si="32"/>
        <v>0</v>
      </c>
      <c r="H442" s="65">
        <f t="shared" si="33"/>
        <v>0</v>
      </c>
      <c r="I442" s="66" t="str">
        <f t="shared" si="34"/>
        <v/>
      </c>
    </row>
    <row r="443" spans="1:9" x14ac:dyDescent="0.25">
      <c r="A443" s="25" t="s">
        <v>766</v>
      </c>
      <c r="B443" s="62" t="s">
        <v>298</v>
      </c>
      <c r="C443" s="63">
        <f>VLOOKUP($A443,RAW!$U$2:$AC$460,2,FALSE)</f>
        <v>28745</v>
      </c>
      <c r="D443" s="63">
        <f>VLOOKUP($A443,RAW!$U$2:$AC$460,3,FALSE)</f>
        <v>43633</v>
      </c>
      <c r="E443" s="64">
        <f t="shared" si="30"/>
        <v>14888</v>
      </c>
      <c r="F443" s="64">
        <f t="shared" si="31"/>
        <v>11991.059837838457</v>
      </c>
      <c r="G443" s="65">
        <f t="shared" si="32"/>
        <v>2896.9401621615434</v>
      </c>
      <c r="H443" s="65">
        <f t="shared" si="33"/>
        <v>2896.9401621615434</v>
      </c>
      <c r="I443" s="66">
        <f t="shared" si="34"/>
        <v>0.10078066314703578</v>
      </c>
    </row>
    <row r="444" spans="1:9" x14ac:dyDescent="0.25">
      <c r="A444" s="25" t="s">
        <v>370</v>
      </c>
      <c r="B444" s="62" t="s">
        <v>298</v>
      </c>
      <c r="C444" s="63">
        <f>VLOOKUP($A444,RAW!$U$2:$AC$460,2,FALSE)</f>
        <v>36911</v>
      </c>
      <c r="D444" s="63">
        <f>VLOOKUP($A444,RAW!$U$2:$AC$460,3,FALSE)</f>
        <v>58784</v>
      </c>
      <c r="E444" s="64">
        <f t="shared" si="30"/>
        <v>21873</v>
      </c>
      <c r="F444" s="64">
        <f t="shared" si="31"/>
        <v>15397.530341779624</v>
      </c>
      <c r="G444" s="65">
        <f t="shared" si="32"/>
        <v>6475.469658220376</v>
      </c>
      <c r="H444" s="65">
        <f t="shared" si="33"/>
        <v>6475.469658220376</v>
      </c>
      <c r="I444" s="66">
        <f t="shared" si="34"/>
        <v>0.17543468500502224</v>
      </c>
    </row>
    <row r="445" spans="1:9" x14ac:dyDescent="0.25">
      <c r="A445" s="25" t="s">
        <v>767</v>
      </c>
      <c r="B445" s="62" t="s">
        <v>298</v>
      </c>
      <c r="C445" s="63">
        <f>VLOOKUP($A445,RAW!$U$2:$AC$460,2,FALSE)</f>
        <v>111734</v>
      </c>
      <c r="D445" s="63">
        <f>VLOOKUP($A445,RAW!$U$2:$AC$460,3,FALSE)</f>
        <v>145167</v>
      </c>
      <c r="E445" s="64">
        <f t="shared" si="30"/>
        <v>33433</v>
      </c>
      <c r="F445" s="64">
        <f t="shared" si="31"/>
        <v>46610.161068743859</v>
      </c>
      <c r="G445" s="65">
        <f t="shared" si="32"/>
        <v>-13177.161068743859</v>
      </c>
      <c r="H445" s="65">
        <f t="shared" si="33"/>
        <v>13177.161068743859</v>
      </c>
      <c r="I445" s="66">
        <f t="shared" si="34"/>
        <v>-0.1179333154522693</v>
      </c>
    </row>
    <row r="446" spans="1:9" x14ac:dyDescent="0.25">
      <c r="A446" s="25" t="s">
        <v>768</v>
      </c>
      <c r="B446" s="62" t="s">
        <v>298</v>
      </c>
      <c r="C446" s="63">
        <f>VLOOKUP($A446,RAW!$U$2:$AC$460,2,FALSE)</f>
        <v>115826</v>
      </c>
      <c r="D446" s="63">
        <f>VLOOKUP($A446,RAW!$U$2:$AC$460,3,FALSE)</f>
        <v>235783</v>
      </c>
      <c r="E446" s="64">
        <f t="shared" si="30"/>
        <v>119957</v>
      </c>
      <c r="F446" s="64">
        <f t="shared" si="31"/>
        <v>48317.15069672907</v>
      </c>
      <c r="G446" s="65">
        <f t="shared" si="32"/>
        <v>71639.849303270923</v>
      </c>
      <c r="H446" s="65">
        <f t="shared" si="33"/>
        <v>71639.849303270923</v>
      </c>
      <c r="I446" s="66">
        <f t="shared" si="34"/>
        <v>0.61851267680202138</v>
      </c>
    </row>
    <row r="447" spans="1:9" x14ac:dyDescent="0.25">
      <c r="A447" s="25" t="s">
        <v>769</v>
      </c>
      <c r="B447" s="62" t="s">
        <v>299</v>
      </c>
      <c r="C447" s="63">
        <f>VLOOKUP($A447,RAW!$U$2:$AC$460,2,FALSE)</f>
        <v>73562</v>
      </c>
      <c r="D447" s="63">
        <f>VLOOKUP($A447,RAW!$U$2:$AC$460,3,FALSE)</f>
        <v>64968</v>
      </c>
      <c r="E447" s="64">
        <f t="shared" si="30"/>
        <v>-8594</v>
      </c>
      <c r="F447" s="64">
        <f t="shared" si="31"/>
        <v>30686.600932025485</v>
      </c>
      <c r="G447" s="65">
        <f t="shared" si="32"/>
        <v>-39280.600932025482</v>
      </c>
      <c r="H447" s="65">
        <f t="shared" si="33"/>
        <v>39280.600932025482</v>
      </c>
      <c r="I447" s="66">
        <f t="shared" si="34"/>
        <v>-0.53397951295540469</v>
      </c>
    </row>
    <row r="448" spans="1:9" x14ac:dyDescent="0.25">
      <c r="A448" s="25" t="s">
        <v>770</v>
      </c>
      <c r="B448" s="62" t="s">
        <v>298</v>
      </c>
      <c r="C448" s="67">
        <v>0</v>
      </c>
      <c r="D448" s="63">
        <v>0</v>
      </c>
      <c r="E448" s="64">
        <f t="shared" si="30"/>
        <v>0</v>
      </c>
      <c r="F448" s="64">
        <f t="shared" si="31"/>
        <v>0</v>
      </c>
      <c r="G448" s="65">
        <f t="shared" si="32"/>
        <v>0</v>
      </c>
      <c r="H448" s="65">
        <f t="shared" si="33"/>
        <v>0</v>
      </c>
      <c r="I448" s="66" t="str">
        <f t="shared" si="34"/>
        <v/>
      </c>
    </row>
    <row r="449" spans="1:9" x14ac:dyDescent="0.25">
      <c r="A449" s="25" t="s">
        <v>771</v>
      </c>
      <c r="B449" s="62" t="s">
        <v>298</v>
      </c>
      <c r="C449" s="63">
        <f>VLOOKUP($A449,RAW!$U$2:$AC$460,2,FALSE)</f>
        <v>99714</v>
      </c>
      <c r="D449" s="63">
        <f>VLOOKUP($A449,RAW!$U$2:$AC$460,3,FALSE)</f>
        <v>115957</v>
      </c>
      <c r="E449" s="64">
        <f t="shared" si="30"/>
        <v>16243</v>
      </c>
      <c r="F449" s="64">
        <f t="shared" si="31"/>
        <v>41595.983324759916</v>
      </c>
      <c r="G449" s="65">
        <f t="shared" si="32"/>
        <v>-25352.983324759916</v>
      </c>
      <c r="H449" s="65">
        <f t="shared" si="33"/>
        <v>25352.983324759916</v>
      </c>
      <c r="I449" s="66">
        <f t="shared" si="34"/>
        <v>-0.25425700829131231</v>
      </c>
    </row>
    <row r="450" spans="1:9" x14ac:dyDescent="0.25">
      <c r="A450" s="25" t="s">
        <v>772</v>
      </c>
      <c r="B450" s="62" t="s">
        <v>298</v>
      </c>
      <c r="C450" s="67">
        <v>0</v>
      </c>
      <c r="D450" s="63">
        <v>0</v>
      </c>
      <c r="E450" s="64">
        <f t="shared" si="30"/>
        <v>0</v>
      </c>
      <c r="F450" s="64">
        <f t="shared" si="31"/>
        <v>0</v>
      </c>
      <c r="G450" s="65">
        <f t="shared" si="32"/>
        <v>0</v>
      </c>
      <c r="H450" s="65">
        <f t="shared" si="33"/>
        <v>0</v>
      </c>
      <c r="I450" s="66" t="str">
        <f t="shared" si="34"/>
        <v/>
      </c>
    </row>
    <row r="451" spans="1:9" x14ac:dyDescent="0.25">
      <c r="A451" s="25" t="s">
        <v>773</v>
      </c>
      <c r="B451" s="62" t="s">
        <v>298</v>
      </c>
      <c r="C451" s="67">
        <v>0</v>
      </c>
      <c r="D451" s="63">
        <v>0</v>
      </c>
      <c r="E451" s="64">
        <f t="shared" ref="E451:E459" si="35">D451-C451</f>
        <v>0</v>
      </c>
      <c r="F451" s="64">
        <f t="shared" ref="F451:F459" si="36">IF(C451=0,0,+C451*E$463)</f>
        <v>0</v>
      </c>
      <c r="G451" s="65">
        <f t="shared" ref="G451:G459" si="37">IF(C451=0,0,+E451-F451)</f>
        <v>0</v>
      </c>
      <c r="H451" s="65">
        <f t="shared" ref="H451:H459" si="38">ABS(G451)</f>
        <v>0</v>
      </c>
      <c r="I451" s="66" t="str">
        <f t="shared" si="34"/>
        <v/>
      </c>
    </row>
    <row r="452" spans="1:9" x14ac:dyDescent="0.25">
      <c r="A452" s="25" t="s">
        <v>774</v>
      </c>
      <c r="B452" s="62" t="s">
        <v>298</v>
      </c>
      <c r="C452" s="67">
        <v>0</v>
      </c>
      <c r="D452" s="63">
        <v>0</v>
      </c>
      <c r="E452" s="64">
        <f t="shared" si="35"/>
        <v>0</v>
      </c>
      <c r="F452" s="64">
        <f t="shared" si="36"/>
        <v>0</v>
      </c>
      <c r="G452" s="65">
        <f t="shared" si="37"/>
        <v>0</v>
      </c>
      <c r="H452" s="65">
        <f t="shared" si="38"/>
        <v>0</v>
      </c>
      <c r="I452" s="66" t="str">
        <f t="shared" ref="I452:I459" si="39">IFERROR(+G452/C452,"")</f>
        <v/>
      </c>
    </row>
    <row r="453" spans="1:9" x14ac:dyDescent="0.25">
      <c r="A453" s="25" t="s">
        <v>775</v>
      </c>
      <c r="B453" s="62" t="s">
        <v>298</v>
      </c>
      <c r="C453" s="67">
        <v>0</v>
      </c>
      <c r="D453" s="63">
        <v>0</v>
      </c>
      <c r="E453" s="64">
        <f t="shared" si="35"/>
        <v>0</v>
      </c>
      <c r="F453" s="64">
        <f t="shared" si="36"/>
        <v>0</v>
      </c>
      <c r="G453" s="65">
        <f t="shared" si="37"/>
        <v>0</v>
      </c>
      <c r="H453" s="65">
        <f t="shared" si="38"/>
        <v>0</v>
      </c>
      <c r="I453" s="66" t="str">
        <f t="shared" si="39"/>
        <v/>
      </c>
    </row>
    <row r="454" spans="1:9" x14ac:dyDescent="0.25">
      <c r="A454" s="25" t="s">
        <v>776</v>
      </c>
      <c r="B454" s="62" t="s">
        <v>298</v>
      </c>
      <c r="C454" s="67">
        <v>0</v>
      </c>
      <c r="D454" s="63">
        <v>0</v>
      </c>
      <c r="E454" s="64">
        <f t="shared" si="35"/>
        <v>0</v>
      </c>
      <c r="F454" s="64">
        <f t="shared" si="36"/>
        <v>0</v>
      </c>
      <c r="G454" s="65">
        <f t="shared" si="37"/>
        <v>0</v>
      </c>
      <c r="H454" s="65">
        <f t="shared" si="38"/>
        <v>0</v>
      </c>
      <c r="I454" s="66" t="str">
        <f t="shared" si="39"/>
        <v/>
      </c>
    </row>
    <row r="455" spans="1:9" x14ac:dyDescent="0.25">
      <c r="A455" s="25" t="s">
        <v>777</v>
      </c>
      <c r="B455" s="62" t="s">
        <v>299</v>
      </c>
      <c r="C455" s="63">
        <f>VLOOKUP($A455,RAW!$U$2:$AC$460,2,FALSE)</f>
        <v>3443760</v>
      </c>
      <c r="D455" s="63">
        <f>VLOOKUP($A455,RAW!$U$2:$AC$460,3,FALSE)</f>
        <v>3662650</v>
      </c>
      <c r="E455" s="64">
        <f t="shared" si="35"/>
        <v>218890</v>
      </c>
      <c r="F455" s="64">
        <f t="shared" si="36"/>
        <v>1436574.4382381132</v>
      </c>
      <c r="G455" s="65">
        <f t="shared" si="37"/>
        <v>-1217684.4382381132</v>
      </c>
      <c r="H455" s="65">
        <f t="shared" si="38"/>
        <v>1217684.4382381132</v>
      </c>
      <c r="I455" s="66">
        <f t="shared" si="39"/>
        <v>-0.35359155058369723</v>
      </c>
    </row>
    <row r="456" spans="1:9" x14ac:dyDescent="0.25">
      <c r="A456" s="25" t="s">
        <v>778</v>
      </c>
      <c r="B456" s="62" t="s">
        <v>298</v>
      </c>
      <c r="C456" s="67">
        <v>0</v>
      </c>
      <c r="D456" s="63">
        <v>0</v>
      </c>
      <c r="E456" s="64">
        <f t="shared" si="35"/>
        <v>0</v>
      </c>
      <c r="F456" s="64">
        <f t="shared" si="36"/>
        <v>0</v>
      </c>
      <c r="G456" s="65">
        <f t="shared" si="37"/>
        <v>0</v>
      </c>
      <c r="H456" s="65">
        <f t="shared" si="38"/>
        <v>0</v>
      </c>
      <c r="I456" s="66" t="str">
        <f t="shared" si="39"/>
        <v/>
      </c>
    </row>
    <row r="457" spans="1:9" x14ac:dyDescent="0.25">
      <c r="A457" s="25" t="s">
        <v>779</v>
      </c>
      <c r="B457" s="62" t="s">
        <v>298</v>
      </c>
      <c r="C457" s="67">
        <v>0</v>
      </c>
      <c r="D457" s="63">
        <v>0</v>
      </c>
      <c r="E457" s="64">
        <f t="shared" si="35"/>
        <v>0</v>
      </c>
      <c r="F457" s="64">
        <f t="shared" si="36"/>
        <v>0</v>
      </c>
      <c r="G457" s="65">
        <f t="shared" si="37"/>
        <v>0</v>
      </c>
      <c r="H457" s="65">
        <f t="shared" si="38"/>
        <v>0</v>
      </c>
      <c r="I457" s="66" t="str">
        <f t="shared" si="39"/>
        <v/>
      </c>
    </row>
    <row r="458" spans="1:9" x14ac:dyDescent="0.25">
      <c r="A458" s="25" t="s">
        <v>780</v>
      </c>
      <c r="B458" s="62" t="s">
        <v>298</v>
      </c>
      <c r="C458" s="67">
        <v>0</v>
      </c>
      <c r="D458" s="63">
        <v>0</v>
      </c>
      <c r="E458" s="64">
        <f t="shared" si="35"/>
        <v>0</v>
      </c>
      <c r="F458" s="64">
        <f t="shared" si="36"/>
        <v>0</v>
      </c>
      <c r="G458" s="65">
        <f t="shared" si="37"/>
        <v>0</v>
      </c>
      <c r="H458" s="65">
        <f t="shared" si="38"/>
        <v>0</v>
      </c>
      <c r="I458" s="66" t="str">
        <f t="shared" si="39"/>
        <v/>
      </c>
    </row>
    <row r="459" spans="1:9" x14ac:dyDescent="0.25">
      <c r="A459" s="25" t="s">
        <v>781</v>
      </c>
      <c r="B459" s="62" t="s">
        <v>298</v>
      </c>
      <c r="C459" s="63">
        <f>VLOOKUP($A459,RAW!$U$2:$AC$460,2,FALSE)</f>
        <v>1022498</v>
      </c>
      <c r="D459" s="63">
        <f>VLOOKUP($A459,RAW!$U$2:$AC$460,3,FALSE)</f>
        <v>1800220</v>
      </c>
      <c r="E459" s="64">
        <f t="shared" si="35"/>
        <v>777722</v>
      </c>
      <c r="F459" s="64">
        <f t="shared" si="36"/>
        <v>426537.99624526512</v>
      </c>
      <c r="G459" s="65">
        <f t="shared" si="37"/>
        <v>351184.00375473488</v>
      </c>
      <c r="H459" s="65">
        <f t="shared" si="38"/>
        <v>351184.00375473488</v>
      </c>
      <c r="I459" s="66">
        <f t="shared" si="39"/>
        <v>0.34345691018929608</v>
      </c>
    </row>
    <row r="460" spans="1:9" x14ac:dyDescent="0.25">
      <c r="A460" s="2"/>
      <c r="B460" s="39"/>
      <c r="C460" s="40"/>
      <c r="D460" s="40"/>
      <c r="E460" s="41"/>
      <c r="F460" s="41"/>
      <c r="G460" s="42"/>
      <c r="H460" s="42"/>
      <c r="I460" s="4"/>
    </row>
    <row r="461" spans="1:9" ht="30" x14ac:dyDescent="0.25">
      <c r="B461" s="21"/>
      <c r="C461" s="49" t="s">
        <v>816</v>
      </c>
      <c r="D461" s="49" t="s">
        <v>817</v>
      </c>
      <c r="E461" s="50" t="s">
        <v>796</v>
      </c>
      <c r="F461" s="27"/>
      <c r="G461" s="51"/>
      <c r="H461" s="51" t="s">
        <v>801</v>
      </c>
      <c r="I461" s="7"/>
    </row>
    <row r="462" spans="1:9" x14ac:dyDescent="0.25">
      <c r="C462" s="15">
        <f>SUM(RAW!V$4:V$460)</f>
        <v>61352400</v>
      </c>
      <c r="D462" s="15">
        <f>SUM(RAW!W$4:W$460)</f>
        <v>86945731</v>
      </c>
      <c r="E462" s="5">
        <f>+D462/C462</f>
        <v>1.4171528905144706</v>
      </c>
      <c r="F462" s="15"/>
      <c r="G462" s="16"/>
      <c r="H462" s="15">
        <f>SUM(H3:H459)</f>
        <v>23189158.79194406</v>
      </c>
      <c r="I462" s="15"/>
    </row>
    <row r="463" spans="1:9" x14ac:dyDescent="0.25">
      <c r="E463" s="5">
        <f>+E462-1</f>
        <v>0.41715289051447058</v>
      </c>
      <c r="G463" s="16"/>
    </row>
    <row r="464" spans="1:9" x14ac:dyDescent="0.25">
      <c r="E464" s="11"/>
    </row>
    <row r="465" spans="3:8" x14ac:dyDescent="0.25">
      <c r="C465" t="s">
        <v>310</v>
      </c>
      <c r="F465" s="17"/>
      <c r="G465" s="43" t="s">
        <v>797</v>
      </c>
    </row>
    <row r="466" spans="3:8" x14ac:dyDescent="0.25">
      <c r="C466" s="46">
        <f>+H462/C462</f>
        <v>0.37796661242174812</v>
      </c>
      <c r="G466" s="8" t="s">
        <v>798</v>
      </c>
      <c r="H466" s="1">
        <f>ABS(SUMIFS(E3:E459,I3:I459,"&lt;"&amp;-1*E463))</f>
        <v>2478800</v>
      </c>
    </row>
    <row r="467" spans="3:8" x14ac:dyDescent="0.25">
      <c r="G467" s="8" t="s">
        <v>799</v>
      </c>
      <c r="H467" s="1">
        <f>SUMIF(G3:G459,"&gt;0")</f>
        <v>7768568.3959720228</v>
      </c>
    </row>
    <row r="468" spans="3:8" x14ac:dyDescent="0.25">
      <c r="G468" s="8" t="s">
        <v>802</v>
      </c>
      <c r="H468" s="1">
        <f>+H467+H466</f>
        <v>10247368.395972023</v>
      </c>
    </row>
    <row r="469" spans="3:8" x14ac:dyDescent="0.25">
      <c r="G469" s="8" t="s">
        <v>803</v>
      </c>
      <c r="H469" s="45">
        <f>H468/C462</f>
        <v>0.16702473572300386</v>
      </c>
    </row>
    <row r="472" spans="3:8" x14ac:dyDescent="0.25">
      <c r="C472" s="15"/>
    </row>
    <row r="473" spans="3:8" x14ac:dyDescent="0.25">
      <c r="C473" s="28"/>
    </row>
  </sheetData>
  <sortState ref="A3:I451">
    <sortCondition ref="A3:A451"/>
  </sortState>
  <mergeCells count="1">
    <mergeCell ref="K2:M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0"/>
  <sheetViews>
    <sheetView workbookViewId="0"/>
  </sheetViews>
  <sheetFormatPr defaultRowHeight="15" x14ac:dyDescent="0.25"/>
  <cols>
    <col min="1" max="1" width="22" customWidth="1"/>
    <col min="2" max="2" width="56.28515625" bestFit="1" customWidth="1"/>
    <col min="3" max="3" width="12.85546875" style="1" customWidth="1"/>
    <col min="4" max="7" width="11.5703125" style="1" bestFit="1" customWidth="1"/>
    <col min="8" max="8" width="15" style="1" bestFit="1" customWidth="1"/>
    <col min="9" max="19" width="12.5703125" style="1" bestFit="1" customWidth="1"/>
    <col min="20" max="20" width="3.5703125" style="2" customWidth="1"/>
    <col min="21" max="21" width="70.28515625" customWidth="1"/>
    <col min="22" max="23" width="10.140625" bestFit="1" customWidth="1"/>
    <col min="24" max="29" width="11.140625" bestFit="1" customWidth="1"/>
  </cols>
  <sheetData>
    <row r="1" spans="1:29" x14ac:dyDescent="0.25">
      <c r="A1" t="s">
        <v>844</v>
      </c>
    </row>
    <row r="2" spans="1:29" x14ac:dyDescent="0.25">
      <c r="B2" t="s">
        <v>794</v>
      </c>
      <c r="C2" s="47">
        <v>1850</v>
      </c>
      <c r="D2" s="47">
        <v>1860</v>
      </c>
      <c r="E2" s="47">
        <v>1870</v>
      </c>
      <c r="F2" s="47">
        <v>1880</v>
      </c>
      <c r="G2" s="47">
        <v>1900</v>
      </c>
      <c r="H2" s="47">
        <v>1910</v>
      </c>
      <c r="I2" s="47">
        <v>1920</v>
      </c>
      <c r="J2" s="47">
        <v>1930</v>
      </c>
      <c r="K2" s="47">
        <v>1940</v>
      </c>
      <c r="L2" s="47">
        <v>1950</v>
      </c>
      <c r="M2" s="47">
        <v>1960</v>
      </c>
      <c r="N2" s="47">
        <v>1970</v>
      </c>
      <c r="O2" s="47">
        <v>1980</v>
      </c>
      <c r="P2" s="47">
        <v>1990</v>
      </c>
      <c r="Q2" s="47">
        <v>2000</v>
      </c>
      <c r="R2" s="47">
        <v>2010</v>
      </c>
      <c r="S2" s="47">
        <v>2015</v>
      </c>
      <c r="T2" s="2" t="s">
        <v>281</v>
      </c>
      <c r="U2" t="s">
        <v>806</v>
      </c>
      <c r="V2">
        <v>1950</v>
      </c>
      <c r="W2">
        <v>1960</v>
      </c>
      <c r="X2">
        <v>1970</v>
      </c>
      <c r="Y2">
        <v>1980</v>
      </c>
      <c r="Z2">
        <v>1990</v>
      </c>
      <c r="AA2">
        <v>2000</v>
      </c>
      <c r="AB2">
        <v>2010</v>
      </c>
      <c r="AC2">
        <v>2015</v>
      </c>
    </row>
    <row r="3" spans="1:29" x14ac:dyDescent="0.25">
      <c r="A3" t="s">
        <v>13</v>
      </c>
      <c r="C3" s="20" t="s">
        <v>845</v>
      </c>
      <c r="U3" s="20" t="s">
        <v>313</v>
      </c>
      <c r="V3" s="11"/>
      <c r="W3" s="11"/>
      <c r="X3" s="11"/>
      <c r="Y3" s="11"/>
      <c r="Z3" s="11"/>
      <c r="AA3" s="11"/>
      <c r="AB3" s="11"/>
      <c r="AC3" s="11"/>
    </row>
    <row r="4" spans="1:29" x14ac:dyDescent="0.25">
      <c r="A4">
        <v>0</v>
      </c>
      <c r="B4" t="s">
        <v>14</v>
      </c>
      <c r="C4" s="1">
        <v>764.5</v>
      </c>
      <c r="D4" s="1">
        <v>1892</v>
      </c>
      <c r="E4" s="1">
        <v>1345</v>
      </c>
      <c r="F4" s="1">
        <v>2770.3</v>
      </c>
      <c r="G4" s="1">
        <v>12705.199999999999</v>
      </c>
      <c r="H4" s="1">
        <v>25230.2</v>
      </c>
      <c r="I4" s="1">
        <v>122104.29999999999</v>
      </c>
      <c r="J4" s="1">
        <v>197640.5</v>
      </c>
      <c r="K4" s="20">
        <v>294015.25</v>
      </c>
      <c r="L4" s="1">
        <v>390390</v>
      </c>
      <c r="M4" s="1">
        <v>537968</v>
      </c>
      <c r="N4" s="1">
        <v>811700</v>
      </c>
      <c r="O4" s="1">
        <v>1123900</v>
      </c>
      <c r="P4" s="1">
        <v>1738641</v>
      </c>
      <c r="Q4" s="1">
        <v>2095895</v>
      </c>
      <c r="R4" s="1">
        <v>2368662</v>
      </c>
      <c r="S4" s="1">
        <v>2310482</v>
      </c>
      <c r="U4" t="s">
        <v>325</v>
      </c>
      <c r="V4" s="11">
        <v>132021</v>
      </c>
      <c r="W4" s="11">
        <v>232909</v>
      </c>
      <c r="X4" s="19">
        <f>(+Y4+W4)/2</f>
        <v>143804.5</v>
      </c>
      <c r="Y4" s="11">
        <v>54700</v>
      </c>
      <c r="Z4" s="11">
        <v>37539</v>
      </c>
      <c r="AA4" s="11">
        <v>1289389</v>
      </c>
      <c r="AB4" s="11">
        <v>1205481</v>
      </c>
      <c r="AC4" s="11">
        <v>1392778</v>
      </c>
    </row>
    <row r="5" spans="1:29" x14ac:dyDescent="0.25">
      <c r="A5">
        <v>1</v>
      </c>
      <c r="B5" t="s">
        <v>15</v>
      </c>
      <c r="C5" s="1">
        <v>399.9</v>
      </c>
      <c r="D5" s="1">
        <v>638</v>
      </c>
      <c r="E5" s="1">
        <v>1638.8000000000002</v>
      </c>
      <c r="F5" s="1">
        <v>7028.2999999999993</v>
      </c>
      <c r="G5" s="1">
        <v>17564.699999999997</v>
      </c>
      <c r="H5" s="1">
        <v>31339.1</v>
      </c>
      <c r="I5" s="1">
        <v>25048.9</v>
      </c>
      <c r="J5" s="1">
        <v>33245.699999999997</v>
      </c>
      <c r="K5" s="1">
        <v>20967</v>
      </c>
      <c r="L5" s="1">
        <v>17932</v>
      </c>
      <c r="M5" s="1">
        <v>18536</v>
      </c>
      <c r="N5" s="1">
        <v>25000</v>
      </c>
      <c r="O5" s="20">
        <v>34035.666666666664</v>
      </c>
      <c r="P5" s="20">
        <v>43071.333333333328</v>
      </c>
      <c r="Q5" s="1">
        <v>52107</v>
      </c>
      <c r="R5" s="1">
        <v>68502</v>
      </c>
      <c r="S5" s="1">
        <v>80258</v>
      </c>
      <c r="U5" t="s">
        <v>326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1006029</v>
      </c>
      <c r="AB5" s="11">
        <v>1057976</v>
      </c>
      <c r="AC5" s="11">
        <v>1015250</v>
      </c>
    </row>
    <row r="6" spans="1:29" x14ac:dyDescent="0.25">
      <c r="A6">
        <v>2</v>
      </c>
      <c r="B6" t="s">
        <v>16</v>
      </c>
      <c r="C6" s="1">
        <v>0</v>
      </c>
      <c r="D6" s="1">
        <v>0</v>
      </c>
      <c r="E6" s="1">
        <v>0</v>
      </c>
      <c r="F6" s="1">
        <v>0</v>
      </c>
      <c r="G6" s="1">
        <v>100.5</v>
      </c>
      <c r="H6" s="1">
        <v>87.8</v>
      </c>
      <c r="I6" s="1">
        <v>818.2</v>
      </c>
      <c r="J6" s="1">
        <v>6046.9</v>
      </c>
      <c r="K6" s="1">
        <v>7177</v>
      </c>
      <c r="L6" s="1">
        <v>16988</v>
      </c>
      <c r="M6" s="1">
        <v>31268</v>
      </c>
      <c r="N6" s="1">
        <v>50200</v>
      </c>
      <c r="O6" s="1">
        <v>85700</v>
      </c>
      <c r="P6" s="1">
        <v>122021</v>
      </c>
      <c r="Q6" s="1">
        <v>134051</v>
      </c>
      <c r="R6" s="1">
        <v>143344</v>
      </c>
      <c r="S6" s="1">
        <v>142411</v>
      </c>
      <c r="U6" t="s">
        <v>327</v>
      </c>
      <c r="V6" s="11">
        <v>0</v>
      </c>
      <c r="W6" s="11">
        <v>35765</v>
      </c>
      <c r="X6" s="11">
        <v>582700</v>
      </c>
      <c r="Y6" s="11">
        <v>741600</v>
      </c>
      <c r="Z6" s="11">
        <v>671280</v>
      </c>
      <c r="AA6" s="11">
        <v>1348106</v>
      </c>
      <c r="AB6" s="11">
        <v>1078706</v>
      </c>
      <c r="AC6" s="11">
        <v>1181268</v>
      </c>
    </row>
    <row r="7" spans="1:29" x14ac:dyDescent="0.25">
      <c r="A7">
        <v>3</v>
      </c>
      <c r="B7" t="s">
        <v>17</v>
      </c>
      <c r="C7" s="1">
        <v>396.9</v>
      </c>
      <c r="D7" s="1">
        <v>1703</v>
      </c>
      <c r="E7" s="1">
        <v>1887.8</v>
      </c>
      <c r="F7" s="1">
        <v>3921</v>
      </c>
      <c r="G7" s="1">
        <v>10417.9</v>
      </c>
      <c r="H7" s="1">
        <v>15525.2</v>
      </c>
      <c r="I7" s="1">
        <v>15711.4</v>
      </c>
      <c r="J7" s="1">
        <v>24067.800000000003</v>
      </c>
      <c r="K7" s="1">
        <v>20029</v>
      </c>
      <c r="L7" s="1">
        <v>25590</v>
      </c>
      <c r="M7" s="1">
        <v>31293</v>
      </c>
      <c r="N7" s="1">
        <v>63900</v>
      </c>
      <c r="O7" s="1">
        <v>120900</v>
      </c>
      <c r="P7" s="1">
        <v>164634</v>
      </c>
      <c r="Q7" s="1">
        <v>219422</v>
      </c>
      <c r="R7" s="1">
        <v>200680</v>
      </c>
      <c r="S7" s="1">
        <v>198661</v>
      </c>
      <c r="U7" t="s">
        <v>328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105321</v>
      </c>
      <c r="AB7" s="11">
        <v>144339</v>
      </c>
      <c r="AC7" s="11">
        <v>174644</v>
      </c>
    </row>
    <row r="8" spans="1:29" x14ac:dyDescent="0.25">
      <c r="A8">
        <v>4</v>
      </c>
      <c r="B8" t="s">
        <v>18</v>
      </c>
      <c r="C8" s="1">
        <v>2130.4</v>
      </c>
      <c r="D8" s="1">
        <v>5758.2</v>
      </c>
      <c r="E8" s="1">
        <v>4776</v>
      </c>
      <c r="F8" s="1">
        <v>9154.2000000000007</v>
      </c>
      <c r="G8" s="1">
        <v>27101.3</v>
      </c>
      <c r="H8" s="1">
        <v>36431.599999999999</v>
      </c>
      <c r="I8" s="1">
        <v>34218.5</v>
      </c>
      <c r="J8" s="1">
        <v>51285.2</v>
      </c>
      <c r="K8" s="1">
        <v>62267</v>
      </c>
      <c r="L8" s="1">
        <v>83262</v>
      </c>
      <c r="M8" s="1">
        <v>129722</v>
      </c>
      <c r="N8" s="1">
        <v>132800</v>
      </c>
      <c r="O8" s="1">
        <v>183100</v>
      </c>
      <c r="P8" s="1">
        <v>257225</v>
      </c>
      <c r="Q8" s="1">
        <v>292376</v>
      </c>
      <c r="R8" s="1">
        <v>249177</v>
      </c>
      <c r="S8" s="1">
        <v>262604</v>
      </c>
      <c r="U8" t="s">
        <v>329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348205</v>
      </c>
      <c r="AB8" s="11">
        <v>548774</v>
      </c>
      <c r="AC8" s="11">
        <v>641839</v>
      </c>
    </row>
    <row r="9" spans="1:29" x14ac:dyDescent="0.25">
      <c r="A9">
        <v>5</v>
      </c>
      <c r="B9" t="s">
        <v>19</v>
      </c>
      <c r="C9" s="1">
        <v>104.9</v>
      </c>
      <c r="D9" s="1">
        <v>102.3</v>
      </c>
      <c r="E9" s="1">
        <v>284.7</v>
      </c>
      <c r="F9" s="1">
        <v>1218.8</v>
      </c>
      <c r="G9" s="1">
        <v>3401.3</v>
      </c>
      <c r="H9" s="1">
        <v>5078.2</v>
      </c>
      <c r="I9" s="1">
        <v>3691.7</v>
      </c>
      <c r="J9" s="1">
        <v>6749.0999999999995</v>
      </c>
      <c r="K9" s="1">
        <v>10790</v>
      </c>
      <c r="L9" s="1">
        <v>9169</v>
      </c>
      <c r="M9" s="1">
        <v>5180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U9" t="s">
        <v>330</v>
      </c>
      <c r="V9" s="11">
        <v>0</v>
      </c>
      <c r="W9" s="11">
        <v>0</v>
      </c>
      <c r="X9" s="11">
        <v>415600</v>
      </c>
      <c r="Y9" s="11">
        <v>443800</v>
      </c>
      <c r="Z9" s="11">
        <v>691299</v>
      </c>
      <c r="AA9" s="11">
        <v>1059833</v>
      </c>
      <c r="AB9" s="11">
        <v>1207246</v>
      </c>
      <c r="AC9" s="11">
        <v>1330439</v>
      </c>
    </row>
    <row r="10" spans="1:29" x14ac:dyDescent="0.25">
      <c r="A10">
        <v>6</v>
      </c>
      <c r="B10" t="s">
        <v>20</v>
      </c>
      <c r="C10" s="1">
        <v>101</v>
      </c>
      <c r="D10" s="1">
        <v>489.8</v>
      </c>
      <c r="E10" s="1">
        <v>511.7</v>
      </c>
      <c r="F10" s="1">
        <v>914.7</v>
      </c>
      <c r="G10" s="1">
        <v>1934.1000000000001</v>
      </c>
      <c r="H10" s="1">
        <v>3699.8</v>
      </c>
      <c r="I10" s="1">
        <v>6682.6</v>
      </c>
      <c r="J10" s="1">
        <v>9676.7000000000007</v>
      </c>
      <c r="K10" s="1">
        <v>15414</v>
      </c>
      <c r="L10" s="1">
        <v>15741</v>
      </c>
      <c r="M10" s="1">
        <v>32280</v>
      </c>
      <c r="N10" s="1">
        <v>31800</v>
      </c>
      <c r="O10" s="1">
        <v>54300</v>
      </c>
      <c r="P10" s="1">
        <v>125825</v>
      </c>
      <c r="Q10" s="1">
        <v>195943</v>
      </c>
      <c r="R10" s="1">
        <v>245309</v>
      </c>
      <c r="S10" s="1">
        <v>300755</v>
      </c>
      <c r="U10" t="s">
        <v>331</v>
      </c>
      <c r="V10" s="11">
        <v>0</v>
      </c>
      <c r="W10" s="11">
        <v>0</v>
      </c>
      <c r="X10" s="11">
        <v>0</v>
      </c>
      <c r="Y10" s="11">
        <v>247500</v>
      </c>
      <c r="Z10" s="11">
        <v>317910</v>
      </c>
      <c r="AA10" s="11">
        <v>543776</v>
      </c>
      <c r="AB10" s="11">
        <v>508040</v>
      </c>
      <c r="AC10" s="11">
        <v>568699</v>
      </c>
    </row>
    <row r="11" spans="1:29" x14ac:dyDescent="0.25">
      <c r="A11">
        <v>7</v>
      </c>
      <c r="B11" t="s">
        <v>21</v>
      </c>
      <c r="C11" s="1">
        <v>511.2</v>
      </c>
      <c r="D11" s="1">
        <v>301.60000000000002</v>
      </c>
      <c r="E11" s="1">
        <v>1113</v>
      </c>
      <c r="F11" s="1">
        <v>2703</v>
      </c>
      <c r="G11" s="1">
        <v>8367.4</v>
      </c>
      <c r="H11" s="1">
        <v>15167.3</v>
      </c>
      <c r="I11" s="1">
        <v>33138.699999999997</v>
      </c>
      <c r="J11" s="1">
        <v>46125.5</v>
      </c>
      <c r="K11" s="1">
        <v>57752</v>
      </c>
      <c r="L11" s="1">
        <v>80122</v>
      </c>
      <c r="M11" s="1">
        <v>94440</v>
      </c>
      <c r="N11" s="1">
        <v>125600</v>
      </c>
      <c r="O11" s="1">
        <v>107900</v>
      </c>
      <c r="P11" s="1">
        <v>151205</v>
      </c>
      <c r="Q11" s="1">
        <v>126190</v>
      </c>
      <c r="R11" s="1">
        <v>93936</v>
      </c>
      <c r="S11" s="1">
        <v>97501</v>
      </c>
      <c r="U11" t="s">
        <v>332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332325</v>
      </c>
      <c r="AB11" s="11">
        <v>266357</v>
      </c>
      <c r="AC11" s="11">
        <v>276723</v>
      </c>
    </row>
    <row r="12" spans="1:29" x14ac:dyDescent="0.25">
      <c r="A12">
        <v>8</v>
      </c>
      <c r="B12" t="s">
        <v>22</v>
      </c>
      <c r="C12" s="1">
        <v>0</v>
      </c>
      <c r="D12" s="1">
        <v>0</v>
      </c>
      <c r="E12" s="1">
        <v>0</v>
      </c>
      <c r="F12" s="1">
        <v>0</v>
      </c>
      <c r="G12" s="1">
        <v>97.7</v>
      </c>
      <c r="H12" s="1">
        <v>215.10000000000002</v>
      </c>
      <c r="I12" s="1">
        <v>5620.2000000000007</v>
      </c>
      <c r="J12" s="1">
        <v>10782.599999999999</v>
      </c>
      <c r="K12" s="1">
        <v>10800</v>
      </c>
      <c r="L12" s="1">
        <v>14081</v>
      </c>
      <c r="M12" s="1">
        <v>15632</v>
      </c>
      <c r="N12" s="1">
        <v>15300</v>
      </c>
      <c r="O12" s="1">
        <v>23200</v>
      </c>
      <c r="P12" s="1">
        <v>54480</v>
      </c>
      <c r="Q12" s="1">
        <v>63999</v>
      </c>
      <c r="R12" s="1">
        <v>79202</v>
      </c>
      <c r="S12" s="1">
        <v>89379</v>
      </c>
      <c r="U12" t="s">
        <v>333</v>
      </c>
      <c r="V12" s="11">
        <v>0</v>
      </c>
      <c r="W12" s="11">
        <v>0</v>
      </c>
      <c r="X12" s="11">
        <v>0</v>
      </c>
      <c r="Y12" s="11">
        <v>78300</v>
      </c>
      <c r="Z12" s="11">
        <v>137332</v>
      </c>
      <c r="AA12" s="11">
        <v>221196</v>
      </c>
      <c r="AB12" s="11">
        <v>215856</v>
      </c>
      <c r="AC12" s="11">
        <v>230361</v>
      </c>
    </row>
    <row r="13" spans="1:29" x14ac:dyDescent="0.25">
      <c r="A13">
        <v>9</v>
      </c>
      <c r="B13" t="s">
        <v>0</v>
      </c>
      <c r="C13" s="1">
        <v>29113.200000000001</v>
      </c>
      <c r="D13" s="1">
        <v>35234</v>
      </c>
      <c r="E13" s="1">
        <v>44205.9</v>
      </c>
      <c r="F13" s="1">
        <v>68244.100000000006</v>
      </c>
      <c r="G13" s="1">
        <v>109719.8</v>
      </c>
      <c r="H13" s="1">
        <v>120093.09999999999</v>
      </c>
      <c r="I13" s="1">
        <v>131219.9</v>
      </c>
      <c r="J13" s="1">
        <v>155764.6</v>
      </c>
      <c r="K13" s="1">
        <v>136379</v>
      </c>
      <c r="L13" s="1">
        <v>178213</v>
      </c>
      <c r="M13" s="1">
        <v>220177</v>
      </c>
      <c r="N13" s="1">
        <v>238600</v>
      </c>
      <c r="O13" s="1">
        <v>320100</v>
      </c>
      <c r="P13" s="1">
        <v>367721</v>
      </c>
      <c r="Q13" s="1">
        <v>444166</v>
      </c>
      <c r="R13" s="1">
        <v>492280</v>
      </c>
      <c r="S13" s="1">
        <v>496807</v>
      </c>
      <c r="U13" t="s">
        <v>334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276319</v>
      </c>
      <c r="AB13" s="11">
        <v>257606</v>
      </c>
      <c r="AC13" s="11">
        <v>276245</v>
      </c>
    </row>
    <row r="14" spans="1:29" x14ac:dyDescent="0.25">
      <c r="A14">
        <v>10</v>
      </c>
      <c r="B14" t="s">
        <v>23</v>
      </c>
      <c r="C14" s="1">
        <v>109.7</v>
      </c>
      <c r="D14" s="1">
        <v>166.2</v>
      </c>
      <c r="E14" s="1">
        <v>216.39999999999998</v>
      </c>
      <c r="F14" s="1">
        <v>599.79999999999995</v>
      </c>
      <c r="G14" s="1">
        <v>211.7</v>
      </c>
      <c r="H14" s="1">
        <v>1157</v>
      </c>
      <c r="I14" s="1">
        <v>968.4</v>
      </c>
      <c r="J14" s="1">
        <v>1802.9</v>
      </c>
      <c r="K14" s="20">
        <v>3765.45</v>
      </c>
      <c r="L14" s="1">
        <v>5728</v>
      </c>
      <c r="M14" s="1">
        <v>7878</v>
      </c>
      <c r="N14" s="1">
        <v>46600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U14" t="s">
        <v>335</v>
      </c>
      <c r="V14" s="11">
        <v>4415727</v>
      </c>
      <c r="W14" s="11">
        <v>2975119</v>
      </c>
      <c r="X14" s="11">
        <v>1873800</v>
      </c>
      <c r="Y14" s="11">
        <v>1650000</v>
      </c>
      <c r="Z14" s="11">
        <v>1361269</v>
      </c>
      <c r="AA14" s="11">
        <v>982927</v>
      </c>
      <c r="AB14" s="11">
        <v>782651</v>
      </c>
      <c r="AC14" s="11">
        <v>735522</v>
      </c>
    </row>
    <row r="15" spans="1:29" x14ac:dyDescent="0.25">
      <c r="A15">
        <v>11</v>
      </c>
      <c r="B15" t="s">
        <v>24</v>
      </c>
      <c r="C15" s="1">
        <v>1060.4000000000001</v>
      </c>
      <c r="D15" s="1">
        <v>1837.7</v>
      </c>
      <c r="E15" s="1">
        <v>2132.3000000000002</v>
      </c>
      <c r="F15" s="1">
        <v>3165.1</v>
      </c>
      <c r="G15" s="1">
        <v>7107</v>
      </c>
      <c r="H15" s="1">
        <v>23643.999999999996</v>
      </c>
      <c r="I15" s="1">
        <v>29673.799999999996</v>
      </c>
      <c r="J15" s="1">
        <v>58674.2</v>
      </c>
      <c r="K15" s="1">
        <v>73647</v>
      </c>
      <c r="L15" s="1">
        <v>118035</v>
      </c>
      <c r="M15" s="1">
        <v>185655</v>
      </c>
      <c r="N15" s="1">
        <v>503200</v>
      </c>
      <c r="O15" s="1">
        <v>693400</v>
      </c>
      <c r="P15" s="1">
        <v>879731</v>
      </c>
      <c r="Q15" s="1">
        <v>1351677</v>
      </c>
      <c r="R15" s="1">
        <v>1634161</v>
      </c>
      <c r="S15" s="1">
        <v>1842469</v>
      </c>
      <c r="U15" t="s">
        <v>336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730589</v>
      </c>
      <c r="AB15" s="11">
        <v>805164</v>
      </c>
      <c r="AC15" s="11">
        <v>692452</v>
      </c>
    </row>
    <row r="16" spans="1:29" x14ac:dyDescent="0.25">
      <c r="A16">
        <v>31</v>
      </c>
      <c r="B16" t="s">
        <v>25</v>
      </c>
      <c r="C16" s="1">
        <v>99.9</v>
      </c>
      <c r="D16" s="1">
        <v>293.2</v>
      </c>
      <c r="E16" s="1">
        <v>221.3</v>
      </c>
      <c r="F16" s="1">
        <v>95.8</v>
      </c>
      <c r="G16" s="1">
        <v>937.5</v>
      </c>
      <c r="H16" s="1">
        <v>865.5</v>
      </c>
      <c r="I16" s="1">
        <v>4180</v>
      </c>
      <c r="J16" s="1">
        <v>5963.2</v>
      </c>
      <c r="K16" s="1">
        <v>15113</v>
      </c>
      <c r="L16" s="1">
        <v>15479</v>
      </c>
      <c r="M16" s="1">
        <v>34173</v>
      </c>
      <c r="N16" s="1">
        <v>12100</v>
      </c>
      <c r="O16" s="1">
        <v>16700</v>
      </c>
      <c r="P16" s="1">
        <v>28765</v>
      </c>
      <c r="Q16" s="1">
        <v>36767</v>
      </c>
      <c r="R16" s="1">
        <v>33614</v>
      </c>
      <c r="S16" s="1">
        <v>30117</v>
      </c>
      <c r="U16" t="s">
        <v>337</v>
      </c>
      <c r="V16" s="11">
        <v>5728</v>
      </c>
      <c r="W16" s="11">
        <v>7878</v>
      </c>
      <c r="X16" s="11">
        <v>241100</v>
      </c>
      <c r="Y16" s="11">
        <v>440700</v>
      </c>
      <c r="Z16" s="11">
        <v>723964</v>
      </c>
      <c r="AA16" s="11">
        <v>810100</v>
      </c>
      <c r="AB16" s="11">
        <v>1000889</v>
      </c>
      <c r="AC16" s="11">
        <v>1051924</v>
      </c>
    </row>
    <row r="17" spans="1:29" x14ac:dyDescent="0.25">
      <c r="A17">
        <v>32</v>
      </c>
      <c r="B17" t="s">
        <v>1</v>
      </c>
      <c r="C17" s="1">
        <v>2223.3000000000002</v>
      </c>
      <c r="D17" s="1">
        <v>5611</v>
      </c>
      <c r="E17" s="1">
        <v>7225</v>
      </c>
      <c r="F17" s="1">
        <v>12295</v>
      </c>
      <c r="G17" s="1">
        <v>26863.200000000001</v>
      </c>
      <c r="H17" s="1">
        <v>40483.199999999997</v>
      </c>
      <c r="I17" s="1">
        <v>57529.5</v>
      </c>
      <c r="J17" s="1">
        <v>73030.3</v>
      </c>
      <c r="K17" s="1">
        <v>70211</v>
      </c>
      <c r="L17" s="1">
        <v>73748</v>
      </c>
      <c r="M17" s="1">
        <v>87951</v>
      </c>
      <c r="N17" s="1">
        <v>104600</v>
      </c>
      <c r="O17" s="1">
        <v>134500</v>
      </c>
      <c r="P17" s="1">
        <v>164365</v>
      </c>
      <c r="Q17" s="1">
        <v>170081</v>
      </c>
      <c r="R17" s="1">
        <v>177562</v>
      </c>
      <c r="S17" s="1">
        <v>178597</v>
      </c>
      <c r="U17" t="s">
        <v>338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183944</v>
      </c>
      <c r="AB17" s="11">
        <v>164672</v>
      </c>
      <c r="AC17" s="11">
        <v>173307</v>
      </c>
    </row>
    <row r="18" spans="1:29" x14ac:dyDescent="0.25">
      <c r="A18">
        <v>33</v>
      </c>
      <c r="B18" t="s">
        <v>26</v>
      </c>
      <c r="C18" s="1">
        <v>208.5</v>
      </c>
      <c r="D18" s="1">
        <v>104.3</v>
      </c>
      <c r="E18" s="1">
        <v>204.2</v>
      </c>
      <c r="F18" s="1">
        <v>709.2</v>
      </c>
      <c r="G18" s="1">
        <v>3836.8</v>
      </c>
      <c r="H18" s="1">
        <v>11172.2</v>
      </c>
      <c r="I18" s="1">
        <v>17112.199999999997</v>
      </c>
      <c r="J18" s="1">
        <v>24104.2</v>
      </c>
      <c r="K18" s="1">
        <v>24436</v>
      </c>
      <c r="L18" s="1">
        <v>45576</v>
      </c>
      <c r="M18" s="1">
        <v>83593</v>
      </c>
      <c r="N18" s="1">
        <v>125800</v>
      </c>
      <c r="O18" s="1">
        <v>394400</v>
      </c>
      <c r="P18" s="1">
        <v>700052</v>
      </c>
      <c r="Q18" s="1">
        <v>905715</v>
      </c>
      <c r="R18" s="1">
        <v>933839</v>
      </c>
      <c r="S18" s="1">
        <v>1035662</v>
      </c>
      <c r="U18" t="s">
        <v>339</v>
      </c>
      <c r="V18" s="11">
        <v>0</v>
      </c>
      <c r="W18" s="11">
        <v>0</v>
      </c>
      <c r="X18" s="11">
        <v>422600</v>
      </c>
      <c r="Y18" s="19">
        <f>(+Z18+X18)/2</f>
        <v>808456</v>
      </c>
      <c r="Z18" s="11">
        <v>1194312</v>
      </c>
      <c r="AA18" s="11">
        <v>992899</v>
      </c>
      <c r="AB18" s="11">
        <v>1286414</v>
      </c>
      <c r="AC18" s="11">
        <v>1311092</v>
      </c>
    </row>
    <row r="19" spans="1:29" x14ac:dyDescent="0.25">
      <c r="A19">
        <v>34</v>
      </c>
      <c r="B19" t="s">
        <v>27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286.8</v>
      </c>
      <c r="I19" s="1">
        <v>1638.1</v>
      </c>
      <c r="J19" s="1">
        <v>4151.5</v>
      </c>
      <c r="K19" s="20">
        <v>14101.75</v>
      </c>
      <c r="L19" s="1">
        <v>24052</v>
      </c>
      <c r="M19" s="1">
        <v>42937</v>
      </c>
      <c r="N19" s="1">
        <v>57200</v>
      </c>
      <c r="O19" s="1">
        <v>87100</v>
      </c>
      <c r="P19" s="1">
        <v>108270</v>
      </c>
      <c r="Q19" s="1">
        <v>97234</v>
      </c>
      <c r="R19" s="1">
        <v>101852</v>
      </c>
      <c r="S19" s="1">
        <v>110026</v>
      </c>
      <c r="U19" t="s">
        <v>340</v>
      </c>
      <c r="V19" s="11">
        <v>39819</v>
      </c>
      <c r="W19" s="11">
        <v>39141</v>
      </c>
      <c r="X19" s="11">
        <v>39300</v>
      </c>
      <c r="Y19" s="11">
        <v>44900</v>
      </c>
      <c r="Z19" s="11">
        <v>50747</v>
      </c>
      <c r="AA19" s="11">
        <v>62389</v>
      </c>
      <c r="AB19" s="11">
        <v>0</v>
      </c>
      <c r="AC19" s="11">
        <v>0</v>
      </c>
    </row>
    <row r="20" spans="1:29" x14ac:dyDescent="0.25">
      <c r="A20">
        <v>35</v>
      </c>
      <c r="B20" t="s">
        <v>28</v>
      </c>
      <c r="C20" s="1">
        <v>104.2</v>
      </c>
      <c r="D20" s="1">
        <v>299.2</v>
      </c>
      <c r="E20" s="1">
        <v>944.8</v>
      </c>
      <c r="F20" s="1">
        <v>2501</v>
      </c>
      <c r="G20" s="1">
        <v>12427.3</v>
      </c>
      <c r="H20" s="1">
        <v>35208.300000000003</v>
      </c>
      <c r="I20" s="1">
        <v>53407.700000000004</v>
      </c>
      <c r="J20" s="1">
        <v>76798.7</v>
      </c>
      <c r="K20" s="1">
        <v>92729</v>
      </c>
      <c r="L20" s="1">
        <v>120070</v>
      </c>
      <c r="M20" s="1">
        <v>247044</v>
      </c>
      <c r="N20" s="1">
        <v>330900</v>
      </c>
      <c r="O20" s="1">
        <v>363300</v>
      </c>
      <c r="P20" s="1">
        <v>376412</v>
      </c>
      <c r="Q20" s="1">
        <v>254110</v>
      </c>
      <c r="R20" s="1">
        <v>213622</v>
      </c>
      <c r="S20" s="1">
        <v>187982</v>
      </c>
      <c r="U20" t="s">
        <v>341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28967</v>
      </c>
      <c r="AB20" s="11">
        <v>19282</v>
      </c>
      <c r="AC20" s="11">
        <v>21642</v>
      </c>
    </row>
    <row r="21" spans="1:29" x14ac:dyDescent="0.25">
      <c r="A21">
        <v>36</v>
      </c>
      <c r="B21" t="s">
        <v>29</v>
      </c>
      <c r="C21" s="1">
        <v>2212.4</v>
      </c>
      <c r="D21" s="1">
        <v>3722.4</v>
      </c>
      <c r="E21" s="1">
        <v>5717.2999999999993</v>
      </c>
      <c r="F21" s="1">
        <v>11890.5</v>
      </c>
      <c r="G21" s="1">
        <v>30848.1</v>
      </c>
      <c r="H21" s="1">
        <v>36381.200000000004</v>
      </c>
      <c r="I21" s="1">
        <v>34157.599999999999</v>
      </c>
      <c r="J21" s="1">
        <v>52742.3</v>
      </c>
      <c r="K21" s="1">
        <v>61854</v>
      </c>
      <c r="L21" s="1">
        <v>92389</v>
      </c>
      <c r="M21" s="1">
        <v>163673</v>
      </c>
      <c r="N21" s="1">
        <v>274200</v>
      </c>
      <c r="O21" s="1">
        <v>380200</v>
      </c>
      <c r="P21" s="1">
        <v>499326</v>
      </c>
      <c r="Q21" s="1">
        <v>569749</v>
      </c>
      <c r="R21" s="1">
        <v>519260</v>
      </c>
      <c r="S21" s="1">
        <v>539615</v>
      </c>
      <c r="U21" t="s">
        <v>342</v>
      </c>
      <c r="V21" s="11">
        <v>0</v>
      </c>
      <c r="W21" s="11">
        <v>0</v>
      </c>
      <c r="X21" s="11">
        <v>94800</v>
      </c>
      <c r="Y21" s="11">
        <v>128400</v>
      </c>
      <c r="Z21" s="11">
        <v>262222</v>
      </c>
      <c r="AA21" s="11">
        <v>439486</v>
      </c>
      <c r="AB21" s="11">
        <v>627836</v>
      </c>
      <c r="AC21" s="11">
        <v>746339</v>
      </c>
    </row>
    <row r="22" spans="1:29" x14ac:dyDescent="0.25">
      <c r="A22">
        <v>41</v>
      </c>
      <c r="B22" t="s">
        <v>30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401.1</v>
      </c>
      <c r="J22" s="1">
        <v>503.4</v>
      </c>
      <c r="K22" s="20">
        <v>9666.7000000000007</v>
      </c>
      <c r="L22" s="1">
        <v>18830</v>
      </c>
      <c r="M22" s="1">
        <v>55179</v>
      </c>
      <c r="N22" s="1">
        <v>70300</v>
      </c>
      <c r="O22" s="1">
        <v>93700</v>
      </c>
      <c r="P22" s="1">
        <v>162272</v>
      </c>
      <c r="Q22" s="1">
        <v>121585</v>
      </c>
      <c r="R22" s="1">
        <v>151842</v>
      </c>
      <c r="S22" s="1">
        <v>135171</v>
      </c>
      <c r="U22" t="s">
        <v>343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21423</v>
      </c>
      <c r="AB22" s="11">
        <v>25703</v>
      </c>
      <c r="AC22" s="11">
        <v>23849</v>
      </c>
    </row>
    <row r="23" spans="1:29" x14ac:dyDescent="0.25">
      <c r="A23">
        <v>42</v>
      </c>
      <c r="B23" t="s">
        <v>31</v>
      </c>
      <c r="C23" s="1">
        <v>0</v>
      </c>
      <c r="D23" s="1">
        <v>0</v>
      </c>
      <c r="E23" s="1">
        <v>0</v>
      </c>
      <c r="F23" s="1">
        <v>0</v>
      </c>
      <c r="G23" s="1">
        <v>93.2</v>
      </c>
      <c r="H23" s="1">
        <v>348.8</v>
      </c>
      <c r="I23" s="1">
        <v>1447.5</v>
      </c>
      <c r="J23" s="1">
        <v>5792.4</v>
      </c>
      <c r="K23" s="1">
        <v>11648</v>
      </c>
      <c r="L23" s="1">
        <v>32398</v>
      </c>
      <c r="M23" s="1">
        <v>43520</v>
      </c>
      <c r="N23" s="1">
        <v>52900</v>
      </c>
      <c r="O23" s="1">
        <v>63100</v>
      </c>
      <c r="P23" s="1">
        <v>70626</v>
      </c>
      <c r="Q23" s="1">
        <v>75611</v>
      </c>
      <c r="R23" s="1">
        <v>65901</v>
      </c>
      <c r="S23" s="1">
        <v>74182</v>
      </c>
      <c r="U23" t="s">
        <v>344</v>
      </c>
      <c r="V23" s="11">
        <v>77338</v>
      </c>
      <c r="W23" s="11">
        <v>64249</v>
      </c>
      <c r="X23" s="11">
        <v>113600</v>
      </c>
      <c r="Y23" s="11">
        <v>236800</v>
      </c>
      <c r="Z23" s="11">
        <v>491519</v>
      </c>
      <c r="AA23" s="11">
        <v>529884</v>
      </c>
      <c r="AB23" s="11">
        <v>627115</v>
      </c>
      <c r="AC23" s="11">
        <v>709163</v>
      </c>
    </row>
    <row r="24" spans="1:29" x14ac:dyDescent="0.25">
      <c r="A24">
        <v>43</v>
      </c>
      <c r="B24" t="s">
        <v>32</v>
      </c>
      <c r="C24" s="1">
        <v>618.20000000000005</v>
      </c>
      <c r="D24" s="1">
        <v>2443.6999999999998</v>
      </c>
      <c r="E24" s="1">
        <v>4220.3999999999996</v>
      </c>
      <c r="F24" s="1">
        <v>6315.9</v>
      </c>
      <c r="G24" s="1">
        <v>18747.7</v>
      </c>
      <c r="H24" s="1">
        <v>45571.9</v>
      </c>
      <c r="I24" s="1">
        <v>68321.2</v>
      </c>
      <c r="J24" s="1">
        <v>95851.900000000009</v>
      </c>
      <c r="K24" s="1">
        <v>89790</v>
      </c>
      <c r="L24" s="1">
        <v>133384</v>
      </c>
      <c r="M24" s="1">
        <v>173699</v>
      </c>
      <c r="N24" s="1">
        <v>202400</v>
      </c>
      <c r="O24" s="1">
        <v>223100</v>
      </c>
      <c r="P24" s="1">
        <v>276783</v>
      </c>
      <c r="Q24" s="1">
        <v>308895</v>
      </c>
      <c r="R24" s="1">
        <v>338782</v>
      </c>
      <c r="S24" s="1">
        <v>355997</v>
      </c>
      <c r="U24" t="s">
        <v>345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281702</v>
      </c>
      <c r="AB24" s="11">
        <v>365863</v>
      </c>
      <c r="AC24" s="11">
        <v>436438</v>
      </c>
    </row>
    <row r="25" spans="1:29" x14ac:dyDescent="0.25">
      <c r="A25">
        <v>44</v>
      </c>
      <c r="B25" t="s">
        <v>33</v>
      </c>
      <c r="C25" s="1">
        <v>0</v>
      </c>
      <c r="D25" s="1">
        <v>0</v>
      </c>
      <c r="E25" s="1">
        <v>0</v>
      </c>
      <c r="F25" s="1">
        <v>0</v>
      </c>
      <c r="G25" s="1">
        <v>6719.6</v>
      </c>
      <c r="H25" s="1">
        <v>11029.7</v>
      </c>
      <c r="I25" s="1">
        <v>28242.5</v>
      </c>
      <c r="J25" s="1">
        <v>59146.400000000001</v>
      </c>
      <c r="K25" s="1">
        <v>55571</v>
      </c>
      <c r="L25" s="1">
        <v>112552</v>
      </c>
      <c r="M25" s="1">
        <v>186085</v>
      </c>
      <c r="N25" s="1">
        <v>307000</v>
      </c>
      <c r="O25" s="1">
        <v>347000</v>
      </c>
      <c r="P25" s="1">
        <v>507311</v>
      </c>
      <c r="Q25" s="1">
        <v>411013</v>
      </c>
      <c r="R25" s="1">
        <v>329884</v>
      </c>
      <c r="S25" s="1">
        <v>300164</v>
      </c>
      <c r="U25" t="s">
        <v>346</v>
      </c>
      <c r="V25" s="11">
        <v>4560097</v>
      </c>
      <c r="W25" s="11">
        <v>5203816</v>
      </c>
      <c r="X25" s="11">
        <v>5065100</v>
      </c>
      <c r="Y25" s="11">
        <v>6275200</v>
      </c>
      <c r="Z25" s="11">
        <v>7174136</v>
      </c>
      <c r="AA25" s="11">
        <v>2286353</v>
      </c>
      <c r="AB25" s="11">
        <v>3555849</v>
      </c>
      <c r="AC25" s="11">
        <v>4952760</v>
      </c>
    </row>
    <row r="26" spans="1:29" x14ac:dyDescent="0.25">
      <c r="A26">
        <v>45</v>
      </c>
      <c r="B26" t="s">
        <v>34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71.7</v>
      </c>
      <c r="I26" s="1">
        <v>3497.6</v>
      </c>
      <c r="J26" s="1">
        <v>3035.4</v>
      </c>
      <c r="K26" s="1">
        <v>14970</v>
      </c>
      <c r="L26" s="1">
        <v>48132</v>
      </c>
      <c r="M26" s="1">
        <v>106111</v>
      </c>
      <c r="N26" s="1">
        <v>192900</v>
      </c>
      <c r="O26" s="1">
        <v>351500</v>
      </c>
      <c r="P26" s="1">
        <v>534549</v>
      </c>
      <c r="Q26" s="1">
        <v>858897</v>
      </c>
      <c r="R26" s="1">
        <v>1017008</v>
      </c>
      <c r="S26" s="1">
        <v>1208323</v>
      </c>
      <c r="U26" t="s">
        <v>347</v>
      </c>
      <c r="V26" s="11">
        <v>0</v>
      </c>
      <c r="W26" s="11">
        <v>0</v>
      </c>
      <c r="X26" s="11">
        <v>0</v>
      </c>
      <c r="Y26" s="11">
        <v>20200</v>
      </c>
      <c r="Z26" s="11">
        <v>39550</v>
      </c>
      <c r="AA26" s="11">
        <v>44585</v>
      </c>
      <c r="AB26" s="11">
        <v>53309</v>
      </c>
      <c r="AC26" s="11">
        <v>50221</v>
      </c>
    </row>
    <row r="27" spans="1:29" x14ac:dyDescent="0.25">
      <c r="A27">
        <v>46</v>
      </c>
      <c r="B27" t="s">
        <v>35</v>
      </c>
      <c r="C27" s="1">
        <v>131.1</v>
      </c>
      <c r="D27" s="1">
        <v>349.9</v>
      </c>
      <c r="E27" s="1">
        <v>188.6</v>
      </c>
      <c r="F27" s="1">
        <v>786.9</v>
      </c>
      <c r="G27" s="1">
        <v>11298.8</v>
      </c>
      <c r="H27" s="1">
        <v>13385.7</v>
      </c>
      <c r="I27" s="1">
        <v>27143.4</v>
      </c>
      <c r="J27" s="1">
        <v>46867</v>
      </c>
      <c r="K27" s="1">
        <v>80540</v>
      </c>
      <c r="L27" s="1">
        <v>119429</v>
      </c>
      <c r="M27" s="1">
        <v>167819</v>
      </c>
      <c r="N27" s="1">
        <v>198300</v>
      </c>
      <c r="O27" s="1">
        <v>243300</v>
      </c>
      <c r="P27" s="1">
        <v>217958</v>
      </c>
      <c r="Q27" s="1">
        <v>339970</v>
      </c>
      <c r="R27" s="1">
        <v>255544</v>
      </c>
      <c r="S27" s="1">
        <v>289344</v>
      </c>
      <c r="U27" t="s">
        <v>348</v>
      </c>
      <c r="V27" s="11">
        <v>28939</v>
      </c>
      <c r="W27" s="11">
        <v>22122</v>
      </c>
      <c r="X27" s="11">
        <v>26800</v>
      </c>
      <c r="Y27" s="11">
        <v>21700</v>
      </c>
      <c r="Z27" s="11">
        <v>17867</v>
      </c>
      <c r="AA27" s="11">
        <v>17961</v>
      </c>
      <c r="AB27" s="11">
        <v>12812</v>
      </c>
      <c r="AC27" s="11">
        <v>13674</v>
      </c>
    </row>
    <row r="28" spans="1:29" x14ac:dyDescent="0.25">
      <c r="A28">
        <v>47</v>
      </c>
      <c r="B28" t="s">
        <v>36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372.9</v>
      </c>
      <c r="I28" s="1">
        <v>1117.5999999999999</v>
      </c>
      <c r="J28" s="1">
        <v>3029.2</v>
      </c>
      <c r="K28" s="1">
        <v>11718</v>
      </c>
      <c r="L28" s="1">
        <v>12544</v>
      </c>
      <c r="M28" s="1">
        <v>19220</v>
      </c>
      <c r="N28" s="1">
        <v>18100</v>
      </c>
      <c r="O28" s="1">
        <v>24200</v>
      </c>
      <c r="P28" s="1">
        <v>20191</v>
      </c>
      <c r="Q28" s="1">
        <v>46690</v>
      </c>
      <c r="R28" s="1">
        <v>38667</v>
      </c>
      <c r="S28" s="1">
        <v>47868</v>
      </c>
      <c r="U28" t="s">
        <v>349</v>
      </c>
      <c r="V28" s="11">
        <v>139201</v>
      </c>
      <c r="W28" s="11">
        <v>270844</v>
      </c>
      <c r="X28" s="11">
        <v>208300</v>
      </c>
      <c r="Y28" s="11">
        <v>193500</v>
      </c>
      <c r="Z28" s="11">
        <v>266535</v>
      </c>
      <c r="AA28" s="11">
        <v>279714</v>
      </c>
      <c r="AB28" s="11">
        <v>270685</v>
      </c>
      <c r="AC28" s="11">
        <v>252629</v>
      </c>
    </row>
    <row r="29" spans="1:29" x14ac:dyDescent="0.25">
      <c r="A29">
        <v>48</v>
      </c>
      <c r="B29" t="s">
        <v>37</v>
      </c>
      <c r="C29" s="1">
        <v>0</v>
      </c>
      <c r="D29" s="1">
        <v>94.9</v>
      </c>
      <c r="E29" s="1">
        <v>101</v>
      </c>
      <c r="F29" s="1">
        <v>375.8</v>
      </c>
      <c r="G29" s="1">
        <v>3483.4</v>
      </c>
      <c r="H29" s="1">
        <v>5686.7</v>
      </c>
      <c r="I29" s="1">
        <v>6148.8</v>
      </c>
      <c r="J29" s="1">
        <v>8225.4</v>
      </c>
      <c r="K29" s="20">
        <v>9702.2000000000007</v>
      </c>
      <c r="L29" s="1">
        <v>11179</v>
      </c>
      <c r="M29" s="1">
        <v>12962</v>
      </c>
      <c r="N29" s="1">
        <v>17000</v>
      </c>
      <c r="O29" s="1">
        <v>34400</v>
      </c>
      <c r="P29" s="1">
        <v>33169</v>
      </c>
      <c r="Q29" s="1">
        <v>28531</v>
      </c>
      <c r="R29" s="1">
        <v>37812</v>
      </c>
      <c r="S29" s="1">
        <v>55551</v>
      </c>
      <c r="U29" t="s">
        <v>350</v>
      </c>
      <c r="V29" s="11">
        <v>71458</v>
      </c>
      <c r="W29" s="11">
        <v>114055</v>
      </c>
      <c r="X29" s="11">
        <v>181300</v>
      </c>
      <c r="Y29" s="11">
        <v>212000</v>
      </c>
      <c r="Z29" s="11">
        <v>277766</v>
      </c>
      <c r="AA29" s="11">
        <v>304603</v>
      </c>
      <c r="AB29" s="11">
        <v>293565</v>
      </c>
      <c r="AC29" s="11">
        <v>322294</v>
      </c>
    </row>
    <row r="30" spans="1:29" x14ac:dyDescent="0.25">
      <c r="A30">
        <v>49</v>
      </c>
      <c r="B30" t="s">
        <v>38</v>
      </c>
      <c r="C30" s="1">
        <v>0</v>
      </c>
      <c r="D30" s="1">
        <v>94</v>
      </c>
      <c r="E30" s="1">
        <v>112</v>
      </c>
      <c r="F30" s="1">
        <v>89.9</v>
      </c>
      <c r="G30" s="1">
        <v>1003.8</v>
      </c>
      <c r="H30" s="1">
        <v>1929.9</v>
      </c>
      <c r="I30" s="1">
        <v>7696.2</v>
      </c>
      <c r="J30" s="1">
        <v>11344.400000000001</v>
      </c>
      <c r="K30" s="20">
        <v>45319.199999999997</v>
      </c>
      <c r="L30" s="1">
        <v>79294</v>
      </c>
      <c r="M30" s="1">
        <v>154097</v>
      </c>
      <c r="N30" s="1">
        <v>265300</v>
      </c>
      <c r="O30" s="1">
        <v>326600</v>
      </c>
      <c r="P30" s="1">
        <v>432640</v>
      </c>
      <c r="Q30" s="1">
        <v>452600</v>
      </c>
      <c r="R30" s="1">
        <v>561419</v>
      </c>
      <c r="S30" s="1">
        <v>697225</v>
      </c>
      <c r="U30" t="s">
        <v>351</v>
      </c>
      <c r="V30" s="11">
        <v>0</v>
      </c>
      <c r="W30" s="11">
        <v>61965</v>
      </c>
      <c r="X30" s="11">
        <v>109700</v>
      </c>
      <c r="Y30" s="11">
        <v>189200</v>
      </c>
      <c r="Z30" s="11">
        <v>370884</v>
      </c>
      <c r="AA30" s="11">
        <v>327070</v>
      </c>
      <c r="AB30" s="11">
        <v>333386</v>
      </c>
      <c r="AC30" s="11">
        <v>334300</v>
      </c>
    </row>
    <row r="31" spans="1:29" x14ac:dyDescent="0.25">
      <c r="A31">
        <v>51</v>
      </c>
      <c r="B31" t="s">
        <v>39</v>
      </c>
      <c r="C31" s="1">
        <v>408.1</v>
      </c>
      <c r="D31" s="1">
        <v>481</v>
      </c>
      <c r="E31" s="1">
        <v>594.6</v>
      </c>
      <c r="F31" s="1">
        <v>1794.1</v>
      </c>
      <c r="G31" s="1">
        <v>4120.3</v>
      </c>
      <c r="H31" s="1">
        <v>8761.9</v>
      </c>
      <c r="I31" s="1">
        <v>2430.2000000000003</v>
      </c>
      <c r="J31" s="1">
        <v>9151.2999999999993</v>
      </c>
      <c r="K31" s="1">
        <v>7576</v>
      </c>
      <c r="L31" s="1">
        <v>18211</v>
      </c>
      <c r="M31" s="1">
        <v>15945</v>
      </c>
      <c r="N31" s="1">
        <v>82300</v>
      </c>
      <c r="O31" s="1">
        <v>122000</v>
      </c>
      <c r="P31" s="1">
        <v>196394</v>
      </c>
      <c r="Q31" s="1">
        <v>208155</v>
      </c>
      <c r="R31" s="1">
        <v>254453</v>
      </c>
      <c r="S31" s="1">
        <v>263324</v>
      </c>
      <c r="U31" t="s">
        <v>352</v>
      </c>
      <c r="V31" s="11">
        <v>58431</v>
      </c>
      <c r="W31" s="11">
        <v>88131</v>
      </c>
      <c r="X31" s="11">
        <v>92100</v>
      </c>
      <c r="Y31" s="11">
        <v>180500</v>
      </c>
      <c r="Z31" s="11">
        <v>192204</v>
      </c>
      <c r="AA31" s="11">
        <v>115974</v>
      </c>
      <c r="AB31" s="11">
        <v>222444</v>
      </c>
      <c r="AC31" s="11">
        <v>257416</v>
      </c>
    </row>
    <row r="32" spans="1:29" x14ac:dyDescent="0.25">
      <c r="A32">
        <v>52</v>
      </c>
      <c r="B32" t="s">
        <v>40</v>
      </c>
      <c r="C32" s="1">
        <v>0</v>
      </c>
      <c r="D32" s="1">
        <v>99.4</v>
      </c>
      <c r="E32" s="20">
        <v>128.32500000000002</v>
      </c>
      <c r="F32" s="20">
        <v>157.25000000000003</v>
      </c>
      <c r="G32" s="20">
        <v>186.17500000000004</v>
      </c>
      <c r="H32" s="1">
        <v>215.10000000000002</v>
      </c>
      <c r="I32" s="1">
        <v>3186.5</v>
      </c>
      <c r="J32" s="1">
        <v>4714.3999999999996</v>
      </c>
      <c r="K32" s="1">
        <v>12076</v>
      </c>
      <c r="L32" s="1">
        <v>14624</v>
      </c>
      <c r="M32" s="1">
        <v>17844</v>
      </c>
      <c r="N32" s="1">
        <v>16200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U32" t="s">
        <v>353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114795</v>
      </c>
      <c r="AB32" s="11">
        <v>152479</v>
      </c>
      <c r="AC32" s="11">
        <v>153009</v>
      </c>
    </row>
    <row r="33" spans="1:29" x14ac:dyDescent="0.25">
      <c r="A33">
        <v>53</v>
      </c>
      <c r="B33" t="s">
        <v>41</v>
      </c>
      <c r="C33" s="1">
        <v>186.2</v>
      </c>
      <c r="D33" s="1">
        <v>284</v>
      </c>
      <c r="E33" s="1">
        <v>109.5</v>
      </c>
      <c r="F33" s="1">
        <v>319</v>
      </c>
      <c r="G33" s="1">
        <v>1225.0999999999999</v>
      </c>
      <c r="H33" s="1">
        <v>5874.2</v>
      </c>
      <c r="I33" s="1">
        <v>7513</v>
      </c>
      <c r="J33" s="1">
        <v>10867.5</v>
      </c>
      <c r="K33" s="20">
        <v>19551.25</v>
      </c>
      <c r="L33" s="1">
        <v>28235</v>
      </c>
      <c r="M33" s="1">
        <v>42753</v>
      </c>
      <c r="N33" s="1">
        <v>51100</v>
      </c>
      <c r="O33" s="1">
        <v>70400</v>
      </c>
      <c r="P33" s="1">
        <v>56644</v>
      </c>
      <c r="Q33" s="1">
        <v>53713</v>
      </c>
      <c r="R33" s="1">
        <v>51520</v>
      </c>
      <c r="S33" s="1">
        <v>46974</v>
      </c>
      <c r="U33" t="s">
        <v>354</v>
      </c>
      <c r="V33" s="11">
        <v>0</v>
      </c>
      <c r="W33" s="11">
        <v>0</v>
      </c>
      <c r="X33" s="11">
        <v>0</v>
      </c>
      <c r="Y33" s="11">
        <v>485700</v>
      </c>
      <c r="Z33" s="11">
        <v>573414</v>
      </c>
      <c r="AA33" s="11">
        <v>1005429</v>
      </c>
      <c r="AB33" s="11">
        <v>967045</v>
      </c>
      <c r="AC33" s="11">
        <v>1130008</v>
      </c>
    </row>
    <row r="34" spans="1:29" x14ac:dyDescent="0.25">
      <c r="A34">
        <v>54</v>
      </c>
      <c r="B34" t="s">
        <v>42</v>
      </c>
      <c r="C34" s="1">
        <v>626.70000000000005</v>
      </c>
      <c r="D34" s="1">
        <v>509.3</v>
      </c>
      <c r="E34" s="1">
        <v>2026.5</v>
      </c>
      <c r="F34" s="1">
        <v>5535.4</v>
      </c>
      <c r="G34" s="1">
        <v>12239.8</v>
      </c>
      <c r="H34" s="1">
        <v>18675.3</v>
      </c>
      <c r="I34" s="1">
        <v>22581.7</v>
      </c>
      <c r="J34" s="1">
        <v>36495.399999999994</v>
      </c>
      <c r="K34" s="1">
        <v>36215</v>
      </c>
      <c r="L34" s="1">
        <v>39819</v>
      </c>
      <c r="M34" s="1">
        <v>39141</v>
      </c>
      <c r="N34" s="1">
        <v>44500</v>
      </c>
      <c r="O34" s="1">
        <v>44900</v>
      </c>
      <c r="P34" s="1">
        <v>50747</v>
      </c>
      <c r="Q34" s="1">
        <v>62389</v>
      </c>
      <c r="R34" s="1">
        <v>44381</v>
      </c>
      <c r="S34" s="1">
        <v>41638</v>
      </c>
      <c r="U34" t="s">
        <v>355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46025</v>
      </c>
      <c r="AB34" s="11">
        <v>103591</v>
      </c>
      <c r="AC34" s="11">
        <v>168057</v>
      </c>
    </row>
    <row r="35" spans="1:29" x14ac:dyDescent="0.25">
      <c r="A35">
        <v>55</v>
      </c>
      <c r="B35" t="s">
        <v>43</v>
      </c>
      <c r="C35" s="1">
        <v>24246.7</v>
      </c>
      <c r="D35" s="1">
        <v>34718.699999999997</v>
      </c>
      <c r="E35" s="1">
        <v>44575</v>
      </c>
      <c r="F35" s="1">
        <v>67919.899999999994</v>
      </c>
      <c r="G35" s="1">
        <v>98470.9</v>
      </c>
      <c r="H35" s="1">
        <v>116215</v>
      </c>
      <c r="I35" s="1">
        <v>123292.2</v>
      </c>
      <c r="J35" s="1">
        <v>163481.59999999998</v>
      </c>
      <c r="K35" s="1">
        <v>171622</v>
      </c>
      <c r="L35" s="1">
        <v>181560</v>
      </c>
      <c r="M35" s="1">
        <v>220741</v>
      </c>
      <c r="N35" s="1">
        <v>293100</v>
      </c>
      <c r="O35" s="1">
        <v>563200</v>
      </c>
      <c r="P35" s="1">
        <v>828965</v>
      </c>
      <c r="Q35" s="1">
        <v>996641</v>
      </c>
      <c r="R35" s="1">
        <v>1153619</v>
      </c>
      <c r="S35" s="1">
        <v>1265582</v>
      </c>
      <c r="U35" t="s">
        <v>356</v>
      </c>
      <c r="V35" s="11">
        <v>0</v>
      </c>
      <c r="W35" s="11">
        <v>0</v>
      </c>
      <c r="X35" s="11">
        <v>0</v>
      </c>
      <c r="Y35" s="11">
        <v>136100</v>
      </c>
      <c r="Z35" s="11">
        <v>334397</v>
      </c>
      <c r="AA35" s="11">
        <v>640669</v>
      </c>
      <c r="AB35" s="11">
        <v>816330</v>
      </c>
      <c r="AC35" s="11">
        <v>985115</v>
      </c>
    </row>
    <row r="36" spans="1:29" x14ac:dyDescent="0.25">
      <c r="A36">
        <v>56</v>
      </c>
      <c r="B36" t="s">
        <v>44</v>
      </c>
      <c r="C36" s="1">
        <v>0</v>
      </c>
      <c r="D36" s="1">
        <v>101</v>
      </c>
      <c r="E36" s="1">
        <v>505.70000000000005</v>
      </c>
      <c r="F36" s="1">
        <v>822.8</v>
      </c>
      <c r="G36" s="1">
        <v>3662.7</v>
      </c>
      <c r="H36" s="1">
        <v>7255</v>
      </c>
      <c r="I36" s="1">
        <v>15138.2</v>
      </c>
      <c r="J36" s="1">
        <v>28826.9</v>
      </c>
      <c r="K36" s="1">
        <v>35738</v>
      </c>
      <c r="L36" s="1">
        <v>62394</v>
      </c>
      <c r="M36" s="1">
        <v>115946</v>
      </c>
      <c r="N36" s="1">
        <v>173200</v>
      </c>
      <c r="O36" s="1">
        <v>243600</v>
      </c>
      <c r="P36" s="1">
        <v>300546</v>
      </c>
      <c r="Q36" s="1">
        <v>220542</v>
      </c>
      <c r="R36" s="1">
        <v>200536</v>
      </c>
      <c r="S36" s="1">
        <v>215867</v>
      </c>
      <c r="U36" t="s">
        <v>357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34517</v>
      </c>
      <c r="AB36" s="11">
        <v>228011</v>
      </c>
      <c r="AC36" s="11">
        <v>283056</v>
      </c>
    </row>
    <row r="37" spans="1:29" x14ac:dyDescent="0.25">
      <c r="A37">
        <v>57</v>
      </c>
      <c r="B37" t="s">
        <v>45</v>
      </c>
      <c r="C37" s="1">
        <v>3418.5</v>
      </c>
      <c r="D37" s="1">
        <v>12688.599999999999</v>
      </c>
      <c r="E37" s="1">
        <v>15753.7</v>
      </c>
      <c r="F37" s="1">
        <v>34777.199999999997</v>
      </c>
      <c r="G37" s="1">
        <v>91266.9</v>
      </c>
      <c r="H37" s="1">
        <v>145753.60000000001</v>
      </c>
      <c r="I37" s="1">
        <v>122727.4</v>
      </c>
      <c r="J37" s="1">
        <v>162985.4</v>
      </c>
      <c r="K37" s="1">
        <v>146882</v>
      </c>
      <c r="L37" s="1">
        <v>175848</v>
      </c>
      <c r="M37" s="1">
        <v>233193</v>
      </c>
      <c r="N37" s="1">
        <v>361100</v>
      </c>
      <c r="O37" s="1">
        <v>662000</v>
      </c>
      <c r="P37" s="1">
        <v>995823</v>
      </c>
      <c r="Q37" s="1">
        <v>1219528</v>
      </c>
      <c r="R37" s="1">
        <v>1795510</v>
      </c>
      <c r="S37" s="1">
        <v>1903721</v>
      </c>
      <c r="U37" t="s">
        <v>358</v>
      </c>
      <c r="V37" s="11">
        <v>0</v>
      </c>
      <c r="W37" s="11">
        <v>0</v>
      </c>
      <c r="X37" s="11">
        <v>0</v>
      </c>
      <c r="Y37" s="11">
        <v>38900</v>
      </c>
      <c r="Z37" s="11">
        <v>416045</v>
      </c>
      <c r="AA37" s="11">
        <v>272082</v>
      </c>
      <c r="AB37" s="11">
        <v>532667</v>
      </c>
      <c r="AC37" s="11">
        <v>680492</v>
      </c>
    </row>
    <row r="38" spans="1:29" x14ac:dyDescent="0.25">
      <c r="A38">
        <v>58</v>
      </c>
      <c r="B38" t="s">
        <v>46</v>
      </c>
      <c r="C38" s="1">
        <v>0</v>
      </c>
      <c r="D38" s="1">
        <v>0</v>
      </c>
      <c r="E38" s="1">
        <v>199.5</v>
      </c>
      <c r="F38" s="1">
        <v>307.60000000000002</v>
      </c>
      <c r="G38" s="1">
        <v>10913.5</v>
      </c>
      <c r="H38" s="1">
        <v>79895.5</v>
      </c>
      <c r="I38" s="1">
        <v>117372</v>
      </c>
      <c r="J38" s="1">
        <v>237182.7</v>
      </c>
      <c r="K38" s="1">
        <v>340032</v>
      </c>
      <c r="L38" s="1">
        <v>415439</v>
      </c>
      <c r="M38" s="1">
        <v>905987</v>
      </c>
      <c r="N38" s="1">
        <v>1286900</v>
      </c>
      <c r="O38" s="1">
        <v>1705100</v>
      </c>
      <c r="P38" s="1">
        <v>2416805</v>
      </c>
      <c r="Q38" s="1">
        <v>3168153</v>
      </c>
      <c r="R38" s="1">
        <v>3864662</v>
      </c>
      <c r="S38" s="1">
        <v>4539391</v>
      </c>
      <c r="U38" t="s">
        <v>359</v>
      </c>
      <c r="V38" s="11">
        <v>390390</v>
      </c>
      <c r="W38" s="11">
        <v>537968</v>
      </c>
      <c r="X38" s="11">
        <v>811700</v>
      </c>
      <c r="Y38" s="11">
        <v>1123900</v>
      </c>
      <c r="Z38" s="11">
        <v>1738641</v>
      </c>
      <c r="AA38" s="11">
        <v>2014611</v>
      </c>
      <c r="AB38" s="11">
        <v>2293461</v>
      </c>
      <c r="AC38" s="11">
        <v>2236160</v>
      </c>
    </row>
    <row r="39" spans="1:29" x14ac:dyDescent="0.25">
      <c r="A39">
        <v>59</v>
      </c>
      <c r="B39" t="s">
        <v>47</v>
      </c>
      <c r="C39" s="1">
        <v>0</v>
      </c>
      <c r="D39" s="1">
        <v>0</v>
      </c>
      <c r="E39" s="1">
        <v>0</v>
      </c>
      <c r="F39" s="1">
        <v>0</v>
      </c>
      <c r="G39" s="1">
        <v>809</v>
      </c>
      <c r="H39" s="1">
        <v>1909.3999999999999</v>
      </c>
      <c r="I39" s="1">
        <v>18512.7</v>
      </c>
      <c r="J39" s="1">
        <v>61034.399999999994</v>
      </c>
      <c r="K39" s="20">
        <v>65393.7</v>
      </c>
      <c r="L39" s="1">
        <v>69753</v>
      </c>
      <c r="M39" s="1">
        <v>65874</v>
      </c>
      <c r="N39" s="1">
        <v>26300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U39" t="s">
        <v>360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104496</v>
      </c>
      <c r="AB39" s="11">
        <v>102085</v>
      </c>
      <c r="AC39" s="11">
        <v>107099</v>
      </c>
    </row>
    <row r="40" spans="1:29" x14ac:dyDescent="0.25">
      <c r="A40">
        <v>61</v>
      </c>
      <c r="B40" t="s">
        <v>48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683.30000000000007</v>
      </c>
      <c r="I40" s="1">
        <v>542.4</v>
      </c>
      <c r="J40" s="1">
        <v>1110</v>
      </c>
      <c r="K40" s="20">
        <v>3452.5</v>
      </c>
      <c r="L40" s="1">
        <v>5795</v>
      </c>
      <c r="M40" s="1">
        <v>9554</v>
      </c>
      <c r="N40" s="1">
        <v>16300</v>
      </c>
      <c r="O40" s="1">
        <v>30400</v>
      </c>
      <c r="P40" s="1">
        <v>38749</v>
      </c>
      <c r="Q40" s="1">
        <v>32641</v>
      </c>
      <c r="R40" s="1">
        <v>35593</v>
      </c>
      <c r="S40" s="1">
        <v>24958</v>
      </c>
      <c r="U40" t="s">
        <v>361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50495</v>
      </c>
      <c r="AB40" s="11">
        <v>58174</v>
      </c>
      <c r="AC40" s="11">
        <v>55548</v>
      </c>
    </row>
    <row r="41" spans="1:29" x14ac:dyDescent="0.25">
      <c r="A41">
        <v>62</v>
      </c>
      <c r="B41" t="s">
        <v>49</v>
      </c>
      <c r="C41" s="1">
        <v>91.6</v>
      </c>
      <c r="D41" s="1">
        <v>94.1</v>
      </c>
      <c r="E41" s="1">
        <v>97.6</v>
      </c>
      <c r="F41" s="1">
        <v>200.8</v>
      </c>
      <c r="G41" s="1">
        <v>215.6</v>
      </c>
      <c r="H41" s="1">
        <v>220.1</v>
      </c>
      <c r="I41" s="1">
        <v>1835.3000000000002</v>
      </c>
      <c r="J41" s="1">
        <v>4347.8999999999996</v>
      </c>
      <c r="K41" s="20">
        <v>6879.45</v>
      </c>
      <c r="L41" s="1">
        <v>9411</v>
      </c>
      <c r="M41" s="1">
        <v>15038</v>
      </c>
      <c r="N41" s="1">
        <v>33100</v>
      </c>
      <c r="O41" s="1">
        <v>72500</v>
      </c>
      <c r="P41" s="1">
        <v>99390</v>
      </c>
      <c r="Q41" s="1">
        <v>191127</v>
      </c>
      <c r="R41" s="1">
        <v>236718</v>
      </c>
      <c r="S41" s="1">
        <v>256730</v>
      </c>
      <c r="U41" t="s">
        <v>362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32256</v>
      </c>
      <c r="AB41" s="11">
        <v>29832</v>
      </c>
      <c r="AC41" s="11">
        <v>31286</v>
      </c>
    </row>
    <row r="42" spans="1:29" x14ac:dyDescent="0.25">
      <c r="A42">
        <v>63</v>
      </c>
      <c r="B42" t="s">
        <v>50</v>
      </c>
      <c r="C42" s="1">
        <v>0</v>
      </c>
      <c r="D42" s="1">
        <v>0</v>
      </c>
      <c r="E42" s="1">
        <v>101.8</v>
      </c>
      <c r="F42" s="1">
        <v>277.7</v>
      </c>
      <c r="G42" s="1">
        <v>107.8</v>
      </c>
      <c r="H42" s="1">
        <v>215.1</v>
      </c>
      <c r="I42" s="1">
        <v>2123.5</v>
      </c>
      <c r="J42" s="1">
        <v>4514.8999999999996</v>
      </c>
      <c r="K42" s="20">
        <v>7804.45</v>
      </c>
      <c r="L42" s="1">
        <v>11094</v>
      </c>
      <c r="M42" s="1">
        <v>21612</v>
      </c>
      <c r="N42" s="1">
        <v>24600</v>
      </c>
      <c r="O42" s="1">
        <v>50200</v>
      </c>
      <c r="P42" s="1">
        <v>58875</v>
      </c>
      <c r="Q42" s="1">
        <v>94596</v>
      </c>
      <c r="R42" s="1">
        <v>79693</v>
      </c>
      <c r="S42" s="1">
        <v>83382</v>
      </c>
      <c r="U42" t="s">
        <v>363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68664</v>
      </c>
      <c r="AB42" s="11">
        <v>93830</v>
      </c>
      <c r="AC42" s="11">
        <v>254720</v>
      </c>
    </row>
    <row r="43" spans="1:29" x14ac:dyDescent="0.25">
      <c r="A43">
        <v>67</v>
      </c>
      <c r="B43" t="s">
        <v>51</v>
      </c>
      <c r="C43" s="1">
        <v>0</v>
      </c>
      <c r="D43" s="1">
        <v>0</v>
      </c>
      <c r="E43" s="1">
        <v>0</v>
      </c>
      <c r="F43" s="1">
        <v>0</v>
      </c>
      <c r="G43" s="1">
        <v>102.1</v>
      </c>
      <c r="H43" s="1">
        <v>71.7</v>
      </c>
      <c r="I43" s="20">
        <v>188.25</v>
      </c>
      <c r="J43" s="1">
        <v>304.8</v>
      </c>
      <c r="K43" s="20">
        <v>1307.4000000000001</v>
      </c>
      <c r="L43" s="1">
        <v>2310</v>
      </c>
      <c r="M43" s="1">
        <v>9070</v>
      </c>
      <c r="N43" s="1">
        <v>7900</v>
      </c>
      <c r="O43" s="1">
        <v>6900</v>
      </c>
      <c r="P43" s="1">
        <v>5737</v>
      </c>
      <c r="Q43" s="1">
        <v>3536</v>
      </c>
      <c r="R43" s="1">
        <v>0</v>
      </c>
      <c r="S43" s="1">
        <v>0</v>
      </c>
      <c r="U43" t="s">
        <v>364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273060</v>
      </c>
      <c r="AB43" s="11">
        <v>374197</v>
      </c>
      <c r="AC43" s="11">
        <v>405533</v>
      </c>
    </row>
    <row r="44" spans="1:29" x14ac:dyDescent="0.25">
      <c r="A44">
        <v>68</v>
      </c>
      <c r="B44" t="s">
        <v>52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71.7</v>
      </c>
      <c r="I44" s="1">
        <v>203.3</v>
      </c>
      <c r="J44" s="1">
        <v>203.4</v>
      </c>
      <c r="K44" s="20">
        <v>3924.2</v>
      </c>
      <c r="L44" s="1">
        <v>7645</v>
      </c>
      <c r="M44" s="1">
        <v>14053</v>
      </c>
      <c r="N44" s="1">
        <v>23900</v>
      </c>
      <c r="O44" s="1">
        <v>34000</v>
      </c>
      <c r="P44" s="1">
        <v>41258</v>
      </c>
      <c r="Q44" s="1">
        <v>32409</v>
      </c>
      <c r="R44" s="1">
        <v>15673</v>
      </c>
      <c r="S44" s="1">
        <v>11683</v>
      </c>
      <c r="U44" t="s">
        <v>365</v>
      </c>
      <c r="V44" s="11">
        <v>0</v>
      </c>
      <c r="W44" s="11">
        <v>0</v>
      </c>
      <c r="X44" s="11">
        <v>0</v>
      </c>
      <c r="Y44" s="11">
        <v>19200</v>
      </c>
      <c r="Z44" s="11">
        <v>70737</v>
      </c>
      <c r="AA44" s="11">
        <v>88486</v>
      </c>
      <c r="AB44" s="11">
        <v>113105</v>
      </c>
      <c r="AC44" s="11">
        <v>124707</v>
      </c>
    </row>
    <row r="45" spans="1:29" x14ac:dyDescent="0.25">
      <c r="A45">
        <v>69</v>
      </c>
      <c r="B45" t="s">
        <v>53</v>
      </c>
      <c r="C45" s="1">
        <v>0</v>
      </c>
      <c r="D45" s="1">
        <v>109</v>
      </c>
      <c r="E45" s="20">
        <v>106</v>
      </c>
      <c r="F45" s="20">
        <v>103</v>
      </c>
      <c r="G45" s="1">
        <v>100.1</v>
      </c>
      <c r="H45" s="1">
        <v>215.1</v>
      </c>
      <c r="I45" s="1">
        <v>326.2</v>
      </c>
      <c r="J45" s="1">
        <v>401.20000000000005</v>
      </c>
      <c r="K45" s="20">
        <v>1249.5999999999999</v>
      </c>
      <c r="L45" s="1">
        <v>2098</v>
      </c>
      <c r="M45" s="1">
        <v>3388</v>
      </c>
      <c r="N45" s="1">
        <v>1500</v>
      </c>
      <c r="O45" s="1">
        <v>10500</v>
      </c>
      <c r="P45" s="1">
        <v>22543</v>
      </c>
      <c r="Q45" s="1">
        <v>183564</v>
      </c>
      <c r="R45" s="1">
        <v>215719</v>
      </c>
      <c r="S45" s="1">
        <v>259931</v>
      </c>
      <c r="U45" t="s">
        <v>366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13183</v>
      </c>
      <c r="AB45" s="11">
        <v>16915</v>
      </c>
      <c r="AC45" s="11">
        <v>14366</v>
      </c>
    </row>
    <row r="46" spans="1:29" x14ac:dyDescent="0.25">
      <c r="A46">
        <v>70</v>
      </c>
      <c r="B46" t="s">
        <v>54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793.5</v>
      </c>
      <c r="I46" s="1">
        <v>3531.3</v>
      </c>
      <c r="J46" s="1">
        <v>6181.2</v>
      </c>
      <c r="K46" s="1">
        <v>12932</v>
      </c>
      <c r="L46" s="1">
        <v>17694</v>
      </c>
      <c r="M46" s="1">
        <v>18634</v>
      </c>
      <c r="N46" s="1">
        <v>17500</v>
      </c>
      <c r="O46" s="1">
        <v>27900</v>
      </c>
      <c r="P46" s="1">
        <v>29073</v>
      </c>
      <c r="Q46" s="1">
        <v>34174</v>
      </c>
      <c r="R46" s="1">
        <v>36585</v>
      </c>
      <c r="S46" s="1">
        <v>39303</v>
      </c>
      <c r="U46" t="s">
        <v>367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365010</v>
      </c>
      <c r="AB46" s="11">
        <v>360279</v>
      </c>
      <c r="AC46" s="11">
        <v>346913</v>
      </c>
    </row>
    <row r="47" spans="1:29" x14ac:dyDescent="0.25">
      <c r="A47">
        <v>71</v>
      </c>
      <c r="B47" t="s">
        <v>55</v>
      </c>
      <c r="C47" s="1">
        <v>0</v>
      </c>
      <c r="D47" s="1">
        <v>0</v>
      </c>
      <c r="E47" s="1">
        <v>0</v>
      </c>
      <c r="F47" s="1">
        <v>0</v>
      </c>
      <c r="G47" s="1">
        <v>289.29999999999995</v>
      </c>
      <c r="H47" s="1">
        <v>1553.4</v>
      </c>
      <c r="I47" s="1">
        <v>3776.6</v>
      </c>
      <c r="J47" s="1">
        <v>7598</v>
      </c>
      <c r="K47" s="1">
        <v>6800</v>
      </c>
      <c r="L47" s="1">
        <v>7404</v>
      </c>
      <c r="M47" s="1">
        <v>4283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U47" t="s">
        <v>368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81284</v>
      </c>
      <c r="AB47" s="11">
        <v>75201</v>
      </c>
      <c r="AC47" s="11">
        <v>75501</v>
      </c>
    </row>
    <row r="48" spans="1:29" x14ac:dyDescent="0.25">
      <c r="A48">
        <v>72</v>
      </c>
      <c r="B48" t="s">
        <v>56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71.7</v>
      </c>
      <c r="I48" s="1">
        <v>2211.9</v>
      </c>
      <c r="J48" s="1">
        <v>2425.6000000000004</v>
      </c>
      <c r="K48" s="20">
        <v>28810.3</v>
      </c>
      <c r="L48" s="1">
        <v>55195</v>
      </c>
      <c r="M48" s="1">
        <v>121854</v>
      </c>
      <c r="N48" s="1">
        <v>344900</v>
      </c>
      <c r="O48" s="1">
        <v>733200</v>
      </c>
      <c r="P48" s="1">
        <v>891324</v>
      </c>
      <c r="Q48" s="1">
        <v>1549205</v>
      </c>
      <c r="R48" s="1">
        <v>1475085</v>
      </c>
      <c r="S48" s="1">
        <v>1660670</v>
      </c>
      <c r="U48" t="s">
        <v>369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146206</v>
      </c>
      <c r="AB48" s="11">
        <v>171164</v>
      </c>
      <c r="AC48" s="11">
        <v>162469</v>
      </c>
    </row>
    <row r="49" spans="1:29" x14ac:dyDescent="0.25">
      <c r="A49">
        <v>73</v>
      </c>
      <c r="B49" t="s">
        <v>57</v>
      </c>
      <c r="C49" s="1">
        <v>5437.3</v>
      </c>
      <c r="D49" s="1">
        <v>9610.9</v>
      </c>
      <c r="E49" s="1">
        <v>15623.2</v>
      </c>
      <c r="F49" s="1">
        <v>29143.199999999997</v>
      </c>
      <c r="G49" s="1">
        <v>55873.299999999996</v>
      </c>
      <c r="H49" s="1">
        <v>43382.700000000004</v>
      </c>
      <c r="I49" s="1">
        <v>72940.7</v>
      </c>
      <c r="J49" s="1">
        <v>88808.299999999988</v>
      </c>
      <c r="K49" s="1">
        <v>84407</v>
      </c>
      <c r="L49" s="1">
        <v>99695</v>
      </c>
      <c r="M49" s="1">
        <v>107596</v>
      </c>
      <c r="N49" s="1">
        <v>124400</v>
      </c>
      <c r="O49" s="1">
        <v>162500</v>
      </c>
      <c r="P49" s="1">
        <v>206279</v>
      </c>
      <c r="Q49" s="1">
        <v>243034</v>
      </c>
      <c r="R49" s="1">
        <v>285418</v>
      </c>
      <c r="S49" s="1">
        <v>336398</v>
      </c>
      <c r="U49" t="s">
        <v>370</v>
      </c>
      <c r="V49" s="11">
        <v>36911</v>
      </c>
      <c r="W49" s="11">
        <v>58784</v>
      </c>
      <c r="X49" s="19">
        <f>(+Y49+W49)/2</f>
        <v>254542</v>
      </c>
      <c r="Y49" s="11">
        <v>450300</v>
      </c>
      <c r="Z49" s="11">
        <v>757769</v>
      </c>
      <c r="AA49" s="11">
        <v>50054</v>
      </c>
      <c r="AB49" s="11">
        <v>81515</v>
      </c>
      <c r="AC49" s="11">
        <v>61689</v>
      </c>
    </row>
    <row r="50" spans="1:29" x14ac:dyDescent="0.25">
      <c r="A50">
        <v>74</v>
      </c>
      <c r="B50" t="s">
        <v>11</v>
      </c>
      <c r="C50" s="1">
        <v>765.7</v>
      </c>
      <c r="D50" s="1">
        <v>3748.7</v>
      </c>
      <c r="E50" s="1">
        <v>7416.4000000000005</v>
      </c>
      <c r="F50" s="1">
        <v>11756.599999999999</v>
      </c>
      <c r="G50" s="1">
        <v>24600.6</v>
      </c>
      <c r="H50" s="1">
        <v>27897.200000000001</v>
      </c>
      <c r="I50" s="1">
        <v>27897.9</v>
      </c>
      <c r="J50" s="1">
        <v>32001.5</v>
      </c>
      <c r="K50" s="1">
        <v>37343</v>
      </c>
      <c r="L50" s="1">
        <v>56598</v>
      </c>
      <c r="M50" s="1">
        <v>60382</v>
      </c>
      <c r="N50" s="1">
        <v>79600</v>
      </c>
      <c r="O50" s="1">
        <v>109800</v>
      </c>
      <c r="P50" s="1">
        <v>167387</v>
      </c>
      <c r="Q50" s="1">
        <v>190948</v>
      </c>
      <c r="R50" s="1">
        <v>250172</v>
      </c>
      <c r="S50" s="1">
        <v>319974</v>
      </c>
      <c r="U50" t="s">
        <v>371</v>
      </c>
      <c r="V50" s="11">
        <v>0</v>
      </c>
      <c r="W50" s="11">
        <v>0</v>
      </c>
      <c r="X50" s="11">
        <v>93900</v>
      </c>
      <c r="Y50" s="11">
        <v>210900</v>
      </c>
      <c r="Z50" s="11">
        <v>488891</v>
      </c>
      <c r="AA50" s="11">
        <v>1111026</v>
      </c>
      <c r="AB50" s="11">
        <v>1241008</v>
      </c>
      <c r="AC50" s="11">
        <v>1640555</v>
      </c>
    </row>
    <row r="51" spans="1:29" x14ac:dyDescent="0.25">
      <c r="A51">
        <v>75</v>
      </c>
      <c r="B51" t="s">
        <v>58</v>
      </c>
      <c r="C51" s="1">
        <v>42877</v>
      </c>
      <c r="D51" s="1">
        <v>59416.799999999996</v>
      </c>
      <c r="E51" s="1">
        <v>62590.600000000006</v>
      </c>
      <c r="F51" s="1">
        <v>89728</v>
      </c>
      <c r="G51" s="1">
        <v>123676.7</v>
      </c>
      <c r="H51" s="1">
        <v>143778.6</v>
      </c>
      <c r="I51" s="1">
        <v>135427.5</v>
      </c>
      <c r="J51" s="1">
        <v>154531.1</v>
      </c>
      <c r="K51" s="1">
        <v>173445</v>
      </c>
      <c r="L51" s="1">
        <v>199750</v>
      </c>
      <c r="M51" s="1">
        <v>238764</v>
      </c>
      <c r="N51" s="1">
        <v>300200</v>
      </c>
      <c r="O51" s="1">
        <v>458400</v>
      </c>
      <c r="P51" s="1">
        <v>617673</v>
      </c>
      <c r="Q51" s="1">
        <v>776182</v>
      </c>
      <c r="R51" s="1">
        <v>904577</v>
      </c>
      <c r="S51" s="1">
        <v>979939</v>
      </c>
      <c r="U51" t="s">
        <v>372</v>
      </c>
      <c r="V51" s="11">
        <v>0</v>
      </c>
      <c r="W51" s="11">
        <v>0</v>
      </c>
      <c r="X51" s="11">
        <v>169200</v>
      </c>
      <c r="Y51" s="11">
        <v>333600</v>
      </c>
      <c r="Z51" s="11">
        <v>708052</v>
      </c>
      <c r="AA51" s="11">
        <v>745129</v>
      </c>
      <c r="AB51" s="11">
        <v>529164</v>
      </c>
      <c r="AC51" s="11">
        <v>508834</v>
      </c>
    </row>
    <row r="52" spans="1:29" x14ac:dyDescent="0.25">
      <c r="A52">
        <v>76</v>
      </c>
      <c r="B52" t="s">
        <v>59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353.9</v>
      </c>
      <c r="I52" s="1">
        <v>3136.4</v>
      </c>
      <c r="J52" s="1">
        <v>4861.2000000000007</v>
      </c>
      <c r="K52" s="1">
        <v>12506</v>
      </c>
      <c r="L52" s="1">
        <v>19460</v>
      </c>
      <c r="M52" s="1">
        <v>32667</v>
      </c>
      <c r="N52" s="1">
        <v>62000</v>
      </c>
      <c r="O52" s="1">
        <v>127800</v>
      </c>
      <c r="P52" s="1">
        <v>93596</v>
      </c>
      <c r="Q52" s="1">
        <v>134224</v>
      </c>
      <c r="R52" s="1">
        <v>138763</v>
      </c>
      <c r="S52" s="1">
        <v>170506</v>
      </c>
      <c r="U52" t="s">
        <v>373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780734</v>
      </c>
      <c r="AB52" s="11">
        <v>943603</v>
      </c>
      <c r="AC52" s="11">
        <v>1302041</v>
      </c>
    </row>
    <row r="53" spans="1:29" x14ac:dyDescent="0.25">
      <c r="A53">
        <v>77</v>
      </c>
      <c r="B53" t="s">
        <v>60</v>
      </c>
      <c r="C53" s="1">
        <v>0</v>
      </c>
      <c r="D53" s="1">
        <v>0</v>
      </c>
      <c r="E53" s="1">
        <v>0</v>
      </c>
      <c r="F53" s="1">
        <v>96.3</v>
      </c>
      <c r="G53" s="1">
        <v>926</v>
      </c>
      <c r="H53" s="1">
        <v>1825.8000000000002</v>
      </c>
      <c r="I53" s="1">
        <v>8263.6</v>
      </c>
      <c r="J53" s="1">
        <v>5940.7000000000007</v>
      </c>
      <c r="K53" s="20">
        <v>11196.35</v>
      </c>
      <c r="L53" s="1">
        <v>16452</v>
      </c>
      <c r="M53" s="1">
        <v>113293</v>
      </c>
      <c r="N53" s="1">
        <v>143600</v>
      </c>
      <c r="O53" s="1">
        <v>78800</v>
      </c>
      <c r="P53" s="1">
        <v>107475</v>
      </c>
      <c r="Q53" s="1">
        <v>375302</v>
      </c>
      <c r="R53" s="1">
        <v>606089</v>
      </c>
      <c r="S53" s="1">
        <v>638660</v>
      </c>
      <c r="U53" t="s">
        <v>374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450362</v>
      </c>
      <c r="AB53" s="11">
        <v>608199</v>
      </c>
      <c r="AC53" s="11">
        <v>736514</v>
      </c>
    </row>
    <row r="54" spans="1:29" x14ac:dyDescent="0.25">
      <c r="A54">
        <v>78</v>
      </c>
      <c r="B54" t="s">
        <v>61</v>
      </c>
      <c r="C54" s="1">
        <v>275.2</v>
      </c>
      <c r="D54" s="1">
        <v>3658.9</v>
      </c>
      <c r="E54" s="1">
        <v>7699.8</v>
      </c>
      <c r="F54" s="1">
        <v>9789.5</v>
      </c>
      <c r="G54" s="1">
        <v>30158.399999999998</v>
      </c>
      <c r="H54" s="1">
        <v>24803.599999999999</v>
      </c>
      <c r="I54" s="1">
        <v>31388.5</v>
      </c>
      <c r="J54" s="1">
        <v>28033.200000000001</v>
      </c>
      <c r="K54" s="1">
        <v>32323</v>
      </c>
      <c r="L54" s="1">
        <v>45410</v>
      </c>
      <c r="M54" s="1">
        <v>68931</v>
      </c>
      <c r="N54" s="1">
        <v>45400</v>
      </c>
      <c r="O54" s="1">
        <v>63700</v>
      </c>
      <c r="P54" s="1">
        <v>120236</v>
      </c>
      <c r="Q54" s="1">
        <v>177464</v>
      </c>
      <c r="R54" s="1">
        <v>162658</v>
      </c>
      <c r="S54" s="1">
        <v>180475</v>
      </c>
      <c r="U54" t="s">
        <v>375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86162</v>
      </c>
      <c r="AB54" s="11">
        <v>117861</v>
      </c>
      <c r="AC54" s="11">
        <v>129397</v>
      </c>
    </row>
    <row r="55" spans="1:29" x14ac:dyDescent="0.25">
      <c r="A55">
        <v>79</v>
      </c>
      <c r="B55" t="s">
        <v>62</v>
      </c>
      <c r="C55" s="1">
        <v>0</v>
      </c>
      <c r="D55" s="1">
        <v>0</v>
      </c>
      <c r="E55" s="1">
        <v>0</v>
      </c>
      <c r="F55" s="1">
        <v>198.4</v>
      </c>
      <c r="G55" s="1">
        <v>1480.7</v>
      </c>
      <c r="H55" s="1">
        <v>2596.6999999999998</v>
      </c>
      <c r="I55" s="1">
        <v>13020</v>
      </c>
      <c r="J55" s="1">
        <v>28677.100000000002</v>
      </c>
      <c r="K55" s="1">
        <v>75642</v>
      </c>
      <c r="L55" s="1">
        <v>87329</v>
      </c>
      <c r="M55" s="1">
        <v>132744</v>
      </c>
      <c r="N55" s="1">
        <v>281800</v>
      </c>
      <c r="O55" s="1">
        <v>543000</v>
      </c>
      <c r="P55" s="1">
        <v>748963</v>
      </c>
      <c r="Q55" s="1">
        <v>1048114</v>
      </c>
      <c r="R55" s="1">
        <v>1321704</v>
      </c>
      <c r="S55" s="1">
        <v>1422874</v>
      </c>
      <c r="U55" t="s">
        <v>376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206914</v>
      </c>
      <c r="AB55" s="11">
        <v>249968</v>
      </c>
      <c r="AC55" s="11">
        <v>232037</v>
      </c>
    </row>
    <row r="56" spans="1:29" x14ac:dyDescent="0.25">
      <c r="A56">
        <v>81</v>
      </c>
      <c r="B56" t="s">
        <v>63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100.6</v>
      </c>
      <c r="J56" s="1">
        <v>406.9</v>
      </c>
      <c r="K56" s="20">
        <v>5216.45</v>
      </c>
      <c r="L56" s="1">
        <v>10026</v>
      </c>
      <c r="M56" s="1">
        <v>19326</v>
      </c>
      <c r="N56" s="1">
        <v>71400</v>
      </c>
      <c r="O56" s="1">
        <v>105300</v>
      </c>
      <c r="P56" s="1">
        <v>172896</v>
      </c>
      <c r="Q56" s="1">
        <v>133595</v>
      </c>
      <c r="R56" s="1">
        <v>300273</v>
      </c>
      <c r="S56" s="1">
        <v>364230</v>
      </c>
      <c r="U56" t="s">
        <v>377</v>
      </c>
      <c r="V56" s="11">
        <v>0</v>
      </c>
      <c r="W56" s="11">
        <v>0</v>
      </c>
      <c r="X56" s="11">
        <v>4600</v>
      </c>
      <c r="Y56" s="11">
        <v>13300</v>
      </c>
      <c r="Z56" s="11">
        <v>17185</v>
      </c>
      <c r="AA56" s="11">
        <v>24097</v>
      </c>
      <c r="AB56" s="11">
        <v>28486</v>
      </c>
      <c r="AC56" s="11">
        <v>30414</v>
      </c>
    </row>
    <row r="57" spans="1:29" x14ac:dyDescent="0.25">
      <c r="A57">
        <v>82</v>
      </c>
      <c r="B57" t="s">
        <v>64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71.7</v>
      </c>
      <c r="I57" s="1">
        <v>100.6</v>
      </c>
      <c r="J57" s="1">
        <v>302.70000000000005</v>
      </c>
      <c r="K57" s="20">
        <v>2297.85</v>
      </c>
      <c r="L57" s="1">
        <v>4293</v>
      </c>
      <c r="M57" s="1">
        <v>15443</v>
      </c>
      <c r="N57" s="1">
        <v>32800</v>
      </c>
      <c r="O57" s="1">
        <v>100800</v>
      </c>
      <c r="P57" s="1">
        <v>203183</v>
      </c>
      <c r="Q57" s="1">
        <v>194410</v>
      </c>
      <c r="R57" s="1">
        <v>209881</v>
      </c>
      <c r="S57" s="1">
        <v>223610</v>
      </c>
      <c r="U57" t="s">
        <v>378</v>
      </c>
      <c r="V57" s="11">
        <v>0</v>
      </c>
      <c r="W57" s="11">
        <v>0</v>
      </c>
      <c r="X57" s="11">
        <v>86800</v>
      </c>
      <c r="Y57" s="11">
        <v>83900</v>
      </c>
      <c r="Z57" s="11">
        <v>275726</v>
      </c>
      <c r="AA57" s="11">
        <v>125044</v>
      </c>
      <c r="AB57" s="11">
        <v>138280</v>
      </c>
      <c r="AC57" s="11">
        <v>159200</v>
      </c>
    </row>
    <row r="58" spans="1:29" x14ac:dyDescent="0.25">
      <c r="A58">
        <v>83</v>
      </c>
      <c r="B58" t="s">
        <v>65</v>
      </c>
      <c r="C58" s="1">
        <v>0</v>
      </c>
      <c r="D58" s="1">
        <v>0</v>
      </c>
      <c r="E58" s="1">
        <v>0</v>
      </c>
      <c r="F58" s="1">
        <v>0</v>
      </c>
      <c r="G58" s="1">
        <v>204.4</v>
      </c>
      <c r="H58" s="1">
        <v>717.1</v>
      </c>
      <c r="I58" s="1">
        <v>2653.6</v>
      </c>
      <c r="J58" s="1">
        <v>8183.7</v>
      </c>
      <c r="K58" s="20">
        <v>16280.35</v>
      </c>
      <c r="L58" s="1">
        <v>24377</v>
      </c>
      <c r="M58" s="1">
        <v>25894</v>
      </c>
      <c r="N58" s="1">
        <v>33200</v>
      </c>
      <c r="O58" s="1">
        <v>50300</v>
      </c>
      <c r="P58" s="1">
        <v>50795</v>
      </c>
      <c r="Q58" s="1">
        <v>55018</v>
      </c>
      <c r="R58" s="1">
        <v>76392</v>
      </c>
      <c r="S58" s="1">
        <v>89278</v>
      </c>
      <c r="U58" t="s">
        <v>379</v>
      </c>
      <c r="V58" s="11">
        <v>24377</v>
      </c>
      <c r="W58" s="11">
        <v>25894</v>
      </c>
      <c r="X58" s="11">
        <v>28600</v>
      </c>
      <c r="Y58" s="11">
        <v>37000</v>
      </c>
      <c r="Z58" s="11">
        <v>33610</v>
      </c>
      <c r="AA58" s="11">
        <v>26334</v>
      </c>
      <c r="AB58" s="11">
        <v>0</v>
      </c>
      <c r="AC58" s="11">
        <v>0</v>
      </c>
    </row>
    <row r="59" spans="1:29" x14ac:dyDescent="0.25">
      <c r="A59">
        <v>84</v>
      </c>
      <c r="B59" t="s">
        <v>66</v>
      </c>
      <c r="C59" s="1">
        <v>0</v>
      </c>
      <c r="D59" s="1">
        <v>0</v>
      </c>
      <c r="E59" s="1">
        <v>0</v>
      </c>
      <c r="F59" s="1">
        <v>79.2</v>
      </c>
      <c r="G59" s="1">
        <v>290.60000000000002</v>
      </c>
      <c r="H59" s="1">
        <v>81.7</v>
      </c>
      <c r="I59" s="1">
        <v>306.39999999999998</v>
      </c>
      <c r="J59" s="1">
        <v>403.3</v>
      </c>
      <c r="K59" s="20">
        <v>2204.15</v>
      </c>
      <c r="L59" s="1">
        <v>4005</v>
      </c>
      <c r="M59" s="1">
        <v>3685</v>
      </c>
      <c r="N59" s="1">
        <v>16500</v>
      </c>
      <c r="O59" s="1">
        <v>39200</v>
      </c>
      <c r="P59" s="1">
        <v>56042</v>
      </c>
      <c r="Q59" s="1">
        <v>38718</v>
      </c>
      <c r="R59" s="1">
        <v>67254</v>
      </c>
      <c r="S59" s="1">
        <v>47480</v>
      </c>
      <c r="U59" t="s">
        <v>380</v>
      </c>
      <c r="V59" s="11">
        <v>2310</v>
      </c>
      <c r="W59" s="11">
        <v>9070</v>
      </c>
      <c r="X59" s="11">
        <v>7900</v>
      </c>
      <c r="Y59" s="11">
        <v>6900</v>
      </c>
      <c r="Z59" s="11">
        <v>5737</v>
      </c>
      <c r="AA59" s="11">
        <v>8123</v>
      </c>
      <c r="AB59" s="11">
        <v>47906</v>
      </c>
      <c r="AC59" s="11">
        <v>59105</v>
      </c>
    </row>
    <row r="60" spans="1:29" x14ac:dyDescent="0.25">
      <c r="A60">
        <v>91</v>
      </c>
      <c r="B60" t="s">
        <v>67</v>
      </c>
      <c r="C60" s="1">
        <v>0</v>
      </c>
      <c r="D60" s="1">
        <v>0</v>
      </c>
      <c r="E60" s="1">
        <v>866.1</v>
      </c>
      <c r="F60" s="1">
        <v>3792</v>
      </c>
      <c r="G60" s="1">
        <v>7386</v>
      </c>
      <c r="H60" s="1">
        <v>9632.1</v>
      </c>
      <c r="I60" s="1">
        <v>11326.7</v>
      </c>
      <c r="J60" s="1">
        <v>19158.100000000002</v>
      </c>
      <c r="K60" s="1">
        <v>26352</v>
      </c>
      <c r="L60" s="1">
        <v>45672</v>
      </c>
      <c r="M60" s="1">
        <v>98925</v>
      </c>
      <c r="N60" s="1">
        <v>106200</v>
      </c>
      <c r="O60" s="1">
        <v>84100</v>
      </c>
      <c r="P60" s="1">
        <v>112458</v>
      </c>
      <c r="Q60" s="1">
        <v>275233</v>
      </c>
      <c r="R60" s="1">
        <v>403264</v>
      </c>
      <c r="S60" s="1">
        <v>431818</v>
      </c>
      <c r="U60" t="s">
        <v>381</v>
      </c>
      <c r="V60" s="11">
        <v>25590</v>
      </c>
      <c r="W60" s="11">
        <v>31293</v>
      </c>
      <c r="X60" s="11">
        <v>63900</v>
      </c>
      <c r="Y60" s="11">
        <v>120900</v>
      </c>
      <c r="Z60" s="11">
        <v>164634</v>
      </c>
      <c r="AA60" s="11">
        <v>219422</v>
      </c>
      <c r="AB60" s="11">
        <v>200680</v>
      </c>
      <c r="AC60" s="11">
        <v>198661</v>
      </c>
    </row>
    <row r="61" spans="1:29" x14ac:dyDescent="0.25">
      <c r="A61">
        <v>92</v>
      </c>
      <c r="B61" t="s">
        <v>68</v>
      </c>
      <c r="C61" s="1">
        <v>1169.9000000000001</v>
      </c>
      <c r="D61" s="1">
        <v>2625.2</v>
      </c>
      <c r="E61" s="1">
        <v>2675.4</v>
      </c>
      <c r="F61" s="1">
        <v>4467.9000000000005</v>
      </c>
      <c r="G61" s="1">
        <v>5350.6</v>
      </c>
      <c r="H61" s="1">
        <v>7214.5</v>
      </c>
      <c r="I61" s="1">
        <v>9274.9</v>
      </c>
      <c r="J61" s="1">
        <v>14196.5</v>
      </c>
      <c r="K61" s="1">
        <v>19258</v>
      </c>
      <c r="L61" s="1">
        <v>27806</v>
      </c>
      <c r="M61" s="1">
        <v>56785</v>
      </c>
      <c r="N61" s="1">
        <v>76000</v>
      </c>
      <c r="O61" s="1">
        <v>106100</v>
      </c>
      <c r="P61" s="1">
        <v>132695</v>
      </c>
      <c r="Q61" s="1">
        <v>141088</v>
      </c>
      <c r="R61" s="1">
        <v>133421</v>
      </c>
      <c r="S61" s="1">
        <v>119010</v>
      </c>
      <c r="U61" t="s">
        <v>382</v>
      </c>
      <c r="V61" s="11">
        <v>41588</v>
      </c>
      <c r="W61" s="11">
        <v>71523</v>
      </c>
      <c r="X61" s="19">
        <f>(+Y61+W61)/2</f>
        <v>62111.5</v>
      </c>
      <c r="Y61" s="11">
        <v>52700</v>
      </c>
      <c r="Z61" s="11">
        <v>19800</v>
      </c>
      <c r="AA61" s="11">
        <v>40929</v>
      </c>
      <c r="AB61" s="11">
        <v>43430</v>
      </c>
      <c r="AC61" s="11">
        <v>38696</v>
      </c>
    </row>
    <row r="62" spans="1:29" x14ac:dyDescent="0.25">
      <c r="A62">
        <v>93</v>
      </c>
      <c r="B62" t="s">
        <v>69</v>
      </c>
      <c r="C62" s="1">
        <v>30912.5</v>
      </c>
      <c r="D62" s="1">
        <v>112417.90000000001</v>
      </c>
      <c r="E62" s="1">
        <v>130733.4</v>
      </c>
      <c r="F62" s="1">
        <v>232043.7</v>
      </c>
      <c r="G62" s="1">
        <v>441551.9</v>
      </c>
      <c r="H62" s="1">
        <v>583001.4</v>
      </c>
      <c r="I62" s="1">
        <v>741073</v>
      </c>
      <c r="J62" s="1">
        <v>1040677.6000000001</v>
      </c>
      <c r="K62" s="1">
        <v>1070158</v>
      </c>
      <c r="L62" s="1">
        <v>1172517</v>
      </c>
      <c r="M62" s="1">
        <v>2191110</v>
      </c>
      <c r="N62" s="1">
        <v>3653800</v>
      </c>
      <c r="O62" s="1">
        <v>4458000</v>
      </c>
      <c r="P62" s="1">
        <v>5305297</v>
      </c>
      <c r="Q62" s="1">
        <v>5897085</v>
      </c>
      <c r="R62" s="1">
        <v>6890287</v>
      </c>
      <c r="S62" s="1">
        <v>7025670</v>
      </c>
      <c r="U62" t="s">
        <v>383</v>
      </c>
      <c r="V62" s="11">
        <v>18830</v>
      </c>
      <c r="W62" s="11">
        <v>55179</v>
      </c>
      <c r="X62" s="11">
        <v>70300</v>
      </c>
      <c r="Y62" s="11">
        <v>93700</v>
      </c>
      <c r="Z62" s="11">
        <v>162272</v>
      </c>
      <c r="AA62" s="11">
        <v>121585</v>
      </c>
      <c r="AB62" s="11">
        <v>151842</v>
      </c>
      <c r="AC62" s="11">
        <v>135402</v>
      </c>
    </row>
    <row r="63" spans="1:29" x14ac:dyDescent="0.25">
      <c r="A63">
        <v>94</v>
      </c>
      <c r="B63" t="s">
        <v>70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698.2</v>
      </c>
      <c r="I63" s="1">
        <v>4860.5</v>
      </c>
      <c r="J63" s="1">
        <v>15130.5</v>
      </c>
      <c r="K63" s="20">
        <v>49517.75</v>
      </c>
      <c r="L63" s="1">
        <v>83905</v>
      </c>
      <c r="M63" s="1">
        <v>197162</v>
      </c>
      <c r="N63" s="1">
        <v>357200</v>
      </c>
      <c r="O63" s="1">
        <v>678200</v>
      </c>
      <c r="P63" s="1">
        <v>1123400</v>
      </c>
      <c r="Q63" s="1">
        <v>1531592</v>
      </c>
      <c r="R63" s="1">
        <v>2076466</v>
      </c>
      <c r="S63" s="1">
        <v>2346331</v>
      </c>
      <c r="U63" t="s">
        <v>384</v>
      </c>
      <c r="V63" s="11">
        <v>32398</v>
      </c>
      <c r="W63" s="11">
        <v>43520</v>
      </c>
      <c r="X63" s="11">
        <v>52900</v>
      </c>
      <c r="Y63" s="11">
        <v>63100</v>
      </c>
      <c r="Z63" s="11">
        <v>70626</v>
      </c>
      <c r="AA63" s="11">
        <v>75611</v>
      </c>
      <c r="AB63" s="11">
        <v>65901</v>
      </c>
      <c r="AC63" s="11">
        <v>74588</v>
      </c>
    </row>
    <row r="64" spans="1:29" x14ac:dyDescent="0.25">
      <c r="A64">
        <v>95</v>
      </c>
      <c r="B64" t="s">
        <v>71</v>
      </c>
      <c r="C64" s="1">
        <v>0</v>
      </c>
      <c r="D64" s="1">
        <v>0</v>
      </c>
      <c r="E64" s="1">
        <v>0</v>
      </c>
      <c r="F64" s="1">
        <v>97.4</v>
      </c>
      <c r="G64" s="1">
        <v>1433.6</v>
      </c>
      <c r="H64" s="1">
        <v>1142.7</v>
      </c>
      <c r="I64" s="1">
        <v>6991.9</v>
      </c>
      <c r="J64" s="1">
        <v>11303.3</v>
      </c>
      <c r="K64" s="1">
        <v>64194</v>
      </c>
      <c r="L64" s="1">
        <v>85742</v>
      </c>
      <c r="M64" s="1">
        <v>217861</v>
      </c>
      <c r="N64" s="1">
        <v>354000</v>
      </c>
      <c r="O64" s="1">
        <v>952700</v>
      </c>
      <c r="P64" s="1">
        <v>1170436</v>
      </c>
      <c r="Q64" s="1">
        <v>390020</v>
      </c>
      <c r="R64" s="1">
        <v>444526</v>
      </c>
      <c r="S64" s="1">
        <v>545248</v>
      </c>
      <c r="U64" t="s">
        <v>385</v>
      </c>
      <c r="V64" s="11">
        <v>133384</v>
      </c>
      <c r="W64" s="11">
        <v>173699</v>
      </c>
      <c r="X64" s="11">
        <v>202400</v>
      </c>
      <c r="Y64" s="11">
        <v>223100</v>
      </c>
      <c r="Z64" s="11">
        <v>276783</v>
      </c>
      <c r="AA64" s="11">
        <v>308895</v>
      </c>
      <c r="AB64" s="11">
        <v>338782</v>
      </c>
      <c r="AC64" s="11">
        <v>359066</v>
      </c>
    </row>
    <row r="65" spans="1:29" x14ac:dyDescent="0.25">
      <c r="A65">
        <v>96</v>
      </c>
      <c r="B65" t="s">
        <v>72</v>
      </c>
      <c r="C65" s="1">
        <v>0</v>
      </c>
      <c r="D65" s="1">
        <v>0</v>
      </c>
      <c r="E65" s="1">
        <v>117.8</v>
      </c>
      <c r="F65" s="1">
        <v>209.1</v>
      </c>
      <c r="G65" s="1">
        <v>686.9</v>
      </c>
      <c r="H65" s="1">
        <v>1446.3999999999999</v>
      </c>
      <c r="I65" s="1">
        <v>1340.8999999999999</v>
      </c>
      <c r="J65" s="1">
        <v>3010.7</v>
      </c>
      <c r="K65" s="1">
        <v>8532</v>
      </c>
      <c r="L65" s="1">
        <v>31932</v>
      </c>
      <c r="M65" s="1">
        <v>186969</v>
      </c>
      <c r="N65" s="1">
        <v>213800</v>
      </c>
      <c r="O65" s="1">
        <v>283300</v>
      </c>
      <c r="P65" s="1">
        <v>432427</v>
      </c>
      <c r="Q65" s="1">
        <v>548114</v>
      </c>
      <c r="R65" s="1">
        <v>530241</v>
      </c>
      <c r="S65" s="1">
        <v>478588</v>
      </c>
      <c r="U65" t="s">
        <v>386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70957</v>
      </c>
      <c r="AB65" s="11">
        <v>68917</v>
      </c>
      <c r="AC65" s="11">
        <v>58597</v>
      </c>
    </row>
    <row r="66" spans="1:29" x14ac:dyDescent="0.25">
      <c r="A66">
        <v>97</v>
      </c>
      <c r="B66" t="s">
        <v>73</v>
      </c>
      <c r="C66" s="1">
        <v>309.89999999999998</v>
      </c>
      <c r="D66" s="1">
        <v>312.60000000000002</v>
      </c>
      <c r="E66" s="1">
        <v>941.6</v>
      </c>
      <c r="F66" s="1">
        <v>915.5</v>
      </c>
      <c r="G66" s="1">
        <v>3739</v>
      </c>
      <c r="H66" s="1">
        <v>6071.2</v>
      </c>
      <c r="I66" s="1">
        <v>6369.5</v>
      </c>
      <c r="J66" s="1">
        <v>12708.3</v>
      </c>
      <c r="K66" s="1">
        <v>20930</v>
      </c>
      <c r="L66" s="1">
        <v>25605</v>
      </c>
      <c r="M66" s="1">
        <v>47115</v>
      </c>
      <c r="N66" s="1">
        <v>99500</v>
      </c>
      <c r="O66" s="1">
        <v>234400</v>
      </c>
      <c r="P66" s="1">
        <v>377412</v>
      </c>
      <c r="Q66" s="1">
        <v>549617</v>
      </c>
      <c r="R66" s="1">
        <v>740372</v>
      </c>
      <c r="S66" s="1">
        <v>877624</v>
      </c>
      <c r="U66" t="s">
        <v>387</v>
      </c>
      <c r="V66" s="11">
        <v>112552</v>
      </c>
      <c r="W66" s="11">
        <v>186085</v>
      </c>
      <c r="X66" s="11">
        <v>307000</v>
      </c>
      <c r="Y66" s="11">
        <v>347000</v>
      </c>
      <c r="Z66" s="11">
        <v>507311</v>
      </c>
      <c r="AA66" s="11">
        <v>340056</v>
      </c>
      <c r="AB66" s="11">
        <v>260967</v>
      </c>
      <c r="AC66" s="11">
        <v>241936</v>
      </c>
    </row>
    <row r="67" spans="1:29" x14ac:dyDescent="0.25">
      <c r="A67">
        <v>98</v>
      </c>
      <c r="B67" t="s">
        <v>74</v>
      </c>
      <c r="C67" s="1">
        <v>0</v>
      </c>
      <c r="D67" s="1">
        <v>101</v>
      </c>
      <c r="E67" s="1">
        <v>1006.6</v>
      </c>
      <c r="F67" s="1">
        <v>2792.1</v>
      </c>
      <c r="G67" s="1">
        <v>6994.1</v>
      </c>
      <c r="H67" s="1">
        <v>12891.7</v>
      </c>
      <c r="I67" s="1">
        <v>15216.6</v>
      </c>
      <c r="J67" s="1">
        <v>11596</v>
      </c>
      <c r="K67" s="1">
        <v>11521</v>
      </c>
      <c r="L67" s="1">
        <v>17944</v>
      </c>
      <c r="M67" s="1">
        <v>18313</v>
      </c>
      <c r="N67" s="1">
        <v>21600</v>
      </c>
      <c r="O67" s="1">
        <v>34600</v>
      </c>
      <c r="P67" s="1">
        <v>51004</v>
      </c>
      <c r="Q67" s="1">
        <v>61955</v>
      </c>
      <c r="R67" s="1">
        <v>82258</v>
      </c>
      <c r="S67" s="1">
        <v>79318</v>
      </c>
      <c r="U67" t="s">
        <v>388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38297</v>
      </c>
      <c r="AB67" s="11">
        <v>33671</v>
      </c>
      <c r="AC67" s="11">
        <v>34488</v>
      </c>
    </row>
    <row r="68" spans="1:29" x14ac:dyDescent="0.25">
      <c r="A68">
        <v>99</v>
      </c>
      <c r="B68" t="s">
        <v>75</v>
      </c>
      <c r="C68" s="1">
        <v>925.6</v>
      </c>
      <c r="D68" s="1">
        <v>2027.3999999999999</v>
      </c>
      <c r="E68" s="1">
        <v>4067.7</v>
      </c>
      <c r="F68" s="1">
        <v>5008.2</v>
      </c>
      <c r="G68" s="1">
        <v>11119.400000000001</v>
      </c>
      <c r="H68" s="1">
        <v>16645.099999999999</v>
      </c>
      <c r="I68" s="1">
        <v>15559.2</v>
      </c>
      <c r="J68" s="1">
        <v>29707.199999999997</v>
      </c>
      <c r="K68" s="1">
        <v>169086</v>
      </c>
      <c r="L68" s="1">
        <v>118584</v>
      </c>
      <c r="M68" s="1">
        <v>358028</v>
      </c>
      <c r="N68" s="1">
        <v>1658700</v>
      </c>
      <c r="O68" s="1">
        <v>1190500</v>
      </c>
      <c r="P68" s="1">
        <v>2188642</v>
      </c>
      <c r="Q68" s="1">
        <v>5463707</v>
      </c>
      <c r="R68" s="1">
        <v>6231314</v>
      </c>
      <c r="S68" s="1">
        <v>7261741</v>
      </c>
      <c r="U68" t="s">
        <v>389</v>
      </c>
      <c r="V68" s="11">
        <v>48132</v>
      </c>
      <c r="W68" s="11">
        <v>106111</v>
      </c>
      <c r="X68" s="11">
        <v>192900</v>
      </c>
      <c r="Y68" s="11">
        <v>215400</v>
      </c>
      <c r="Z68" s="11">
        <v>200152</v>
      </c>
      <c r="AA68" s="11">
        <v>218228</v>
      </c>
      <c r="AB68" s="11">
        <v>200678</v>
      </c>
      <c r="AC68" s="11">
        <v>225457</v>
      </c>
    </row>
    <row r="69" spans="1:29" x14ac:dyDescent="0.25">
      <c r="A69" t="s">
        <v>76</v>
      </c>
      <c r="U69" t="s">
        <v>390</v>
      </c>
      <c r="V69" s="11">
        <v>0</v>
      </c>
      <c r="W69" s="11">
        <v>0</v>
      </c>
      <c r="X69" s="11">
        <v>0</v>
      </c>
      <c r="Y69" s="11">
        <v>21700</v>
      </c>
      <c r="Z69" s="11">
        <v>15250</v>
      </c>
      <c r="AA69" s="11">
        <v>12915</v>
      </c>
      <c r="AB69" s="11">
        <v>11214</v>
      </c>
      <c r="AC69" s="11">
        <v>14571</v>
      </c>
    </row>
    <row r="70" spans="1:29" x14ac:dyDescent="0.25">
      <c r="A70">
        <v>100</v>
      </c>
      <c r="B70" t="s">
        <v>77</v>
      </c>
      <c r="C70" s="1">
        <v>2416823.7000000002</v>
      </c>
      <c r="D70" s="1">
        <v>2675606.7999999998</v>
      </c>
      <c r="E70" s="1">
        <v>3145039.9</v>
      </c>
      <c r="F70" s="1">
        <v>4579754.9000000004</v>
      </c>
      <c r="G70" s="1">
        <v>5844427.1999999993</v>
      </c>
      <c r="H70" s="1">
        <v>6276638.4000000004</v>
      </c>
      <c r="I70" s="1">
        <v>6606898.3000000007</v>
      </c>
      <c r="J70" s="1">
        <v>5984308.7000000002</v>
      </c>
      <c r="K70" s="1">
        <v>5173342</v>
      </c>
      <c r="L70" s="1">
        <v>4382782</v>
      </c>
      <c r="M70" s="1">
        <v>2948021</v>
      </c>
      <c r="N70" s="1">
        <v>1760600</v>
      </c>
      <c r="O70" s="1">
        <v>1466900</v>
      </c>
      <c r="P70" s="1">
        <v>1046618</v>
      </c>
      <c r="Q70" s="1">
        <v>738255</v>
      </c>
      <c r="R70" s="1">
        <v>782651</v>
      </c>
      <c r="S70" s="1">
        <v>735522</v>
      </c>
      <c r="U70" t="s">
        <v>391</v>
      </c>
      <c r="V70" s="11">
        <v>12544</v>
      </c>
      <c r="W70" s="11">
        <v>19220</v>
      </c>
      <c r="X70" s="11">
        <v>18100</v>
      </c>
      <c r="Y70" s="11">
        <v>24200</v>
      </c>
      <c r="Z70" s="11">
        <v>20191</v>
      </c>
      <c r="AA70" s="11">
        <v>46690</v>
      </c>
      <c r="AB70" s="11">
        <v>38667</v>
      </c>
      <c r="AC70" s="11">
        <v>47868</v>
      </c>
    </row>
    <row r="71" spans="1:29" x14ac:dyDescent="0.25">
      <c r="A71">
        <v>123</v>
      </c>
      <c r="B71" t="s">
        <v>78</v>
      </c>
      <c r="C71" s="1">
        <v>639.70000000000005</v>
      </c>
      <c r="D71" s="1">
        <v>5104.3999999999996</v>
      </c>
      <c r="E71" s="1">
        <v>1780.3</v>
      </c>
      <c r="F71" s="1">
        <v>2508.1</v>
      </c>
      <c r="G71" s="1">
        <v>9748.8000000000011</v>
      </c>
      <c r="H71" s="1">
        <v>32720.1</v>
      </c>
      <c r="I71" s="1">
        <v>98381.799999999988</v>
      </c>
      <c r="J71" s="1">
        <v>63800.3</v>
      </c>
      <c r="K71" s="1">
        <v>35111</v>
      </c>
      <c r="L71" s="1">
        <v>32945</v>
      </c>
      <c r="M71" s="1">
        <v>27098</v>
      </c>
      <c r="N71" s="1">
        <v>68900</v>
      </c>
      <c r="O71" s="1">
        <v>164800</v>
      </c>
      <c r="P71" s="1">
        <v>291877</v>
      </c>
      <c r="Q71" s="1">
        <v>249868</v>
      </c>
      <c r="R71" s="1">
        <v>0</v>
      </c>
      <c r="S71" s="1">
        <v>0</v>
      </c>
      <c r="U71" t="s">
        <v>392</v>
      </c>
      <c r="V71" s="11">
        <v>119429</v>
      </c>
      <c r="W71" s="11">
        <v>167819</v>
      </c>
      <c r="X71" s="11">
        <v>198300</v>
      </c>
      <c r="Y71" s="11">
        <v>221600</v>
      </c>
      <c r="Z71" s="11">
        <v>202708</v>
      </c>
      <c r="AA71" s="11">
        <v>327055</v>
      </c>
      <c r="AB71" s="11">
        <v>244330</v>
      </c>
      <c r="AC71" s="11">
        <v>275686</v>
      </c>
    </row>
    <row r="72" spans="1:29" x14ac:dyDescent="0.25">
      <c r="A72" t="s">
        <v>79</v>
      </c>
      <c r="U72" t="s">
        <v>393</v>
      </c>
      <c r="V72" s="11">
        <v>11179</v>
      </c>
      <c r="W72" s="11">
        <v>12962</v>
      </c>
      <c r="X72" s="11">
        <v>17000</v>
      </c>
      <c r="Y72" s="11">
        <v>34400</v>
      </c>
      <c r="Z72" s="11">
        <v>33169</v>
      </c>
      <c r="AA72" s="11">
        <v>28531</v>
      </c>
      <c r="AB72" s="11">
        <v>37812</v>
      </c>
      <c r="AC72" s="11">
        <v>55551</v>
      </c>
    </row>
    <row r="73" spans="1:29" x14ac:dyDescent="0.25">
      <c r="A73">
        <v>200</v>
      </c>
      <c r="B73" t="s">
        <v>80</v>
      </c>
      <c r="C73" s="1">
        <v>0</v>
      </c>
      <c r="D73" s="1">
        <v>102.6</v>
      </c>
      <c r="E73" s="20">
        <v>319</v>
      </c>
      <c r="F73" s="1">
        <v>535.4</v>
      </c>
      <c r="G73" s="1">
        <v>6121.7</v>
      </c>
      <c r="H73" s="1">
        <v>12754.8</v>
      </c>
      <c r="I73" s="1">
        <v>41713.300000000003</v>
      </c>
      <c r="J73" s="1">
        <v>49437.599999999999</v>
      </c>
      <c r="K73" s="1">
        <v>72073</v>
      </c>
      <c r="L73" s="1">
        <v>139201</v>
      </c>
      <c r="M73" s="1">
        <v>270844</v>
      </c>
      <c r="N73" s="1">
        <v>702500</v>
      </c>
      <c r="O73" s="1">
        <v>935100</v>
      </c>
      <c r="P73" s="1">
        <v>937815</v>
      </c>
      <c r="Q73" s="1">
        <v>1553273</v>
      </c>
      <c r="R73" s="1">
        <v>1291843</v>
      </c>
      <c r="S73" s="1">
        <v>1364832</v>
      </c>
      <c r="U73" t="s">
        <v>394</v>
      </c>
      <c r="V73" s="11">
        <v>79294</v>
      </c>
      <c r="W73" s="11">
        <v>92959</v>
      </c>
      <c r="X73" s="11">
        <v>210100</v>
      </c>
      <c r="Y73" s="11">
        <v>282600</v>
      </c>
      <c r="Z73" s="11">
        <v>392133</v>
      </c>
      <c r="AA73" s="11">
        <v>381363</v>
      </c>
      <c r="AB73" s="11">
        <v>490337</v>
      </c>
      <c r="AC73" s="11">
        <v>626914</v>
      </c>
    </row>
    <row r="74" spans="1:29" x14ac:dyDescent="0.25">
      <c r="A74">
        <v>201</v>
      </c>
      <c r="B74" t="s">
        <v>81</v>
      </c>
      <c r="C74" s="1">
        <v>398.9</v>
      </c>
      <c r="D74" s="1">
        <v>4897.6000000000004</v>
      </c>
      <c r="E74" s="1">
        <v>12093.8</v>
      </c>
      <c r="F74" s="1">
        <v>26908</v>
      </c>
      <c r="G74" s="1">
        <v>45846.6</v>
      </c>
      <c r="H74" s="1">
        <v>33725.1</v>
      </c>
      <c r="I74" s="1">
        <v>60095.799999999996</v>
      </c>
      <c r="J74" s="1">
        <v>44365.2</v>
      </c>
      <c r="K74" s="1">
        <v>38144</v>
      </c>
      <c r="L74" s="1">
        <v>28939</v>
      </c>
      <c r="M74" s="1">
        <v>22122</v>
      </c>
      <c r="N74" s="1">
        <v>26800</v>
      </c>
      <c r="O74" s="1">
        <v>21700</v>
      </c>
      <c r="P74" s="1">
        <v>17867</v>
      </c>
      <c r="Q74" s="1">
        <v>17961</v>
      </c>
      <c r="R74" s="1">
        <v>12812</v>
      </c>
      <c r="S74" s="1">
        <v>13674</v>
      </c>
      <c r="U74" t="s">
        <v>395</v>
      </c>
      <c r="V74" s="11">
        <v>120070</v>
      </c>
      <c r="W74" s="11">
        <v>247044</v>
      </c>
      <c r="X74" s="11">
        <v>330900</v>
      </c>
      <c r="Y74" s="11">
        <v>363300</v>
      </c>
      <c r="Z74" s="11">
        <v>376412</v>
      </c>
      <c r="AA74" s="11">
        <v>254110</v>
      </c>
      <c r="AB74" s="11">
        <v>213622</v>
      </c>
      <c r="AC74" s="11">
        <v>188214</v>
      </c>
    </row>
    <row r="75" spans="1:29" x14ac:dyDescent="0.25">
      <c r="A75">
        <v>203</v>
      </c>
      <c r="B75" t="s">
        <v>82</v>
      </c>
      <c r="C75" s="1">
        <v>390.7</v>
      </c>
      <c r="D75" s="1">
        <v>5077.8999999999996</v>
      </c>
      <c r="E75" s="1">
        <v>8176</v>
      </c>
      <c r="F75" s="1">
        <v>16718.900000000001</v>
      </c>
      <c r="G75" s="1">
        <v>55769.3</v>
      </c>
      <c r="H75" s="1">
        <v>63708.4</v>
      </c>
      <c r="I75" s="1">
        <v>82619</v>
      </c>
      <c r="J75" s="1">
        <v>75948.599999999991</v>
      </c>
      <c r="K75" s="1">
        <v>47786</v>
      </c>
      <c r="L75" s="1">
        <v>56270</v>
      </c>
      <c r="M75" s="1">
        <v>63674</v>
      </c>
      <c r="N75" s="1">
        <v>49300</v>
      </c>
      <c r="O75" s="1">
        <v>59000</v>
      </c>
      <c r="P75" s="1">
        <v>46355</v>
      </c>
      <c r="Q75" s="1">
        <v>53942</v>
      </c>
      <c r="R75" s="1">
        <v>49768</v>
      </c>
      <c r="S75" s="1">
        <v>66109</v>
      </c>
      <c r="U75" t="s">
        <v>396</v>
      </c>
      <c r="V75" s="11">
        <v>0</v>
      </c>
      <c r="W75" s="11">
        <v>102919</v>
      </c>
      <c r="X75" s="11">
        <v>426200</v>
      </c>
      <c r="Y75" s="11">
        <v>334800</v>
      </c>
      <c r="Z75" s="11">
        <v>329005</v>
      </c>
      <c r="AA75" s="11">
        <v>515851</v>
      </c>
      <c r="AB75" s="11">
        <v>494292</v>
      </c>
      <c r="AC75" s="11">
        <v>437377</v>
      </c>
    </row>
    <row r="76" spans="1:29" x14ac:dyDescent="0.25">
      <c r="A76">
        <v>204</v>
      </c>
      <c r="B76" t="s">
        <v>83</v>
      </c>
      <c r="C76" s="1">
        <v>0</v>
      </c>
      <c r="D76" s="1">
        <v>0</v>
      </c>
      <c r="E76" s="1">
        <v>0</v>
      </c>
      <c r="F76" s="1">
        <v>0</v>
      </c>
      <c r="G76" s="1">
        <v>198.4</v>
      </c>
      <c r="H76" s="1">
        <v>2151.3000000000002</v>
      </c>
      <c r="I76" s="1">
        <v>8960.3000000000011</v>
      </c>
      <c r="J76" s="1">
        <v>23128.2</v>
      </c>
      <c r="K76" s="1">
        <v>32004</v>
      </c>
      <c r="L76" s="1">
        <v>36911</v>
      </c>
      <c r="M76" s="1">
        <v>58784</v>
      </c>
      <c r="N76" s="1">
        <v>69000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U76" t="s">
        <v>397</v>
      </c>
      <c r="V76" s="11">
        <v>0</v>
      </c>
      <c r="W76" s="11">
        <v>0</v>
      </c>
      <c r="X76" s="11">
        <v>76000</v>
      </c>
      <c r="Y76" s="11">
        <v>68300</v>
      </c>
      <c r="Z76" s="11">
        <v>119089</v>
      </c>
      <c r="AA76" s="11">
        <v>100159</v>
      </c>
      <c r="AB76" s="11">
        <v>89991</v>
      </c>
      <c r="AC76" s="11">
        <v>82599</v>
      </c>
    </row>
    <row r="77" spans="1:29" x14ac:dyDescent="0.25">
      <c r="A77">
        <v>205</v>
      </c>
      <c r="B77" t="s">
        <v>84</v>
      </c>
      <c r="C77" s="1">
        <v>0</v>
      </c>
      <c r="D77" s="1">
        <v>0</v>
      </c>
      <c r="E77" s="1">
        <v>0</v>
      </c>
      <c r="F77" s="1">
        <v>0</v>
      </c>
      <c r="G77" s="1">
        <v>929.2</v>
      </c>
      <c r="H77" s="1">
        <v>7171</v>
      </c>
      <c r="I77" s="1">
        <v>5256.2000000000007</v>
      </c>
      <c r="J77" s="1">
        <v>5743.7000000000007</v>
      </c>
      <c r="K77" s="1">
        <v>10990</v>
      </c>
      <c r="L77" s="1">
        <v>10528</v>
      </c>
      <c r="M77" s="1">
        <v>15139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U77" t="s">
        <v>398</v>
      </c>
      <c r="V77" s="11">
        <v>5795</v>
      </c>
      <c r="W77" s="11">
        <v>9554</v>
      </c>
      <c r="X77" s="11">
        <v>16300</v>
      </c>
      <c r="Y77" s="11">
        <v>30400</v>
      </c>
      <c r="Z77" s="11">
        <v>38749</v>
      </c>
      <c r="AA77" s="11">
        <v>32641</v>
      </c>
      <c r="AB77" s="11">
        <v>35593</v>
      </c>
      <c r="AC77" s="11">
        <v>24958</v>
      </c>
    </row>
    <row r="78" spans="1:29" x14ac:dyDescent="0.25">
      <c r="A78">
        <v>210</v>
      </c>
      <c r="B78" t="s">
        <v>85</v>
      </c>
      <c r="C78" s="1">
        <v>209.7</v>
      </c>
      <c r="D78" s="1">
        <v>695.9</v>
      </c>
      <c r="E78" s="1">
        <v>2797.6</v>
      </c>
      <c r="F78" s="1">
        <v>2691.3</v>
      </c>
      <c r="G78" s="1">
        <v>7326</v>
      </c>
      <c r="H78" s="1">
        <v>9209.5</v>
      </c>
      <c r="I78" s="1">
        <v>20241.5</v>
      </c>
      <c r="J78" s="1">
        <v>22784.3</v>
      </c>
      <c r="K78" s="1">
        <v>46180</v>
      </c>
      <c r="L78" s="1">
        <v>58431</v>
      </c>
      <c r="M78" s="1">
        <v>88131</v>
      </c>
      <c r="N78" s="1">
        <v>115400</v>
      </c>
      <c r="O78" s="1">
        <v>180500</v>
      </c>
      <c r="P78" s="1">
        <v>192204</v>
      </c>
      <c r="Q78" s="1">
        <v>148067</v>
      </c>
      <c r="R78" s="1">
        <v>293415</v>
      </c>
      <c r="S78" s="1">
        <v>328453</v>
      </c>
      <c r="U78" t="s">
        <v>399</v>
      </c>
      <c r="V78" s="11">
        <v>9411</v>
      </c>
      <c r="W78" s="11">
        <v>15038</v>
      </c>
      <c r="X78" s="11">
        <v>36500</v>
      </c>
      <c r="Y78" s="11">
        <v>48300</v>
      </c>
      <c r="Z78" s="11">
        <v>67822</v>
      </c>
      <c r="AA78" s="11">
        <v>96059</v>
      </c>
      <c r="AB78" s="11">
        <v>92425</v>
      </c>
      <c r="AC78" s="11">
        <v>83631</v>
      </c>
    </row>
    <row r="79" spans="1:29" x14ac:dyDescent="0.25">
      <c r="A79">
        <v>230</v>
      </c>
      <c r="B79" t="s">
        <v>86</v>
      </c>
      <c r="C79" s="1">
        <v>2208.4</v>
      </c>
      <c r="D79" s="1">
        <v>2901.1</v>
      </c>
      <c r="E79" s="1">
        <v>715.5</v>
      </c>
      <c r="F79" s="1">
        <v>2312</v>
      </c>
      <c r="G79" s="1">
        <v>88159.1</v>
      </c>
      <c r="H79" s="1">
        <v>5502.7</v>
      </c>
      <c r="I79" s="1">
        <v>18895.900000000001</v>
      </c>
      <c r="J79" s="1">
        <v>47473.100000000006</v>
      </c>
      <c r="K79" s="1">
        <v>79487</v>
      </c>
      <c r="L79" s="1">
        <v>77338</v>
      </c>
      <c r="M79" s="1">
        <v>64249</v>
      </c>
      <c r="N79" s="1">
        <v>113600</v>
      </c>
      <c r="O79" s="1">
        <v>236800</v>
      </c>
      <c r="P79" s="1">
        <v>491519</v>
      </c>
      <c r="Q79" s="1">
        <v>529884</v>
      </c>
      <c r="R79" s="1">
        <v>627115</v>
      </c>
      <c r="S79" s="1">
        <v>709163</v>
      </c>
      <c r="U79" t="s">
        <v>400</v>
      </c>
      <c r="V79" s="11">
        <v>28235</v>
      </c>
      <c r="W79" s="11">
        <v>42753</v>
      </c>
      <c r="X79" s="11">
        <v>51100</v>
      </c>
      <c r="Y79" s="11">
        <v>44700</v>
      </c>
      <c r="Z79" s="11">
        <v>37614</v>
      </c>
      <c r="AA79" s="11">
        <v>31451</v>
      </c>
      <c r="AB79" s="11">
        <v>29574</v>
      </c>
      <c r="AC79" s="11">
        <v>23353</v>
      </c>
    </row>
    <row r="80" spans="1:29" x14ac:dyDescent="0.25">
      <c r="A80">
        <v>240</v>
      </c>
      <c r="B80" t="s">
        <v>87</v>
      </c>
      <c r="C80" s="1">
        <v>8100.1</v>
      </c>
      <c r="D80" s="1">
        <v>16347</v>
      </c>
      <c r="E80" s="1">
        <v>15450.3</v>
      </c>
      <c r="F80" s="1">
        <v>18255.900000000001</v>
      </c>
      <c r="G80" s="1">
        <v>27157.4</v>
      </c>
      <c r="H80" s="1">
        <v>37148.5</v>
      </c>
      <c r="I80" s="1">
        <v>46050.400000000001</v>
      </c>
      <c r="J80" s="1">
        <v>42842.3</v>
      </c>
      <c r="K80" s="1">
        <v>34242</v>
      </c>
      <c r="L80" s="1">
        <v>51423</v>
      </c>
      <c r="M80" s="1">
        <v>45317</v>
      </c>
      <c r="N80" s="1">
        <v>32500</v>
      </c>
      <c r="O80" s="1">
        <v>48700</v>
      </c>
      <c r="P80" s="1">
        <v>51881</v>
      </c>
      <c r="Q80" s="1">
        <v>46759</v>
      </c>
      <c r="R80" s="1">
        <v>49968</v>
      </c>
      <c r="S80" s="1">
        <v>53859</v>
      </c>
      <c r="U80" t="s">
        <v>401</v>
      </c>
      <c r="V80" s="11">
        <v>0</v>
      </c>
      <c r="W80" s="11">
        <v>0</v>
      </c>
      <c r="X80" s="11">
        <v>0</v>
      </c>
      <c r="Y80" s="11">
        <v>24200</v>
      </c>
      <c r="Z80" s="11">
        <v>31568</v>
      </c>
      <c r="AA80" s="11">
        <v>95068</v>
      </c>
      <c r="AB80" s="11">
        <v>144293</v>
      </c>
      <c r="AC80" s="11">
        <v>173221</v>
      </c>
    </row>
    <row r="81" spans="1:29" x14ac:dyDescent="0.25">
      <c r="A81">
        <v>250</v>
      </c>
      <c r="B81" t="s">
        <v>88</v>
      </c>
      <c r="C81" s="1">
        <v>5794.8</v>
      </c>
      <c r="D81" s="1">
        <v>10317</v>
      </c>
      <c r="E81" s="1">
        <v>13876.300000000001</v>
      </c>
      <c r="F81" s="1">
        <v>20237.100000000002</v>
      </c>
      <c r="G81" s="1">
        <v>37754.9</v>
      </c>
      <c r="H81" s="1">
        <v>60021.5</v>
      </c>
      <c r="I81" s="1">
        <v>54274.1</v>
      </c>
      <c r="J81" s="1">
        <v>77618</v>
      </c>
      <c r="K81" s="1">
        <v>153826</v>
      </c>
      <c r="L81" s="1">
        <v>132021</v>
      </c>
      <c r="M81" s="1">
        <v>232909</v>
      </c>
      <c r="N81" s="1">
        <v>332000</v>
      </c>
      <c r="O81" s="1">
        <v>443700</v>
      </c>
      <c r="P81" s="1">
        <v>1054989</v>
      </c>
      <c r="Q81" s="1">
        <v>290051</v>
      </c>
      <c r="R81" s="1">
        <v>269491</v>
      </c>
      <c r="S81" s="1">
        <v>350481</v>
      </c>
      <c r="U81" t="s">
        <v>402</v>
      </c>
      <c r="V81" s="11">
        <v>7645</v>
      </c>
      <c r="W81" s="11">
        <v>14053</v>
      </c>
      <c r="X81" s="11">
        <v>23900</v>
      </c>
      <c r="Y81" s="11">
        <v>25200</v>
      </c>
      <c r="Z81" s="11">
        <v>29400</v>
      </c>
      <c r="AA81" s="11">
        <v>22426</v>
      </c>
      <c r="AB81" s="11">
        <v>15673</v>
      </c>
      <c r="AC81" s="11">
        <v>11731</v>
      </c>
    </row>
    <row r="82" spans="1:29" x14ac:dyDescent="0.25">
      <c r="A82">
        <v>260</v>
      </c>
      <c r="B82" t="s">
        <v>89</v>
      </c>
      <c r="C82" s="1">
        <v>0</v>
      </c>
      <c r="D82" s="1">
        <v>0</v>
      </c>
      <c r="E82" s="1">
        <v>0</v>
      </c>
      <c r="F82" s="1">
        <v>905.30000000000007</v>
      </c>
      <c r="G82" s="1">
        <v>2634.1000000000004</v>
      </c>
      <c r="H82" s="1">
        <v>5834.5999999999995</v>
      </c>
      <c r="I82" s="1">
        <v>10309.9</v>
      </c>
      <c r="J82" s="1">
        <v>12233.3</v>
      </c>
      <c r="K82" s="1">
        <v>22812</v>
      </c>
      <c r="L82" s="1">
        <v>25721</v>
      </c>
      <c r="M82" s="1">
        <v>37257</v>
      </c>
      <c r="N82" s="1">
        <v>57700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U82" t="s">
        <v>403</v>
      </c>
      <c r="V82" s="11">
        <v>0</v>
      </c>
      <c r="W82" s="11">
        <v>0</v>
      </c>
      <c r="X82" s="11">
        <v>6800</v>
      </c>
      <c r="Y82" s="11">
        <v>10000</v>
      </c>
      <c r="Z82" s="11">
        <v>9420</v>
      </c>
      <c r="AA82" s="11">
        <v>8965</v>
      </c>
      <c r="AB82" s="11">
        <v>9049</v>
      </c>
      <c r="AC82" s="11">
        <v>13702</v>
      </c>
    </row>
    <row r="83" spans="1:29" x14ac:dyDescent="0.25">
      <c r="A83">
        <v>270</v>
      </c>
      <c r="B83" t="s">
        <v>90</v>
      </c>
      <c r="C83" s="1">
        <v>1798.3</v>
      </c>
      <c r="D83" s="1">
        <v>3246.7</v>
      </c>
      <c r="E83" s="1">
        <v>3524.5</v>
      </c>
      <c r="F83" s="1">
        <v>6653.6</v>
      </c>
      <c r="G83" s="1">
        <v>19946.3</v>
      </c>
      <c r="H83" s="1">
        <v>18039.5</v>
      </c>
      <c r="I83" s="1">
        <v>30357.5</v>
      </c>
      <c r="J83" s="1">
        <v>39646.300000000003</v>
      </c>
      <c r="K83" s="1">
        <v>37872</v>
      </c>
      <c r="L83" s="1">
        <v>37110</v>
      </c>
      <c r="M83" s="1">
        <v>49319</v>
      </c>
      <c r="N83" s="1">
        <v>45500</v>
      </c>
      <c r="O83" s="1">
        <v>41400</v>
      </c>
      <c r="P83" s="1">
        <v>54294</v>
      </c>
      <c r="Q83" s="1">
        <v>44955</v>
      </c>
      <c r="R83" s="1">
        <v>0</v>
      </c>
      <c r="S83" s="1">
        <v>0</v>
      </c>
      <c r="U83" t="s">
        <v>404</v>
      </c>
      <c r="V83" s="11">
        <v>80122</v>
      </c>
      <c r="W83" s="11">
        <v>94440</v>
      </c>
      <c r="X83" s="11">
        <v>125600</v>
      </c>
      <c r="Y83" s="11">
        <v>107900</v>
      </c>
      <c r="Z83" s="11">
        <v>151205</v>
      </c>
      <c r="AA83" s="11">
        <v>126190</v>
      </c>
      <c r="AB83" s="11">
        <v>93936</v>
      </c>
      <c r="AC83" s="11">
        <v>97501</v>
      </c>
    </row>
    <row r="84" spans="1:29" x14ac:dyDescent="0.25">
      <c r="A84">
        <v>280</v>
      </c>
      <c r="B84" t="s">
        <v>91</v>
      </c>
      <c r="C84" s="1">
        <v>0</v>
      </c>
      <c r="D84" s="1">
        <v>0</v>
      </c>
      <c r="E84" s="1">
        <v>0</v>
      </c>
      <c r="F84" s="1">
        <v>228.8</v>
      </c>
      <c r="G84" s="1">
        <v>1434.3</v>
      </c>
      <c r="H84" s="1">
        <v>6031.9</v>
      </c>
      <c r="I84" s="1">
        <v>17045.5</v>
      </c>
      <c r="J84" s="1">
        <v>27306.899999999998</v>
      </c>
      <c r="K84" s="1">
        <v>42351</v>
      </c>
      <c r="L84" s="1">
        <v>71458</v>
      </c>
      <c r="M84" s="1">
        <v>114055</v>
      </c>
      <c r="N84" s="1">
        <v>181300</v>
      </c>
      <c r="O84" s="1">
        <v>212000</v>
      </c>
      <c r="P84" s="1">
        <v>277766</v>
      </c>
      <c r="Q84" s="1">
        <v>304603</v>
      </c>
      <c r="R84" s="1">
        <v>293565</v>
      </c>
      <c r="S84" s="1">
        <v>321876</v>
      </c>
      <c r="U84" t="s">
        <v>405</v>
      </c>
      <c r="V84" s="11">
        <v>11094</v>
      </c>
      <c r="W84" s="11">
        <v>21612</v>
      </c>
      <c r="X84" s="11">
        <v>21200</v>
      </c>
      <c r="Y84" s="11">
        <v>50200</v>
      </c>
      <c r="Z84" s="11">
        <v>58875</v>
      </c>
      <c r="AA84" s="11">
        <v>94596</v>
      </c>
      <c r="AB84" s="11">
        <v>79693</v>
      </c>
      <c r="AC84" s="11">
        <v>83382</v>
      </c>
    </row>
    <row r="85" spans="1:29" x14ac:dyDescent="0.25">
      <c r="A85">
        <v>290</v>
      </c>
      <c r="B85" t="s">
        <v>92</v>
      </c>
      <c r="C85" s="1">
        <v>236659.5</v>
      </c>
      <c r="D85" s="1">
        <v>379986.2</v>
      </c>
      <c r="E85" s="1">
        <v>509023.39999999997</v>
      </c>
      <c r="F85" s="1">
        <v>707925.60000000009</v>
      </c>
      <c r="G85" s="1">
        <v>1370722.8</v>
      </c>
      <c r="H85" s="1">
        <v>2009792.6</v>
      </c>
      <c r="I85" s="1">
        <v>2310526.9000000004</v>
      </c>
      <c r="J85" s="1">
        <v>3129126.2</v>
      </c>
      <c r="K85" s="1">
        <v>3245945</v>
      </c>
      <c r="L85" s="1">
        <v>4497266</v>
      </c>
      <c r="M85" s="1">
        <v>5117240</v>
      </c>
      <c r="N85" s="1">
        <v>5399100</v>
      </c>
      <c r="O85" s="1">
        <v>9517700</v>
      </c>
      <c r="P85" s="1">
        <v>14031032</v>
      </c>
      <c r="Q85" s="1">
        <v>18479057</v>
      </c>
      <c r="R85" s="1">
        <v>20726442</v>
      </c>
      <c r="S85" s="1">
        <v>22543230</v>
      </c>
      <c r="U85" t="s">
        <v>406</v>
      </c>
      <c r="V85" s="11">
        <v>2098</v>
      </c>
      <c r="W85" s="11">
        <v>3388</v>
      </c>
      <c r="X85" s="11">
        <v>1500</v>
      </c>
      <c r="Y85" s="11">
        <v>10500</v>
      </c>
      <c r="Z85" s="11">
        <v>22543</v>
      </c>
      <c r="AA85" s="11">
        <v>174599</v>
      </c>
      <c r="AB85" s="11">
        <v>206670</v>
      </c>
      <c r="AC85" s="11">
        <v>247948</v>
      </c>
    </row>
    <row r="86" spans="1:29" x14ac:dyDescent="0.25">
      <c r="A86" t="s">
        <v>93</v>
      </c>
      <c r="U86" t="s">
        <v>407</v>
      </c>
      <c r="V86" s="11">
        <v>10026</v>
      </c>
      <c r="W86" s="11">
        <v>19326</v>
      </c>
      <c r="X86" s="11">
        <v>71400</v>
      </c>
      <c r="Y86" s="11">
        <v>105300</v>
      </c>
      <c r="Z86" s="11">
        <v>172896</v>
      </c>
      <c r="AA86" s="11">
        <v>133595</v>
      </c>
      <c r="AB86" s="11">
        <v>28706</v>
      </c>
      <c r="AC86" s="11">
        <v>24968</v>
      </c>
    </row>
    <row r="87" spans="1:29" x14ac:dyDescent="0.25">
      <c r="A87">
        <v>300</v>
      </c>
      <c r="B87" t="s">
        <v>94</v>
      </c>
      <c r="C87" s="1">
        <v>2805.8</v>
      </c>
      <c r="D87" s="1">
        <v>4918.3</v>
      </c>
      <c r="E87" s="1">
        <v>6719.8</v>
      </c>
      <c r="F87" s="1">
        <v>11409.2</v>
      </c>
      <c r="G87" s="1">
        <v>20426.399999999998</v>
      </c>
      <c r="H87" s="1">
        <v>33921.699999999997</v>
      </c>
      <c r="I87" s="1">
        <v>34462.400000000001</v>
      </c>
      <c r="J87" s="1">
        <v>46156.9</v>
      </c>
      <c r="K87" s="1">
        <v>104196</v>
      </c>
      <c r="L87" s="1">
        <v>140082</v>
      </c>
      <c r="M87" s="1">
        <v>193252</v>
      </c>
      <c r="N87" s="1">
        <v>22900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U87" t="s">
        <v>408</v>
      </c>
      <c r="V87" s="11">
        <v>4293</v>
      </c>
      <c r="W87" s="11">
        <v>15443</v>
      </c>
      <c r="X87" s="11">
        <v>32800</v>
      </c>
      <c r="Y87" s="11">
        <v>100800</v>
      </c>
      <c r="Z87" s="11">
        <v>203183</v>
      </c>
      <c r="AA87" s="11">
        <v>194410</v>
      </c>
      <c r="AB87" s="11">
        <v>209881</v>
      </c>
      <c r="AC87" s="11">
        <v>223803</v>
      </c>
    </row>
    <row r="88" spans="1:29" x14ac:dyDescent="0.25">
      <c r="A88">
        <v>301</v>
      </c>
      <c r="B88" t="s">
        <v>95</v>
      </c>
      <c r="C88" s="1">
        <v>0</v>
      </c>
      <c r="D88" s="1">
        <v>0</v>
      </c>
      <c r="E88" s="1">
        <v>611.5</v>
      </c>
      <c r="F88" s="20">
        <v>1177.75</v>
      </c>
      <c r="G88" s="1">
        <v>1744</v>
      </c>
      <c r="H88" s="1">
        <v>1854.8</v>
      </c>
      <c r="I88" s="1">
        <v>2594.1999999999998</v>
      </c>
      <c r="J88" s="1">
        <v>1715.6999999999998</v>
      </c>
      <c r="K88" s="1">
        <v>35483</v>
      </c>
      <c r="L88" s="1">
        <v>15299</v>
      </c>
      <c r="M88" s="1">
        <v>46833</v>
      </c>
      <c r="N88" s="1">
        <v>175900</v>
      </c>
      <c r="O88" s="1">
        <v>182100</v>
      </c>
      <c r="P88" s="1">
        <v>181070</v>
      </c>
      <c r="Q88" s="1">
        <v>271653</v>
      </c>
      <c r="R88" s="1">
        <v>233646</v>
      </c>
      <c r="S88" s="1">
        <v>206884</v>
      </c>
      <c r="U88" t="s">
        <v>409</v>
      </c>
      <c r="V88" s="11">
        <v>0</v>
      </c>
      <c r="W88" s="11">
        <v>0</v>
      </c>
      <c r="X88" s="11">
        <v>8800</v>
      </c>
      <c r="Y88" s="11">
        <v>12900</v>
      </c>
      <c r="Z88" s="11">
        <v>16322</v>
      </c>
      <c r="AA88" s="11">
        <v>23532</v>
      </c>
      <c r="AB88" s="11">
        <v>22829</v>
      </c>
      <c r="AC88" s="11">
        <v>26474</v>
      </c>
    </row>
    <row r="89" spans="1:29" x14ac:dyDescent="0.25">
      <c r="A89">
        <v>302</v>
      </c>
      <c r="B89" t="s">
        <v>96</v>
      </c>
      <c r="C89" s="1">
        <v>0</v>
      </c>
      <c r="D89" s="1">
        <v>0</v>
      </c>
      <c r="E89" s="1">
        <v>0</v>
      </c>
      <c r="F89" s="1">
        <v>102</v>
      </c>
      <c r="G89" s="1">
        <v>828.7</v>
      </c>
      <c r="H89" s="1">
        <v>4505.0999999999995</v>
      </c>
      <c r="I89" s="1">
        <v>12601.800000000001</v>
      </c>
      <c r="J89" s="1">
        <v>23855.599999999999</v>
      </c>
      <c r="K89" s="1">
        <v>40496</v>
      </c>
      <c r="L89" s="1">
        <v>42941</v>
      </c>
      <c r="M89" s="1">
        <v>130580</v>
      </c>
      <c r="N89" s="1">
        <v>318700</v>
      </c>
      <c r="O89" s="1">
        <v>584900</v>
      </c>
      <c r="P89" s="1">
        <v>498587</v>
      </c>
      <c r="Q89" s="1">
        <v>1085524</v>
      </c>
      <c r="R89" s="1">
        <v>1406093</v>
      </c>
      <c r="S89" s="1">
        <v>1608025</v>
      </c>
      <c r="U89" t="s">
        <v>410</v>
      </c>
      <c r="V89" s="11">
        <v>18629</v>
      </c>
      <c r="W89" s="11">
        <v>21529</v>
      </c>
      <c r="X89" s="11">
        <v>23500</v>
      </c>
      <c r="Y89" s="11">
        <v>21900</v>
      </c>
      <c r="Z89" s="11">
        <v>24211</v>
      </c>
      <c r="AA89" s="11">
        <v>38718</v>
      </c>
      <c r="AB89" s="11">
        <v>67254</v>
      </c>
      <c r="AC89" s="11">
        <v>47512</v>
      </c>
    </row>
    <row r="90" spans="1:29" x14ac:dyDescent="0.25">
      <c r="A90">
        <v>304</v>
      </c>
      <c r="B90" t="s">
        <v>97</v>
      </c>
      <c r="C90" s="1">
        <v>783</v>
      </c>
      <c r="D90" s="1">
        <v>1304</v>
      </c>
      <c r="E90" s="1">
        <v>2910.6</v>
      </c>
      <c r="F90" s="1">
        <v>5376.5</v>
      </c>
      <c r="G90" s="1">
        <v>7648.3</v>
      </c>
      <c r="H90" s="1">
        <v>10313.1</v>
      </c>
      <c r="I90" s="1">
        <v>11455.5</v>
      </c>
      <c r="J90" s="1">
        <v>9778.7999999999993</v>
      </c>
      <c r="K90" s="1">
        <v>5447</v>
      </c>
      <c r="L90" s="1">
        <v>7934</v>
      </c>
      <c r="M90" s="1">
        <v>7373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U90" t="s">
        <v>411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32263</v>
      </c>
      <c r="AB90" s="11">
        <v>35949</v>
      </c>
      <c r="AC90" s="11">
        <v>45093</v>
      </c>
    </row>
    <row r="91" spans="1:29" x14ac:dyDescent="0.25">
      <c r="A91">
        <v>305</v>
      </c>
      <c r="B91" t="s">
        <v>98</v>
      </c>
      <c r="C91" s="1">
        <v>404.3</v>
      </c>
      <c r="D91" s="1">
        <v>978.2</v>
      </c>
      <c r="E91" s="1">
        <v>950.5</v>
      </c>
      <c r="F91" s="1">
        <v>1356.5</v>
      </c>
      <c r="G91" s="1">
        <v>5118.0999999999995</v>
      </c>
      <c r="H91" s="1">
        <v>6571</v>
      </c>
      <c r="I91" s="1">
        <v>21149.100000000002</v>
      </c>
      <c r="J91" s="1">
        <v>36928.400000000001</v>
      </c>
      <c r="K91" s="20">
        <v>52563.199999999997</v>
      </c>
      <c r="L91" s="1">
        <v>68198</v>
      </c>
      <c r="M91" s="1">
        <v>192168</v>
      </c>
      <c r="N91" s="1">
        <v>362300</v>
      </c>
      <c r="O91" s="1">
        <v>626200</v>
      </c>
      <c r="P91" s="1">
        <v>620543</v>
      </c>
      <c r="Q91" s="1">
        <v>524571</v>
      </c>
      <c r="R91" s="1">
        <v>518614</v>
      </c>
      <c r="S91" s="1">
        <v>430230</v>
      </c>
      <c r="U91" t="s">
        <v>412</v>
      </c>
      <c r="V91" s="11">
        <v>0</v>
      </c>
      <c r="W91" s="11">
        <v>0</v>
      </c>
      <c r="X91" s="11">
        <v>38900</v>
      </c>
      <c r="Y91" s="11">
        <v>58900</v>
      </c>
      <c r="Z91" s="11">
        <v>71476</v>
      </c>
      <c r="AA91" s="11">
        <v>22337</v>
      </c>
      <c r="AB91" s="11">
        <v>27336</v>
      </c>
      <c r="AC91" s="11">
        <v>27003</v>
      </c>
    </row>
    <row r="92" spans="1:29" x14ac:dyDescent="0.25">
      <c r="A92">
        <v>310</v>
      </c>
      <c r="B92" t="s">
        <v>99</v>
      </c>
      <c r="C92" s="1">
        <v>2230.5</v>
      </c>
      <c r="D92" s="1">
        <v>17329.400000000001</v>
      </c>
      <c r="E92" s="1">
        <v>32551.600000000002</v>
      </c>
      <c r="F92" s="1">
        <v>65452.3</v>
      </c>
      <c r="G92" s="1">
        <v>218258.8</v>
      </c>
      <c r="H92" s="1">
        <v>421709.7</v>
      </c>
      <c r="I92" s="1">
        <v>530676.6</v>
      </c>
      <c r="J92" s="1">
        <v>614798.6</v>
      </c>
      <c r="K92" s="1">
        <v>920660</v>
      </c>
      <c r="L92" s="1">
        <v>780613</v>
      </c>
      <c r="M92" s="1">
        <v>1432159</v>
      </c>
      <c r="N92" s="1">
        <v>2161200</v>
      </c>
      <c r="O92" s="1">
        <v>2353900</v>
      </c>
      <c r="P92" s="1">
        <v>2330034</v>
      </c>
      <c r="Q92" s="1">
        <v>2120587</v>
      </c>
      <c r="R92" s="1">
        <v>1693717</v>
      </c>
      <c r="S92" s="1">
        <v>1491204</v>
      </c>
      <c r="U92" t="s">
        <v>413</v>
      </c>
      <c r="V92" s="11">
        <v>0</v>
      </c>
      <c r="W92" s="11">
        <v>0</v>
      </c>
      <c r="X92" s="11">
        <v>73200</v>
      </c>
      <c r="Y92" s="11">
        <v>82200</v>
      </c>
      <c r="Z92" s="11">
        <v>88118</v>
      </c>
      <c r="AA92" s="11">
        <v>106986</v>
      </c>
      <c r="AB92" s="11">
        <v>81852</v>
      </c>
      <c r="AC92" s="11">
        <v>85990</v>
      </c>
    </row>
    <row r="93" spans="1:29" x14ac:dyDescent="0.25">
      <c r="A93">
        <v>320</v>
      </c>
      <c r="B93" t="s">
        <v>100</v>
      </c>
      <c r="C93" s="1">
        <v>112.2</v>
      </c>
      <c r="D93" s="1">
        <v>600.9</v>
      </c>
      <c r="E93" s="1">
        <v>663.7</v>
      </c>
      <c r="F93" s="1">
        <v>2480.1999999999998</v>
      </c>
      <c r="G93" s="1">
        <v>25900</v>
      </c>
      <c r="H93" s="1">
        <v>42848.5</v>
      </c>
      <c r="I93" s="1">
        <v>84521.8</v>
      </c>
      <c r="J93" s="1">
        <v>110838.5</v>
      </c>
      <c r="K93" s="20">
        <v>179174.25</v>
      </c>
      <c r="L93" s="1">
        <v>247510</v>
      </c>
      <c r="M93" s="1">
        <v>842016</v>
      </c>
      <c r="N93" s="1">
        <v>1433400</v>
      </c>
      <c r="O93" s="1">
        <v>2676600</v>
      </c>
      <c r="P93" s="1">
        <v>4049868</v>
      </c>
      <c r="Q93" s="1">
        <v>4331868</v>
      </c>
      <c r="R93" s="1">
        <v>5097894</v>
      </c>
      <c r="S93" s="1">
        <v>4903985</v>
      </c>
      <c r="U93" t="s">
        <v>414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17393</v>
      </c>
      <c r="AB93" s="11">
        <v>20008</v>
      </c>
      <c r="AC93" s="11">
        <v>28053</v>
      </c>
    </row>
    <row r="94" spans="1:29" x14ac:dyDescent="0.25">
      <c r="A94">
        <v>321</v>
      </c>
      <c r="B94" t="s">
        <v>101</v>
      </c>
      <c r="C94" s="1">
        <v>1236.7</v>
      </c>
      <c r="D94" s="1">
        <v>2252.8000000000002</v>
      </c>
      <c r="E94" s="1">
        <v>1726.7</v>
      </c>
      <c r="F94" s="1">
        <v>3804.2</v>
      </c>
      <c r="G94" s="1">
        <v>21721.7</v>
      </c>
      <c r="H94" s="1">
        <v>36468.199999999997</v>
      </c>
      <c r="I94" s="1">
        <v>32975.300000000003</v>
      </c>
      <c r="J94" s="1">
        <v>43521.5</v>
      </c>
      <c r="K94" s="1">
        <v>40998</v>
      </c>
      <c r="L94" s="1">
        <v>22289</v>
      </c>
      <c r="M94" s="1">
        <v>40438</v>
      </c>
      <c r="N94" s="1">
        <v>64400</v>
      </c>
      <c r="O94" s="1">
        <v>103200</v>
      </c>
      <c r="P94" s="1">
        <v>187734</v>
      </c>
      <c r="Q94" s="1">
        <v>256842</v>
      </c>
      <c r="R94" s="1">
        <v>289596</v>
      </c>
      <c r="S94" s="1">
        <v>214184</v>
      </c>
      <c r="U94" t="s">
        <v>415</v>
      </c>
      <c r="V94" s="11">
        <v>117674</v>
      </c>
      <c r="W94" s="11">
        <v>301911</v>
      </c>
      <c r="X94" s="11">
        <v>44200</v>
      </c>
      <c r="Y94" s="11">
        <v>753400</v>
      </c>
      <c r="Z94" s="11">
        <v>1118777</v>
      </c>
      <c r="AA94" s="11">
        <v>195403</v>
      </c>
      <c r="AB94" s="11">
        <v>232228</v>
      </c>
      <c r="AC94" s="11">
        <v>299566</v>
      </c>
    </row>
    <row r="95" spans="1:29" x14ac:dyDescent="0.25">
      <c r="A95">
        <v>322</v>
      </c>
      <c r="B95" t="s">
        <v>102</v>
      </c>
      <c r="C95" s="1">
        <v>0</v>
      </c>
      <c r="D95" s="1">
        <v>0</v>
      </c>
      <c r="E95" s="1">
        <v>104.7</v>
      </c>
      <c r="F95" s="1">
        <v>304.60000000000002</v>
      </c>
      <c r="G95" s="1">
        <v>801</v>
      </c>
      <c r="H95" s="1">
        <v>932.2</v>
      </c>
      <c r="I95" s="1">
        <v>3275.4</v>
      </c>
      <c r="J95" s="1">
        <v>2334.1</v>
      </c>
      <c r="K95" s="20">
        <v>18708.05</v>
      </c>
      <c r="L95" s="1">
        <v>35082</v>
      </c>
      <c r="M95" s="1">
        <v>65174</v>
      </c>
      <c r="N95" s="1">
        <v>67300</v>
      </c>
      <c r="O95" s="1">
        <v>113700</v>
      </c>
      <c r="P95" s="1">
        <v>229667</v>
      </c>
      <c r="Q95" s="1">
        <v>296839</v>
      </c>
      <c r="R95" s="1">
        <v>324045</v>
      </c>
      <c r="S95" s="1">
        <v>333743</v>
      </c>
      <c r="U95" t="s">
        <v>416</v>
      </c>
      <c r="V95" s="11">
        <v>118584</v>
      </c>
      <c r="W95" s="11">
        <v>358028</v>
      </c>
      <c r="X95" s="11">
        <v>917700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</row>
    <row r="96" spans="1:29" x14ac:dyDescent="0.25">
      <c r="A96">
        <v>325</v>
      </c>
      <c r="B96" t="s">
        <v>103</v>
      </c>
      <c r="C96" s="1">
        <v>0</v>
      </c>
      <c r="D96" s="1">
        <v>290.3</v>
      </c>
      <c r="E96" s="1">
        <v>600.70000000000005</v>
      </c>
      <c r="F96" s="1">
        <v>1242.7</v>
      </c>
      <c r="G96" s="1">
        <v>11556.099999999999</v>
      </c>
      <c r="H96" s="1">
        <v>18514.900000000001</v>
      </c>
      <c r="I96" s="1">
        <v>25312.800000000003</v>
      </c>
      <c r="J96" s="1">
        <v>22364.6</v>
      </c>
      <c r="K96" s="1">
        <v>24534</v>
      </c>
      <c r="L96" s="1">
        <v>20076</v>
      </c>
      <c r="M96" s="1">
        <v>8573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U96" t="s">
        <v>417</v>
      </c>
      <c r="V96" s="11">
        <v>0</v>
      </c>
      <c r="W96" s="11">
        <v>0</v>
      </c>
      <c r="X96" s="11">
        <v>128100</v>
      </c>
      <c r="Y96" s="11">
        <v>217200</v>
      </c>
      <c r="Z96" s="11">
        <v>268506</v>
      </c>
      <c r="AA96" s="11">
        <v>677932</v>
      </c>
      <c r="AB96" s="11">
        <v>843347</v>
      </c>
      <c r="AC96" s="11">
        <v>974397</v>
      </c>
    </row>
    <row r="97" spans="1:29" x14ac:dyDescent="0.25">
      <c r="A97">
        <v>335</v>
      </c>
      <c r="B97" t="s">
        <v>104</v>
      </c>
      <c r="C97" s="1">
        <v>699.4</v>
      </c>
      <c r="D97" s="1">
        <v>1839.6</v>
      </c>
      <c r="E97" s="1">
        <v>2182.5</v>
      </c>
      <c r="F97" s="1">
        <v>7935.4</v>
      </c>
      <c r="G97" s="1">
        <v>27592.300000000003</v>
      </c>
      <c r="H97" s="1">
        <v>83285.099999999991</v>
      </c>
      <c r="I97" s="1">
        <v>96826.4</v>
      </c>
      <c r="J97" s="1">
        <v>117859.7</v>
      </c>
      <c r="K97" s="1">
        <v>124535</v>
      </c>
      <c r="L97" s="1">
        <v>172531</v>
      </c>
      <c r="M97" s="1">
        <v>237767</v>
      </c>
      <c r="N97" s="1">
        <v>292800</v>
      </c>
      <c r="O97" s="1">
        <v>293000</v>
      </c>
      <c r="P97" s="1">
        <v>375009</v>
      </c>
      <c r="Q97" s="1">
        <v>407212</v>
      </c>
      <c r="R97" s="1">
        <v>370332</v>
      </c>
      <c r="S97" s="1">
        <v>394416</v>
      </c>
      <c r="U97" t="s">
        <v>418</v>
      </c>
      <c r="V97" s="11">
        <v>87329</v>
      </c>
      <c r="W97" s="11">
        <v>132744</v>
      </c>
      <c r="X97" s="11">
        <v>281800</v>
      </c>
      <c r="Y97" s="11">
        <v>543000</v>
      </c>
      <c r="Z97" s="11">
        <v>748963</v>
      </c>
      <c r="AA97" s="11">
        <v>725651</v>
      </c>
      <c r="AB97" s="11">
        <v>1203579</v>
      </c>
      <c r="AC97" s="11">
        <v>1307221</v>
      </c>
    </row>
    <row r="98" spans="1:29" x14ac:dyDescent="0.25">
      <c r="A98">
        <v>340</v>
      </c>
      <c r="B98" t="s">
        <v>105</v>
      </c>
      <c r="C98" s="1">
        <v>414.4</v>
      </c>
      <c r="D98" s="1">
        <v>1199.5999999999999</v>
      </c>
      <c r="E98" s="1">
        <v>9148.2000000000007</v>
      </c>
      <c r="F98" s="1">
        <v>16739.099999999999</v>
      </c>
      <c r="G98" s="1">
        <v>65675.600000000006</v>
      </c>
      <c r="H98" s="1">
        <v>94283.5</v>
      </c>
      <c r="I98" s="1">
        <v>78995.3</v>
      </c>
      <c r="J98" s="1">
        <v>92126</v>
      </c>
      <c r="K98" s="1">
        <v>62157</v>
      </c>
      <c r="L98" s="1">
        <v>68942</v>
      </c>
      <c r="M98" s="1">
        <v>95610</v>
      </c>
      <c r="N98" s="1">
        <v>93500</v>
      </c>
      <c r="O98" s="1">
        <v>122100</v>
      </c>
      <c r="P98" s="1">
        <v>181382</v>
      </c>
      <c r="Q98" s="1">
        <v>249849</v>
      </c>
      <c r="R98" s="1">
        <v>379333</v>
      </c>
      <c r="S98" s="1">
        <v>279161</v>
      </c>
      <c r="U98" t="s">
        <v>419</v>
      </c>
      <c r="V98" s="11">
        <v>0</v>
      </c>
      <c r="W98" s="11">
        <v>0</v>
      </c>
      <c r="X98" s="11">
        <v>23100</v>
      </c>
      <c r="Y98" s="11">
        <v>81100</v>
      </c>
      <c r="Z98" s="11">
        <v>60542</v>
      </c>
      <c r="AA98" s="11">
        <v>322463</v>
      </c>
      <c r="AB98" s="11">
        <v>118125</v>
      </c>
      <c r="AC98" s="11">
        <v>115930</v>
      </c>
    </row>
    <row r="99" spans="1:29" x14ac:dyDescent="0.25">
      <c r="A99">
        <v>341</v>
      </c>
      <c r="B99" t="s">
        <v>106</v>
      </c>
      <c r="C99" s="1">
        <v>0</v>
      </c>
      <c r="D99" s="1">
        <v>0</v>
      </c>
      <c r="E99" s="1">
        <v>0</v>
      </c>
      <c r="F99" s="1">
        <v>0</v>
      </c>
      <c r="G99" s="1">
        <v>206.7</v>
      </c>
      <c r="H99" s="1">
        <v>932.2</v>
      </c>
      <c r="I99" s="1">
        <v>15507.9</v>
      </c>
      <c r="J99" s="1">
        <v>36355.800000000003</v>
      </c>
      <c r="K99" s="1">
        <v>77281</v>
      </c>
      <c r="L99" s="1">
        <v>157421</v>
      </c>
      <c r="M99" s="1">
        <v>490145</v>
      </c>
      <c r="N99" s="1">
        <v>801000</v>
      </c>
      <c r="O99" s="1">
        <v>1131700</v>
      </c>
      <c r="P99" s="1">
        <v>1708754</v>
      </c>
      <c r="Q99" s="1">
        <v>1236110</v>
      </c>
      <c r="R99" s="1">
        <v>781148</v>
      </c>
      <c r="S99" s="1">
        <v>653591</v>
      </c>
      <c r="U99" t="s">
        <v>420</v>
      </c>
      <c r="V99" s="11">
        <v>178213</v>
      </c>
      <c r="W99" s="11">
        <v>220177</v>
      </c>
      <c r="X99" s="11">
        <v>238600</v>
      </c>
      <c r="Y99" s="11">
        <v>320100</v>
      </c>
      <c r="Z99" s="11">
        <v>367721</v>
      </c>
      <c r="AA99" s="11">
        <v>444166</v>
      </c>
      <c r="AB99" s="11">
        <v>492280</v>
      </c>
      <c r="AC99" s="11">
        <v>498439</v>
      </c>
    </row>
    <row r="100" spans="1:29" x14ac:dyDescent="0.25">
      <c r="A100">
        <v>342</v>
      </c>
      <c r="B100" t="s">
        <v>107</v>
      </c>
      <c r="C100" s="1">
        <v>0</v>
      </c>
      <c r="D100" s="1">
        <v>105.8</v>
      </c>
      <c r="E100" s="1">
        <v>1234.3</v>
      </c>
      <c r="F100" s="1">
        <v>4098.1000000000004</v>
      </c>
      <c r="G100" s="1">
        <v>38831.4</v>
      </c>
      <c r="H100" s="1">
        <v>81529.700000000012</v>
      </c>
      <c r="I100" s="1">
        <v>127338.5</v>
      </c>
      <c r="J100" s="1">
        <v>160602</v>
      </c>
      <c r="K100" s="1">
        <v>245302</v>
      </c>
      <c r="L100" s="1">
        <v>309189</v>
      </c>
      <c r="M100" s="1">
        <v>336148</v>
      </c>
      <c r="N100" s="1">
        <v>512400</v>
      </c>
      <c r="O100" s="1">
        <v>601200</v>
      </c>
      <c r="P100" s="1">
        <v>747368</v>
      </c>
      <c r="Q100" s="1">
        <v>845726</v>
      </c>
      <c r="R100" s="1">
        <v>754443</v>
      </c>
      <c r="S100" s="1">
        <v>777299</v>
      </c>
      <c r="U100" t="s">
        <v>421</v>
      </c>
      <c r="V100" s="11">
        <v>0</v>
      </c>
      <c r="W100" s="11">
        <v>0</v>
      </c>
      <c r="X100" s="11">
        <v>0</v>
      </c>
      <c r="Y100" s="11">
        <v>0</v>
      </c>
      <c r="Z100" s="11">
        <v>0</v>
      </c>
      <c r="AA100" s="11">
        <v>64903</v>
      </c>
      <c r="AB100" s="11">
        <v>57982</v>
      </c>
      <c r="AC100" s="11">
        <v>86386</v>
      </c>
    </row>
    <row r="101" spans="1:29" x14ac:dyDescent="0.25">
      <c r="A101">
        <v>350</v>
      </c>
      <c r="B101" t="s">
        <v>108</v>
      </c>
      <c r="C101" s="1">
        <v>0</v>
      </c>
      <c r="D101" s="1">
        <v>99.9</v>
      </c>
      <c r="E101" s="1">
        <v>417</v>
      </c>
      <c r="F101" s="1">
        <v>1458.7</v>
      </c>
      <c r="G101" s="1">
        <v>125838</v>
      </c>
      <c r="H101" s="1">
        <v>335721.3</v>
      </c>
      <c r="I101" s="1">
        <v>669118.69999999995</v>
      </c>
      <c r="J101" s="1">
        <v>1001639.4</v>
      </c>
      <c r="K101" s="1">
        <v>1173393</v>
      </c>
      <c r="L101" s="1">
        <v>1680694</v>
      </c>
      <c r="M101" s="1">
        <v>3952601</v>
      </c>
      <c r="N101" s="1">
        <v>5963000</v>
      </c>
      <c r="O101" s="1">
        <v>6077300</v>
      </c>
      <c r="P101" s="1">
        <v>5858652</v>
      </c>
      <c r="Q101" s="1">
        <v>5008060</v>
      </c>
      <c r="R101" s="1">
        <v>5078240</v>
      </c>
      <c r="S101" s="1">
        <v>4598265</v>
      </c>
      <c r="U101" t="s">
        <v>422</v>
      </c>
      <c r="V101" s="11">
        <v>45410</v>
      </c>
      <c r="W101" s="11">
        <v>68931</v>
      </c>
      <c r="X101" s="11">
        <v>45400</v>
      </c>
      <c r="Y101" s="11">
        <v>63700</v>
      </c>
      <c r="Z101" s="11">
        <v>120236</v>
      </c>
      <c r="AA101" s="11">
        <v>112561</v>
      </c>
      <c r="AB101" s="11">
        <v>104676</v>
      </c>
      <c r="AC101" s="11">
        <v>95078</v>
      </c>
    </row>
    <row r="102" spans="1:29" x14ac:dyDescent="0.25">
      <c r="A102">
        <v>360</v>
      </c>
      <c r="B102" t="s">
        <v>109</v>
      </c>
      <c r="C102" s="1">
        <v>96.3</v>
      </c>
      <c r="D102" s="20">
        <v>409.09999999999997</v>
      </c>
      <c r="E102" s="1">
        <v>721.9</v>
      </c>
      <c r="F102" s="1">
        <v>1510.4</v>
      </c>
      <c r="G102" s="1">
        <v>4132.2</v>
      </c>
      <c r="H102" s="1">
        <v>6705.5</v>
      </c>
      <c r="I102" s="1">
        <v>9105</v>
      </c>
      <c r="J102" s="1">
        <v>15516.1</v>
      </c>
      <c r="K102" s="1">
        <v>15476</v>
      </c>
      <c r="L102" s="1">
        <v>9044</v>
      </c>
      <c r="M102" s="1">
        <v>6274</v>
      </c>
      <c r="N102" s="1">
        <v>2900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U102" t="s">
        <v>423</v>
      </c>
      <c r="V102" s="11">
        <v>181560</v>
      </c>
      <c r="W102" s="11">
        <v>220741</v>
      </c>
      <c r="X102" s="11">
        <v>293100</v>
      </c>
      <c r="Y102" s="11">
        <v>563200</v>
      </c>
      <c r="Z102" s="11">
        <v>828965</v>
      </c>
      <c r="AA102" s="11">
        <v>996641</v>
      </c>
      <c r="AB102" s="11">
        <v>1153619</v>
      </c>
      <c r="AC102" s="11">
        <v>1268163</v>
      </c>
    </row>
    <row r="103" spans="1:29" x14ac:dyDescent="0.25">
      <c r="A103">
        <v>365</v>
      </c>
      <c r="B103" t="s">
        <v>110</v>
      </c>
      <c r="C103" s="1">
        <v>469.5</v>
      </c>
      <c r="D103" s="1">
        <v>1387.8</v>
      </c>
      <c r="E103" s="1">
        <v>7188.5</v>
      </c>
      <c r="F103" s="1">
        <v>17206.5</v>
      </c>
      <c r="G103" s="1">
        <v>48931</v>
      </c>
      <c r="H103" s="1">
        <v>68349.3</v>
      </c>
      <c r="I103" s="1">
        <v>79169.600000000006</v>
      </c>
      <c r="J103" s="1">
        <v>69342.5</v>
      </c>
      <c r="K103" s="1">
        <v>54819</v>
      </c>
      <c r="L103" s="1">
        <v>36443</v>
      </c>
      <c r="M103" s="1">
        <v>27580</v>
      </c>
      <c r="N103" s="1">
        <v>18800</v>
      </c>
      <c r="O103" s="1">
        <v>10900</v>
      </c>
      <c r="P103" s="1">
        <v>0</v>
      </c>
      <c r="Q103" s="1">
        <v>0</v>
      </c>
      <c r="R103" s="1">
        <v>0</v>
      </c>
      <c r="S103" s="1">
        <v>0</v>
      </c>
      <c r="U103" t="s">
        <v>424</v>
      </c>
      <c r="V103" s="11">
        <v>0</v>
      </c>
      <c r="W103" s="11">
        <v>0</v>
      </c>
      <c r="X103" s="11">
        <v>0</v>
      </c>
      <c r="Y103" s="11">
        <v>89200</v>
      </c>
      <c r="Z103" s="11">
        <v>293627</v>
      </c>
      <c r="AA103" s="11">
        <v>342142</v>
      </c>
      <c r="AB103" s="11">
        <v>463385</v>
      </c>
      <c r="AC103" s="11">
        <v>480371</v>
      </c>
    </row>
    <row r="104" spans="1:29" x14ac:dyDescent="0.25">
      <c r="A104">
        <v>370</v>
      </c>
      <c r="B104" t="s">
        <v>111</v>
      </c>
      <c r="C104" s="1">
        <v>0</v>
      </c>
      <c r="D104" s="1">
        <v>0</v>
      </c>
      <c r="E104" s="1">
        <v>0</v>
      </c>
      <c r="F104" s="1">
        <v>663.5</v>
      </c>
      <c r="G104" s="1">
        <v>24128.400000000001</v>
      </c>
      <c r="H104" s="1">
        <v>99095.5</v>
      </c>
      <c r="I104" s="1">
        <v>190386.7</v>
      </c>
      <c r="J104" s="1">
        <v>243037.4</v>
      </c>
      <c r="K104" s="1">
        <v>202241</v>
      </c>
      <c r="L104" s="1">
        <v>393692</v>
      </c>
      <c r="M104" s="1">
        <v>669767</v>
      </c>
      <c r="N104" s="1">
        <v>660800</v>
      </c>
      <c r="O104" s="1">
        <v>462300</v>
      </c>
      <c r="P104" s="1">
        <v>305826</v>
      </c>
      <c r="Q104" s="1">
        <v>220776</v>
      </c>
      <c r="R104" s="1">
        <v>122462</v>
      </c>
      <c r="S104" s="1">
        <v>93750</v>
      </c>
      <c r="U104" t="s">
        <v>425</v>
      </c>
      <c r="V104" s="11">
        <v>0</v>
      </c>
      <c r="W104" s="11">
        <v>0</v>
      </c>
      <c r="X104" s="11">
        <v>0</v>
      </c>
      <c r="Y104" s="11">
        <v>0</v>
      </c>
      <c r="Z104" s="11">
        <v>0</v>
      </c>
      <c r="AA104" s="11">
        <v>267700</v>
      </c>
      <c r="AB104" s="11">
        <v>266972</v>
      </c>
      <c r="AC104" s="11">
        <v>207677</v>
      </c>
    </row>
    <row r="105" spans="1:29" x14ac:dyDescent="0.25">
      <c r="A105">
        <v>380</v>
      </c>
      <c r="B105" t="s">
        <v>112</v>
      </c>
      <c r="C105" s="1">
        <v>1212.5999999999999</v>
      </c>
      <c r="D105" s="1">
        <v>4854</v>
      </c>
      <c r="E105" s="1">
        <v>10104.800000000001</v>
      </c>
      <c r="F105" s="1">
        <v>18382</v>
      </c>
      <c r="G105" s="1">
        <v>36903.4</v>
      </c>
      <c r="H105" s="1">
        <v>46008.700000000004</v>
      </c>
      <c r="I105" s="1">
        <v>53374.700000000004</v>
      </c>
      <c r="J105" s="1">
        <v>58458.9</v>
      </c>
      <c r="K105" s="1">
        <v>43316</v>
      </c>
      <c r="L105" s="1">
        <v>60924</v>
      </c>
      <c r="M105" s="1">
        <v>93141</v>
      </c>
      <c r="N105" s="1">
        <v>127300</v>
      </c>
      <c r="O105" s="1">
        <v>116300</v>
      </c>
      <c r="P105" s="1">
        <v>315219</v>
      </c>
      <c r="Q105" s="1">
        <v>418819</v>
      </c>
      <c r="R105" s="1">
        <v>235148</v>
      </c>
      <c r="S105" s="1">
        <v>248700</v>
      </c>
      <c r="U105" t="s">
        <v>426</v>
      </c>
      <c r="V105" s="11">
        <v>118035</v>
      </c>
      <c r="W105" s="11">
        <v>185655</v>
      </c>
      <c r="X105" s="11">
        <v>555100</v>
      </c>
      <c r="Y105" s="11">
        <v>736100</v>
      </c>
      <c r="Z105" s="11">
        <v>912428</v>
      </c>
      <c r="AA105" s="11">
        <v>1351677</v>
      </c>
      <c r="AB105" s="11">
        <v>1634161</v>
      </c>
      <c r="AC105" s="11">
        <v>1843402</v>
      </c>
    </row>
    <row r="106" spans="1:29" x14ac:dyDescent="0.25">
      <c r="A106">
        <v>390</v>
      </c>
      <c r="B106" t="s">
        <v>113</v>
      </c>
      <c r="C106" s="1">
        <v>3653.5</v>
      </c>
      <c r="D106" s="1">
        <v>9567.2999999999993</v>
      </c>
      <c r="E106" s="1">
        <v>67476.899999999994</v>
      </c>
      <c r="F106" s="1">
        <v>110762.4</v>
      </c>
      <c r="G106" s="1">
        <v>285553.60000000003</v>
      </c>
      <c r="H106" s="1">
        <v>669979.30000000005</v>
      </c>
      <c r="I106" s="1">
        <v>1280798.7</v>
      </c>
      <c r="J106" s="1">
        <v>1574940.6</v>
      </c>
      <c r="K106" s="1">
        <v>2054167</v>
      </c>
      <c r="L106" s="1">
        <v>3154604</v>
      </c>
      <c r="M106" s="1">
        <v>5791810</v>
      </c>
      <c r="N106" s="1">
        <v>7246500</v>
      </c>
      <c r="O106" s="1">
        <v>9105800</v>
      </c>
      <c r="P106" s="1">
        <v>10501478</v>
      </c>
      <c r="Q106" s="1">
        <v>12943790</v>
      </c>
      <c r="R106" s="1">
        <v>13829534</v>
      </c>
      <c r="S106" s="1">
        <v>14108512</v>
      </c>
      <c r="U106" t="s">
        <v>427</v>
      </c>
      <c r="V106" s="11">
        <v>0</v>
      </c>
      <c r="W106" s="11">
        <v>0</v>
      </c>
      <c r="X106" s="11">
        <v>190600</v>
      </c>
      <c r="Y106" s="11">
        <v>244200</v>
      </c>
      <c r="Z106" s="11">
        <v>335945</v>
      </c>
      <c r="AA106" s="11">
        <v>537514</v>
      </c>
      <c r="AB106" s="11">
        <v>735730</v>
      </c>
      <c r="AC106" s="11">
        <v>736384</v>
      </c>
    </row>
    <row r="107" spans="1:29" x14ac:dyDescent="0.25">
      <c r="A107" t="s">
        <v>114</v>
      </c>
      <c r="U107" t="s">
        <v>428</v>
      </c>
      <c r="V107" s="11">
        <v>1172517</v>
      </c>
      <c r="W107" s="11">
        <v>1348748</v>
      </c>
      <c r="X107" s="11">
        <v>1968600</v>
      </c>
      <c r="Y107" s="11">
        <v>2799600</v>
      </c>
      <c r="Z107" s="11">
        <v>3537315</v>
      </c>
      <c r="AA107" s="11">
        <v>3657015</v>
      </c>
      <c r="AB107" s="11">
        <v>4176173</v>
      </c>
      <c r="AC107" s="11">
        <v>4287786</v>
      </c>
    </row>
    <row r="108" spans="1:29" x14ac:dyDescent="0.25">
      <c r="A108">
        <v>400</v>
      </c>
      <c r="B108" t="s">
        <v>115</v>
      </c>
      <c r="C108" s="1">
        <v>0</v>
      </c>
      <c r="D108" s="1">
        <v>0</v>
      </c>
      <c r="E108" s="1">
        <v>717</v>
      </c>
      <c r="F108" s="1">
        <v>511.4</v>
      </c>
      <c r="G108" s="1">
        <v>4579.3999999999996</v>
      </c>
      <c r="H108" s="1">
        <v>6943.2999999999993</v>
      </c>
      <c r="I108" s="1">
        <v>16942.7</v>
      </c>
      <c r="J108" s="1">
        <v>37579.199999999997</v>
      </c>
      <c r="K108" s="1">
        <v>38053</v>
      </c>
      <c r="L108" s="1">
        <v>31119</v>
      </c>
      <c r="M108" s="1">
        <v>40913</v>
      </c>
      <c r="N108" s="1">
        <v>75100</v>
      </c>
      <c r="O108" s="1">
        <v>129200</v>
      </c>
      <c r="P108" s="1">
        <v>203312</v>
      </c>
      <c r="Q108" s="1">
        <v>238321</v>
      </c>
      <c r="R108" s="1">
        <v>272368</v>
      </c>
      <c r="S108" s="1">
        <v>196544</v>
      </c>
      <c r="U108" t="s">
        <v>429</v>
      </c>
      <c r="V108" s="11">
        <v>0</v>
      </c>
      <c r="W108" s="11">
        <v>637431</v>
      </c>
      <c r="X108" s="11">
        <v>1236000</v>
      </c>
      <c r="Y108" s="11">
        <v>973500</v>
      </c>
      <c r="Z108" s="11">
        <v>708073</v>
      </c>
      <c r="AA108" s="11">
        <v>892456</v>
      </c>
      <c r="AB108" s="11">
        <v>977495</v>
      </c>
      <c r="AC108" s="11">
        <v>950132</v>
      </c>
    </row>
    <row r="109" spans="1:29" x14ac:dyDescent="0.25">
      <c r="A109">
        <v>410</v>
      </c>
      <c r="B109" t="s">
        <v>116</v>
      </c>
      <c r="C109" s="1">
        <v>660.2</v>
      </c>
      <c r="D109" s="1">
        <v>1904</v>
      </c>
      <c r="E109" s="1">
        <v>1830.3</v>
      </c>
      <c r="F109" s="1">
        <v>2535.3000000000002</v>
      </c>
      <c r="G109" s="1">
        <v>2946.2</v>
      </c>
      <c r="H109" s="1">
        <v>3294</v>
      </c>
      <c r="I109" s="1">
        <v>5562.5</v>
      </c>
      <c r="J109" s="1">
        <v>4998.2</v>
      </c>
      <c r="K109" s="1">
        <v>8239</v>
      </c>
      <c r="L109" s="1">
        <v>16635</v>
      </c>
      <c r="M109" s="1">
        <v>4485</v>
      </c>
      <c r="N109" s="1">
        <v>7100</v>
      </c>
      <c r="O109" s="1">
        <v>8600</v>
      </c>
      <c r="P109" s="1">
        <v>9692</v>
      </c>
      <c r="Q109" s="1">
        <v>0</v>
      </c>
      <c r="R109" s="1">
        <v>0</v>
      </c>
      <c r="S109" s="1">
        <v>0</v>
      </c>
      <c r="U109" t="s">
        <v>430</v>
      </c>
      <c r="V109" s="11">
        <v>0</v>
      </c>
      <c r="W109" s="11">
        <v>0</v>
      </c>
      <c r="X109" s="11">
        <v>0</v>
      </c>
      <c r="Y109" s="11">
        <v>39200</v>
      </c>
      <c r="Z109" s="11">
        <v>72733</v>
      </c>
      <c r="AA109" s="11">
        <v>199074</v>
      </c>
      <c r="AB109" s="11">
        <v>283513</v>
      </c>
      <c r="AC109" s="11">
        <v>308704</v>
      </c>
    </row>
    <row r="110" spans="1:29" x14ac:dyDescent="0.25">
      <c r="A110">
        <v>420</v>
      </c>
      <c r="B110" t="s">
        <v>117</v>
      </c>
      <c r="C110" s="1">
        <v>0</v>
      </c>
      <c r="D110" s="1">
        <v>0</v>
      </c>
      <c r="E110" s="1">
        <v>0</v>
      </c>
      <c r="F110" s="1">
        <v>0</v>
      </c>
      <c r="G110" s="1">
        <v>616.9</v>
      </c>
      <c r="H110" s="1">
        <v>4589.3999999999996</v>
      </c>
      <c r="I110" s="1">
        <v>3810.1</v>
      </c>
      <c r="J110" s="1">
        <v>8167.9</v>
      </c>
      <c r="K110" s="1">
        <v>9740</v>
      </c>
      <c r="L110" s="1">
        <v>20020</v>
      </c>
      <c r="M110" s="1">
        <v>54778</v>
      </c>
      <c r="N110" s="1">
        <v>84000</v>
      </c>
      <c r="O110" s="1">
        <v>26100</v>
      </c>
      <c r="P110" s="1">
        <v>79401</v>
      </c>
      <c r="Q110" s="1">
        <v>92185</v>
      </c>
      <c r="R110" s="1">
        <v>115134</v>
      </c>
      <c r="S110" s="1">
        <v>98187</v>
      </c>
      <c r="U110" t="s">
        <v>431</v>
      </c>
      <c r="V110" s="11">
        <v>0</v>
      </c>
      <c r="W110" s="11">
        <v>204931</v>
      </c>
      <c r="X110" s="11">
        <v>268300</v>
      </c>
      <c r="Y110" s="11">
        <v>414600</v>
      </c>
      <c r="Z110" s="11">
        <v>718819</v>
      </c>
      <c r="AA110" s="11">
        <v>731176</v>
      </c>
      <c r="AB110" s="11">
        <v>1138115</v>
      </c>
      <c r="AC110" s="11">
        <v>1195962</v>
      </c>
    </row>
    <row r="111" spans="1:29" x14ac:dyDescent="0.25">
      <c r="A111">
        <v>430</v>
      </c>
      <c r="B111" t="s">
        <v>118</v>
      </c>
      <c r="C111" s="1">
        <v>11253.9</v>
      </c>
      <c r="D111" s="1">
        <v>22339.4</v>
      </c>
      <c r="E111" s="1">
        <v>35191</v>
      </c>
      <c r="F111" s="1">
        <v>56905.599999999999</v>
      </c>
      <c r="G111" s="1">
        <v>76473.7</v>
      </c>
      <c r="H111" s="1">
        <v>49811.4</v>
      </c>
      <c r="I111" s="1">
        <v>47566.299999999996</v>
      </c>
      <c r="J111" s="1">
        <v>56591.1</v>
      </c>
      <c r="K111" s="1">
        <v>58060</v>
      </c>
      <c r="L111" s="1">
        <v>24975</v>
      </c>
      <c r="M111" s="1">
        <v>76701</v>
      </c>
      <c r="N111" s="1">
        <v>205300</v>
      </c>
      <c r="O111" s="1">
        <v>344100</v>
      </c>
      <c r="P111" s="1">
        <v>311003</v>
      </c>
      <c r="Q111" s="1">
        <v>0</v>
      </c>
      <c r="R111" s="1">
        <v>0</v>
      </c>
      <c r="S111" s="1">
        <v>0</v>
      </c>
      <c r="U111" t="s">
        <v>432</v>
      </c>
      <c r="V111" s="11">
        <v>0</v>
      </c>
      <c r="W111" s="11">
        <v>0</v>
      </c>
      <c r="X111" s="11">
        <v>9200</v>
      </c>
      <c r="Y111" s="11">
        <v>17300</v>
      </c>
      <c r="Z111" s="11">
        <v>31831</v>
      </c>
      <c r="AA111" s="11">
        <v>42919</v>
      </c>
      <c r="AB111" s="11">
        <v>55085</v>
      </c>
      <c r="AC111" s="11">
        <v>58332</v>
      </c>
    </row>
    <row r="112" spans="1:29" x14ac:dyDescent="0.25">
      <c r="A112">
        <v>450</v>
      </c>
      <c r="B112" t="s">
        <v>119</v>
      </c>
      <c r="C112" s="1">
        <v>375.9</v>
      </c>
      <c r="D112" s="1">
        <v>1677</v>
      </c>
      <c r="E112" s="1">
        <v>12722.9</v>
      </c>
      <c r="F112" s="1">
        <v>13285.9</v>
      </c>
      <c r="G112" s="1">
        <v>68771.199999999997</v>
      </c>
      <c r="H112" s="1">
        <v>87105.3</v>
      </c>
      <c r="I112" s="1">
        <v>125009.1</v>
      </c>
      <c r="J112" s="1">
        <v>249733.6</v>
      </c>
      <c r="K112" s="1">
        <v>245799</v>
      </c>
      <c r="L112" s="1">
        <v>316202</v>
      </c>
      <c r="M112" s="1">
        <v>480803</v>
      </c>
      <c r="N112" s="1">
        <v>937400</v>
      </c>
      <c r="O112" s="1">
        <v>818900</v>
      </c>
      <c r="P112" s="1">
        <v>1175759</v>
      </c>
      <c r="Q112" s="1">
        <v>1252474</v>
      </c>
      <c r="R112" s="1">
        <v>1411073</v>
      </c>
      <c r="S112" s="1">
        <v>1566341</v>
      </c>
      <c r="U112" t="s">
        <v>433</v>
      </c>
      <c r="V112" s="11">
        <v>62394</v>
      </c>
      <c r="W112" s="11">
        <v>115946</v>
      </c>
      <c r="X112" s="11">
        <v>159000</v>
      </c>
      <c r="Y112" s="11">
        <v>223800</v>
      </c>
      <c r="Z112" s="11">
        <v>241905</v>
      </c>
      <c r="AA112" s="11">
        <v>220542</v>
      </c>
      <c r="AB112" s="11">
        <v>200536</v>
      </c>
      <c r="AC112" s="11">
        <v>215867</v>
      </c>
    </row>
    <row r="113" spans="1:29" x14ac:dyDescent="0.25">
      <c r="A113">
        <v>460</v>
      </c>
      <c r="B113" t="s">
        <v>120</v>
      </c>
      <c r="C113" s="1">
        <v>394.3</v>
      </c>
      <c r="D113" s="1">
        <v>892.1</v>
      </c>
      <c r="E113" s="1">
        <v>2108</v>
      </c>
      <c r="F113" s="1">
        <v>3187.3</v>
      </c>
      <c r="G113" s="1">
        <v>7545.2</v>
      </c>
      <c r="H113" s="1">
        <v>30685.399999999998</v>
      </c>
      <c r="I113" s="1">
        <v>31980</v>
      </c>
      <c r="J113" s="1">
        <v>41846</v>
      </c>
      <c r="K113" s="1">
        <v>56703</v>
      </c>
      <c r="L113" s="1">
        <v>103336</v>
      </c>
      <c r="M113" s="1">
        <v>276535</v>
      </c>
      <c r="N113" s="1">
        <v>271300</v>
      </c>
      <c r="O113" s="1">
        <v>151100</v>
      </c>
      <c r="P113" s="1">
        <v>142974</v>
      </c>
      <c r="Q113" s="1">
        <v>263787</v>
      </c>
      <c r="R113" s="1">
        <v>258684</v>
      </c>
      <c r="S113" s="1">
        <v>215346</v>
      </c>
      <c r="U113" t="s">
        <v>434</v>
      </c>
      <c r="V113" s="11">
        <v>0</v>
      </c>
      <c r="W113" s="11">
        <v>0</v>
      </c>
      <c r="X113" s="11">
        <v>0</v>
      </c>
      <c r="Y113" s="11">
        <v>0</v>
      </c>
      <c r="Z113" s="11">
        <v>0</v>
      </c>
      <c r="AA113" s="11">
        <v>70520</v>
      </c>
      <c r="AB113" s="11">
        <v>74832</v>
      </c>
      <c r="AC113" s="11">
        <v>66422</v>
      </c>
    </row>
    <row r="114" spans="1:29" x14ac:dyDescent="0.25">
      <c r="A114">
        <v>470</v>
      </c>
      <c r="B114" t="s">
        <v>121</v>
      </c>
      <c r="C114" s="1">
        <v>406.5</v>
      </c>
      <c r="D114" s="1">
        <v>2323.1</v>
      </c>
      <c r="E114" s="1">
        <v>9681.4</v>
      </c>
      <c r="F114" s="1">
        <v>13539</v>
      </c>
      <c r="G114" s="1">
        <v>56174.2</v>
      </c>
      <c r="H114" s="1">
        <v>125730.5</v>
      </c>
      <c r="I114" s="1">
        <v>125057.5</v>
      </c>
      <c r="J114" s="1">
        <v>186109.5</v>
      </c>
      <c r="K114" s="1">
        <v>119934</v>
      </c>
      <c r="L114" s="1">
        <v>160834</v>
      </c>
      <c r="M114" s="1">
        <v>238072</v>
      </c>
      <c r="N114" s="1">
        <v>318000</v>
      </c>
      <c r="O114" s="1">
        <v>786300</v>
      </c>
      <c r="P114" s="1">
        <v>934616</v>
      </c>
      <c r="Q114" s="1">
        <v>934616</v>
      </c>
      <c r="R114" s="1">
        <v>1072503</v>
      </c>
      <c r="S114" s="1">
        <v>1102715</v>
      </c>
      <c r="U114" t="s">
        <v>435</v>
      </c>
      <c r="V114" s="11">
        <v>0</v>
      </c>
      <c r="W114" s="11">
        <v>0</v>
      </c>
      <c r="X114" s="11">
        <v>201200</v>
      </c>
      <c r="Y114" s="11">
        <v>270100</v>
      </c>
      <c r="Z114" s="11">
        <v>817431</v>
      </c>
      <c r="AA114" s="11">
        <v>1144622</v>
      </c>
      <c r="AB114" s="11">
        <v>1368147</v>
      </c>
      <c r="AC114" s="11">
        <v>1349582</v>
      </c>
    </row>
    <row r="115" spans="1:29" x14ac:dyDescent="0.25">
      <c r="A115">
        <v>480</v>
      </c>
      <c r="B115" t="s">
        <v>122</v>
      </c>
      <c r="C115" s="1">
        <v>0</v>
      </c>
      <c r="D115" s="1">
        <v>0</v>
      </c>
      <c r="E115" s="1">
        <v>0</v>
      </c>
      <c r="F115" s="1">
        <v>0</v>
      </c>
      <c r="G115" s="1">
        <v>101.3</v>
      </c>
      <c r="H115" s="1">
        <v>8440.8000000000011</v>
      </c>
      <c r="I115" s="1">
        <v>17036.2</v>
      </c>
      <c r="J115" s="1">
        <v>35725.600000000006</v>
      </c>
      <c r="K115" s="1">
        <v>24537</v>
      </c>
      <c r="L115" s="1">
        <v>14519</v>
      </c>
      <c r="M115" s="1">
        <v>35745</v>
      </c>
      <c r="N115" s="1">
        <v>109000</v>
      </c>
      <c r="O115" s="1">
        <v>147100</v>
      </c>
      <c r="P115" s="1">
        <v>326050</v>
      </c>
      <c r="Q115" s="1">
        <v>675470</v>
      </c>
      <c r="R115" s="1">
        <v>721372</v>
      </c>
      <c r="S115" s="1">
        <v>686736</v>
      </c>
      <c r="U115" t="s">
        <v>436</v>
      </c>
      <c r="V115" s="11">
        <v>0</v>
      </c>
      <c r="W115" s="11">
        <v>0</v>
      </c>
      <c r="X115" s="11">
        <v>0</v>
      </c>
      <c r="Y115" s="11">
        <v>0</v>
      </c>
      <c r="Z115" s="11">
        <v>0</v>
      </c>
      <c r="AA115" s="11">
        <v>69238</v>
      </c>
      <c r="AB115" s="11">
        <v>129900</v>
      </c>
      <c r="AC115" s="11">
        <v>142713</v>
      </c>
    </row>
    <row r="116" spans="1:29" x14ac:dyDescent="0.25">
      <c r="A116">
        <v>490</v>
      </c>
      <c r="B116" t="s">
        <v>123</v>
      </c>
      <c r="C116" s="1">
        <v>104179</v>
      </c>
      <c r="D116" s="1">
        <v>171806.3</v>
      </c>
      <c r="E116" s="1">
        <v>232538.6</v>
      </c>
      <c r="F116" s="1">
        <v>406513.2</v>
      </c>
      <c r="G116" s="1">
        <v>1035728.1000000001</v>
      </c>
      <c r="H116" s="1">
        <v>1404069.7</v>
      </c>
      <c r="I116" s="1">
        <v>1677410.2</v>
      </c>
      <c r="J116" s="1">
        <v>2590617.2999999998</v>
      </c>
      <c r="K116" s="1">
        <v>2652418</v>
      </c>
      <c r="L116" s="1">
        <v>3552853</v>
      </c>
      <c r="M116" s="1">
        <v>5762665</v>
      </c>
      <c r="N116" s="1">
        <v>6521500</v>
      </c>
      <c r="O116" s="1">
        <v>6154100</v>
      </c>
      <c r="P116" s="1">
        <v>6923329</v>
      </c>
      <c r="Q116" s="1">
        <v>7941076</v>
      </c>
      <c r="R116" s="1">
        <v>7882418</v>
      </c>
      <c r="S116" s="1">
        <v>7853753</v>
      </c>
      <c r="U116" t="s">
        <v>437</v>
      </c>
      <c r="V116" s="11">
        <v>83262</v>
      </c>
      <c r="W116" s="11">
        <v>129722</v>
      </c>
      <c r="X116" s="11">
        <v>132800</v>
      </c>
      <c r="Y116" s="11">
        <v>183100</v>
      </c>
      <c r="Z116" s="11">
        <v>257225</v>
      </c>
      <c r="AA116" s="11">
        <v>292376</v>
      </c>
      <c r="AB116" s="11">
        <v>249177</v>
      </c>
      <c r="AC116" s="11">
        <v>262648</v>
      </c>
    </row>
    <row r="117" spans="1:29" x14ac:dyDescent="0.25">
      <c r="A117" t="s">
        <v>124</v>
      </c>
      <c r="U117" t="s">
        <v>438</v>
      </c>
      <c r="V117" s="11">
        <v>88691</v>
      </c>
      <c r="W117" s="11">
        <v>153923</v>
      </c>
      <c r="X117" s="11">
        <v>221800</v>
      </c>
      <c r="Y117" s="11">
        <v>394400</v>
      </c>
      <c r="Z117" s="11">
        <v>700052</v>
      </c>
      <c r="AA117" s="11">
        <v>905715</v>
      </c>
      <c r="AB117" s="11">
        <v>933839</v>
      </c>
      <c r="AC117" s="11">
        <v>1035662</v>
      </c>
    </row>
    <row r="118" spans="1:29" x14ac:dyDescent="0.25">
      <c r="A118">
        <v>500</v>
      </c>
      <c r="B118" t="s">
        <v>5</v>
      </c>
      <c r="C118" s="1">
        <v>14599.4</v>
      </c>
      <c r="D118" s="1">
        <v>18271.2</v>
      </c>
      <c r="E118" s="1">
        <v>25121.7</v>
      </c>
      <c r="F118" s="1">
        <v>37498.299999999996</v>
      </c>
      <c r="G118" s="1">
        <v>75141</v>
      </c>
      <c r="H118" s="1">
        <v>88957</v>
      </c>
      <c r="I118" s="1">
        <v>103791.6</v>
      </c>
      <c r="J118" s="1">
        <v>140190.70000000001</v>
      </c>
      <c r="K118" s="1">
        <v>150304</v>
      </c>
      <c r="L118" s="1">
        <v>121809</v>
      </c>
      <c r="M118" s="1">
        <v>137694</v>
      </c>
      <c r="N118" s="1">
        <v>147300</v>
      </c>
      <c r="O118" s="1">
        <v>157700</v>
      </c>
      <c r="P118" s="1">
        <v>201630</v>
      </c>
      <c r="Q118" s="1">
        <v>225037</v>
      </c>
      <c r="R118" s="1">
        <v>237010</v>
      </c>
      <c r="S118" s="1">
        <v>295402</v>
      </c>
      <c r="U118" t="s">
        <v>439</v>
      </c>
      <c r="V118" s="11">
        <v>17932</v>
      </c>
      <c r="W118" s="11">
        <v>18536</v>
      </c>
      <c r="X118" s="11">
        <v>25000</v>
      </c>
      <c r="Y118" s="11">
        <v>77200</v>
      </c>
      <c r="Z118" s="11">
        <v>126404</v>
      </c>
      <c r="AA118" s="11">
        <v>213631</v>
      </c>
      <c r="AB118" s="11">
        <v>236351</v>
      </c>
      <c r="AC118" s="11">
        <v>260626</v>
      </c>
    </row>
    <row r="119" spans="1:29" x14ac:dyDescent="0.25">
      <c r="A119">
        <v>501</v>
      </c>
      <c r="B119" t="s">
        <v>6</v>
      </c>
      <c r="C119" s="1">
        <v>97792.3</v>
      </c>
      <c r="D119" s="1">
        <v>112103.3</v>
      </c>
      <c r="E119" s="1">
        <v>134163.4</v>
      </c>
      <c r="F119" s="1">
        <v>178367.2</v>
      </c>
      <c r="G119" s="1">
        <v>219872.9</v>
      </c>
      <c r="H119" s="1">
        <v>239834.09999999998</v>
      </c>
      <c r="I119" s="1">
        <v>201503</v>
      </c>
      <c r="J119" s="1">
        <v>126292.4</v>
      </c>
      <c r="K119" s="1">
        <v>89617</v>
      </c>
      <c r="L119" s="1">
        <v>45906</v>
      </c>
      <c r="M119" s="1">
        <v>29379</v>
      </c>
      <c r="N119" s="1">
        <v>21600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U119" t="s">
        <v>440</v>
      </c>
      <c r="V119" s="11">
        <v>54841</v>
      </c>
      <c r="W119" s="11">
        <v>104105</v>
      </c>
      <c r="X119" s="11">
        <v>85900</v>
      </c>
      <c r="Y119" s="11">
        <v>73200</v>
      </c>
      <c r="Z119" s="11">
        <v>106420</v>
      </c>
      <c r="AA119" s="11">
        <v>275233</v>
      </c>
      <c r="AB119" s="11">
        <v>403264</v>
      </c>
      <c r="AC119" s="11">
        <v>431818</v>
      </c>
    </row>
    <row r="120" spans="1:29" x14ac:dyDescent="0.25">
      <c r="A120">
        <v>502</v>
      </c>
      <c r="B120" t="s">
        <v>9</v>
      </c>
      <c r="C120" s="1">
        <v>3522.6</v>
      </c>
      <c r="D120" s="1">
        <v>3656.2</v>
      </c>
      <c r="E120" s="1">
        <v>5996</v>
      </c>
      <c r="F120" s="1">
        <v>8924.9</v>
      </c>
      <c r="G120" s="1">
        <v>26534</v>
      </c>
      <c r="H120" s="1">
        <v>19916</v>
      </c>
      <c r="I120" s="1">
        <v>23322.6</v>
      </c>
      <c r="J120" s="1">
        <v>23730</v>
      </c>
      <c r="K120" s="20">
        <v>28243.5</v>
      </c>
      <c r="L120" s="1">
        <v>32757</v>
      </c>
      <c r="M120" s="1">
        <v>39058</v>
      </c>
      <c r="N120" s="1">
        <v>49800</v>
      </c>
      <c r="O120" s="1">
        <v>37800</v>
      </c>
      <c r="P120" s="1">
        <v>34766</v>
      </c>
      <c r="Q120" s="1">
        <v>63937</v>
      </c>
      <c r="R120" s="1">
        <v>39438</v>
      </c>
      <c r="S120" s="1">
        <v>27834</v>
      </c>
      <c r="U120" t="s">
        <v>441</v>
      </c>
      <c r="V120" s="11">
        <v>15479</v>
      </c>
      <c r="W120" s="11">
        <v>34173</v>
      </c>
      <c r="X120" s="11">
        <v>12100</v>
      </c>
      <c r="Y120" s="11">
        <v>16700</v>
      </c>
      <c r="Z120" s="11">
        <v>28765</v>
      </c>
      <c r="AA120" s="11">
        <v>36767</v>
      </c>
      <c r="AB120" s="11">
        <v>33614</v>
      </c>
      <c r="AC120" s="11">
        <v>30117</v>
      </c>
    </row>
    <row r="121" spans="1:29" x14ac:dyDescent="0.25">
      <c r="A121">
        <v>503</v>
      </c>
      <c r="B121" t="s">
        <v>125</v>
      </c>
      <c r="C121" s="1">
        <v>1954.8</v>
      </c>
      <c r="D121" s="1">
        <v>3889.1</v>
      </c>
      <c r="E121" s="1">
        <v>7193.3</v>
      </c>
      <c r="F121" s="1">
        <v>11327.1</v>
      </c>
      <c r="G121" s="1">
        <v>28520.899999999998</v>
      </c>
      <c r="H121" s="1">
        <v>41268.5</v>
      </c>
      <c r="I121" s="1">
        <v>71855.600000000006</v>
      </c>
      <c r="J121" s="1">
        <v>49343</v>
      </c>
      <c r="K121" s="1">
        <v>34276</v>
      </c>
      <c r="L121" s="1">
        <v>39065</v>
      </c>
      <c r="M121" s="1">
        <v>31077</v>
      </c>
      <c r="N121" s="1">
        <v>35700</v>
      </c>
      <c r="O121" s="1">
        <v>41100</v>
      </c>
      <c r="P121" s="1">
        <v>27127</v>
      </c>
      <c r="Q121" s="1">
        <v>28450</v>
      </c>
      <c r="R121" s="1">
        <v>30655</v>
      </c>
      <c r="S121" s="1">
        <v>22041</v>
      </c>
      <c r="U121" t="s">
        <v>442</v>
      </c>
      <c r="V121" s="11">
        <v>175848</v>
      </c>
      <c r="W121" s="11">
        <v>233193</v>
      </c>
      <c r="X121" s="11">
        <v>125300</v>
      </c>
      <c r="Y121" s="11">
        <v>176400</v>
      </c>
      <c r="Z121" s="11">
        <v>177612</v>
      </c>
      <c r="AA121" s="11">
        <v>220040</v>
      </c>
      <c r="AB121" s="11">
        <v>243982</v>
      </c>
      <c r="AC121" s="11">
        <v>276217</v>
      </c>
    </row>
    <row r="122" spans="1:29" x14ac:dyDescent="0.25">
      <c r="A122">
        <v>504</v>
      </c>
      <c r="B122" t="s">
        <v>126</v>
      </c>
      <c r="C122" s="1">
        <v>51306.5</v>
      </c>
      <c r="D122" s="1">
        <v>67464.400000000009</v>
      </c>
      <c r="E122" s="1">
        <v>89154.200000000012</v>
      </c>
      <c r="F122" s="1">
        <v>96694.5</v>
      </c>
      <c r="G122" s="1">
        <v>150775.4</v>
      </c>
      <c r="H122" s="1">
        <v>172122.09999999998</v>
      </c>
      <c r="I122" s="1">
        <v>125630.3</v>
      </c>
      <c r="J122" s="1">
        <v>177254.1</v>
      </c>
      <c r="K122" s="1">
        <v>147553</v>
      </c>
      <c r="L122" s="1">
        <v>172106</v>
      </c>
      <c r="M122" s="1">
        <v>237823</v>
      </c>
      <c r="N122" s="1">
        <v>245100</v>
      </c>
      <c r="O122" s="1">
        <v>276100</v>
      </c>
      <c r="P122" s="1">
        <v>316256</v>
      </c>
      <c r="Q122" s="1">
        <v>265608</v>
      </c>
      <c r="R122" s="1">
        <v>224409</v>
      </c>
      <c r="S122" s="1">
        <v>185339</v>
      </c>
      <c r="U122" t="s">
        <v>443</v>
      </c>
      <c r="V122" s="11">
        <v>18211</v>
      </c>
      <c r="W122" s="11">
        <v>15945</v>
      </c>
      <c r="X122" s="11">
        <v>82300</v>
      </c>
      <c r="Y122" s="11">
        <v>67100</v>
      </c>
      <c r="Z122" s="11">
        <v>114824</v>
      </c>
      <c r="AA122" s="11">
        <v>49375</v>
      </c>
      <c r="AB122" s="11">
        <v>56053</v>
      </c>
      <c r="AC122" s="11">
        <v>58856</v>
      </c>
    </row>
    <row r="123" spans="1:29" x14ac:dyDescent="0.25">
      <c r="A123">
        <v>505</v>
      </c>
      <c r="B123" t="s">
        <v>8</v>
      </c>
      <c r="C123" s="1">
        <v>37314</v>
      </c>
      <c r="D123" s="1">
        <v>35785.1</v>
      </c>
      <c r="E123" s="1">
        <v>30813.3</v>
      </c>
      <c r="F123" s="1">
        <v>34668.5</v>
      </c>
      <c r="G123" s="1">
        <v>37049.200000000004</v>
      </c>
      <c r="H123" s="1">
        <v>44779.4</v>
      </c>
      <c r="I123" s="1">
        <v>53201.600000000006</v>
      </c>
      <c r="J123" s="1">
        <v>59824.3</v>
      </c>
      <c r="K123" s="1">
        <v>78125</v>
      </c>
      <c r="L123" s="1">
        <v>72235</v>
      </c>
      <c r="M123" s="1">
        <v>77280</v>
      </c>
      <c r="N123" s="1">
        <v>84700</v>
      </c>
      <c r="O123" s="1">
        <v>89700</v>
      </c>
      <c r="P123" s="1">
        <v>82975</v>
      </c>
      <c r="Q123" s="1">
        <v>103495</v>
      </c>
      <c r="R123" s="1">
        <v>79088</v>
      </c>
      <c r="S123" s="1">
        <v>60151</v>
      </c>
      <c r="U123" t="s">
        <v>444</v>
      </c>
      <c r="V123" s="11">
        <v>0</v>
      </c>
      <c r="W123" s="11">
        <v>0</v>
      </c>
      <c r="X123" s="11">
        <v>26800</v>
      </c>
      <c r="Y123" s="11">
        <v>49600</v>
      </c>
      <c r="Z123" s="11">
        <v>69717</v>
      </c>
      <c r="AA123" s="11">
        <v>66225</v>
      </c>
      <c r="AB123" s="11">
        <v>65317</v>
      </c>
      <c r="AC123" s="11">
        <v>61687</v>
      </c>
    </row>
    <row r="124" spans="1:29" x14ac:dyDescent="0.25">
      <c r="A124">
        <v>510</v>
      </c>
      <c r="B124" t="s">
        <v>127</v>
      </c>
      <c r="C124" s="1">
        <v>219047.8</v>
      </c>
      <c r="D124" s="1">
        <v>274344.7</v>
      </c>
      <c r="E124" s="1">
        <v>352031</v>
      </c>
      <c r="F124" s="1">
        <v>388965</v>
      </c>
      <c r="G124" s="1">
        <v>603465.29999999993</v>
      </c>
      <c r="H124" s="1">
        <v>829711.8</v>
      </c>
      <c r="I124" s="1">
        <v>847407.79999999993</v>
      </c>
      <c r="J124" s="1">
        <v>889694.4</v>
      </c>
      <c r="K124" s="1">
        <v>735520</v>
      </c>
      <c r="L124" s="1">
        <v>989183</v>
      </c>
      <c r="M124" s="1">
        <v>1104346</v>
      </c>
      <c r="N124" s="1">
        <v>1130100</v>
      </c>
      <c r="O124" s="1">
        <v>1553700</v>
      </c>
      <c r="P124" s="1">
        <v>1635952</v>
      </c>
      <c r="Q124" s="1">
        <v>1726650</v>
      </c>
      <c r="R124" s="1">
        <v>1732211</v>
      </c>
      <c r="S124" s="1">
        <v>1543351</v>
      </c>
      <c r="U124" t="s">
        <v>445</v>
      </c>
      <c r="V124" s="11">
        <v>92389</v>
      </c>
      <c r="W124" s="11">
        <v>127908</v>
      </c>
      <c r="X124" s="11">
        <v>185700</v>
      </c>
      <c r="Y124" s="11">
        <v>239400</v>
      </c>
      <c r="Z124" s="11">
        <v>298632</v>
      </c>
      <c r="AA124" s="11">
        <v>313151</v>
      </c>
      <c r="AB124" s="11">
        <v>293202</v>
      </c>
      <c r="AC124" s="11">
        <v>317182</v>
      </c>
    </row>
    <row r="125" spans="1:29" x14ac:dyDescent="0.25">
      <c r="A125">
        <v>511</v>
      </c>
      <c r="B125" t="s">
        <v>128</v>
      </c>
      <c r="C125" s="1">
        <v>0</v>
      </c>
      <c r="D125" s="1">
        <v>92.4</v>
      </c>
      <c r="E125" s="20">
        <v>94.550000000000011</v>
      </c>
      <c r="F125" s="1">
        <v>96.7</v>
      </c>
      <c r="G125" s="1">
        <v>524.1</v>
      </c>
      <c r="H125" s="1">
        <v>4417.3</v>
      </c>
      <c r="I125" s="1">
        <v>7716.5</v>
      </c>
      <c r="J125" s="1">
        <v>15834</v>
      </c>
      <c r="K125" s="1">
        <v>30566</v>
      </c>
      <c r="L125" s="1">
        <v>37171</v>
      </c>
      <c r="M125" s="1">
        <v>55210</v>
      </c>
      <c r="N125" s="1">
        <v>83100</v>
      </c>
      <c r="O125" s="1">
        <v>89500</v>
      </c>
      <c r="P125" s="1">
        <v>88550</v>
      </c>
      <c r="Q125" s="1">
        <v>117382</v>
      </c>
      <c r="R125" s="1">
        <v>99903</v>
      </c>
      <c r="S125" s="1">
        <v>73503</v>
      </c>
      <c r="U125" t="s">
        <v>446</v>
      </c>
      <c r="V125" s="11">
        <v>0</v>
      </c>
      <c r="W125" s="11">
        <v>0</v>
      </c>
      <c r="X125" s="11">
        <v>0</v>
      </c>
      <c r="Y125" s="11">
        <v>140800</v>
      </c>
      <c r="Z125" s="11">
        <v>200694</v>
      </c>
      <c r="AA125" s="11">
        <v>182051</v>
      </c>
      <c r="AB125" s="11">
        <v>168510</v>
      </c>
      <c r="AC125" s="11">
        <v>154894</v>
      </c>
    </row>
    <row r="126" spans="1:29" x14ac:dyDescent="0.25">
      <c r="A126">
        <v>512</v>
      </c>
      <c r="B126" t="s">
        <v>129</v>
      </c>
      <c r="C126" s="1">
        <v>16125.7</v>
      </c>
      <c r="D126" s="1">
        <v>22014</v>
      </c>
      <c r="E126" s="1">
        <v>31915.100000000002</v>
      </c>
      <c r="F126" s="1">
        <v>58413.7</v>
      </c>
      <c r="G126" s="1">
        <v>117242.59999999999</v>
      </c>
      <c r="H126" s="1">
        <v>134185.20000000001</v>
      </c>
      <c r="I126" s="1">
        <v>149097.20000000001</v>
      </c>
      <c r="J126" s="1">
        <v>189069.6</v>
      </c>
      <c r="K126" s="1">
        <v>181785</v>
      </c>
      <c r="L126" s="1">
        <v>186377</v>
      </c>
      <c r="M126" s="1">
        <v>206384</v>
      </c>
      <c r="N126" s="1">
        <v>191400</v>
      </c>
      <c r="O126" s="1">
        <v>80500</v>
      </c>
      <c r="P126" s="1">
        <v>84123</v>
      </c>
      <c r="Q126" s="1">
        <v>98206</v>
      </c>
      <c r="R126" s="1">
        <v>48052</v>
      </c>
      <c r="S126" s="1">
        <v>31233</v>
      </c>
      <c r="U126" t="s">
        <v>447</v>
      </c>
      <c r="V126" s="11">
        <v>0</v>
      </c>
      <c r="W126" s="11">
        <v>0</v>
      </c>
      <c r="X126" s="11">
        <v>0</v>
      </c>
      <c r="Y126" s="11">
        <v>54900</v>
      </c>
      <c r="Z126" s="11">
        <v>81570</v>
      </c>
      <c r="AA126" s="11">
        <v>81982</v>
      </c>
      <c r="AB126" s="11">
        <v>78686</v>
      </c>
      <c r="AC126" s="11">
        <v>68598</v>
      </c>
    </row>
    <row r="127" spans="1:29" x14ac:dyDescent="0.25">
      <c r="A127">
        <v>513</v>
      </c>
      <c r="B127" t="s">
        <v>130</v>
      </c>
      <c r="C127" s="1">
        <v>0</v>
      </c>
      <c r="D127" s="1">
        <v>0</v>
      </c>
      <c r="E127" s="1">
        <v>0</v>
      </c>
      <c r="F127" s="1">
        <v>0</v>
      </c>
      <c r="G127" s="1">
        <v>2705.9</v>
      </c>
      <c r="H127" s="1">
        <v>10870.3</v>
      </c>
      <c r="I127" s="1">
        <v>31145.9</v>
      </c>
      <c r="J127" s="1">
        <v>50251</v>
      </c>
      <c r="K127" s="1">
        <v>122802</v>
      </c>
      <c r="L127" s="1">
        <v>111734</v>
      </c>
      <c r="M127" s="1">
        <v>145167</v>
      </c>
      <c r="N127" s="1">
        <v>177100</v>
      </c>
      <c r="O127" s="1">
        <v>185000</v>
      </c>
      <c r="P127" s="1">
        <v>116322</v>
      </c>
      <c r="Q127" s="1">
        <v>96122</v>
      </c>
      <c r="R127" s="1">
        <v>102731</v>
      </c>
      <c r="S127" s="1">
        <v>87234</v>
      </c>
      <c r="U127" t="s">
        <v>448</v>
      </c>
      <c r="V127" s="11">
        <v>15741</v>
      </c>
      <c r="W127" s="11">
        <v>32280</v>
      </c>
      <c r="X127" s="11">
        <v>31800</v>
      </c>
      <c r="Y127" s="11">
        <v>54300</v>
      </c>
      <c r="Z127" s="11">
        <v>125825</v>
      </c>
      <c r="AA127" s="11">
        <v>195943</v>
      </c>
      <c r="AB127" s="11">
        <v>245309</v>
      </c>
      <c r="AC127" s="11">
        <v>300943</v>
      </c>
    </row>
    <row r="128" spans="1:29" x14ac:dyDescent="0.25">
      <c r="A128">
        <v>514</v>
      </c>
      <c r="B128" t="s">
        <v>131</v>
      </c>
      <c r="C128" s="1">
        <v>211</v>
      </c>
      <c r="D128" s="20">
        <v>161.35</v>
      </c>
      <c r="E128" s="1">
        <v>111.7</v>
      </c>
      <c r="F128" s="20">
        <v>1013.05</v>
      </c>
      <c r="G128" s="1">
        <v>1914.3999999999999</v>
      </c>
      <c r="H128" s="1">
        <v>5491.2</v>
      </c>
      <c r="I128" s="1">
        <v>8222.1</v>
      </c>
      <c r="J128" s="1">
        <v>16178.099999999999</v>
      </c>
      <c r="K128" s="1">
        <v>33688</v>
      </c>
      <c r="L128" s="1">
        <v>43115</v>
      </c>
      <c r="M128" s="1">
        <v>70330</v>
      </c>
      <c r="N128" s="1">
        <v>96000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U128" t="s">
        <v>449</v>
      </c>
      <c r="V128" s="11">
        <v>0</v>
      </c>
      <c r="W128" s="11">
        <v>0</v>
      </c>
      <c r="X128" s="11">
        <v>0</v>
      </c>
      <c r="Y128" s="11">
        <v>0</v>
      </c>
      <c r="Z128" s="11">
        <v>0</v>
      </c>
      <c r="AA128" s="11">
        <v>76798</v>
      </c>
      <c r="AB128" s="11">
        <v>119714</v>
      </c>
      <c r="AC128" s="11">
        <v>140856</v>
      </c>
    </row>
    <row r="129" spans="1:29" x14ac:dyDescent="0.25">
      <c r="A129">
        <v>515</v>
      </c>
      <c r="B129" t="s">
        <v>2</v>
      </c>
      <c r="C129" s="1">
        <v>0</v>
      </c>
      <c r="D129" s="1">
        <v>0</v>
      </c>
      <c r="E129" s="1">
        <v>209.3</v>
      </c>
      <c r="F129" s="1">
        <v>415.3</v>
      </c>
      <c r="G129" s="1">
        <v>47745.5</v>
      </c>
      <c r="H129" s="1">
        <v>121316</v>
      </c>
      <c r="I129" s="1">
        <v>208692.2</v>
      </c>
      <c r="J129" s="1">
        <v>269253.7</v>
      </c>
      <c r="K129" s="1">
        <v>217383</v>
      </c>
      <c r="L129" s="1">
        <v>330876</v>
      </c>
      <c r="M129" s="1">
        <v>389226</v>
      </c>
      <c r="N129" s="1">
        <v>500300</v>
      </c>
      <c r="O129" s="1">
        <v>709200</v>
      </c>
      <c r="P129" s="1">
        <v>802739</v>
      </c>
      <c r="Q129" s="1">
        <v>893548</v>
      </c>
      <c r="R129" s="1">
        <v>977503</v>
      </c>
      <c r="S129" s="1">
        <v>993868</v>
      </c>
      <c r="U129" t="s">
        <v>450</v>
      </c>
      <c r="V129" s="11">
        <v>19460</v>
      </c>
      <c r="W129" s="11">
        <v>32667</v>
      </c>
      <c r="X129" s="11">
        <v>34500</v>
      </c>
      <c r="Y129" s="11">
        <v>83500</v>
      </c>
      <c r="Z129" s="11">
        <v>40746</v>
      </c>
      <c r="AA129" s="11">
        <v>96343</v>
      </c>
      <c r="AB129" s="11">
        <v>98668</v>
      </c>
      <c r="AC129" s="11">
        <v>129468</v>
      </c>
    </row>
    <row r="130" spans="1:29" x14ac:dyDescent="0.25">
      <c r="A130">
        <v>520</v>
      </c>
      <c r="B130" t="s">
        <v>132</v>
      </c>
      <c r="C130" s="1">
        <v>0</v>
      </c>
      <c r="D130" s="1">
        <v>95.9</v>
      </c>
      <c r="E130" s="1">
        <v>100.2</v>
      </c>
      <c r="F130" s="1">
        <v>993</v>
      </c>
      <c r="G130" s="1">
        <v>2301.7000000000003</v>
      </c>
      <c r="H130" s="1">
        <v>5186</v>
      </c>
      <c r="I130" s="1">
        <v>4175.3999999999996</v>
      </c>
      <c r="J130" s="1">
        <v>9300</v>
      </c>
      <c r="K130" s="1">
        <v>9816</v>
      </c>
      <c r="L130" s="1">
        <v>20766</v>
      </c>
      <c r="M130" s="1">
        <v>10062</v>
      </c>
      <c r="N130" s="1">
        <v>8800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U130" t="s">
        <v>451</v>
      </c>
      <c r="V130" s="11">
        <v>56598</v>
      </c>
      <c r="W130" s="11">
        <v>60382</v>
      </c>
      <c r="X130" s="11">
        <v>79600</v>
      </c>
      <c r="Y130" s="11">
        <v>109800</v>
      </c>
      <c r="Z130" s="11">
        <v>167387</v>
      </c>
      <c r="AA130" s="11">
        <v>156545</v>
      </c>
      <c r="AB130" s="11">
        <v>195071</v>
      </c>
      <c r="AC130" s="11">
        <v>241362</v>
      </c>
    </row>
    <row r="131" spans="1:29" x14ac:dyDescent="0.25">
      <c r="A131">
        <v>521</v>
      </c>
      <c r="B131" t="s">
        <v>133</v>
      </c>
      <c r="C131" s="1">
        <v>1685.7</v>
      </c>
      <c r="D131" s="1">
        <v>2613.6</v>
      </c>
      <c r="E131" s="1">
        <v>3497.1</v>
      </c>
      <c r="F131" s="1">
        <v>6050.7</v>
      </c>
      <c r="G131" s="1">
        <v>10027.4</v>
      </c>
      <c r="H131" s="1">
        <v>12799.699999999999</v>
      </c>
      <c r="I131" s="1">
        <v>11013.8</v>
      </c>
      <c r="J131" s="1">
        <v>14733</v>
      </c>
      <c r="K131" s="1">
        <v>8845</v>
      </c>
      <c r="L131" s="1">
        <v>11291</v>
      </c>
      <c r="M131" s="1">
        <v>15334</v>
      </c>
      <c r="N131" s="1">
        <v>9700</v>
      </c>
      <c r="O131" s="1">
        <v>17100</v>
      </c>
      <c r="P131" s="1">
        <v>18284</v>
      </c>
      <c r="Q131" s="1">
        <v>18034</v>
      </c>
      <c r="R131" s="1">
        <v>11687</v>
      </c>
      <c r="S131" s="1">
        <v>12727</v>
      </c>
      <c r="U131" t="s">
        <v>452</v>
      </c>
      <c r="V131" s="11">
        <v>0</v>
      </c>
      <c r="W131" s="11">
        <v>0</v>
      </c>
      <c r="X131" s="11">
        <v>0</v>
      </c>
      <c r="Y131" s="11">
        <v>0</v>
      </c>
      <c r="Z131" s="11">
        <v>0</v>
      </c>
      <c r="AA131" s="11">
        <v>34403</v>
      </c>
      <c r="AB131" s="11">
        <v>55101</v>
      </c>
      <c r="AC131" s="11">
        <v>79332</v>
      </c>
    </row>
    <row r="132" spans="1:29" x14ac:dyDescent="0.25">
      <c r="A132">
        <v>522</v>
      </c>
      <c r="B132" t="s">
        <v>134</v>
      </c>
      <c r="C132" s="1">
        <v>0</v>
      </c>
      <c r="D132" s="1">
        <v>0</v>
      </c>
      <c r="E132" s="1">
        <v>0</v>
      </c>
      <c r="F132" s="1">
        <v>105.2</v>
      </c>
      <c r="G132" s="1">
        <v>822.3</v>
      </c>
      <c r="H132" s="1">
        <v>4994.7</v>
      </c>
      <c r="I132" s="1">
        <v>9634.6</v>
      </c>
      <c r="J132" s="1">
        <v>14623.4</v>
      </c>
      <c r="K132" s="20">
        <v>65224.7</v>
      </c>
      <c r="L132" s="1">
        <v>115826</v>
      </c>
      <c r="M132" s="1">
        <v>235783</v>
      </c>
      <c r="N132" s="1">
        <v>382900</v>
      </c>
      <c r="O132" s="1">
        <v>471800</v>
      </c>
      <c r="P132" s="1">
        <v>480573</v>
      </c>
      <c r="Q132" s="1">
        <v>522798</v>
      </c>
      <c r="R132" s="1">
        <v>525472</v>
      </c>
      <c r="S132" s="1">
        <v>488019</v>
      </c>
      <c r="U132" t="s">
        <v>453</v>
      </c>
      <c r="V132" s="11">
        <v>14081</v>
      </c>
      <c r="W132" s="11">
        <v>15632</v>
      </c>
      <c r="X132" s="11">
        <v>15300</v>
      </c>
      <c r="Y132" s="20">
        <f>((AA132-X132)/3)+X132</f>
        <v>27955</v>
      </c>
      <c r="Z132" s="20">
        <f>((AA132-X132)/3)+Y132</f>
        <v>40610</v>
      </c>
      <c r="AA132" s="11">
        <v>53265</v>
      </c>
      <c r="AB132" s="11">
        <v>56123</v>
      </c>
      <c r="AC132" s="11">
        <v>58847</v>
      </c>
    </row>
    <row r="133" spans="1:29" x14ac:dyDescent="0.25">
      <c r="A133">
        <v>523</v>
      </c>
      <c r="B133" t="s">
        <v>135</v>
      </c>
      <c r="C133" s="1">
        <v>18998.900000000001</v>
      </c>
      <c r="D133" s="1">
        <v>41319.4</v>
      </c>
      <c r="E133" s="1">
        <v>12043.1</v>
      </c>
      <c r="F133" s="1">
        <v>26672.699999999997</v>
      </c>
      <c r="G133" s="1">
        <v>140487.6</v>
      </c>
      <c r="H133" s="1">
        <v>321737.09999999998</v>
      </c>
      <c r="I133" s="1">
        <v>480285.89999999997</v>
      </c>
      <c r="J133" s="1">
        <v>578803.1</v>
      </c>
      <c r="K133" s="1">
        <v>610708</v>
      </c>
      <c r="L133" s="1">
        <v>865414</v>
      </c>
      <c r="M133" s="1">
        <v>1328959</v>
      </c>
      <c r="N133" s="1">
        <v>1807900</v>
      </c>
      <c r="O133" s="1">
        <v>2682500</v>
      </c>
      <c r="P133" s="1">
        <v>2291498</v>
      </c>
      <c r="Q133" s="1">
        <v>2420456</v>
      </c>
      <c r="R133" s="1">
        <v>1856648</v>
      </c>
      <c r="S133" s="1">
        <v>1768416</v>
      </c>
      <c r="U133" t="s">
        <v>454</v>
      </c>
      <c r="V133" s="11">
        <v>73748</v>
      </c>
      <c r="W133" s="11">
        <v>87951</v>
      </c>
      <c r="X133" s="11">
        <v>104600</v>
      </c>
      <c r="Y133" s="11">
        <v>134500</v>
      </c>
      <c r="Z133" s="11">
        <v>164365</v>
      </c>
      <c r="AA133" s="11">
        <v>170081</v>
      </c>
      <c r="AB133" s="11">
        <v>177562</v>
      </c>
      <c r="AC133" s="11">
        <v>179563</v>
      </c>
    </row>
    <row r="134" spans="1:29" x14ac:dyDescent="0.25">
      <c r="A134">
        <v>524</v>
      </c>
      <c r="B134" t="s">
        <v>136</v>
      </c>
      <c r="C134" s="1">
        <v>981</v>
      </c>
      <c r="D134" s="1">
        <v>1484.7</v>
      </c>
      <c r="E134" s="1">
        <v>1064.3</v>
      </c>
      <c r="F134" s="1">
        <v>835.3</v>
      </c>
      <c r="G134" s="1">
        <v>3789.3</v>
      </c>
      <c r="H134" s="1">
        <v>5163.1000000000004</v>
      </c>
      <c r="I134" s="1">
        <v>9401.7999999999993</v>
      </c>
      <c r="J134" s="1">
        <v>10219.6</v>
      </c>
      <c r="K134" s="20">
        <v>14328.8</v>
      </c>
      <c r="L134" s="1">
        <v>18438</v>
      </c>
      <c r="M134" s="1">
        <v>12555</v>
      </c>
      <c r="N134" s="1">
        <v>20000</v>
      </c>
      <c r="O134" s="1">
        <v>17700</v>
      </c>
      <c r="P134" s="1">
        <v>18634</v>
      </c>
      <c r="Q134" s="1">
        <v>17594</v>
      </c>
      <c r="R134" s="1">
        <v>9666</v>
      </c>
      <c r="S134" s="1">
        <v>9250</v>
      </c>
      <c r="U134" t="s">
        <v>455</v>
      </c>
      <c r="V134" s="11">
        <v>24052</v>
      </c>
      <c r="W134" s="11">
        <v>42937</v>
      </c>
      <c r="X134" s="11">
        <v>57200</v>
      </c>
      <c r="Y134" s="11">
        <v>87100</v>
      </c>
      <c r="Z134" s="11">
        <v>108270</v>
      </c>
      <c r="AA134" s="11">
        <v>97234</v>
      </c>
      <c r="AB134" s="11">
        <v>101852</v>
      </c>
      <c r="AC134" s="11">
        <v>110026</v>
      </c>
    </row>
    <row r="135" spans="1:29" x14ac:dyDescent="0.25">
      <c r="A135">
        <v>525</v>
      </c>
      <c r="B135" t="s">
        <v>137</v>
      </c>
      <c r="C135" s="1">
        <v>199.7</v>
      </c>
      <c r="D135" s="1">
        <v>573.1</v>
      </c>
      <c r="E135" s="1">
        <v>414</v>
      </c>
      <c r="F135" s="1">
        <v>685.6</v>
      </c>
      <c r="G135" s="1">
        <v>4918.3</v>
      </c>
      <c r="H135" s="1">
        <v>4072.9</v>
      </c>
      <c r="I135" s="1">
        <v>8395.4</v>
      </c>
      <c r="J135" s="1">
        <v>14622</v>
      </c>
      <c r="K135" s="1">
        <v>18568</v>
      </c>
      <c r="L135" s="1">
        <v>15792</v>
      </c>
      <c r="M135" s="1">
        <v>5380</v>
      </c>
      <c r="N135" s="1">
        <v>4900</v>
      </c>
      <c r="O135" s="1">
        <v>11600</v>
      </c>
      <c r="P135" s="1">
        <v>23919</v>
      </c>
      <c r="Q135" s="1">
        <v>0</v>
      </c>
      <c r="R135" s="1">
        <v>0</v>
      </c>
      <c r="S135" s="1">
        <v>0</v>
      </c>
      <c r="U135" t="s">
        <v>456</v>
      </c>
      <c r="V135" s="11">
        <v>17694</v>
      </c>
      <c r="W135" s="11">
        <v>18634</v>
      </c>
      <c r="X135" s="11">
        <v>17500</v>
      </c>
      <c r="Y135" s="11">
        <v>27900</v>
      </c>
      <c r="Z135" s="11">
        <v>29073</v>
      </c>
      <c r="AA135" s="11">
        <v>34174</v>
      </c>
      <c r="AB135" s="11">
        <v>36585</v>
      </c>
      <c r="AC135" s="11">
        <v>39758</v>
      </c>
    </row>
    <row r="136" spans="1:29" x14ac:dyDescent="0.25">
      <c r="A136">
        <v>530</v>
      </c>
      <c r="B136" t="s">
        <v>138</v>
      </c>
      <c r="C136" s="1">
        <v>0</v>
      </c>
      <c r="D136" s="1">
        <v>916.3</v>
      </c>
      <c r="E136" s="1">
        <v>907.5</v>
      </c>
      <c r="F136" s="1">
        <v>729.8</v>
      </c>
      <c r="G136" s="1">
        <v>3412.7</v>
      </c>
      <c r="H136" s="1">
        <v>3533.8999999999996</v>
      </c>
      <c r="I136" s="1">
        <v>3549.7999999999997</v>
      </c>
      <c r="J136" s="1">
        <v>4866.8</v>
      </c>
      <c r="K136" s="1">
        <v>13117</v>
      </c>
      <c r="L136" s="1">
        <v>15232</v>
      </c>
      <c r="M136" s="1">
        <v>18737</v>
      </c>
      <c r="N136" s="1">
        <v>30100</v>
      </c>
      <c r="O136" s="1">
        <v>39600</v>
      </c>
      <c r="P136" s="1">
        <v>50141</v>
      </c>
      <c r="Q136" s="1">
        <v>63168</v>
      </c>
      <c r="R136" s="1">
        <v>52145</v>
      </c>
      <c r="S136" s="1">
        <v>47146</v>
      </c>
      <c r="U136" t="s">
        <v>457</v>
      </c>
      <c r="V136" s="11">
        <v>99695</v>
      </c>
      <c r="W136" s="11">
        <v>107596</v>
      </c>
      <c r="X136" s="11">
        <v>124400</v>
      </c>
      <c r="Y136" s="11">
        <v>162500</v>
      </c>
      <c r="Z136" s="11">
        <v>206279</v>
      </c>
      <c r="AA136" s="11">
        <v>243034</v>
      </c>
      <c r="AB136" s="11">
        <v>285418</v>
      </c>
      <c r="AC136" s="11">
        <v>336624</v>
      </c>
    </row>
    <row r="137" spans="1:29" x14ac:dyDescent="0.25">
      <c r="A137">
        <v>531</v>
      </c>
      <c r="B137" t="s">
        <v>139</v>
      </c>
      <c r="C137" s="1">
        <v>0</v>
      </c>
      <c r="D137" s="1">
        <v>0</v>
      </c>
      <c r="E137" s="1">
        <v>324.10000000000002</v>
      </c>
      <c r="F137" s="1">
        <v>427</v>
      </c>
      <c r="G137" s="1">
        <v>1004.2</v>
      </c>
      <c r="H137" s="1">
        <v>1362.5</v>
      </c>
      <c r="I137" s="1">
        <v>3834.2</v>
      </c>
      <c r="J137" s="1">
        <v>3629.4</v>
      </c>
      <c r="K137" s="1">
        <v>13729</v>
      </c>
      <c r="L137" s="1">
        <v>17817</v>
      </c>
      <c r="M137" s="1">
        <v>22317</v>
      </c>
      <c r="N137" s="1">
        <v>24700</v>
      </c>
      <c r="O137" s="1">
        <v>28500</v>
      </c>
      <c r="P137" s="1">
        <v>20486</v>
      </c>
      <c r="Q137" s="1">
        <v>13657</v>
      </c>
      <c r="R137" s="1">
        <v>9790</v>
      </c>
      <c r="S137" s="1">
        <v>0</v>
      </c>
      <c r="U137" t="s">
        <v>458</v>
      </c>
      <c r="V137" s="11">
        <v>207154</v>
      </c>
      <c r="W137" s="11">
        <v>243047</v>
      </c>
      <c r="X137" s="11">
        <v>300200</v>
      </c>
      <c r="Y137" s="11">
        <v>458400</v>
      </c>
      <c r="Z137" s="11">
        <v>617673</v>
      </c>
      <c r="AA137" s="11">
        <v>776182</v>
      </c>
      <c r="AB137" s="11">
        <v>904577</v>
      </c>
      <c r="AC137" s="11">
        <v>984445</v>
      </c>
    </row>
    <row r="138" spans="1:29" x14ac:dyDescent="0.25">
      <c r="A138">
        <v>532</v>
      </c>
      <c r="B138" t="s">
        <v>140</v>
      </c>
      <c r="C138" s="1">
        <v>97.5</v>
      </c>
      <c r="D138" s="1">
        <v>395.4</v>
      </c>
      <c r="E138" s="1">
        <v>1364.6</v>
      </c>
      <c r="F138" s="1">
        <v>2053.6</v>
      </c>
      <c r="G138" s="1">
        <v>7891.5</v>
      </c>
      <c r="H138" s="1">
        <v>10206.6</v>
      </c>
      <c r="I138" s="1">
        <v>13043.199999999999</v>
      </c>
      <c r="J138" s="1">
        <v>14743.6</v>
      </c>
      <c r="K138" s="1">
        <v>18182</v>
      </c>
      <c r="L138" s="1">
        <v>20764</v>
      </c>
      <c r="M138" s="1">
        <v>22717</v>
      </c>
      <c r="N138" s="1">
        <v>23400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U138" t="s">
        <v>459</v>
      </c>
      <c r="V138" s="11">
        <v>0</v>
      </c>
      <c r="W138" s="11">
        <v>0</v>
      </c>
      <c r="X138" s="11">
        <v>0</v>
      </c>
      <c r="Y138" s="11">
        <v>35400</v>
      </c>
      <c r="Z138" s="11">
        <v>27522</v>
      </c>
      <c r="AA138" s="11">
        <v>66152</v>
      </c>
      <c r="AB138" s="11">
        <v>122174</v>
      </c>
      <c r="AC138" s="11">
        <v>100973</v>
      </c>
    </row>
    <row r="139" spans="1:29" x14ac:dyDescent="0.25">
      <c r="A139">
        <v>533</v>
      </c>
      <c r="B139" t="s">
        <v>141</v>
      </c>
      <c r="C139" s="1">
        <v>541.5</v>
      </c>
      <c r="D139" s="1">
        <v>725.5</v>
      </c>
      <c r="E139" s="1">
        <v>1394.9</v>
      </c>
      <c r="F139" s="1">
        <v>3964.4</v>
      </c>
      <c r="G139" s="1">
        <v>27295.1</v>
      </c>
      <c r="H139" s="1">
        <v>57083.5</v>
      </c>
      <c r="I139" s="1">
        <v>89741.2</v>
      </c>
      <c r="J139" s="1">
        <v>92072.9</v>
      </c>
      <c r="K139" s="1">
        <v>80323</v>
      </c>
      <c r="L139" s="1">
        <v>104162</v>
      </c>
      <c r="M139" s="1">
        <v>126097</v>
      </c>
      <c r="N139" s="1">
        <v>148200</v>
      </c>
      <c r="O139" s="1">
        <v>59000</v>
      </c>
      <c r="P139" s="1">
        <v>86243</v>
      </c>
      <c r="Q139" s="1">
        <v>95085</v>
      </c>
      <c r="R139" s="1">
        <v>120591</v>
      </c>
      <c r="S139" s="1">
        <v>110584</v>
      </c>
      <c r="U139" t="s">
        <v>460</v>
      </c>
      <c r="V139" s="11">
        <v>0</v>
      </c>
      <c r="W139" s="11">
        <v>0</v>
      </c>
      <c r="X139" s="11">
        <v>7300</v>
      </c>
      <c r="Y139" s="11">
        <v>9100</v>
      </c>
      <c r="Z139" s="11">
        <v>8877</v>
      </c>
      <c r="AA139" s="11">
        <v>12974</v>
      </c>
      <c r="AB139" s="11">
        <v>9189</v>
      </c>
      <c r="AC139" s="11">
        <v>8428</v>
      </c>
    </row>
    <row r="140" spans="1:29" x14ac:dyDescent="0.25">
      <c r="A140">
        <v>534</v>
      </c>
      <c r="B140" t="s">
        <v>142</v>
      </c>
      <c r="C140" s="1">
        <v>11605</v>
      </c>
      <c r="D140" s="1">
        <v>17120.100000000002</v>
      </c>
      <c r="E140" s="1">
        <v>14664.8</v>
      </c>
      <c r="F140" s="1">
        <v>21434.799999999999</v>
      </c>
      <c r="G140" s="1">
        <v>52644.799999999996</v>
      </c>
      <c r="H140" s="1">
        <v>31724.400000000001</v>
      </c>
      <c r="I140" s="1">
        <v>36630</v>
      </c>
      <c r="J140" s="1">
        <v>37464.5</v>
      </c>
      <c r="K140" s="1">
        <v>49119</v>
      </c>
      <c r="L140" s="1">
        <v>51930</v>
      </c>
      <c r="M140" s="1">
        <v>44320</v>
      </c>
      <c r="N140" s="1">
        <v>46800</v>
      </c>
      <c r="O140" s="1">
        <v>93700</v>
      </c>
      <c r="P140" s="1">
        <v>116291</v>
      </c>
      <c r="Q140" s="1">
        <v>150708</v>
      </c>
      <c r="R140" s="1">
        <v>121162</v>
      </c>
      <c r="S140" s="1">
        <v>130007</v>
      </c>
      <c r="U140" t="s">
        <v>461</v>
      </c>
      <c r="V140" s="11">
        <v>415439</v>
      </c>
      <c r="W140" s="11">
        <v>905987</v>
      </c>
      <c r="X140" s="11">
        <v>1192100</v>
      </c>
      <c r="Y140" s="11">
        <v>1541300</v>
      </c>
      <c r="Z140" s="11">
        <v>2127061</v>
      </c>
      <c r="AA140" s="11">
        <v>2662515</v>
      </c>
      <c r="AB140" s="11">
        <v>3114652</v>
      </c>
      <c r="AC140" s="11">
        <v>3698369</v>
      </c>
    </row>
    <row r="141" spans="1:29" x14ac:dyDescent="0.25">
      <c r="A141">
        <v>535</v>
      </c>
      <c r="B141" t="s">
        <v>143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215.1</v>
      </c>
      <c r="I141" s="1">
        <v>2347.6999999999998</v>
      </c>
      <c r="J141" s="1">
        <v>2343.5</v>
      </c>
      <c r="K141" s="20">
        <v>13847.25</v>
      </c>
      <c r="L141" s="1">
        <v>25351</v>
      </c>
      <c r="M141" s="1">
        <v>41140</v>
      </c>
      <c r="N141" s="1">
        <v>97700</v>
      </c>
      <c r="O141" s="1">
        <v>59900</v>
      </c>
      <c r="P141" s="1">
        <v>30569</v>
      </c>
      <c r="Q141" s="1">
        <v>0</v>
      </c>
      <c r="R141" s="1">
        <v>0</v>
      </c>
      <c r="S141" s="1">
        <v>0</v>
      </c>
      <c r="U141" t="s">
        <v>462</v>
      </c>
      <c r="V141" s="11">
        <v>0</v>
      </c>
      <c r="W141" s="11">
        <v>0</v>
      </c>
      <c r="X141" s="11">
        <v>0</v>
      </c>
      <c r="Y141" s="11">
        <v>0</v>
      </c>
      <c r="Z141" s="11">
        <v>0</v>
      </c>
      <c r="AA141" s="11">
        <v>13035</v>
      </c>
      <c r="AB141" s="11">
        <v>15392</v>
      </c>
      <c r="AC141" s="11">
        <v>17290</v>
      </c>
    </row>
    <row r="142" spans="1:29" x14ac:dyDescent="0.25">
      <c r="A142">
        <v>540</v>
      </c>
      <c r="B142" t="s">
        <v>144</v>
      </c>
      <c r="C142" s="1">
        <v>0</v>
      </c>
      <c r="D142" s="1">
        <v>0</v>
      </c>
      <c r="E142" s="1">
        <v>95</v>
      </c>
      <c r="F142" s="1">
        <v>1582.7</v>
      </c>
      <c r="G142" s="1">
        <v>17240.5</v>
      </c>
      <c r="H142" s="1">
        <v>33489.4</v>
      </c>
      <c r="I142" s="1">
        <v>56748.4</v>
      </c>
      <c r="J142" s="1">
        <v>108037.90000000001</v>
      </c>
      <c r="K142" s="1">
        <v>115161</v>
      </c>
      <c r="L142" s="1">
        <v>221527</v>
      </c>
      <c r="M142" s="1">
        <v>290550</v>
      </c>
      <c r="N142" s="1">
        <v>432800</v>
      </c>
      <c r="O142" s="1">
        <v>449900</v>
      </c>
      <c r="P142" s="1">
        <v>411627</v>
      </c>
      <c r="Q142" s="1">
        <v>589515</v>
      </c>
      <c r="R142" s="1">
        <v>529874</v>
      </c>
      <c r="S142" s="1">
        <v>509176</v>
      </c>
      <c r="U142" t="s">
        <v>463</v>
      </c>
      <c r="V142" s="11">
        <v>0</v>
      </c>
      <c r="W142" s="11">
        <v>0</v>
      </c>
      <c r="X142" s="11">
        <v>0</v>
      </c>
      <c r="Y142" s="11">
        <v>21000</v>
      </c>
      <c r="Z142" s="11">
        <v>46054</v>
      </c>
      <c r="AA142" s="11">
        <v>68946</v>
      </c>
      <c r="AB142" s="11">
        <v>92053</v>
      </c>
      <c r="AC142" s="11">
        <v>117355</v>
      </c>
    </row>
    <row r="143" spans="1:29" x14ac:dyDescent="0.25">
      <c r="A143">
        <v>541</v>
      </c>
      <c r="B143" t="s">
        <v>145</v>
      </c>
      <c r="C143" s="1">
        <v>427.2</v>
      </c>
      <c r="D143" s="1">
        <v>2102.8000000000002</v>
      </c>
      <c r="E143" s="1">
        <v>11364.6</v>
      </c>
      <c r="F143" s="1">
        <v>16701.599999999999</v>
      </c>
      <c r="G143" s="1">
        <v>53237.2</v>
      </c>
      <c r="H143" s="1">
        <v>99709.2</v>
      </c>
      <c r="I143" s="1">
        <v>113472.3</v>
      </c>
      <c r="J143" s="1">
        <v>102770.09999999999</v>
      </c>
      <c r="K143" s="1">
        <v>69435</v>
      </c>
      <c r="L143" s="1">
        <v>79747</v>
      </c>
      <c r="M143" s="1">
        <v>79304</v>
      </c>
      <c r="N143" s="1">
        <v>63200</v>
      </c>
      <c r="O143" s="1">
        <v>85800</v>
      </c>
      <c r="P143" s="1">
        <v>57702</v>
      </c>
      <c r="Q143" s="1">
        <v>61732</v>
      </c>
      <c r="R143" s="1">
        <v>59808</v>
      </c>
      <c r="S143" s="1">
        <v>51244</v>
      </c>
      <c r="U143" t="s">
        <v>464</v>
      </c>
      <c r="V143" s="11">
        <v>0</v>
      </c>
      <c r="W143" s="11">
        <v>0</v>
      </c>
      <c r="X143" s="11">
        <v>0</v>
      </c>
      <c r="Y143" s="11">
        <v>51100</v>
      </c>
      <c r="Z143" s="11">
        <v>101996</v>
      </c>
      <c r="AA143" s="11">
        <v>149764</v>
      </c>
      <c r="AB143" s="11">
        <v>203203</v>
      </c>
      <c r="AC143" s="11">
        <v>255855</v>
      </c>
    </row>
    <row r="144" spans="1:29" x14ac:dyDescent="0.25">
      <c r="A144">
        <v>542</v>
      </c>
      <c r="B144" t="s">
        <v>146</v>
      </c>
      <c r="C144" s="1">
        <v>0</v>
      </c>
      <c r="D144" s="1">
        <v>1281.5999999999999</v>
      </c>
      <c r="E144" s="1">
        <v>8720</v>
      </c>
      <c r="F144" s="1">
        <v>11064.8</v>
      </c>
      <c r="G144" s="1">
        <v>46243.199999999997</v>
      </c>
      <c r="H144" s="1">
        <v>73098</v>
      </c>
      <c r="I144" s="1">
        <v>94488.9</v>
      </c>
      <c r="J144" s="1">
        <v>64479.199999999997</v>
      </c>
      <c r="K144" s="1">
        <v>49758</v>
      </c>
      <c r="L144" s="1">
        <v>60957</v>
      </c>
      <c r="M144" s="1">
        <v>40441</v>
      </c>
      <c r="N144" s="1">
        <v>14800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U144" t="s">
        <v>465</v>
      </c>
      <c r="V144" s="11">
        <v>0</v>
      </c>
      <c r="W144" s="11">
        <v>0</v>
      </c>
      <c r="X144" s="11">
        <v>0</v>
      </c>
      <c r="Y144" s="11">
        <v>0</v>
      </c>
      <c r="Z144" s="11">
        <v>0</v>
      </c>
      <c r="AA144" s="11">
        <v>10282</v>
      </c>
      <c r="AB144" s="11">
        <v>13190</v>
      </c>
      <c r="AC144" s="11">
        <v>18597</v>
      </c>
    </row>
    <row r="145" spans="1:29" x14ac:dyDescent="0.25">
      <c r="A145">
        <v>543</v>
      </c>
      <c r="B145" t="s">
        <v>147</v>
      </c>
      <c r="C145" s="1">
        <v>0</v>
      </c>
      <c r="D145" s="1">
        <v>94.5</v>
      </c>
      <c r="E145" s="1">
        <v>114.3</v>
      </c>
      <c r="F145" s="1">
        <v>323.10000000000002</v>
      </c>
      <c r="G145" s="1">
        <v>7543.8</v>
      </c>
      <c r="H145" s="1">
        <v>11258.5</v>
      </c>
      <c r="I145" s="1">
        <v>18205.400000000001</v>
      </c>
      <c r="J145" s="1">
        <v>24809.7</v>
      </c>
      <c r="K145" s="1">
        <v>22996</v>
      </c>
      <c r="L145" s="1">
        <v>34077</v>
      </c>
      <c r="M145" s="1">
        <v>30485</v>
      </c>
      <c r="N145" s="1">
        <v>23200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U145" t="s">
        <v>466</v>
      </c>
      <c r="V145" s="11">
        <v>0</v>
      </c>
      <c r="W145" s="11">
        <v>0</v>
      </c>
      <c r="X145" s="11">
        <v>0</v>
      </c>
      <c r="Y145" s="11">
        <v>0</v>
      </c>
      <c r="Z145" s="11">
        <v>0</v>
      </c>
      <c r="AA145" s="11">
        <v>18637</v>
      </c>
      <c r="AB145" s="11">
        <v>15652</v>
      </c>
      <c r="AC145" s="11">
        <v>12247</v>
      </c>
    </row>
    <row r="146" spans="1:29" x14ac:dyDescent="0.25">
      <c r="A146">
        <v>544</v>
      </c>
      <c r="B146" t="s">
        <v>7</v>
      </c>
      <c r="C146" s="1">
        <v>22298.1</v>
      </c>
      <c r="D146" s="1">
        <v>38391.299999999996</v>
      </c>
      <c r="E146" s="1">
        <v>52240</v>
      </c>
      <c r="F146" s="1">
        <v>85032.200000000012</v>
      </c>
      <c r="G146" s="1">
        <v>265373.3</v>
      </c>
      <c r="H146" s="1">
        <v>468973.60000000003</v>
      </c>
      <c r="I146" s="1">
        <v>825212.9</v>
      </c>
      <c r="J146" s="1">
        <v>641307.80000000005</v>
      </c>
      <c r="K146" s="1">
        <v>502537</v>
      </c>
      <c r="L146" s="1">
        <v>534652</v>
      </c>
      <c r="M146" s="1">
        <v>583804</v>
      </c>
      <c r="N146" s="1">
        <v>432300</v>
      </c>
      <c r="O146" s="1">
        <v>595800</v>
      </c>
      <c r="P146" s="1">
        <v>642338</v>
      </c>
      <c r="Q146" s="1">
        <v>580563</v>
      </c>
      <c r="R146" s="1">
        <v>421726</v>
      </c>
      <c r="S146" s="1">
        <v>411141</v>
      </c>
      <c r="U146" t="s">
        <v>467</v>
      </c>
      <c r="V146" s="11">
        <v>0</v>
      </c>
      <c r="W146" s="11">
        <v>0</v>
      </c>
      <c r="X146" s="11">
        <v>0</v>
      </c>
      <c r="Y146" s="11">
        <v>57000</v>
      </c>
      <c r="Z146" s="11">
        <v>67055</v>
      </c>
      <c r="AA146" s="11">
        <v>97948</v>
      </c>
      <c r="AB146" s="11">
        <v>113969</v>
      </c>
      <c r="AC146" s="11">
        <v>114521</v>
      </c>
    </row>
    <row r="147" spans="1:29" x14ac:dyDescent="0.25">
      <c r="A147">
        <v>545</v>
      </c>
      <c r="B147" t="s">
        <v>148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1002.9</v>
      </c>
      <c r="J147" s="1">
        <v>5440.4</v>
      </c>
      <c r="K147" s="1">
        <v>31912</v>
      </c>
      <c r="L147" s="1">
        <v>75755</v>
      </c>
      <c r="M147" s="1">
        <v>125130</v>
      </c>
      <c r="N147" s="1">
        <v>160500</v>
      </c>
      <c r="O147" s="1">
        <v>117400</v>
      </c>
      <c r="P147" s="1">
        <v>181277</v>
      </c>
      <c r="Q147" s="1">
        <v>219711</v>
      </c>
      <c r="R147" s="1">
        <v>167592</v>
      </c>
      <c r="S147" s="1">
        <v>189475</v>
      </c>
      <c r="U147" t="s">
        <v>468</v>
      </c>
      <c r="V147" s="11">
        <v>0</v>
      </c>
      <c r="W147" s="11">
        <v>0</v>
      </c>
      <c r="X147" s="11">
        <v>0</v>
      </c>
      <c r="Y147" s="11">
        <v>46700</v>
      </c>
      <c r="Z147" s="11">
        <v>72987</v>
      </c>
      <c r="AA147" s="11">
        <v>109986</v>
      </c>
      <c r="AB147" s="11">
        <v>134066</v>
      </c>
      <c r="AC147" s="11">
        <v>169868</v>
      </c>
    </row>
    <row r="148" spans="1:29" x14ac:dyDescent="0.25">
      <c r="A148">
        <v>550</v>
      </c>
      <c r="B148" t="s">
        <v>149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6783.8</v>
      </c>
      <c r="I148" s="1">
        <v>199283.9</v>
      </c>
      <c r="J148" s="1">
        <v>440485.9</v>
      </c>
      <c r="K148" s="1">
        <v>415171</v>
      </c>
      <c r="L148" s="1">
        <v>709039</v>
      </c>
      <c r="M148" s="1">
        <v>731484</v>
      </c>
      <c r="N148" s="1">
        <v>1021700</v>
      </c>
      <c r="O148" s="1">
        <v>1447500</v>
      </c>
      <c r="P148" s="1">
        <v>1611401</v>
      </c>
      <c r="Q148" s="1">
        <v>1857796</v>
      </c>
      <c r="R148" s="1">
        <v>1554030</v>
      </c>
      <c r="S148" s="1">
        <v>1539434</v>
      </c>
      <c r="U148" t="s">
        <v>469</v>
      </c>
      <c r="V148" s="11">
        <v>25605</v>
      </c>
      <c r="W148" s="11">
        <v>47115</v>
      </c>
      <c r="X148" s="11">
        <v>92200</v>
      </c>
      <c r="Y148" s="11">
        <v>49500</v>
      </c>
      <c r="Z148" s="11">
        <v>80443</v>
      </c>
      <c r="AA148" s="11">
        <v>78327</v>
      </c>
      <c r="AB148" s="11">
        <v>156848</v>
      </c>
      <c r="AC148" s="11">
        <v>182240</v>
      </c>
    </row>
    <row r="149" spans="1:29" x14ac:dyDescent="0.25">
      <c r="A149">
        <v>551</v>
      </c>
      <c r="B149" t="s">
        <v>150</v>
      </c>
      <c r="C149" s="1">
        <v>0</v>
      </c>
      <c r="D149" s="1">
        <v>0</v>
      </c>
      <c r="E149" s="1">
        <v>0</v>
      </c>
      <c r="F149" s="1">
        <v>0</v>
      </c>
      <c r="G149" s="1">
        <v>102.6</v>
      </c>
      <c r="H149" s="1">
        <v>507</v>
      </c>
      <c r="I149" s="1">
        <v>3112.1</v>
      </c>
      <c r="J149" s="1">
        <v>3949.6</v>
      </c>
      <c r="K149" s="20">
        <v>11449.3</v>
      </c>
      <c r="L149" s="1">
        <v>18949</v>
      </c>
      <c r="M149" s="1">
        <v>30673</v>
      </c>
      <c r="N149" s="1">
        <v>70900</v>
      </c>
      <c r="O149" s="1">
        <v>89400</v>
      </c>
      <c r="P149" s="1">
        <v>146773</v>
      </c>
      <c r="Q149" s="1">
        <v>323837</v>
      </c>
      <c r="R149" s="1">
        <v>305631</v>
      </c>
      <c r="S149" s="1">
        <v>247646</v>
      </c>
      <c r="U149" t="s">
        <v>470</v>
      </c>
      <c r="V149" s="11">
        <v>17944</v>
      </c>
      <c r="W149" s="11">
        <v>18313</v>
      </c>
      <c r="X149" s="11">
        <v>21600</v>
      </c>
      <c r="Y149" s="11">
        <v>34600</v>
      </c>
      <c r="Z149" s="11">
        <v>51004</v>
      </c>
      <c r="AA149" s="11">
        <v>61955</v>
      </c>
      <c r="AB149" s="11">
        <v>82258</v>
      </c>
      <c r="AC149" s="11">
        <v>79352</v>
      </c>
    </row>
    <row r="150" spans="1:29" x14ac:dyDescent="0.25">
      <c r="A150">
        <v>552</v>
      </c>
      <c r="B150" t="s">
        <v>151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105.8</v>
      </c>
      <c r="J150" s="1">
        <v>18278.900000000001</v>
      </c>
      <c r="K150" s="20">
        <v>49916.45</v>
      </c>
      <c r="L150" s="1">
        <v>81554</v>
      </c>
      <c r="M150" s="1">
        <v>117556</v>
      </c>
      <c r="N150" s="1">
        <v>149200</v>
      </c>
      <c r="O150" s="1">
        <v>185100</v>
      </c>
      <c r="P150" s="1">
        <v>203292</v>
      </c>
      <c r="Q150" s="1">
        <v>96085</v>
      </c>
      <c r="R150" s="1">
        <v>120210</v>
      </c>
      <c r="S150" s="1">
        <v>89554</v>
      </c>
      <c r="U150" t="s">
        <v>471</v>
      </c>
      <c r="V150" s="11">
        <v>1206</v>
      </c>
      <c r="W150" s="11">
        <v>1994</v>
      </c>
      <c r="X150" s="11">
        <v>2400</v>
      </c>
      <c r="Y150" s="20">
        <f>((AA150-X150)/3)+X150</f>
        <v>5178</v>
      </c>
      <c r="Z150" s="20">
        <f>((AA150-X150)/3)+Y150</f>
        <v>7956</v>
      </c>
      <c r="AA150" s="11">
        <v>10734</v>
      </c>
      <c r="AB150" s="11">
        <v>23079</v>
      </c>
      <c r="AC150" s="11">
        <v>30659</v>
      </c>
    </row>
    <row r="151" spans="1:29" x14ac:dyDescent="0.25">
      <c r="A151">
        <v>553</v>
      </c>
      <c r="B151" t="s">
        <v>152</v>
      </c>
      <c r="C151" s="1">
        <v>0</v>
      </c>
      <c r="D151" s="1">
        <v>0</v>
      </c>
      <c r="E151" s="1">
        <v>1124.8</v>
      </c>
      <c r="F151" s="1">
        <v>851.9</v>
      </c>
      <c r="G151" s="1">
        <v>9910.9</v>
      </c>
      <c r="H151" s="1">
        <v>21205.4</v>
      </c>
      <c r="I151" s="1">
        <v>73820.399999999994</v>
      </c>
      <c r="J151" s="1">
        <v>50301.5</v>
      </c>
      <c r="K151" s="1">
        <v>40151</v>
      </c>
      <c r="L151" s="1">
        <v>53508</v>
      </c>
      <c r="M151" s="1">
        <v>51888</v>
      </c>
      <c r="N151" s="1">
        <v>68500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U151" t="s">
        <v>472</v>
      </c>
      <c r="V151" s="11">
        <v>83905</v>
      </c>
      <c r="W151" s="11">
        <v>197162</v>
      </c>
      <c r="X151" s="11">
        <v>155000</v>
      </c>
      <c r="Y151" s="11">
        <v>283000</v>
      </c>
      <c r="Z151" s="11">
        <v>375316</v>
      </c>
      <c r="AA151" s="11">
        <v>351900</v>
      </c>
      <c r="AB151" s="11">
        <v>404870</v>
      </c>
      <c r="AC151" s="11">
        <v>385569</v>
      </c>
    </row>
    <row r="152" spans="1:29" x14ac:dyDescent="0.25">
      <c r="A152">
        <v>554</v>
      </c>
      <c r="B152" t="s">
        <v>153</v>
      </c>
      <c r="C152" s="1">
        <v>29840.1</v>
      </c>
      <c r="D152" s="1">
        <v>40203.199999999997</v>
      </c>
      <c r="E152" s="1">
        <v>30794.1</v>
      </c>
      <c r="F152" s="1">
        <v>30755.599999999999</v>
      </c>
      <c r="G152" s="1">
        <v>44831.6</v>
      </c>
      <c r="H152" s="1">
        <v>46701.3</v>
      </c>
      <c r="I152" s="1">
        <v>122967.1</v>
      </c>
      <c r="J152" s="1">
        <v>191240.30000000002</v>
      </c>
      <c r="K152" s="1">
        <v>434988</v>
      </c>
      <c r="L152" s="1">
        <v>879519</v>
      </c>
      <c r="M152" s="1">
        <v>1446733</v>
      </c>
      <c r="N152" s="1">
        <v>1249600</v>
      </c>
      <c r="O152" s="1">
        <v>1774300</v>
      </c>
      <c r="P152" s="1">
        <v>1900178</v>
      </c>
      <c r="Q152" s="1">
        <v>2294897</v>
      </c>
      <c r="R152" s="1">
        <v>2277492</v>
      </c>
      <c r="S152" s="1">
        <v>2336231</v>
      </c>
      <c r="U152" t="s">
        <v>473</v>
      </c>
      <c r="V152" s="11">
        <v>0</v>
      </c>
      <c r="W152" s="11">
        <v>0</v>
      </c>
      <c r="X152" s="11">
        <v>22500</v>
      </c>
      <c r="Y152" s="11">
        <v>53100</v>
      </c>
      <c r="Z152" s="11">
        <v>82296</v>
      </c>
      <c r="AA152" s="11">
        <v>125839</v>
      </c>
      <c r="AB152" s="11">
        <v>167340</v>
      </c>
      <c r="AC152" s="11">
        <v>199866</v>
      </c>
    </row>
    <row r="153" spans="1:29" x14ac:dyDescent="0.25">
      <c r="A153">
        <v>555</v>
      </c>
      <c r="B153" t="s">
        <v>154</v>
      </c>
      <c r="C153" s="1">
        <v>29465.4</v>
      </c>
      <c r="D153" s="1">
        <v>34002.899999999994</v>
      </c>
      <c r="E153" s="1">
        <v>36567.9</v>
      </c>
      <c r="F153" s="1">
        <v>43011.3</v>
      </c>
      <c r="G153" s="1">
        <v>37339.800000000003</v>
      </c>
      <c r="H153" s="1">
        <v>26082</v>
      </c>
      <c r="I153" s="1">
        <v>24602.799999999999</v>
      </c>
      <c r="J153" s="1">
        <v>12886</v>
      </c>
      <c r="K153" s="1">
        <v>16188</v>
      </c>
      <c r="L153" s="1">
        <v>12442</v>
      </c>
      <c r="M153" s="1">
        <v>10846</v>
      </c>
      <c r="N153" s="1">
        <v>8000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U153" t="s">
        <v>474</v>
      </c>
      <c r="V153" s="11">
        <v>0</v>
      </c>
      <c r="W153" s="11">
        <v>0</v>
      </c>
      <c r="X153" s="11">
        <v>0</v>
      </c>
      <c r="Y153" s="11">
        <v>0</v>
      </c>
      <c r="Z153" s="11">
        <v>0</v>
      </c>
      <c r="AA153" s="11">
        <v>261093</v>
      </c>
      <c r="AB153" s="11">
        <v>341084</v>
      </c>
      <c r="AC153" s="11">
        <v>391880</v>
      </c>
    </row>
    <row r="154" spans="1:29" x14ac:dyDescent="0.25">
      <c r="A154">
        <v>560</v>
      </c>
      <c r="B154" t="s">
        <v>155</v>
      </c>
      <c r="C154" s="1">
        <v>8612.2000000000007</v>
      </c>
      <c r="D154" s="1">
        <v>7582.7</v>
      </c>
      <c r="E154" s="1">
        <v>8264.4</v>
      </c>
      <c r="F154" s="1">
        <v>9150.1</v>
      </c>
      <c r="G154" s="1">
        <v>10943.8</v>
      </c>
      <c r="H154" s="1">
        <v>11843.4</v>
      </c>
      <c r="I154" s="1">
        <v>37806.300000000003</v>
      </c>
      <c r="J154" s="1">
        <v>45182</v>
      </c>
      <c r="K154" s="1">
        <v>43271</v>
      </c>
      <c r="L154" s="1">
        <v>60841</v>
      </c>
      <c r="M154" s="1">
        <v>73022</v>
      </c>
      <c r="N154" s="1">
        <v>93600</v>
      </c>
      <c r="O154" s="1">
        <v>147300</v>
      </c>
      <c r="P154" s="1">
        <v>111541</v>
      </c>
      <c r="Q154" s="1">
        <v>90307</v>
      </c>
      <c r="R154" s="1">
        <v>64281</v>
      </c>
      <c r="S154" s="1">
        <v>59271</v>
      </c>
      <c r="U154" t="s">
        <v>475</v>
      </c>
      <c r="V154" s="11">
        <v>0</v>
      </c>
      <c r="W154" s="11">
        <v>0</v>
      </c>
      <c r="X154" s="11">
        <v>0</v>
      </c>
      <c r="Y154" s="11">
        <v>0</v>
      </c>
      <c r="Z154" s="11">
        <v>0</v>
      </c>
      <c r="AA154" s="11">
        <v>130348</v>
      </c>
      <c r="AB154" s="11">
        <v>197462</v>
      </c>
      <c r="AC154" s="11">
        <v>232958</v>
      </c>
    </row>
    <row r="155" spans="1:29" x14ac:dyDescent="0.25">
      <c r="A155">
        <v>561</v>
      </c>
      <c r="B155" t="s">
        <v>156</v>
      </c>
      <c r="C155" s="1">
        <v>8767.6</v>
      </c>
      <c r="D155" s="1">
        <v>18662.3</v>
      </c>
      <c r="E155" s="1">
        <v>29757.9</v>
      </c>
      <c r="F155" s="1">
        <v>41141.9</v>
      </c>
      <c r="G155" s="1">
        <v>96391.2</v>
      </c>
      <c r="H155" s="1">
        <v>121606.8</v>
      </c>
      <c r="I155" s="1">
        <v>133872.20000000001</v>
      </c>
      <c r="J155" s="1">
        <v>109057.1</v>
      </c>
      <c r="K155" s="1">
        <v>78467</v>
      </c>
      <c r="L155" s="1">
        <v>62588</v>
      </c>
      <c r="M155" s="1">
        <v>64955</v>
      </c>
      <c r="N155" s="1">
        <v>65100</v>
      </c>
      <c r="O155" s="1">
        <v>46100</v>
      </c>
      <c r="P155" s="1">
        <v>24089</v>
      </c>
      <c r="Q155" s="1">
        <v>0</v>
      </c>
      <c r="R155" s="1">
        <v>0</v>
      </c>
      <c r="S155" s="1">
        <v>0</v>
      </c>
      <c r="U155" t="s">
        <v>476</v>
      </c>
      <c r="V155" s="11">
        <v>0</v>
      </c>
      <c r="W155" s="11">
        <v>0</v>
      </c>
      <c r="X155" s="11">
        <v>69100</v>
      </c>
      <c r="Y155" s="11">
        <v>108700</v>
      </c>
      <c r="Z155" s="11">
        <v>132173</v>
      </c>
      <c r="AA155" s="11">
        <v>368999</v>
      </c>
      <c r="AB155" s="11">
        <v>609183</v>
      </c>
      <c r="AC155" s="11">
        <v>728655</v>
      </c>
    </row>
    <row r="156" spans="1:29" x14ac:dyDescent="0.25">
      <c r="A156">
        <v>562</v>
      </c>
      <c r="B156" t="s">
        <v>157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3161.4</v>
      </c>
      <c r="I156" s="1">
        <v>10238.6</v>
      </c>
      <c r="J156" s="1">
        <v>18519.900000000001</v>
      </c>
      <c r="K156" s="1">
        <v>30820</v>
      </c>
      <c r="L156" s="1">
        <v>26238</v>
      </c>
      <c r="M156" s="1">
        <v>20424</v>
      </c>
      <c r="N156" s="1">
        <v>23900</v>
      </c>
      <c r="O156" s="1">
        <v>14500</v>
      </c>
      <c r="P156" s="1">
        <v>12353</v>
      </c>
      <c r="Q156" s="1">
        <v>15088</v>
      </c>
      <c r="R156" s="1">
        <v>13931</v>
      </c>
      <c r="S156" s="1">
        <v>4153</v>
      </c>
      <c r="U156" t="s">
        <v>477</v>
      </c>
      <c r="V156" s="11">
        <v>154440</v>
      </c>
      <c r="W156" s="11">
        <v>344538</v>
      </c>
      <c r="X156" s="11">
        <v>333100</v>
      </c>
      <c r="Y156" s="11">
        <v>542300</v>
      </c>
      <c r="Z156" s="11">
        <v>504113</v>
      </c>
      <c r="AA156" s="11">
        <v>723888</v>
      </c>
      <c r="AB156" s="11">
        <v>772241</v>
      </c>
      <c r="AC156" s="11">
        <v>1001304</v>
      </c>
    </row>
    <row r="157" spans="1:29" x14ac:dyDescent="0.25">
      <c r="A157">
        <v>563</v>
      </c>
      <c r="B157" t="s">
        <v>158</v>
      </c>
      <c r="C157" s="1">
        <v>251.4</v>
      </c>
      <c r="D157" s="1">
        <v>409.5</v>
      </c>
      <c r="E157" s="1">
        <v>398.6</v>
      </c>
      <c r="F157" s="1">
        <v>1226.5999999999999</v>
      </c>
      <c r="G157" s="1">
        <v>4457.8</v>
      </c>
      <c r="H157" s="1">
        <v>6451.3</v>
      </c>
      <c r="I157" s="1">
        <v>12886.900000000001</v>
      </c>
      <c r="J157" s="1">
        <v>7376</v>
      </c>
      <c r="K157" s="1">
        <v>14323</v>
      </c>
      <c r="L157" s="1">
        <v>21716</v>
      </c>
      <c r="M157" s="1">
        <v>22513</v>
      </c>
      <c r="N157" s="1">
        <v>32200</v>
      </c>
      <c r="O157" s="1">
        <v>54400</v>
      </c>
      <c r="P157" s="1">
        <v>90987</v>
      </c>
      <c r="Q157" s="1">
        <v>56836</v>
      </c>
      <c r="R157" s="1">
        <v>58112</v>
      </c>
      <c r="S157" s="1">
        <v>65705</v>
      </c>
      <c r="U157" t="s">
        <v>478</v>
      </c>
      <c r="V157" s="11">
        <v>0</v>
      </c>
      <c r="W157" s="11">
        <v>0</v>
      </c>
      <c r="X157" s="11">
        <v>14200</v>
      </c>
      <c r="Y157" s="11">
        <v>19800</v>
      </c>
      <c r="Z157" s="11">
        <v>58641</v>
      </c>
      <c r="AA157" s="11">
        <v>115807</v>
      </c>
      <c r="AB157" s="11">
        <v>134240</v>
      </c>
      <c r="AC157" s="11">
        <v>213152</v>
      </c>
    </row>
    <row r="158" spans="1:29" x14ac:dyDescent="0.25">
      <c r="A158">
        <v>564</v>
      </c>
      <c r="B158" t="s">
        <v>159</v>
      </c>
      <c r="C158" s="1">
        <v>21482.7</v>
      </c>
      <c r="D158" s="1">
        <v>49202.8</v>
      </c>
      <c r="E158" s="1">
        <v>75940</v>
      </c>
      <c r="F158" s="1">
        <v>115069.1</v>
      </c>
      <c r="G158" s="1">
        <v>238479</v>
      </c>
      <c r="H158" s="1">
        <v>297046</v>
      </c>
      <c r="I158" s="1">
        <v>272079.59999999998</v>
      </c>
      <c r="J158" s="1">
        <v>486647.1</v>
      </c>
      <c r="K158" s="1">
        <v>419170</v>
      </c>
      <c r="L158" s="1">
        <v>452938</v>
      </c>
      <c r="M158" s="1">
        <v>504647</v>
      </c>
      <c r="N158" s="1">
        <v>523400</v>
      </c>
      <c r="O158" s="1">
        <v>648700</v>
      </c>
      <c r="P158" s="1">
        <v>807813</v>
      </c>
      <c r="Q158" s="1">
        <v>743965</v>
      </c>
      <c r="R158" s="1">
        <v>798393</v>
      </c>
      <c r="S158" s="1">
        <v>763095</v>
      </c>
      <c r="U158" t="s">
        <v>479</v>
      </c>
      <c r="V158" s="11">
        <v>21716</v>
      </c>
      <c r="W158" s="11">
        <v>22513</v>
      </c>
      <c r="X158" s="11">
        <v>32200</v>
      </c>
      <c r="Y158" s="11">
        <v>54400</v>
      </c>
      <c r="Z158" s="11">
        <v>90987</v>
      </c>
      <c r="AA158" s="11">
        <v>56836</v>
      </c>
      <c r="AB158" s="11">
        <v>58112</v>
      </c>
      <c r="AC158" s="11">
        <v>65705</v>
      </c>
    </row>
    <row r="159" spans="1:29" x14ac:dyDescent="0.25">
      <c r="A159">
        <v>565</v>
      </c>
      <c r="B159" t="s">
        <v>160</v>
      </c>
      <c r="C159" s="1">
        <v>606</v>
      </c>
      <c r="D159" s="1">
        <v>1903</v>
      </c>
      <c r="E159" s="1">
        <v>2853.6</v>
      </c>
      <c r="F159" s="1">
        <v>3955.9</v>
      </c>
      <c r="G159" s="1">
        <v>22163.399999999998</v>
      </c>
      <c r="H159" s="1">
        <v>23369.300000000003</v>
      </c>
      <c r="I159" s="1">
        <v>19156.900000000001</v>
      </c>
      <c r="J159" s="1">
        <v>28649.599999999999</v>
      </c>
      <c r="K159" s="1">
        <v>34932</v>
      </c>
      <c r="L159" s="1">
        <v>25894</v>
      </c>
      <c r="M159" s="1">
        <v>15331</v>
      </c>
      <c r="N159" s="20">
        <v>17092.25</v>
      </c>
      <c r="O159" s="20">
        <v>18853.5</v>
      </c>
      <c r="P159" s="20">
        <v>20614.75</v>
      </c>
      <c r="Q159" s="1">
        <v>22376</v>
      </c>
      <c r="R159" s="1">
        <v>8270</v>
      </c>
      <c r="S159" s="1">
        <v>0</v>
      </c>
      <c r="U159" t="s">
        <v>480</v>
      </c>
      <c r="V159" s="11">
        <v>0</v>
      </c>
      <c r="W159" s="11">
        <v>0</v>
      </c>
      <c r="X159" s="11">
        <v>73900</v>
      </c>
      <c r="Y159" s="11">
        <v>175300</v>
      </c>
      <c r="Z159" s="11">
        <v>466314</v>
      </c>
      <c r="AA159" s="11">
        <v>94858</v>
      </c>
      <c r="AB159" s="11">
        <v>148431</v>
      </c>
      <c r="AC159" s="11">
        <v>146804</v>
      </c>
    </row>
    <row r="160" spans="1:29" x14ac:dyDescent="0.25">
      <c r="A160">
        <v>570</v>
      </c>
      <c r="B160" t="s">
        <v>161</v>
      </c>
      <c r="C160" s="1">
        <v>1578</v>
      </c>
      <c r="D160" s="1">
        <v>3184.7000000000003</v>
      </c>
      <c r="E160" s="1">
        <v>3258.5</v>
      </c>
      <c r="F160" s="1">
        <v>5335</v>
      </c>
      <c r="G160" s="1">
        <v>16033.1</v>
      </c>
      <c r="H160" s="1">
        <v>23916</v>
      </c>
      <c r="I160" s="1">
        <v>30767</v>
      </c>
      <c r="J160" s="1">
        <v>31830</v>
      </c>
      <c r="K160" s="1">
        <v>34404</v>
      </c>
      <c r="L160" s="1">
        <v>55233</v>
      </c>
      <c r="M160" s="1">
        <v>48707</v>
      </c>
      <c r="N160" s="1">
        <v>47000</v>
      </c>
      <c r="O160" s="1">
        <v>40600</v>
      </c>
      <c r="P160" s="1">
        <v>40406</v>
      </c>
      <c r="Q160" s="1">
        <v>30506</v>
      </c>
      <c r="R160" s="1">
        <v>8195</v>
      </c>
      <c r="S160" s="1">
        <v>0</v>
      </c>
      <c r="U160" t="s">
        <v>481</v>
      </c>
      <c r="V160" s="11">
        <v>0</v>
      </c>
      <c r="W160" s="11">
        <v>0</v>
      </c>
      <c r="X160" s="11">
        <v>0</v>
      </c>
      <c r="Y160" s="11">
        <v>23200</v>
      </c>
      <c r="Z160" s="11">
        <v>54480</v>
      </c>
      <c r="AA160" s="11">
        <v>76493</v>
      </c>
      <c r="AB160" s="11">
        <v>91426</v>
      </c>
      <c r="AC160" s="11">
        <v>151892</v>
      </c>
    </row>
    <row r="161" spans="1:29" x14ac:dyDescent="0.25">
      <c r="A161">
        <v>571</v>
      </c>
      <c r="B161" t="s">
        <v>162</v>
      </c>
      <c r="C161" s="1">
        <v>847.6</v>
      </c>
      <c r="D161" s="1">
        <v>607.79999999999995</v>
      </c>
      <c r="E161" s="1">
        <v>1374.6</v>
      </c>
      <c r="F161" s="1">
        <v>3319.3</v>
      </c>
      <c r="G161" s="1">
        <v>8490.2000000000007</v>
      </c>
      <c r="H161" s="1">
        <v>12249.699999999999</v>
      </c>
      <c r="I161" s="1">
        <v>12164</v>
      </c>
      <c r="J161" s="1">
        <v>15163.7</v>
      </c>
      <c r="K161" s="1">
        <v>28430</v>
      </c>
      <c r="L161" s="1">
        <v>31386</v>
      </c>
      <c r="M161" s="1">
        <v>30583</v>
      </c>
      <c r="N161" s="1">
        <v>36200</v>
      </c>
      <c r="O161" s="1">
        <v>30500</v>
      </c>
      <c r="P161" s="1">
        <v>53818</v>
      </c>
      <c r="Q161" s="1">
        <v>0</v>
      </c>
      <c r="R161" s="1">
        <v>0</v>
      </c>
      <c r="S161" s="1">
        <v>0</v>
      </c>
      <c r="U161" t="s">
        <v>482</v>
      </c>
      <c r="V161" s="11">
        <v>69753</v>
      </c>
      <c r="W161" s="11">
        <v>65874</v>
      </c>
      <c r="X161" s="11">
        <v>1106500</v>
      </c>
      <c r="Y161" s="20">
        <f>((AA161-X161)/3)+X161</f>
        <v>1545073</v>
      </c>
      <c r="Z161" s="20">
        <f>((AA161-X161)/3)+Y161</f>
        <v>1983646</v>
      </c>
      <c r="AA161" s="11">
        <v>2422219</v>
      </c>
      <c r="AB161" s="11">
        <v>2825645</v>
      </c>
      <c r="AC161" s="11">
        <v>2592419</v>
      </c>
    </row>
    <row r="162" spans="1:29" x14ac:dyDescent="0.25">
      <c r="A162">
        <v>572</v>
      </c>
      <c r="B162" t="s">
        <v>163</v>
      </c>
      <c r="C162" s="1">
        <v>0</v>
      </c>
      <c r="D162" s="1">
        <v>479.9</v>
      </c>
      <c r="E162" s="1">
        <v>396.9</v>
      </c>
      <c r="F162" s="1">
        <v>1232.2</v>
      </c>
      <c r="G162" s="1">
        <v>4590.5</v>
      </c>
      <c r="H162" s="1">
        <v>8393.9</v>
      </c>
      <c r="I162" s="1">
        <v>7010.7</v>
      </c>
      <c r="J162" s="1">
        <v>8644</v>
      </c>
      <c r="K162" s="1">
        <v>10426</v>
      </c>
      <c r="L162" s="1">
        <v>14258</v>
      </c>
      <c r="M162" s="1">
        <v>5478</v>
      </c>
      <c r="N162" s="1">
        <v>8500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U162" t="s">
        <v>483</v>
      </c>
      <c r="V162" s="11">
        <v>0</v>
      </c>
      <c r="W162" s="11">
        <v>0</v>
      </c>
      <c r="X162" s="11">
        <v>0</v>
      </c>
      <c r="Y162" s="11">
        <v>0</v>
      </c>
      <c r="Z162" s="11">
        <v>0</v>
      </c>
      <c r="AA162" s="11">
        <v>12140</v>
      </c>
      <c r="AB162" s="11">
        <v>15372</v>
      </c>
      <c r="AC162" s="11">
        <v>24974</v>
      </c>
    </row>
    <row r="163" spans="1:29" x14ac:dyDescent="0.25">
      <c r="A163">
        <v>573</v>
      </c>
      <c r="B163" t="s">
        <v>4</v>
      </c>
      <c r="C163" s="1">
        <v>9449.7000000000007</v>
      </c>
      <c r="D163" s="1">
        <v>13873.4</v>
      </c>
      <c r="E163" s="1">
        <v>19203.099999999999</v>
      </c>
      <c r="F163" s="1">
        <v>26935.7</v>
      </c>
      <c r="G163" s="1">
        <v>40359</v>
      </c>
      <c r="H163" s="1">
        <v>48521.1</v>
      </c>
      <c r="I163" s="1">
        <v>38018</v>
      </c>
      <c r="J163" s="1">
        <v>71002.2</v>
      </c>
      <c r="K163" s="1">
        <v>59834</v>
      </c>
      <c r="L163" s="1">
        <v>70250</v>
      </c>
      <c r="M163" s="1">
        <v>63864</v>
      </c>
      <c r="N163" s="1">
        <v>39700</v>
      </c>
      <c r="O163" s="1">
        <v>30200</v>
      </c>
      <c r="P163" s="1">
        <v>54967</v>
      </c>
      <c r="Q163" s="1">
        <v>54063</v>
      </c>
      <c r="R163" s="1">
        <v>47745</v>
      </c>
      <c r="S163" s="1">
        <v>40976</v>
      </c>
      <c r="U163" t="s">
        <v>484</v>
      </c>
      <c r="V163" s="11">
        <v>0</v>
      </c>
      <c r="W163" s="11">
        <v>0</v>
      </c>
      <c r="X163" s="11">
        <v>0</v>
      </c>
      <c r="Y163" s="11">
        <v>0</v>
      </c>
      <c r="Z163" s="11">
        <v>0</v>
      </c>
      <c r="AA163" s="11">
        <v>63398</v>
      </c>
      <c r="AB163" s="11">
        <v>84716</v>
      </c>
      <c r="AC163" s="11">
        <v>102225</v>
      </c>
    </row>
    <row r="164" spans="1:29" x14ac:dyDescent="0.25">
      <c r="A164">
        <v>574</v>
      </c>
      <c r="B164" t="s">
        <v>164</v>
      </c>
      <c r="C164" s="1">
        <v>1526.7</v>
      </c>
      <c r="D164" s="1">
        <v>5977.6</v>
      </c>
      <c r="E164" s="1">
        <v>13004.2</v>
      </c>
      <c r="F164" s="1">
        <v>18421</v>
      </c>
      <c r="G164" s="1">
        <v>90765.9</v>
      </c>
      <c r="H164" s="1">
        <v>155904.1</v>
      </c>
      <c r="I164" s="1">
        <v>216152.6</v>
      </c>
      <c r="J164" s="1">
        <v>239282.6</v>
      </c>
      <c r="K164" s="1">
        <v>204385</v>
      </c>
      <c r="L164" s="1">
        <v>297650</v>
      </c>
      <c r="M164" s="1">
        <v>373192</v>
      </c>
      <c r="N164" s="1">
        <v>425300</v>
      </c>
      <c r="O164" s="1">
        <v>565200</v>
      </c>
      <c r="P164" s="1">
        <v>585612</v>
      </c>
      <c r="Q164" s="1">
        <v>664230</v>
      </c>
      <c r="R164" s="1">
        <v>656936</v>
      </c>
      <c r="S164" s="1">
        <v>647774</v>
      </c>
      <c r="U164" t="s">
        <v>485</v>
      </c>
      <c r="V164" s="11">
        <v>0</v>
      </c>
      <c r="W164" s="11">
        <v>0</v>
      </c>
      <c r="X164" s="11">
        <v>0</v>
      </c>
      <c r="Y164" s="11">
        <v>0</v>
      </c>
      <c r="Z164" s="11">
        <v>0</v>
      </c>
      <c r="AA164" s="11">
        <v>84698</v>
      </c>
      <c r="AB164" s="11">
        <v>165659</v>
      </c>
      <c r="AC164" s="11">
        <v>205906</v>
      </c>
    </row>
    <row r="165" spans="1:29" x14ac:dyDescent="0.25">
      <c r="A165">
        <v>575</v>
      </c>
      <c r="B165" t="s">
        <v>165</v>
      </c>
      <c r="C165" s="1">
        <v>202</v>
      </c>
      <c r="D165" s="1">
        <v>311.2</v>
      </c>
      <c r="E165" s="1">
        <v>693.2</v>
      </c>
      <c r="F165" s="1">
        <v>1305.3</v>
      </c>
      <c r="G165" s="1">
        <v>15443.800000000001</v>
      </c>
      <c r="H165" s="1">
        <v>21694</v>
      </c>
      <c r="I165" s="1">
        <v>24753.9</v>
      </c>
      <c r="J165" s="1">
        <v>31301.7</v>
      </c>
      <c r="K165" s="1">
        <v>39170</v>
      </c>
      <c r="L165" s="1">
        <v>59319</v>
      </c>
      <c r="M165" s="1">
        <v>84579</v>
      </c>
      <c r="N165" s="1">
        <v>175200</v>
      </c>
      <c r="O165" s="1">
        <v>335700</v>
      </c>
      <c r="P165" s="1">
        <v>397043</v>
      </c>
      <c r="Q165" s="1">
        <v>361173</v>
      </c>
      <c r="R165" s="1">
        <v>267135</v>
      </c>
      <c r="S165" s="1">
        <v>220386</v>
      </c>
      <c r="U165" t="s">
        <v>486</v>
      </c>
      <c r="V165" s="11">
        <v>0</v>
      </c>
      <c r="W165" s="11">
        <v>0</v>
      </c>
      <c r="X165" s="11">
        <v>151500</v>
      </c>
      <c r="Y165" s="11">
        <v>215500</v>
      </c>
      <c r="Z165" s="11">
        <v>221082</v>
      </c>
      <c r="AA165" s="11">
        <v>272563</v>
      </c>
      <c r="AB165" s="11">
        <v>326878</v>
      </c>
      <c r="AC165" s="11">
        <v>366021</v>
      </c>
    </row>
    <row r="166" spans="1:29" x14ac:dyDescent="0.25">
      <c r="A166">
        <v>580</v>
      </c>
      <c r="B166" t="s">
        <v>166</v>
      </c>
      <c r="C166" s="1">
        <v>1493.3</v>
      </c>
      <c r="D166" s="1">
        <v>1467.4</v>
      </c>
      <c r="E166" s="1">
        <v>2290.3000000000002</v>
      </c>
      <c r="F166" s="1">
        <v>2282.6999999999998</v>
      </c>
      <c r="G166" s="1">
        <v>14411.1</v>
      </c>
      <c r="H166" s="1">
        <v>19778.100000000002</v>
      </c>
      <c r="I166" s="1">
        <v>26880.9</v>
      </c>
      <c r="J166" s="1">
        <v>31978</v>
      </c>
      <c r="K166" s="1">
        <v>28727</v>
      </c>
      <c r="L166" s="1">
        <v>34684</v>
      </c>
      <c r="M166" s="1">
        <v>34475</v>
      </c>
      <c r="N166" s="1">
        <v>24100</v>
      </c>
      <c r="O166" s="1">
        <v>23400</v>
      </c>
      <c r="P166" s="1">
        <v>15629</v>
      </c>
      <c r="Q166" s="1">
        <v>23103</v>
      </c>
      <c r="R166" s="1">
        <v>10859</v>
      </c>
      <c r="S166" s="1">
        <v>9732</v>
      </c>
      <c r="U166" t="s">
        <v>487</v>
      </c>
      <c r="V166" s="11">
        <v>259813</v>
      </c>
      <c r="W166" s="11">
        <v>733723</v>
      </c>
      <c r="X166" s="11">
        <v>198200</v>
      </c>
      <c r="Y166" s="11">
        <v>2257600</v>
      </c>
      <c r="Z166" s="11">
        <v>2724955</v>
      </c>
      <c r="AA166" s="11">
        <v>749563</v>
      </c>
      <c r="AB166" s="11">
        <v>994499</v>
      </c>
      <c r="AC166" s="11">
        <v>1147428</v>
      </c>
    </row>
    <row r="167" spans="1:29" x14ac:dyDescent="0.25">
      <c r="A167">
        <v>581</v>
      </c>
      <c r="B167" t="s">
        <v>167</v>
      </c>
      <c r="C167" s="1">
        <v>91.6</v>
      </c>
      <c r="D167" s="1">
        <v>1131.3</v>
      </c>
      <c r="E167" s="1">
        <v>2836.7</v>
      </c>
      <c r="F167" s="1">
        <v>4198.3999999999996</v>
      </c>
      <c r="G167" s="1">
        <v>8765.6</v>
      </c>
      <c r="H167" s="1">
        <v>13699.199999999999</v>
      </c>
      <c r="I167" s="1">
        <v>11695.9</v>
      </c>
      <c r="J167" s="1">
        <v>25737</v>
      </c>
      <c r="K167" s="1">
        <v>37023</v>
      </c>
      <c r="L167" s="1">
        <v>56680</v>
      </c>
      <c r="M167" s="1">
        <v>64147</v>
      </c>
      <c r="N167" s="1">
        <v>77600</v>
      </c>
      <c r="O167" s="1">
        <v>148800</v>
      </c>
      <c r="P167" s="1">
        <v>241949</v>
      </c>
      <c r="Q167" s="1">
        <v>304330</v>
      </c>
      <c r="R167" s="1">
        <v>318051</v>
      </c>
      <c r="S167" s="1">
        <v>288941</v>
      </c>
      <c r="U167" t="s">
        <v>488</v>
      </c>
      <c r="V167" s="11">
        <v>0</v>
      </c>
      <c r="W167" s="11">
        <v>0</v>
      </c>
      <c r="X167" s="11">
        <v>0</v>
      </c>
      <c r="Y167" s="11">
        <v>0</v>
      </c>
      <c r="Z167" s="11">
        <v>0</v>
      </c>
      <c r="AA167" s="11">
        <v>54664</v>
      </c>
      <c r="AB167" s="11">
        <v>69911</v>
      </c>
      <c r="AC167" s="11">
        <v>71980</v>
      </c>
    </row>
    <row r="168" spans="1:29" x14ac:dyDescent="0.25">
      <c r="A168">
        <v>582</v>
      </c>
      <c r="B168" t="s">
        <v>168</v>
      </c>
      <c r="C168" s="1">
        <v>143248.20000000001</v>
      </c>
      <c r="D168" s="1">
        <v>154997.6</v>
      </c>
      <c r="E168" s="1">
        <v>111876.5</v>
      </c>
      <c r="F168" s="1">
        <v>107749.8</v>
      </c>
      <c r="G168" s="1">
        <v>109682.3</v>
      </c>
      <c r="H168" s="1">
        <v>62363.4</v>
      </c>
      <c r="I168" s="1">
        <v>69264</v>
      </c>
      <c r="J168" s="1">
        <v>66886.7</v>
      </c>
      <c r="K168" s="1">
        <v>68576</v>
      </c>
      <c r="L168" s="1">
        <v>58075</v>
      </c>
      <c r="M168" s="1">
        <v>42125</v>
      </c>
      <c r="N168" s="1">
        <v>100000</v>
      </c>
      <c r="O168" s="1">
        <v>136400</v>
      </c>
      <c r="P168" s="1">
        <v>162551</v>
      </c>
      <c r="Q168" s="1">
        <v>290843</v>
      </c>
      <c r="R168" s="1">
        <v>260262</v>
      </c>
      <c r="S168" s="1">
        <v>203043</v>
      </c>
      <c r="U168" t="s">
        <v>489</v>
      </c>
      <c r="V168" s="11">
        <v>0</v>
      </c>
      <c r="W168" s="11">
        <v>0</v>
      </c>
      <c r="X168" s="11">
        <v>0</v>
      </c>
      <c r="Y168" s="11">
        <v>57200</v>
      </c>
      <c r="Z168" s="11">
        <v>67754</v>
      </c>
      <c r="AA168" s="11">
        <v>125932</v>
      </c>
      <c r="AB168" s="11">
        <v>132221</v>
      </c>
      <c r="AC168" s="11">
        <v>119799</v>
      </c>
    </row>
    <row r="169" spans="1:29" x14ac:dyDescent="0.25">
      <c r="A169">
        <v>583</v>
      </c>
      <c r="B169" t="s">
        <v>169</v>
      </c>
      <c r="C169" s="1">
        <v>10061</v>
      </c>
      <c r="D169" s="1">
        <v>22170.600000000002</v>
      </c>
      <c r="E169" s="1">
        <v>27263</v>
      </c>
      <c r="F169" s="1">
        <v>61979.9</v>
      </c>
      <c r="G169" s="1">
        <v>158220.19999999998</v>
      </c>
      <c r="H169" s="1">
        <v>210866.69999999998</v>
      </c>
      <c r="I169" s="1">
        <v>210745.1</v>
      </c>
      <c r="J169" s="1">
        <v>238527.2</v>
      </c>
      <c r="K169" s="1">
        <v>200982</v>
      </c>
      <c r="L169" s="1">
        <v>232512</v>
      </c>
      <c r="M169" s="1">
        <v>317288</v>
      </c>
      <c r="N169" s="1">
        <v>207000</v>
      </c>
      <c r="O169" s="1">
        <v>190500</v>
      </c>
      <c r="P169" s="1">
        <v>256790</v>
      </c>
      <c r="Q169" s="1">
        <v>223263</v>
      </c>
      <c r="R169" s="1">
        <v>222498</v>
      </c>
      <c r="S169" s="1">
        <v>242827</v>
      </c>
      <c r="U169" t="s">
        <v>490</v>
      </c>
      <c r="V169" s="11">
        <v>0</v>
      </c>
      <c r="W169" s="11">
        <v>0</v>
      </c>
      <c r="X169" s="11">
        <v>0</v>
      </c>
      <c r="Y169" s="11">
        <v>24700</v>
      </c>
      <c r="Z169" s="11">
        <v>34764</v>
      </c>
      <c r="AA169" s="11">
        <v>53974</v>
      </c>
      <c r="AB169" s="11">
        <v>59138</v>
      </c>
      <c r="AC169" s="11">
        <v>58098</v>
      </c>
    </row>
    <row r="170" spans="1:29" x14ac:dyDescent="0.25">
      <c r="A170">
        <v>584</v>
      </c>
      <c r="B170" t="s">
        <v>170</v>
      </c>
      <c r="C170" s="1">
        <v>11138.3</v>
      </c>
      <c r="D170" s="1">
        <v>15626.8</v>
      </c>
      <c r="E170" s="1">
        <v>19916.2</v>
      </c>
      <c r="F170" s="1">
        <v>28634.5</v>
      </c>
      <c r="G170" s="1">
        <v>44231.9</v>
      </c>
      <c r="H170" s="1">
        <v>36778.5</v>
      </c>
      <c r="I170" s="1">
        <v>21241</v>
      </c>
      <c r="J170" s="1">
        <v>26287</v>
      </c>
      <c r="K170" s="1">
        <v>21847</v>
      </c>
      <c r="L170" s="1">
        <v>12068</v>
      </c>
      <c r="M170" s="1">
        <v>6775</v>
      </c>
      <c r="N170" s="1">
        <v>8400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U170" t="s">
        <v>491</v>
      </c>
      <c r="V170" s="11">
        <v>0</v>
      </c>
      <c r="W170" s="11">
        <v>0</v>
      </c>
      <c r="X170" s="11">
        <v>0</v>
      </c>
      <c r="Y170" s="11">
        <v>29000</v>
      </c>
      <c r="Z170" s="11">
        <v>50629</v>
      </c>
      <c r="AA170" s="11">
        <v>108289</v>
      </c>
      <c r="AB170" s="11">
        <v>105493</v>
      </c>
      <c r="AC170" s="11">
        <v>87906</v>
      </c>
    </row>
    <row r="171" spans="1:29" x14ac:dyDescent="0.25">
      <c r="A171">
        <v>585</v>
      </c>
      <c r="B171" t="s">
        <v>171</v>
      </c>
      <c r="C171" s="1">
        <v>2543.4</v>
      </c>
      <c r="D171" s="1">
        <v>2213</v>
      </c>
      <c r="E171" s="1">
        <v>3262.8</v>
      </c>
      <c r="F171" s="1">
        <v>3391.8</v>
      </c>
      <c r="G171" s="1">
        <v>10308.9</v>
      </c>
      <c r="H171" s="1">
        <v>23695.5</v>
      </c>
      <c r="I171" s="1">
        <v>86552.4</v>
      </c>
      <c r="J171" s="1">
        <v>47498.700000000004</v>
      </c>
      <c r="K171" s="1">
        <v>49360</v>
      </c>
      <c r="L171" s="1">
        <v>56070</v>
      </c>
      <c r="M171" s="1">
        <v>71610</v>
      </c>
      <c r="N171" s="1">
        <v>104300</v>
      </c>
      <c r="O171" s="1">
        <v>125800</v>
      </c>
      <c r="P171" s="1">
        <v>105453</v>
      </c>
      <c r="Q171" s="1">
        <v>115786</v>
      </c>
      <c r="R171" s="1">
        <v>99471</v>
      </c>
      <c r="S171" s="1">
        <v>73250</v>
      </c>
      <c r="U171" t="s">
        <v>492</v>
      </c>
      <c r="V171" s="11">
        <v>114913</v>
      </c>
      <c r="W171" s="11">
        <v>143154</v>
      </c>
      <c r="X171" s="11">
        <v>197600</v>
      </c>
      <c r="Y171" s="11">
        <v>207100</v>
      </c>
      <c r="Z171" s="11">
        <v>251644</v>
      </c>
      <c r="AA171" s="11">
        <v>268317</v>
      </c>
      <c r="AB171" s="11">
        <v>313679</v>
      </c>
      <c r="AC171" s="11">
        <v>316525</v>
      </c>
    </row>
    <row r="172" spans="1:29" x14ac:dyDescent="0.25">
      <c r="A172">
        <v>590</v>
      </c>
      <c r="B172" t="s">
        <v>172</v>
      </c>
      <c r="C172" s="1">
        <v>55956</v>
      </c>
      <c r="D172" s="1">
        <v>102718.5</v>
      </c>
      <c r="E172" s="1">
        <v>88922.6</v>
      </c>
      <c r="F172" s="1">
        <v>126448.3</v>
      </c>
      <c r="G172" s="1">
        <v>187249.7</v>
      </c>
      <c r="H172" s="1">
        <v>219123.9</v>
      </c>
      <c r="I172" s="1">
        <v>214172.80000000002</v>
      </c>
      <c r="J172" s="1">
        <v>178727</v>
      </c>
      <c r="K172" s="1">
        <v>118161</v>
      </c>
      <c r="L172" s="1">
        <v>109078</v>
      </c>
      <c r="M172" s="1">
        <v>55491</v>
      </c>
      <c r="N172" s="1">
        <v>94900</v>
      </c>
      <c r="O172" s="1">
        <v>78000</v>
      </c>
      <c r="P172" s="1">
        <v>74735</v>
      </c>
      <c r="Q172" s="1">
        <v>0</v>
      </c>
      <c r="R172" s="1">
        <v>0</v>
      </c>
      <c r="S172" s="1">
        <v>0</v>
      </c>
      <c r="U172" t="s">
        <v>493</v>
      </c>
      <c r="V172" s="11">
        <v>0</v>
      </c>
      <c r="W172" s="11">
        <v>0</v>
      </c>
      <c r="X172" s="11">
        <v>0</v>
      </c>
      <c r="Y172" s="11">
        <v>25700</v>
      </c>
      <c r="Z172" s="11">
        <v>19030</v>
      </c>
      <c r="AA172" s="11">
        <v>22262</v>
      </c>
      <c r="AB172" s="11">
        <v>21946</v>
      </c>
      <c r="AC172" s="11">
        <v>23948</v>
      </c>
    </row>
    <row r="173" spans="1:29" x14ac:dyDescent="0.25">
      <c r="A173">
        <v>591</v>
      </c>
      <c r="B173" t="s">
        <v>173</v>
      </c>
      <c r="C173" s="1">
        <v>10123.1</v>
      </c>
      <c r="D173" s="1">
        <v>18315.899999999998</v>
      </c>
      <c r="E173" s="1">
        <v>27709</v>
      </c>
      <c r="F173" s="1">
        <v>40641.299999999996</v>
      </c>
      <c r="G173" s="1">
        <v>54538.3</v>
      </c>
      <c r="H173" s="1">
        <v>59264.1</v>
      </c>
      <c r="I173" s="1">
        <v>69669.5</v>
      </c>
      <c r="J173" s="1">
        <v>80954.3</v>
      </c>
      <c r="K173" s="1">
        <v>88715</v>
      </c>
      <c r="L173" s="1">
        <v>137547</v>
      </c>
      <c r="M173" s="1">
        <v>162454</v>
      </c>
      <c r="N173" s="1">
        <v>172500</v>
      </c>
      <c r="O173" s="1">
        <v>183500</v>
      </c>
      <c r="P173" s="1">
        <v>180523</v>
      </c>
      <c r="Q173" s="1">
        <v>194406</v>
      </c>
      <c r="R173" s="1">
        <v>163472</v>
      </c>
      <c r="S173" s="1">
        <v>155424</v>
      </c>
      <c r="U173" t="s">
        <v>494</v>
      </c>
      <c r="V173" s="11">
        <v>20115</v>
      </c>
      <c r="W173" s="11">
        <v>29975</v>
      </c>
      <c r="X173" s="11">
        <v>38300</v>
      </c>
      <c r="Y173" s="11">
        <v>172200</v>
      </c>
      <c r="Z173" s="11">
        <v>342666</v>
      </c>
      <c r="AA173" s="11">
        <v>430153</v>
      </c>
      <c r="AB173" s="11">
        <v>504076</v>
      </c>
      <c r="AC173" s="11">
        <v>491804</v>
      </c>
    </row>
    <row r="174" spans="1:29" x14ac:dyDescent="0.25">
      <c r="A174">
        <v>592</v>
      </c>
      <c r="B174" t="s">
        <v>174</v>
      </c>
      <c r="C174" s="1">
        <v>191.7</v>
      </c>
      <c r="D174" s="1">
        <v>304.3</v>
      </c>
      <c r="E174" s="1">
        <v>1000</v>
      </c>
      <c r="F174" s="1">
        <v>1069</v>
      </c>
      <c r="G174" s="1">
        <v>7089.7</v>
      </c>
      <c r="H174" s="1">
        <v>18167</v>
      </c>
      <c r="I174" s="1">
        <v>62842.899999999994</v>
      </c>
      <c r="J174" s="1">
        <v>89520</v>
      </c>
      <c r="K174" s="1">
        <v>95409</v>
      </c>
      <c r="L174" s="1">
        <v>163760</v>
      </c>
      <c r="M174" s="1">
        <v>208005</v>
      </c>
      <c r="N174" s="1">
        <v>217300</v>
      </c>
      <c r="O174" s="1">
        <v>217300</v>
      </c>
      <c r="P174" s="1">
        <v>173047</v>
      </c>
      <c r="Q174" s="1">
        <v>141880</v>
      </c>
      <c r="R174" s="1">
        <v>78481</v>
      </c>
      <c r="S174" s="1">
        <v>69630</v>
      </c>
      <c r="U174" t="s">
        <v>495</v>
      </c>
      <c r="V174" s="11">
        <v>216462</v>
      </c>
      <c r="W174" s="11">
        <v>295057</v>
      </c>
      <c r="X174" s="11">
        <v>406200</v>
      </c>
      <c r="Y174" s="11">
        <v>450000</v>
      </c>
      <c r="Z174" s="11">
        <v>564710</v>
      </c>
      <c r="AA174" s="11">
        <v>759941</v>
      </c>
      <c r="AB174" s="11">
        <v>869852</v>
      </c>
      <c r="AC174" s="11">
        <v>958695</v>
      </c>
    </row>
    <row r="175" spans="1:29" x14ac:dyDescent="0.25">
      <c r="A175">
        <v>593</v>
      </c>
      <c r="B175" t="s">
        <v>12</v>
      </c>
      <c r="C175" s="1">
        <v>2474.1</v>
      </c>
      <c r="D175" s="1">
        <v>2616.6</v>
      </c>
      <c r="E175" s="1">
        <v>3781</v>
      </c>
      <c r="F175" s="1">
        <v>9732.7000000000007</v>
      </c>
      <c r="G175" s="1">
        <v>21486.100000000002</v>
      </c>
      <c r="H175" s="1">
        <v>20615.7</v>
      </c>
      <c r="I175" s="1">
        <v>21355.399999999998</v>
      </c>
      <c r="J175" s="1">
        <v>39288.1</v>
      </c>
      <c r="K175" s="1">
        <v>40838</v>
      </c>
      <c r="L175" s="1">
        <v>67497</v>
      </c>
      <c r="M175" s="1">
        <v>67322</v>
      </c>
      <c r="N175" s="1">
        <v>75800</v>
      </c>
      <c r="O175" s="1">
        <v>77700</v>
      </c>
      <c r="P175" s="1">
        <v>90284</v>
      </c>
      <c r="Q175" s="1">
        <v>75288</v>
      </c>
      <c r="R175" s="1">
        <v>48852</v>
      </c>
      <c r="S175" s="1">
        <v>40803</v>
      </c>
      <c r="U175" t="s">
        <v>496</v>
      </c>
      <c r="V175" s="11">
        <v>0</v>
      </c>
      <c r="W175" s="11">
        <v>0</v>
      </c>
      <c r="X175" s="11">
        <v>0</v>
      </c>
      <c r="Y175" s="11">
        <v>0</v>
      </c>
      <c r="Z175" s="11">
        <v>0</v>
      </c>
      <c r="AA175" s="11">
        <v>14051</v>
      </c>
      <c r="AB175" s="11">
        <v>10706</v>
      </c>
      <c r="AC175" s="11">
        <v>11154</v>
      </c>
    </row>
    <row r="176" spans="1:29" x14ac:dyDescent="0.25">
      <c r="A176">
        <v>594</v>
      </c>
      <c r="B176" t="s">
        <v>175</v>
      </c>
      <c r="C176" s="1">
        <v>68415.199999999997</v>
      </c>
      <c r="D176" s="1">
        <v>78032.900000000009</v>
      </c>
      <c r="E176" s="1">
        <v>90678.599999999991</v>
      </c>
      <c r="F176" s="1">
        <v>97618.299999999988</v>
      </c>
      <c r="G176" s="1">
        <v>111939.9</v>
      </c>
      <c r="H176" s="1">
        <v>69681.5</v>
      </c>
      <c r="I176" s="1">
        <v>75512.3</v>
      </c>
      <c r="J176" s="1">
        <v>46031.8</v>
      </c>
      <c r="K176" s="20">
        <v>63046.400000000001</v>
      </c>
      <c r="L176" s="1">
        <v>80061</v>
      </c>
      <c r="M176" s="1">
        <v>125534</v>
      </c>
      <c r="N176" s="1">
        <v>968600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U176" t="s">
        <v>497</v>
      </c>
      <c r="V176" s="11">
        <v>0</v>
      </c>
      <c r="W176" s="11">
        <v>0</v>
      </c>
      <c r="X176" s="11">
        <v>0</v>
      </c>
      <c r="Y176" s="11">
        <v>0</v>
      </c>
      <c r="Z176" s="11">
        <v>0</v>
      </c>
      <c r="AA176" s="11">
        <v>71540</v>
      </c>
      <c r="AB176" s="11">
        <v>93720</v>
      </c>
      <c r="AC176" s="11">
        <v>98862</v>
      </c>
    </row>
    <row r="177" spans="1:29" x14ac:dyDescent="0.25">
      <c r="A177">
        <v>595</v>
      </c>
      <c r="B177" t="s">
        <v>176</v>
      </c>
      <c r="C177" s="1">
        <v>8513.9</v>
      </c>
      <c r="D177" s="1">
        <v>12894.1</v>
      </c>
      <c r="E177" s="1">
        <v>32294.800000000003</v>
      </c>
      <c r="F177" s="1">
        <v>27124.3</v>
      </c>
      <c r="G177" s="1">
        <v>127836.9</v>
      </c>
      <c r="H177" s="1">
        <v>114599.7</v>
      </c>
      <c r="I177" s="1">
        <v>246788.6</v>
      </c>
      <c r="J177" s="1">
        <v>184426.30000000002</v>
      </c>
      <c r="K177" s="1">
        <v>233643</v>
      </c>
      <c r="L177" s="1">
        <v>1022498</v>
      </c>
      <c r="M177" s="1">
        <v>1800220</v>
      </c>
      <c r="N177" s="1">
        <v>2165700</v>
      </c>
      <c r="O177" s="1">
        <v>1790400</v>
      </c>
      <c r="P177" s="1">
        <v>1712854</v>
      </c>
      <c r="Q177" s="1">
        <v>1172328</v>
      </c>
      <c r="R177" s="1">
        <v>1135782</v>
      </c>
      <c r="S177" s="1">
        <v>1098846</v>
      </c>
      <c r="U177" t="s">
        <v>498</v>
      </c>
      <c r="V177" s="11">
        <v>0</v>
      </c>
      <c r="W177" s="11">
        <v>0</v>
      </c>
      <c r="X177" s="11">
        <v>423900</v>
      </c>
      <c r="Y177" s="11">
        <v>717900</v>
      </c>
      <c r="Z177" s="11">
        <v>988755</v>
      </c>
      <c r="AA177" s="11">
        <v>991969</v>
      </c>
      <c r="AB177" s="11">
        <v>1228840</v>
      </c>
      <c r="AC177" s="11">
        <v>1267640</v>
      </c>
    </row>
    <row r="178" spans="1:29" x14ac:dyDescent="0.25">
      <c r="A178" t="s">
        <v>177</v>
      </c>
      <c r="U178" t="s">
        <v>499</v>
      </c>
      <c r="V178" s="11">
        <v>0</v>
      </c>
      <c r="W178" s="11">
        <v>0</v>
      </c>
      <c r="X178" s="11">
        <v>55400</v>
      </c>
      <c r="Y178" s="11">
        <v>56100</v>
      </c>
      <c r="Z178" s="11">
        <v>54296</v>
      </c>
      <c r="AA178" s="11">
        <v>72424</v>
      </c>
      <c r="AB178" s="11">
        <v>93081</v>
      </c>
      <c r="AC178" s="11">
        <v>90838</v>
      </c>
    </row>
    <row r="179" spans="1:29" x14ac:dyDescent="0.25">
      <c r="A179">
        <v>600</v>
      </c>
      <c r="B179" t="s">
        <v>178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645.40000000000009</v>
      </c>
      <c r="I179" s="1">
        <v>3509.9</v>
      </c>
      <c r="J179" s="1">
        <v>2122.3000000000002</v>
      </c>
      <c r="K179" s="20">
        <v>4612.1499999999996</v>
      </c>
      <c r="L179" s="1">
        <v>7102</v>
      </c>
      <c r="M179" s="1">
        <v>2093</v>
      </c>
      <c r="N179" s="1">
        <v>4000</v>
      </c>
      <c r="O179" s="1">
        <v>5100</v>
      </c>
      <c r="P179" s="1">
        <v>2865</v>
      </c>
      <c r="Q179" s="1">
        <v>0</v>
      </c>
      <c r="R179" s="1">
        <v>0</v>
      </c>
      <c r="S179" s="1">
        <v>0</v>
      </c>
      <c r="U179" t="s">
        <v>500</v>
      </c>
      <c r="V179" s="11">
        <v>269816</v>
      </c>
      <c r="W179" s="11">
        <v>369037</v>
      </c>
      <c r="X179" s="11">
        <v>4800</v>
      </c>
      <c r="Y179" s="11">
        <v>111300</v>
      </c>
      <c r="Z179" s="11">
        <v>140717</v>
      </c>
      <c r="AA179" s="11">
        <v>225535</v>
      </c>
      <c r="AB179" s="11">
        <v>433338</v>
      </c>
      <c r="AC179" s="11">
        <v>389908</v>
      </c>
    </row>
    <row r="180" spans="1:29" x14ac:dyDescent="0.25">
      <c r="A180">
        <v>601</v>
      </c>
      <c r="B180" t="s">
        <v>179</v>
      </c>
      <c r="C180" s="1">
        <v>0</v>
      </c>
      <c r="D180" s="1">
        <v>1191.5999999999999</v>
      </c>
      <c r="E180" s="1">
        <v>3534.1</v>
      </c>
      <c r="F180" s="1">
        <v>472.4</v>
      </c>
      <c r="G180" s="1">
        <v>1011.1</v>
      </c>
      <c r="H180" s="1">
        <v>1691.7</v>
      </c>
      <c r="I180" s="1">
        <v>98.7</v>
      </c>
      <c r="J180" s="1">
        <v>1520.2</v>
      </c>
      <c r="K180" s="20">
        <v>4948.6000000000004</v>
      </c>
      <c r="L180" s="1">
        <v>8377</v>
      </c>
      <c r="M180" s="1">
        <v>2992</v>
      </c>
      <c r="N180" s="1">
        <v>4900</v>
      </c>
      <c r="O180" s="1">
        <v>3700</v>
      </c>
      <c r="P180" s="1">
        <v>1223</v>
      </c>
      <c r="Q180" s="1">
        <v>0</v>
      </c>
      <c r="R180" s="1">
        <v>0</v>
      </c>
      <c r="S180" s="1">
        <v>0</v>
      </c>
      <c r="U180" t="s">
        <v>501</v>
      </c>
      <c r="V180" s="11">
        <v>489714</v>
      </c>
      <c r="W180" s="11">
        <v>860520</v>
      </c>
      <c r="X180" s="11">
        <v>1347900</v>
      </c>
      <c r="Y180" s="11">
        <v>1907800</v>
      </c>
      <c r="Z180" s="11">
        <v>2766900</v>
      </c>
      <c r="AA180" s="11">
        <v>2792355</v>
      </c>
      <c r="AB180" s="11">
        <v>3420286</v>
      </c>
      <c r="AC180" s="11">
        <v>3638035</v>
      </c>
    </row>
    <row r="181" spans="1:29" x14ac:dyDescent="0.25">
      <c r="A181">
        <v>602</v>
      </c>
      <c r="B181" t="s">
        <v>180</v>
      </c>
      <c r="C181" s="1">
        <v>602.1</v>
      </c>
      <c r="D181" s="1">
        <v>6529.2</v>
      </c>
      <c r="E181" s="1">
        <v>8522.6999999999989</v>
      </c>
      <c r="F181" s="1">
        <v>3740.2</v>
      </c>
      <c r="G181" s="1">
        <v>3107.6</v>
      </c>
      <c r="H181" s="1">
        <v>3623.1</v>
      </c>
      <c r="I181" s="1">
        <v>1644.4</v>
      </c>
      <c r="J181" s="1">
        <v>2228.6</v>
      </c>
      <c r="K181" s="1">
        <v>14526</v>
      </c>
      <c r="L181" s="1">
        <v>12022</v>
      </c>
      <c r="M181" s="1">
        <v>7657</v>
      </c>
      <c r="N181" s="1">
        <v>10900</v>
      </c>
      <c r="O181" s="1">
        <v>12000</v>
      </c>
      <c r="P181" s="1">
        <v>5373</v>
      </c>
      <c r="Q181" s="1">
        <v>0</v>
      </c>
      <c r="R181" s="1">
        <v>0</v>
      </c>
      <c r="S181" s="1">
        <v>0</v>
      </c>
      <c r="U181" t="s">
        <v>502</v>
      </c>
      <c r="V181" s="11">
        <v>0</v>
      </c>
      <c r="W181" s="11">
        <v>0</v>
      </c>
      <c r="X181" s="11">
        <v>0</v>
      </c>
      <c r="Y181" s="11">
        <v>315300</v>
      </c>
      <c r="Z181" s="11">
        <v>327567</v>
      </c>
      <c r="AA181" s="11">
        <v>679369</v>
      </c>
      <c r="AB181" s="11">
        <v>669761</v>
      </c>
      <c r="AC181" s="11">
        <v>653130</v>
      </c>
    </row>
    <row r="182" spans="1:29" x14ac:dyDescent="0.25">
      <c r="A182">
        <v>603</v>
      </c>
      <c r="B182" t="s">
        <v>181</v>
      </c>
      <c r="C182" s="1">
        <v>0</v>
      </c>
      <c r="D182" s="1">
        <v>0</v>
      </c>
      <c r="E182" s="1">
        <v>0</v>
      </c>
      <c r="F182" s="1">
        <v>0</v>
      </c>
      <c r="G182" s="1">
        <v>1430.5</v>
      </c>
      <c r="H182" s="1">
        <v>1907</v>
      </c>
      <c r="I182" s="1">
        <v>3294.4</v>
      </c>
      <c r="J182" s="1">
        <v>1824.5</v>
      </c>
      <c r="K182" s="1">
        <v>7132</v>
      </c>
      <c r="L182" s="1">
        <v>12517</v>
      </c>
      <c r="M182" s="1">
        <v>9269</v>
      </c>
      <c r="N182" s="1">
        <v>22700</v>
      </c>
      <c r="O182" s="1">
        <v>20100</v>
      </c>
      <c r="P182" s="1">
        <v>14577</v>
      </c>
      <c r="Q182" s="1">
        <v>0</v>
      </c>
      <c r="R182" s="1">
        <v>0</v>
      </c>
      <c r="S182" s="1">
        <v>0</v>
      </c>
      <c r="U182" t="s">
        <v>503</v>
      </c>
      <c r="V182" s="11">
        <v>599763</v>
      </c>
      <c r="W182" s="11">
        <v>540360</v>
      </c>
      <c r="X182" s="19">
        <f>(+Y182+W182)/2</f>
        <v>346780</v>
      </c>
      <c r="Y182" s="11">
        <v>153200</v>
      </c>
      <c r="Z182" s="11">
        <v>295602</v>
      </c>
      <c r="AA182" s="11">
        <v>761962</v>
      </c>
      <c r="AB182" s="11">
        <v>1167925</v>
      </c>
      <c r="AC182" s="11">
        <v>1368983</v>
      </c>
    </row>
    <row r="183" spans="1:29" x14ac:dyDescent="0.25">
      <c r="A183">
        <v>604</v>
      </c>
      <c r="B183" t="s">
        <v>182</v>
      </c>
      <c r="C183" s="1">
        <v>0</v>
      </c>
      <c r="D183" s="1">
        <v>2578.8000000000002</v>
      </c>
      <c r="E183" s="1">
        <v>3195.7</v>
      </c>
      <c r="F183" s="1">
        <v>4745.1000000000004</v>
      </c>
      <c r="G183" s="1">
        <v>12238.8</v>
      </c>
      <c r="H183" s="1">
        <v>13347.7</v>
      </c>
      <c r="I183" s="1">
        <v>17555.2</v>
      </c>
      <c r="J183" s="1">
        <v>8670.9</v>
      </c>
      <c r="K183" s="1">
        <v>17713</v>
      </c>
      <c r="L183" s="1">
        <v>17698</v>
      </c>
      <c r="M183" s="1">
        <v>14543</v>
      </c>
      <c r="N183" s="1">
        <v>19800</v>
      </c>
      <c r="O183" s="1">
        <v>15000</v>
      </c>
      <c r="P183" s="1">
        <v>3211</v>
      </c>
      <c r="Q183" s="1">
        <v>0</v>
      </c>
      <c r="R183" s="1">
        <v>0</v>
      </c>
      <c r="S183" s="1">
        <v>0</v>
      </c>
      <c r="U183" t="s">
        <v>504</v>
      </c>
      <c r="V183" s="11">
        <v>227435</v>
      </c>
      <c r="W183" s="11">
        <v>224992</v>
      </c>
      <c r="X183" s="11">
        <v>254400</v>
      </c>
      <c r="Y183" s="11">
        <v>404300</v>
      </c>
      <c r="Z183" s="11">
        <v>417594</v>
      </c>
      <c r="AA183" s="11">
        <v>425592</v>
      </c>
      <c r="AB183" s="11">
        <v>511790</v>
      </c>
      <c r="AC183" s="11">
        <v>531358</v>
      </c>
    </row>
    <row r="184" spans="1:29" x14ac:dyDescent="0.25">
      <c r="A184">
        <v>605</v>
      </c>
      <c r="B184" t="s">
        <v>183</v>
      </c>
      <c r="C184" s="1">
        <v>0</v>
      </c>
      <c r="D184" s="1">
        <v>1117.8</v>
      </c>
      <c r="E184" s="1">
        <v>1752.6999999999998</v>
      </c>
      <c r="F184" s="1">
        <v>278.8</v>
      </c>
      <c r="G184" s="1">
        <v>514.6</v>
      </c>
      <c r="H184" s="1">
        <v>363.2</v>
      </c>
      <c r="I184" s="1">
        <v>1428.1</v>
      </c>
      <c r="J184" s="1">
        <v>819.6</v>
      </c>
      <c r="K184" s="20">
        <v>2797.8</v>
      </c>
      <c r="L184" s="1">
        <v>4776</v>
      </c>
      <c r="M184" s="1">
        <v>4984</v>
      </c>
      <c r="N184" s="1">
        <v>7900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U184" t="s">
        <v>505</v>
      </c>
      <c r="V184" s="11">
        <v>0</v>
      </c>
      <c r="W184" s="11">
        <v>0</v>
      </c>
      <c r="X184" s="11">
        <v>0</v>
      </c>
      <c r="Y184" s="11">
        <v>115700</v>
      </c>
      <c r="Z184" s="19">
        <f>(+AA184+Y184)/2</f>
        <v>302572</v>
      </c>
      <c r="AA184" s="11">
        <v>489444</v>
      </c>
      <c r="AB184" s="11">
        <v>497394</v>
      </c>
      <c r="AC184" s="11">
        <v>537881</v>
      </c>
    </row>
    <row r="185" spans="1:29" x14ac:dyDescent="0.25">
      <c r="A185">
        <v>610</v>
      </c>
      <c r="B185" t="s">
        <v>184</v>
      </c>
      <c r="C185" s="1">
        <v>0</v>
      </c>
      <c r="D185" s="1">
        <v>992.1</v>
      </c>
      <c r="E185" s="1">
        <v>1937.9</v>
      </c>
      <c r="F185" s="1">
        <v>1675</v>
      </c>
      <c r="G185" s="1">
        <v>2977.5</v>
      </c>
      <c r="H185" s="1">
        <v>7375.9</v>
      </c>
      <c r="I185" s="1">
        <v>5716.6</v>
      </c>
      <c r="J185" s="1">
        <v>3936.8</v>
      </c>
      <c r="K185" s="1">
        <v>11623</v>
      </c>
      <c r="L185" s="1">
        <v>21210</v>
      </c>
      <c r="M185" s="1">
        <v>9765</v>
      </c>
      <c r="N185" s="1">
        <v>17100</v>
      </c>
      <c r="O185" s="1">
        <v>14600</v>
      </c>
      <c r="P185" s="1">
        <v>7155</v>
      </c>
      <c r="Q185" s="1">
        <v>0</v>
      </c>
      <c r="R185" s="1">
        <v>0</v>
      </c>
      <c r="S185" s="1">
        <v>0</v>
      </c>
      <c r="U185" t="s">
        <v>506</v>
      </c>
      <c r="V185" s="11">
        <v>101595</v>
      </c>
      <c r="W185" s="11">
        <v>266965</v>
      </c>
      <c r="X185" s="11">
        <v>272200</v>
      </c>
      <c r="Y185" s="11">
        <v>332900</v>
      </c>
      <c r="Z185" s="11">
        <v>359622</v>
      </c>
      <c r="AA185" s="11">
        <v>292648</v>
      </c>
      <c r="AB185" s="11">
        <v>377971</v>
      </c>
      <c r="AC185" s="11">
        <v>307589</v>
      </c>
    </row>
    <row r="186" spans="1:29" x14ac:dyDescent="0.25">
      <c r="A186">
        <v>611</v>
      </c>
      <c r="B186" t="s">
        <v>185</v>
      </c>
      <c r="C186" s="1">
        <v>192.6</v>
      </c>
      <c r="D186" s="1">
        <v>3607.1</v>
      </c>
      <c r="E186" s="1">
        <v>5329.4</v>
      </c>
      <c r="F186" s="1">
        <v>1990.4</v>
      </c>
      <c r="G186" s="1">
        <v>2052.1</v>
      </c>
      <c r="H186" s="1">
        <v>8428.2999999999993</v>
      </c>
      <c r="I186" s="1">
        <v>706</v>
      </c>
      <c r="J186" s="1">
        <v>3160</v>
      </c>
      <c r="K186" s="1">
        <v>17968</v>
      </c>
      <c r="L186" s="1">
        <v>5771</v>
      </c>
      <c r="M186" s="1">
        <v>3581</v>
      </c>
      <c r="N186" s="1">
        <v>3000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U186" t="s">
        <v>507</v>
      </c>
      <c r="V186" s="11">
        <v>747779</v>
      </c>
      <c r="W186" s="11">
        <v>1813021</v>
      </c>
      <c r="X186" s="11">
        <v>2115200</v>
      </c>
      <c r="Y186" s="11">
        <v>2293200</v>
      </c>
      <c r="Z186" s="11">
        <v>2028981</v>
      </c>
      <c r="AA186" s="11">
        <v>2437747</v>
      </c>
      <c r="AB186" s="11">
        <v>2929568</v>
      </c>
      <c r="AC186" s="11">
        <v>2952977</v>
      </c>
    </row>
    <row r="187" spans="1:29" x14ac:dyDescent="0.25">
      <c r="A187">
        <v>612</v>
      </c>
      <c r="B187" t="s">
        <v>186</v>
      </c>
      <c r="C187" s="1">
        <v>0</v>
      </c>
      <c r="D187" s="1">
        <v>13391.7</v>
      </c>
      <c r="E187" s="1">
        <v>16049.2</v>
      </c>
      <c r="F187" s="1">
        <v>9920.1</v>
      </c>
      <c r="G187" s="1">
        <v>8542.5</v>
      </c>
      <c r="H187" s="1">
        <v>9925.9000000000015</v>
      </c>
      <c r="I187" s="1">
        <v>8261.1</v>
      </c>
      <c r="J187" s="1">
        <v>3223.8999999999996</v>
      </c>
      <c r="K187" s="20">
        <v>6139.95</v>
      </c>
      <c r="L187" s="1">
        <v>9056</v>
      </c>
      <c r="M187" s="1">
        <v>4982</v>
      </c>
      <c r="N187" s="1">
        <v>6500</v>
      </c>
      <c r="O187" s="1">
        <v>500</v>
      </c>
      <c r="P187" s="1">
        <v>1019</v>
      </c>
      <c r="Q187" s="1">
        <v>0</v>
      </c>
      <c r="R187" s="1">
        <v>0</v>
      </c>
      <c r="S187" s="1">
        <v>0</v>
      </c>
      <c r="U187" t="s">
        <v>508</v>
      </c>
      <c r="V187" s="11">
        <v>0</v>
      </c>
      <c r="W187" s="11">
        <v>0</v>
      </c>
      <c r="X187" s="11">
        <v>0</v>
      </c>
      <c r="Y187" s="11">
        <v>0</v>
      </c>
      <c r="Z187" s="11">
        <v>0</v>
      </c>
      <c r="AA187" s="11">
        <v>197043</v>
      </c>
      <c r="AB187" s="11">
        <v>261017</v>
      </c>
      <c r="AC187" s="11">
        <v>247798</v>
      </c>
    </row>
    <row r="188" spans="1:29" x14ac:dyDescent="0.25">
      <c r="A188">
        <v>613</v>
      </c>
      <c r="B188" t="s">
        <v>187</v>
      </c>
      <c r="C188" s="1">
        <v>0</v>
      </c>
      <c r="D188" s="1">
        <v>1987.1</v>
      </c>
      <c r="E188" s="1">
        <v>4962.1000000000004</v>
      </c>
      <c r="F188" s="1">
        <v>2760.1</v>
      </c>
      <c r="G188" s="1">
        <v>4398.7</v>
      </c>
      <c r="H188" s="1">
        <v>6144</v>
      </c>
      <c r="I188" s="1">
        <v>5350.1</v>
      </c>
      <c r="J188" s="1">
        <v>7279.2</v>
      </c>
      <c r="K188" s="1">
        <v>18145</v>
      </c>
      <c r="L188" s="1">
        <v>22342</v>
      </c>
      <c r="M188" s="1">
        <v>12561</v>
      </c>
      <c r="N188" s="1">
        <v>11500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U188" t="s">
        <v>509</v>
      </c>
      <c r="V188" s="11">
        <v>0</v>
      </c>
      <c r="W188" s="11">
        <v>0</v>
      </c>
      <c r="X188" s="11">
        <v>750600</v>
      </c>
      <c r="Y188" s="11">
        <v>1443000</v>
      </c>
      <c r="Z188" s="11">
        <v>1564654</v>
      </c>
      <c r="AA188" s="11">
        <v>442908</v>
      </c>
      <c r="AB188" s="11">
        <v>516784</v>
      </c>
      <c r="AC188" s="11">
        <v>513349</v>
      </c>
    </row>
    <row r="189" spans="1:29" x14ac:dyDescent="0.25">
      <c r="A189">
        <v>614</v>
      </c>
      <c r="B189" t="s">
        <v>188</v>
      </c>
      <c r="C189" s="1">
        <v>762.8</v>
      </c>
      <c r="D189" s="1">
        <v>18812.899999999998</v>
      </c>
      <c r="E189" s="1">
        <v>25298</v>
      </c>
      <c r="F189" s="1">
        <v>21562</v>
      </c>
      <c r="G189" s="1">
        <v>18788.8</v>
      </c>
      <c r="H189" s="1">
        <v>16395.900000000001</v>
      </c>
      <c r="I189" s="1">
        <v>8355.5</v>
      </c>
      <c r="J189" s="1">
        <v>7480.6</v>
      </c>
      <c r="K189" s="1">
        <v>28878</v>
      </c>
      <c r="L189" s="1">
        <v>15925</v>
      </c>
      <c r="M189" s="1">
        <v>10552</v>
      </c>
      <c r="N189" s="1">
        <v>15500</v>
      </c>
      <c r="O189" s="1">
        <v>5900</v>
      </c>
      <c r="P189" s="1">
        <v>2319</v>
      </c>
      <c r="Q189" s="1">
        <v>0</v>
      </c>
      <c r="R189" s="1">
        <v>0</v>
      </c>
      <c r="S189" s="1">
        <v>0</v>
      </c>
      <c r="U189" t="s">
        <v>510</v>
      </c>
      <c r="V189" s="11">
        <v>0</v>
      </c>
      <c r="W189" s="11">
        <v>0</v>
      </c>
      <c r="X189" s="11">
        <v>342700</v>
      </c>
      <c r="Y189" s="20">
        <f>((AA189-X189)/3)+X189</f>
        <v>371790.33333333331</v>
      </c>
      <c r="Z189" s="20">
        <f>((AA189-X189)/3)+Y189</f>
        <v>400880.66666666663</v>
      </c>
      <c r="AA189" s="11">
        <v>429971</v>
      </c>
      <c r="AB189" s="11">
        <v>464290</v>
      </c>
      <c r="AC189" s="11">
        <v>500205</v>
      </c>
    </row>
    <row r="190" spans="1:29" x14ac:dyDescent="0.25">
      <c r="A190">
        <v>615</v>
      </c>
      <c r="B190" t="s">
        <v>189</v>
      </c>
      <c r="C190" s="1">
        <v>2356.5</v>
      </c>
      <c r="D190" s="1">
        <v>5285.0999999999995</v>
      </c>
      <c r="E190" s="1">
        <v>1977.7</v>
      </c>
      <c r="F190" s="1">
        <v>3229.9</v>
      </c>
      <c r="G190" s="1">
        <v>3853.7</v>
      </c>
      <c r="H190" s="1">
        <v>32237.7</v>
      </c>
      <c r="I190" s="1">
        <v>12370.199999999999</v>
      </c>
      <c r="J190" s="1">
        <v>11467</v>
      </c>
      <c r="K190" s="1">
        <v>13410</v>
      </c>
      <c r="L190" s="1">
        <v>16040</v>
      </c>
      <c r="M190" s="1">
        <v>13050</v>
      </c>
      <c r="N190" s="1">
        <v>4000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U190" t="s">
        <v>511</v>
      </c>
      <c r="V190" s="11">
        <v>0</v>
      </c>
      <c r="W190" s="11">
        <v>0</v>
      </c>
      <c r="X190" s="11">
        <v>0</v>
      </c>
      <c r="Y190" s="11">
        <v>0</v>
      </c>
      <c r="Z190" s="11">
        <v>0</v>
      </c>
      <c r="AA190" s="11">
        <v>296024</v>
      </c>
      <c r="AB190" s="11">
        <v>411549</v>
      </c>
      <c r="AC190" s="11">
        <v>448069</v>
      </c>
    </row>
    <row r="191" spans="1:29" x14ac:dyDescent="0.25">
      <c r="A191">
        <v>620</v>
      </c>
      <c r="B191" t="s">
        <v>190</v>
      </c>
      <c r="C191" s="1">
        <v>0</v>
      </c>
      <c r="D191" s="1">
        <v>0</v>
      </c>
      <c r="E191" s="1">
        <v>0</v>
      </c>
      <c r="F191" s="1">
        <v>0</v>
      </c>
      <c r="G191" s="1">
        <v>293.89999999999998</v>
      </c>
      <c r="H191" s="1">
        <v>788.8</v>
      </c>
      <c r="I191" s="1">
        <v>2313.5</v>
      </c>
      <c r="J191" s="1">
        <v>2535.9</v>
      </c>
      <c r="K191" s="1">
        <v>11349</v>
      </c>
      <c r="L191" s="1">
        <v>19605</v>
      </c>
      <c r="M191" s="1">
        <v>25306</v>
      </c>
      <c r="N191" s="1">
        <v>26800</v>
      </c>
      <c r="O191" s="1">
        <v>66000</v>
      </c>
      <c r="P191" s="1">
        <v>88891</v>
      </c>
      <c r="Q191" s="1">
        <v>75754</v>
      </c>
      <c r="R191" s="1">
        <v>104306</v>
      </c>
      <c r="S191" s="1">
        <v>91126</v>
      </c>
      <c r="U191" t="s">
        <v>512</v>
      </c>
      <c r="V191" s="11">
        <v>0</v>
      </c>
      <c r="W191" s="11">
        <v>0</v>
      </c>
      <c r="X191" s="11">
        <v>0</v>
      </c>
      <c r="Y191" s="11">
        <v>134700</v>
      </c>
      <c r="Z191" s="11">
        <v>189995</v>
      </c>
      <c r="AA191" s="11">
        <v>227863</v>
      </c>
      <c r="AB191" s="11">
        <v>271602</v>
      </c>
      <c r="AC191" s="11">
        <v>274195</v>
      </c>
    </row>
    <row r="192" spans="1:29" x14ac:dyDescent="0.25">
      <c r="A192">
        <v>621</v>
      </c>
      <c r="B192" t="s">
        <v>191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71.7</v>
      </c>
      <c r="I192" s="1">
        <v>3737.7000000000003</v>
      </c>
      <c r="J192" s="1">
        <v>79687.8</v>
      </c>
      <c r="K192" s="1">
        <v>252946</v>
      </c>
      <c r="L192" s="1">
        <v>264355</v>
      </c>
      <c r="M192" s="1">
        <v>445815</v>
      </c>
      <c r="N192" s="1">
        <v>638700</v>
      </c>
      <c r="O192" s="1">
        <v>496900</v>
      </c>
      <c r="P192" s="1">
        <v>393617</v>
      </c>
      <c r="Q192" s="1">
        <v>347365</v>
      </c>
      <c r="R192" s="1">
        <v>374471</v>
      </c>
      <c r="S192" s="1">
        <v>337434</v>
      </c>
      <c r="U192" t="s">
        <v>513</v>
      </c>
      <c r="V192" s="11">
        <v>0</v>
      </c>
      <c r="W192" s="11">
        <v>0</v>
      </c>
      <c r="X192" s="11">
        <v>0</v>
      </c>
      <c r="Y192" s="11">
        <v>24000</v>
      </c>
      <c r="Z192" s="11">
        <v>73880</v>
      </c>
      <c r="AA192" s="11">
        <v>156877</v>
      </c>
      <c r="AB192" s="11">
        <v>224331</v>
      </c>
      <c r="AC192" s="11">
        <v>180129</v>
      </c>
    </row>
    <row r="193" spans="1:29" x14ac:dyDescent="0.25">
      <c r="A193">
        <v>622</v>
      </c>
      <c r="B193" t="s">
        <v>192</v>
      </c>
      <c r="C193" s="1">
        <v>73.900000000000006</v>
      </c>
      <c r="D193" s="1">
        <v>0</v>
      </c>
      <c r="E193" s="1">
        <v>266.8</v>
      </c>
      <c r="F193" s="1">
        <v>117.2</v>
      </c>
      <c r="G193" s="1">
        <v>306.60000000000002</v>
      </c>
      <c r="H193" s="1">
        <v>1343.3</v>
      </c>
      <c r="I193" s="1">
        <v>2417.3000000000002</v>
      </c>
      <c r="J193" s="1">
        <v>995.9</v>
      </c>
      <c r="K193" s="1">
        <v>7100</v>
      </c>
      <c r="L193" s="1">
        <v>12071</v>
      </c>
      <c r="M193" s="1">
        <v>8968</v>
      </c>
      <c r="N193" s="1">
        <v>10700</v>
      </c>
      <c r="O193" s="1">
        <v>12500</v>
      </c>
      <c r="P193" s="1">
        <v>10177</v>
      </c>
      <c r="Q193" s="1">
        <v>12155</v>
      </c>
      <c r="R193" s="1">
        <v>11855</v>
      </c>
      <c r="S193" s="1">
        <v>12313</v>
      </c>
      <c r="U193" t="s">
        <v>514</v>
      </c>
      <c r="V193" s="11">
        <v>491290</v>
      </c>
      <c r="W193" s="11">
        <v>816359</v>
      </c>
      <c r="X193" s="11">
        <v>1702000</v>
      </c>
      <c r="Y193" s="11">
        <v>2776800</v>
      </c>
      <c r="Z193" s="11">
        <v>3226658</v>
      </c>
      <c r="AA193" s="11">
        <v>2677686</v>
      </c>
      <c r="AB193" s="11">
        <v>3312837</v>
      </c>
      <c r="AC193" s="11">
        <v>3302683</v>
      </c>
    </row>
    <row r="194" spans="1:29" x14ac:dyDescent="0.25">
      <c r="A194">
        <v>623</v>
      </c>
      <c r="B194" t="s">
        <v>193</v>
      </c>
      <c r="C194" s="1">
        <v>27421.4</v>
      </c>
      <c r="D194" s="1">
        <v>25109.200000000001</v>
      </c>
      <c r="E194" s="1">
        <v>21430.3</v>
      </c>
      <c r="F194" s="1">
        <v>21497.399999999998</v>
      </c>
      <c r="G194" s="1">
        <v>8667.6</v>
      </c>
      <c r="H194" s="1">
        <v>7979</v>
      </c>
      <c r="I194" s="1">
        <v>6395.5</v>
      </c>
      <c r="J194" s="1">
        <v>4460.3</v>
      </c>
      <c r="K194" s="1">
        <v>13799</v>
      </c>
      <c r="L194" s="1">
        <v>15812</v>
      </c>
      <c r="M194" s="1">
        <v>8564</v>
      </c>
      <c r="N194" s="1">
        <v>6600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U194" t="s">
        <v>515</v>
      </c>
      <c r="V194" s="11">
        <v>424573</v>
      </c>
      <c r="W194" s="11">
        <v>1057843</v>
      </c>
      <c r="X194" s="11">
        <v>2491500</v>
      </c>
      <c r="Y194" s="11">
        <v>1634000</v>
      </c>
      <c r="Z194" s="11">
        <v>1532068</v>
      </c>
      <c r="AA194" s="11">
        <v>1747012</v>
      </c>
      <c r="AB194" s="11">
        <v>2049557</v>
      </c>
      <c r="AC194" s="11">
        <v>2094785</v>
      </c>
    </row>
    <row r="195" spans="1:29" x14ac:dyDescent="0.25">
      <c r="A195">
        <v>624</v>
      </c>
      <c r="B195" t="s">
        <v>194</v>
      </c>
      <c r="C195" s="1">
        <v>494.2</v>
      </c>
      <c r="D195" s="1">
        <v>2367.4</v>
      </c>
      <c r="E195" s="1">
        <v>11931.2</v>
      </c>
      <c r="F195" s="1">
        <v>24127.5</v>
      </c>
      <c r="G195" s="1">
        <v>71828.800000000003</v>
      </c>
      <c r="H195" s="1">
        <v>104167.09999999999</v>
      </c>
      <c r="I195" s="1">
        <v>122181.5</v>
      </c>
      <c r="J195" s="1">
        <v>97081.099999999991</v>
      </c>
      <c r="K195" s="1">
        <v>75348</v>
      </c>
      <c r="L195" s="1">
        <v>81116</v>
      </c>
      <c r="M195" s="1">
        <v>71426</v>
      </c>
      <c r="N195" s="1">
        <v>56600</v>
      </c>
      <c r="O195" s="1">
        <v>91600</v>
      </c>
      <c r="P195" s="1">
        <v>40338</v>
      </c>
      <c r="Q195" s="1">
        <v>11254</v>
      </c>
      <c r="R195" s="1">
        <v>7913</v>
      </c>
      <c r="S195" s="1">
        <v>0</v>
      </c>
      <c r="U195" t="s">
        <v>516</v>
      </c>
      <c r="V195" s="11">
        <v>0</v>
      </c>
      <c r="W195" s="11">
        <v>0</v>
      </c>
      <c r="X195" s="11">
        <v>0</v>
      </c>
      <c r="Y195" s="11">
        <v>41400</v>
      </c>
      <c r="Z195" s="11">
        <v>55021</v>
      </c>
      <c r="AA195" s="11">
        <v>73119</v>
      </c>
      <c r="AB195" s="11">
        <v>79487</v>
      </c>
      <c r="AC195" s="11">
        <v>87321</v>
      </c>
    </row>
    <row r="196" spans="1:29" x14ac:dyDescent="0.25">
      <c r="A196">
        <v>625</v>
      </c>
      <c r="B196" t="s">
        <v>195</v>
      </c>
      <c r="C196" s="1">
        <v>3488.7</v>
      </c>
      <c r="D196" s="1">
        <v>4460.3999999999996</v>
      </c>
      <c r="E196" s="1">
        <v>6149.1</v>
      </c>
      <c r="F196" s="1">
        <v>14180.8</v>
      </c>
      <c r="G196" s="1">
        <v>4618.3999999999996</v>
      </c>
      <c r="H196" s="1">
        <v>4218.5</v>
      </c>
      <c r="I196" s="1">
        <v>11629.9</v>
      </c>
      <c r="J196" s="1">
        <v>42663.4</v>
      </c>
      <c r="K196" s="20">
        <v>102362.7</v>
      </c>
      <c r="L196" s="1">
        <v>162062</v>
      </c>
      <c r="M196" s="1">
        <v>204801</v>
      </c>
      <c r="N196" s="1">
        <v>278500</v>
      </c>
      <c r="O196" s="1">
        <v>450100</v>
      </c>
      <c r="P196" s="1">
        <v>522900</v>
      </c>
      <c r="Q196" s="1">
        <v>612180</v>
      </c>
      <c r="R196" s="1">
        <v>743653</v>
      </c>
      <c r="S196" s="1">
        <v>772066</v>
      </c>
      <c r="U196" t="s">
        <v>517</v>
      </c>
      <c r="V196" s="11">
        <v>162319</v>
      </c>
      <c r="W196" s="11">
        <v>294275</v>
      </c>
      <c r="X196" s="11">
        <v>555800</v>
      </c>
      <c r="Y196" s="11">
        <v>610900</v>
      </c>
      <c r="Z196" s="11">
        <v>999949</v>
      </c>
      <c r="AA196" s="11">
        <v>1370302</v>
      </c>
      <c r="AB196" s="11">
        <v>1885856</v>
      </c>
      <c r="AC196" s="11">
        <v>1849854</v>
      </c>
    </row>
    <row r="197" spans="1:29" x14ac:dyDescent="0.25">
      <c r="A197">
        <v>630</v>
      </c>
      <c r="B197" t="s">
        <v>196</v>
      </c>
      <c r="C197" s="1">
        <v>0</v>
      </c>
      <c r="D197" s="1">
        <v>0</v>
      </c>
      <c r="E197" s="1">
        <v>0</v>
      </c>
      <c r="F197" s="1">
        <v>242.3</v>
      </c>
      <c r="G197" s="1">
        <v>322.8</v>
      </c>
      <c r="H197" s="1">
        <v>3398.7</v>
      </c>
      <c r="I197" s="1">
        <v>2014.1</v>
      </c>
      <c r="J197" s="1">
        <v>2397.9</v>
      </c>
      <c r="K197" s="1">
        <v>13393</v>
      </c>
      <c r="L197" s="1">
        <v>13782</v>
      </c>
      <c r="M197" s="1">
        <v>14738</v>
      </c>
      <c r="N197" s="1">
        <v>15800</v>
      </c>
      <c r="O197" s="1">
        <v>14900</v>
      </c>
      <c r="P197" s="1">
        <v>6194</v>
      </c>
      <c r="Q197" s="1">
        <v>0</v>
      </c>
      <c r="R197" s="1">
        <v>0</v>
      </c>
      <c r="S197" s="1">
        <v>0</v>
      </c>
      <c r="U197" t="s">
        <v>518</v>
      </c>
      <c r="V197" s="11">
        <v>0</v>
      </c>
      <c r="W197" s="11">
        <v>0</v>
      </c>
      <c r="X197" s="11">
        <v>0</v>
      </c>
      <c r="Y197" s="11">
        <v>0</v>
      </c>
      <c r="Z197" s="11">
        <v>0</v>
      </c>
      <c r="AA197" s="11">
        <v>66886</v>
      </c>
      <c r="AB197" s="11">
        <v>95502</v>
      </c>
      <c r="AC197" s="11">
        <v>27273</v>
      </c>
    </row>
    <row r="198" spans="1:29" x14ac:dyDescent="0.25">
      <c r="A198">
        <v>631</v>
      </c>
      <c r="B198" t="s">
        <v>197</v>
      </c>
      <c r="C198" s="1">
        <v>0</v>
      </c>
      <c r="D198" s="1">
        <v>271.7</v>
      </c>
      <c r="E198" s="1">
        <v>2715.2</v>
      </c>
      <c r="F198" s="1">
        <v>3510.9</v>
      </c>
      <c r="G198" s="1">
        <v>22053.200000000001</v>
      </c>
      <c r="H198" s="1">
        <v>55654.5</v>
      </c>
      <c r="I198" s="1">
        <v>60393.299999999996</v>
      </c>
      <c r="J198" s="1">
        <v>34348</v>
      </c>
      <c r="K198" s="1">
        <v>16958</v>
      </c>
      <c r="L198" s="1">
        <v>12953</v>
      </c>
      <c r="M198" s="1">
        <v>6073</v>
      </c>
      <c r="N198" s="1">
        <v>13000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U198" t="s">
        <v>519</v>
      </c>
      <c r="V198" s="11">
        <v>0</v>
      </c>
      <c r="W198" s="11">
        <v>0</v>
      </c>
      <c r="X198" s="11">
        <v>0</v>
      </c>
      <c r="Y198" s="11">
        <v>34500</v>
      </c>
      <c r="Z198" s="11">
        <v>84994</v>
      </c>
      <c r="AA198" s="11">
        <v>135071</v>
      </c>
      <c r="AB198" s="11">
        <v>216276</v>
      </c>
      <c r="AC198" s="11">
        <v>97828</v>
      </c>
    </row>
    <row r="199" spans="1:29" x14ac:dyDescent="0.25">
      <c r="A199">
        <v>632</v>
      </c>
      <c r="B199" t="s">
        <v>198</v>
      </c>
      <c r="C199" s="1">
        <v>897</v>
      </c>
      <c r="D199" s="1">
        <v>1989.1</v>
      </c>
      <c r="E199" s="1">
        <v>3708</v>
      </c>
      <c r="F199" s="1">
        <v>7675.5</v>
      </c>
      <c r="G199" s="1">
        <v>42142.1</v>
      </c>
      <c r="H199" s="1">
        <v>177040.4</v>
      </c>
      <c r="I199" s="1">
        <v>162973.70000000001</v>
      </c>
      <c r="J199" s="1">
        <v>202404.3</v>
      </c>
      <c r="K199" s="1">
        <v>408732</v>
      </c>
      <c r="L199" s="1">
        <v>252731</v>
      </c>
      <c r="M199" s="1">
        <v>494999</v>
      </c>
      <c r="N199" s="1">
        <v>752600</v>
      </c>
      <c r="O199" s="1">
        <v>874600</v>
      </c>
      <c r="P199" s="1">
        <v>158940</v>
      </c>
      <c r="Q199" s="1">
        <v>62454</v>
      </c>
      <c r="R199" s="1">
        <v>50134</v>
      </c>
      <c r="S199" s="1">
        <v>41140</v>
      </c>
      <c r="U199" t="s">
        <v>520</v>
      </c>
      <c r="V199" s="11">
        <v>0</v>
      </c>
      <c r="W199" s="11">
        <v>0</v>
      </c>
      <c r="X199" s="11">
        <v>0</v>
      </c>
      <c r="Y199" s="11">
        <v>0</v>
      </c>
      <c r="Z199" s="11">
        <v>0</v>
      </c>
      <c r="AA199" s="11">
        <v>48093</v>
      </c>
      <c r="AB199" s="11">
        <v>56975</v>
      </c>
      <c r="AC199" s="11">
        <v>50543</v>
      </c>
    </row>
    <row r="200" spans="1:29" x14ac:dyDescent="0.25">
      <c r="A200">
        <v>633</v>
      </c>
      <c r="B200" t="s">
        <v>199</v>
      </c>
      <c r="C200" s="38">
        <v>50000</v>
      </c>
      <c r="D200" s="1">
        <v>135358.70000000001</v>
      </c>
      <c r="E200" s="1">
        <v>137978.5</v>
      </c>
      <c r="F200" s="1">
        <v>234904</v>
      </c>
      <c r="G200" s="1">
        <v>459839.39999999997</v>
      </c>
      <c r="H200" s="1">
        <v>448458.5</v>
      </c>
      <c r="I200" s="1">
        <v>288396.89999999997</v>
      </c>
      <c r="J200" s="1">
        <v>194012.2</v>
      </c>
      <c r="K200" s="1">
        <v>160816</v>
      </c>
      <c r="L200" s="1">
        <v>149413</v>
      </c>
      <c r="M200" s="1">
        <v>191781</v>
      </c>
      <c r="N200" s="1">
        <v>170600</v>
      </c>
      <c r="O200" s="1">
        <v>145900</v>
      </c>
      <c r="P200" s="1">
        <v>137542</v>
      </c>
      <c r="Q200" s="1">
        <v>154268</v>
      </c>
      <c r="R200" s="1">
        <v>109858</v>
      </c>
      <c r="S200" s="1">
        <v>97686</v>
      </c>
      <c r="U200" t="s">
        <v>521</v>
      </c>
      <c r="V200" s="11">
        <v>0</v>
      </c>
      <c r="W200" s="11">
        <v>0</v>
      </c>
      <c r="X200" s="11">
        <v>66100</v>
      </c>
      <c r="Y200" s="11">
        <v>94400</v>
      </c>
      <c r="Z200" s="11">
        <v>129423</v>
      </c>
      <c r="AA200" s="11">
        <v>152081</v>
      </c>
      <c r="AB200" s="11">
        <v>252599</v>
      </c>
      <c r="AC200" s="11">
        <v>309982</v>
      </c>
    </row>
    <row r="201" spans="1:29" x14ac:dyDescent="0.25">
      <c r="A201">
        <v>634</v>
      </c>
      <c r="B201" t="s">
        <v>200</v>
      </c>
      <c r="C201" s="1">
        <v>2311</v>
      </c>
      <c r="D201" s="1">
        <v>2843.7</v>
      </c>
      <c r="E201" s="1">
        <v>2483.2999999999997</v>
      </c>
      <c r="F201" s="1">
        <v>4890.8999999999996</v>
      </c>
      <c r="G201" s="1">
        <v>17869.7</v>
      </c>
      <c r="H201" s="1">
        <v>15237.400000000001</v>
      </c>
      <c r="I201" s="1">
        <v>19110.400000000001</v>
      </c>
      <c r="J201" s="1">
        <v>17844.899999999998</v>
      </c>
      <c r="K201" s="1">
        <v>24751</v>
      </c>
      <c r="L201" s="1">
        <v>30629</v>
      </c>
      <c r="M201" s="1">
        <v>22508</v>
      </c>
      <c r="N201" s="1">
        <v>29600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U201" t="s">
        <v>522</v>
      </c>
      <c r="V201" s="11">
        <v>0</v>
      </c>
      <c r="W201" s="11">
        <v>0</v>
      </c>
      <c r="X201" s="11">
        <v>0</v>
      </c>
      <c r="Y201" s="11">
        <v>0</v>
      </c>
      <c r="Z201" s="11">
        <v>0</v>
      </c>
      <c r="AA201" s="11">
        <v>112673</v>
      </c>
      <c r="AB201" s="11">
        <v>139364</v>
      </c>
      <c r="AC201" s="11">
        <v>128669</v>
      </c>
    </row>
    <row r="202" spans="1:29" x14ac:dyDescent="0.25">
      <c r="A202">
        <v>635</v>
      </c>
      <c r="B202" t="s">
        <v>201</v>
      </c>
      <c r="C202" s="1">
        <v>399.4</v>
      </c>
      <c r="D202" s="1">
        <v>2547</v>
      </c>
      <c r="E202" s="1">
        <v>5802.2</v>
      </c>
      <c r="F202" s="1">
        <v>7507.2</v>
      </c>
      <c r="G202" s="1">
        <v>41035.700000000004</v>
      </c>
      <c r="H202" s="1">
        <v>47875.9</v>
      </c>
      <c r="I202" s="1">
        <v>62775.3</v>
      </c>
      <c r="J202" s="1">
        <v>86246.5</v>
      </c>
      <c r="K202" s="1">
        <v>110928</v>
      </c>
      <c r="L202" s="1">
        <v>165332</v>
      </c>
      <c r="M202" s="1">
        <v>179428</v>
      </c>
      <c r="N202" s="1">
        <v>319900</v>
      </c>
      <c r="O202" s="1">
        <v>348600</v>
      </c>
      <c r="P202" s="1">
        <v>176955</v>
      </c>
      <c r="Q202" s="1">
        <v>121691</v>
      </c>
      <c r="R202" s="1">
        <v>72563</v>
      </c>
      <c r="S202" s="1">
        <v>0</v>
      </c>
      <c r="U202" t="s">
        <v>523</v>
      </c>
      <c r="V202" s="11">
        <v>26834</v>
      </c>
      <c r="W202" s="11">
        <v>25498</v>
      </c>
      <c r="X202" s="11">
        <v>30700</v>
      </c>
      <c r="Y202" s="11">
        <v>38100</v>
      </c>
      <c r="Z202" s="11">
        <v>46748</v>
      </c>
      <c r="AA202" s="11">
        <v>77485</v>
      </c>
      <c r="AB202" s="11">
        <v>67812</v>
      </c>
      <c r="AC202" s="11">
        <v>77068</v>
      </c>
    </row>
    <row r="203" spans="1:29" x14ac:dyDescent="0.25">
      <c r="A203">
        <v>640</v>
      </c>
      <c r="B203" t="s">
        <v>202</v>
      </c>
      <c r="C203" s="1">
        <v>0</v>
      </c>
      <c r="D203" s="1">
        <v>0</v>
      </c>
      <c r="E203" s="1">
        <v>354.29999999999995</v>
      </c>
      <c r="F203" s="1">
        <v>98.8</v>
      </c>
      <c r="G203" s="1">
        <v>1965.1</v>
      </c>
      <c r="H203" s="1">
        <v>3428.7</v>
      </c>
      <c r="I203" s="1">
        <v>8903.2999999999993</v>
      </c>
      <c r="J203" s="1">
        <v>8620.2999999999993</v>
      </c>
      <c r="K203" s="1">
        <v>41796</v>
      </c>
      <c r="L203" s="1">
        <v>52612</v>
      </c>
      <c r="M203" s="1">
        <v>63463</v>
      </c>
      <c r="N203" s="1">
        <v>73700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U203" t="s">
        <v>524</v>
      </c>
      <c r="V203" s="11">
        <v>95213</v>
      </c>
      <c r="W203" s="11">
        <v>130711</v>
      </c>
      <c r="X203" s="11">
        <v>238900</v>
      </c>
      <c r="Y203" s="11">
        <v>195500</v>
      </c>
      <c r="Z203" s="11">
        <v>226345</v>
      </c>
      <c r="AA203" s="11">
        <v>232529</v>
      </c>
      <c r="AB203" s="11">
        <v>318891</v>
      </c>
      <c r="AC203" s="11">
        <v>340954</v>
      </c>
    </row>
    <row r="204" spans="1:29" x14ac:dyDescent="0.25">
      <c r="A204">
        <v>641</v>
      </c>
      <c r="B204" t="s">
        <v>203</v>
      </c>
      <c r="C204" s="1">
        <v>7911.2</v>
      </c>
      <c r="D204" s="1">
        <v>6999</v>
      </c>
      <c r="E204" s="1">
        <v>12804</v>
      </c>
      <c r="F204" s="1">
        <v>19860.3</v>
      </c>
      <c r="G204" s="1">
        <v>28638.6</v>
      </c>
      <c r="H204" s="1">
        <v>29258.6</v>
      </c>
      <c r="I204" s="1">
        <v>29103</v>
      </c>
      <c r="J204" s="1">
        <v>25790.400000000001</v>
      </c>
      <c r="K204" s="1">
        <v>29851</v>
      </c>
      <c r="L204" s="1">
        <v>59620</v>
      </c>
      <c r="M204" s="1">
        <v>63559</v>
      </c>
      <c r="N204" s="1">
        <v>82000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U204" t="s">
        <v>525</v>
      </c>
      <c r="V204" s="11">
        <v>0</v>
      </c>
      <c r="W204" s="11">
        <v>0</v>
      </c>
      <c r="X204" s="11">
        <v>5200</v>
      </c>
      <c r="Y204" s="20">
        <f>((AA204-X204)/3)+X204</f>
        <v>9909.6666666666679</v>
      </c>
      <c r="Z204" s="20">
        <f>((AA204-X204)/3)+Y204</f>
        <v>14619.333333333336</v>
      </c>
      <c r="AA204" s="11">
        <v>19329</v>
      </c>
      <c r="AB204" s="11">
        <v>61933</v>
      </c>
      <c r="AC204" s="11">
        <v>64286</v>
      </c>
    </row>
    <row r="205" spans="1:29" x14ac:dyDescent="0.25">
      <c r="A205">
        <v>642</v>
      </c>
      <c r="B205" t="s">
        <v>204</v>
      </c>
      <c r="C205" s="1">
        <v>101</v>
      </c>
      <c r="D205" s="1">
        <v>1067.0999999999999</v>
      </c>
      <c r="E205" s="1">
        <v>1491.6</v>
      </c>
      <c r="F205" s="1">
        <v>2253.5</v>
      </c>
      <c r="G205" s="1">
        <v>5709</v>
      </c>
      <c r="H205" s="1">
        <v>9236</v>
      </c>
      <c r="I205" s="1">
        <v>15299.4</v>
      </c>
      <c r="J205" s="1">
        <v>15581.8</v>
      </c>
      <c r="K205" s="1">
        <v>22554</v>
      </c>
      <c r="L205" s="1">
        <v>12491</v>
      </c>
      <c r="M205" s="1">
        <v>10460</v>
      </c>
      <c r="N205" s="1">
        <v>7600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U205" t="s">
        <v>526</v>
      </c>
      <c r="V205" s="11">
        <v>0</v>
      </c>
      <c r="W205" s="11">
        <v>199566</v>
      </c>
      <c r="X205" s="11">
        <v>197200</v>
      </c>
      <c r="Y205" s="11">
        <v>118100</v>
      </c>
      <c r="Z205" s="11">
        <v>101539</v>
      </c>
      <c r="AA205" s="11">
        <v>109915</v>
      </c>
      <c r="AB205" s="11">
        <v>114115</v>
      </c>
      <c r="AC205" s="11">
        <v>123019</v>
      </c>
    </row>
    <row r="206" spans="1:29" x14ac:dyDescent="0.25">
      <c r="A206">
        <v>643</v>
      </c>
      <c r="B206" t="s">
        <v>205</v>
      </c>
      <c r="C206" s="1">
        <v>0</v>
      </c>
      <c r="D206" s="1">
        <v>2883.5</v>
      </c>
      <c r="E206" s="1">
        <v>9373.5999999999985</v>
      </c>
      <c r="F206" s="1">
        <v>22385.8</v>
      </c>
      <c r="G206" s="1">
        <v>81279.600000000006</v>
      </c>
      <c r="H206" s="1">
        <v>135413.29999999999</v>
      </c>
      <c r="I206" s="1">
        <v>154621.4</v>
      </c>
      <c r="J206" s="1">
        <v>278613.40000000002</v>
      </c>
      <c r="K206" s="1">
        <v>227636</v>
      </c>
      <c r="L206" s="1">
        <v>455073</v>
      </c>
      <c r="M206" s="1">
        <v>637078</v>
      </c>
      <c r="N206" s="1">
        <v>569600</v>
      </c>
      <c r="O206" s="1">
        <v>384200</v>
      </c>
      <c r="P206" s="1">
        <v>474242</v>
      </c>
      <c r="Q206" s="1">
        <v>436563</v>
      </c>
      <c r="R206" s="1">
        <v>334892</v>
      </c>
      <c r="S206" s="1">
        <v>314498</v>
      </c>
      <c r="U206" t="s">
        <v>527</v>
      </c>
      <c r="V206" s="11">
        <v>402464</v>
      </c>
      <c r="W206" s="11">
        <v>415832</v>
      </c>
      <c r="X206" s="11">
        <v>695900</v>
      </c>
      <c r="Y206" s="11">
        <v>693100</v>
      </c>
      <c r="Z206" s="11">
        <v>875195</v>
      </c>
      <c r="AA206" s="11">
        <v>819468</v>
      </c>
      <c r="AB206" s="11">
        <v>906100</v>
      </c>
      <c r="AC206" s="11">
        <v>1006092</v>
      </c>
    </row>
    <row r="207" spans="1:29" x14ac:dyDescent="0.25">
      <c r="A207">
        <v>644</v>
      </c>
      <c r="B207" t="s">
        <v>206</v>
      </c>
      <c r="C207" s="1">
        <v>19191.099999999999</v>
      </c>
      <c r="D207" s="1">
        <v>34881.4</v>
      </c>
      <c r="E207" s="1">
        <v>42355.4</v>
      </c>
      <c r="F207" s="1">
        <v>75603.199999999997</v>
      </c>
      <c r="G207" s="1">
        <v>108177.8</v>
      </c>
      <c r="H207" s="1">
        <v>87502.2</v>
      </c>
      <c r="I207" s="1">
        <v>126988.4</v>
      </c>
      <c r="J207" s="1">
        <v>149055.29999999999</v>
      </c>
      <c r="K207" s="1">
        <v>145676</v>
      </c>
      <c r="L207" s="1">
        <v>178909</v>
      </c>
      <c r="M207" s="1">
        <v>209852</v>
      </c>
      <c r="N207" s="1">
        <v>241400</v>
      </c>
      <c r="O207" s="1">
        <v>341800</v>
      </c>
      <c r="P207" s="1">
        <v>324162</v>
      </c>
      <c r="Q207" s="1">
        <v>368473</v>
      </c>
      <c r="R207" s="1">
        <v>333618</v>
      </c>
      <c r="S207" s="1">
        <v>328831</v>
      </c>
      <c r="U207" t="s">
        <v>528</v>
      </c>
      <c r="V207" s="11">
        <v>0</v>
      </c>
      <c r="W207" s="11">
        <v>0</v>
      </c>
      <c r="X207" s="11">
        <v>0</v>
      </c>
      <c r="Y207" s="11">
        <v>0</v>
      </c>
      <c r="Z207" s="11">
        <v>0</v>
      </c>
      <c r="AA207" s="11">
        <v>169636</v>
      </c>
      <c r="AB207" s="11">
        <v>312810</v>
      </c>
      <c r="AC207" s="11">
        <v>373244</v>
      </c>
    </row>
    <row r="208" spans="1:29" x14ac:dyDescent="0.25">
      <c r="A208">
        <v>645</v>
      </c>
      <c r="B208" t="s">
        <v>10</v>
      </c>
      <c r="C208" s="1">
        <v>187.3</v>
      </c>
      <c r="D208" s="1">
        <v>25412.7</v>
      </c>
      <c r="E208" s="1">
        <v>26927.4</v>
      </c>
      <c r="F208" s="1">
        <v>40452.400000000001</v>
      </c>
      <c r="G208" s="1">
        <v>85046</v>
      </c>
      <c r="H208" s="1">
        <v>122927.90000000001</v>
      </c>
      <c r="I208" s="1">
        <v>66717.8</v>
      </c>
      <c r="J208" s="1">
        <v>44956.6</v>
      </c>
      <c r="K208" s="1">
        <v>11987</v>
      </c>
      <c r="L208" s="1">
        <v>18133</v>
      </c>
      <c r="M208" s="1">
        <v>6369</v>
      </c>
      <c r="N208" s="1">
        <v>4800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U208" t="s">
        <v>529</v>
      </c>
      <c r="V208" s="11">
        <v>189587</v>
      </c>
      <c r="W208" s="11">
        <v>193241</v>
      </c>
      <c r="X208" s="11">
        <v>26800</v>
      </c>
      <c r="Y208" s="11">
        <v>26400</v>
      </c>
      <c r="Z208" s="11">
        <v>39125</v>
      </c>
      <c r="AA208" s="11">
        <v>71574</v>
      </c>
      <c r="AB208" s="11">
        <v>100063</v>
      </c>
      <c r="AC208" s="11">
        <v>101167</v>
      </c>
    </row>
    <row r="209" spans="1:29" x14ac:dyDescent="0.25">
      <c r="A209">
        <v>650</v>
      </c>
      <c r="B209" t="s">
        <v>207</v>
      </c>
      <c r="C209" s="1">
        <v>85175.3</v>
      </c>
      <c r="D209" s="1">
        <v>147483.4</v>
      </c>
      <c r="E209" s="1">
        <v>172566.6</v>
      </c>
      <c r="F209" s="1">
        <v>266002.5</v>
      </c>
      <c r="G209" s="1">
        <v>586412.6</v>
      </c>
      <c r="H209" s="1">
        <v>912081</v>
      </c>
      <c r="I209" s="1">
        <v>1019345.5</v>
      </c>
      <c r="J209" s="1">
        <v>900794.29999999993</v>
      </c>
      <c r="K209" s="1">
        <v>792094</v>
      </c>
      <c r="L209" s="1">
        <v>600575</v>
      </c>
      <c r="M209" s="1">
        <v>419097</v>
      </c>
      <c r="N209" s="1">
        <v>281000</v>
      </c>
      <c r="O209" s="1">
        <v>365300</v>
      </c>
      <c r="P209" s="1">
        <v>255122</v>
      </c>
      <c r="Q209" s="1">
        <v>198377</v>
      </c>
      <c r="R209" s="1">
        <v>292640</v>
      </c>
      <c r="S209" s="1">
        <v>313627</v>
      </c>
      <c r="U209" t="s">
        <v>530</v>
      </c>
      <c r="V209" s="11">
        <v>0</v>
      </c>
      <c r="W209" s="11">
        <v>0</v>
      </c>
      <c r="X209" s="11">
        <v>0</v>
      </c>
      <c r="Y209" s="11">
        <v>45900</v>
      </c>
      <c r="Z209" s="11">
        <v>52957</v>
      </c>
      <c r="AA209" s="11">
        <v>56591</v>
      </c>
      <c r="AB209" s="11">
        <v>77270</v>
      </c>
      <c r="AC209" s="11">
        <v>84418</v>
      </c>
    </row>
    <row r="210" spans="1:29" x14ac:dyDescent="0.25">
      <c r="A210">
        <v>660</v>
      </c>
      <c r="B210" t="s">
        <v>208</v>
      </c>
      <c r="C210" s="1">
        <v>0</v>
      </c>
      <c r="D210" s="1">
        <v>0</v>
      </c>
      <c r="E210" s="1">
        <v>0</v>
      </c>
      <c r="F210" s="1">
        <v>0</v>
      </c>
      <c r="G210" s="1">
        <v>199.4</v>
      </c>
      <c r="H210" s="1">
        <v>3370.4</v>
      </c>
      <c r="I210" s="1">
        <v>8881.5</v>
      </c>
      <c r="J210" s="1">
        <v>12390.5</v>
      </c>
      <c r="K210" s="1">
        <v>16293</v>
      </c>
      <c r="L210" s="1">
        <v>25188</v>
      </c>
      <c r="M210" s="1">
        <v>17441</v>
      </c>
      <c r="N210" s="1">
        <v>14000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U210" t="s">
        <v>531</v>
      </c>
      <c r="V210" s="11">
        <v>0</v>
      </c>
      <c r="W210" s="11">
        <v>546262</v>
      </c>
      <c r="X210" s="11">
        <v>774400</v>
      </c>
      <c r="Y210" s="11">
        <v>1094500</v>
      </c>
      <c r="Z210" s="11">
        <v>1042895</v>
      </c>
      <c r="AA210" s="11">
        <v>1856616</v>
      </c>
      <c r="AB210" s="11">
        <v>1950187</v>
      </c>
      <c r="AC210" s="11">
        <v>1873551</v>
      </c>
    </row>
    <row r="211" spans="1:29" x14ac:dyDescent="0.25">
      <c r="A211">
        <v>661</v>
      </c>
      <c r="B211" t="s">
        <v>209</v>
      </c>
      <c r="C211" s="1">
        <v>0</v>
      </c>
      <c r="D211" s="1">
        <v>103.8</v>
      </c>
      <c r="E211" s="1">
        <v>101.8</v>
      </c>
      <c r="F211" s="20">
        <v>17045.95</v>
      </c>
      <c r="G211" s="1">
        <v>33990.1</v>
      </c>
      <c r="H211" s="1">
        <v>57003.1</v>
      </c>
      <c r="I211" s="1">
        <v>58829.399999999994</v>
      </c>
      <c r="J211" s="1">
        <v>60401</v>
      </c>
      <c r="K211" s="1">
        <v>36035</v>
      </c>
      <c r="L211" s="1">
        <v>25999</v>
      </c>
      <c r="M211" s="1">
        <v>9767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U211" t="s">
        <v>532</v>
      </c>
      <c r="V211" s="11">
        <v>0</v>
      </c>
      <c r="W211" s="11">
        <v>0</v>
      </c>
      <c r="X211" s="11">
        <v>0</v>
      </c>
      <c r="Y211" s="11">
        <v>0</v>
      </c>
      <c r="Z211" s="11">
        <v>0</v>
      </c>
      <c r="AA211" s="11">
        <v>428977</v>
      </c>
      <c r="AB211" s="11">
        <v>1368733</v>
      </c>
      <c r="AC211" s="11">
        <v>1804043</v>
      </c>
    </row>
    <row r="212" spans="1:29" x14ac:dyDescent="0.25">
      <c r="A212">
        <v>662</v>
      </c>
      <c r="B212" t="s">
        <v>210</v>
      </c>
      <c r="C212" s="1">
        <v>0</v>
      </c>
      <c r="D212" s="1">
        <v>0</v>
      </c>
      <c r="E212" s="1">
        <v>0</v>
      </c>
      <c r="F212" s="1">
        <v>97.4</v>
      </c>
      <c r="G212" s="1">
        <v>6746.2</v>
      </c>
      <c r="H212" s="1">
        <v>15294.9</v>
      </c>
      <c r="I212" s="1">
        <v>26148.3</v>
      </c>
      <c r="J212" s="1">
        <v>32711.8</v>
      </c>
      <c r="K212" s="1">
        <v>40380</v>
      </c>
      <c r="L212" s="1">
        <v>63863</v>
      </c>
      <c r="M212" s="1">
        <v>61375</v>
      </c>
      <c r="N212" s="1">
        <v>61700</v>
      </c>
      <c r="O212" s="1">
        <v>55200</v>
      </c>
      <c r="P212" s="1">
        <v>30401</v>
      </c>
      <c r="Q212" s="1">
        <v>33692</v>
      </c>
      <c r="R212" s="1">
        <v>31920</v>
      </c>
      <c r="S212" s="1">
        <v>39953</v>
      </c>
      <c r="U212" t="s">
        <v>533</v>
      </c>
      <c r="V212" s="11">
        <v>16452</v>
      </c>
      <c r="W212" s="11">
        <v>113293</v>
      </c>
      <c r="X212" s="11">
        <v>143600</v>
      </c>
      <c r="Y212" s="11">
        <v>78800</v>
      </c>
      <c r="Z212" s="11">
        <v>107475</v>
      </c>
      <c r="AA212" s="11">
        <v>375302</v>
      </c>
      <c r="AB212" s="11">
        <v>606089</v>
      </c>
      <c r="AC212" s="11">
        <v>638761</v>
      </c>
    </row>
    <row r="213" spans="1:29" x14ac:dyDescent="0.25">
      <c r="A213">
        <v>670</v>
      </c>
      <c r="B213" t="s">
        <v>211</v>
      </c>
      <c r="C213" s="1">
        <v>2695.1</v>
      </c>
      <c r="D213" s="1">
        <v>5339.6</v>
      </c>
      <c r="E213" s="1">
        <v>10630.900000000001</v>
      </c>
      <c r="F213" s="1">
        <v>19164.8</v>
      </c>
      <c r="G213" s="1">
        <v>43883</v>
      </c>
      <c r="H213" s="1">
        <v>60492.200000000004</v>
      </c>
      <c r="I213" s="1">
        <v>66436.7</v>
      </c>
      <c r="J213" s="1">
        <v>101766.1</v>
      </c>
      <c r="K213" s="1">
        <v>92902</v>
      </c>
      <c r="L213" s="1">
        <v>155085</v>
      </c>
      <c r="M213" s="1">
        <v>179995</v>
      </c>
      <c r="N213" s="1">
        <v>173900</v>
      </c>
      <c r="O213" s="1">
        <v>233000</v>
      </c>
      <c r="P213" s="1">
        <v>189841</v>
      </c>
      <c r="Q213" s="1">
        <v>246983</v>
      </c>
      <c r="R213" s="1">
        <v>205652</v>
      </c>
      <c r="S213" s="1">
        <v>202747</v>
      </c>
      <c r="U213" t="s">
        <v>534</v>
      </c>
      <c r="V213" s="11">
        <v>0</v>
      </c>
      <c r="W213" s="11">
        <v>0</v>
      </c>
      <c r="X213" s="11">
        <v>0</v>
      </c>
      <c r="Y213" s="11">
        <v>0</v>
      </c>
      <c r="Z213" s="11">
        <v>0</v>
      </c>
      <c r="AA213" s="11">
        <v>77588</v>
      </c>
      <c r="AB213" s="11">
        <v>90207</v>
      </c>
      <c r="AC213" s="11">
        <v>93049</v>
      </c>
    </row>
    <row r="214" spans="1:29" x14ac:dyDescent="0.25">
      <c r="A214">
        <v>671</v>
      </c>
      <c r="B214" t="s">
        <v>212</v>
      </c>
      <c r="C214" s="1">
        <v>104.9</v>
      </c>
      <c r="D214" s="38">
        <v>150</v>
      </c>
      <c r="E214" s="1">
        <v>200.9</v>
      </c>
      <c r="F214" s="1">
        <v>524.80000000000007</v>
      </c>
      <c r="G214" s="1">
        <v>1715.2</v>
      </c>
      <c r="H214" s="1">
        <v>2228</v>
      </c>
      <c r="I214" s="1">
        <v>6875.8</v>
      </c>
      <c r="J214" s="1">
        <v>5633</v>
      </c>
      <c r="K214" s="1">
        <v>25358</v>
      </c>
      <c r="L214" s="1">
        <v>34475</v>
      </c>
      <c r="M214" s="1">
        <v>58481</v>
      </c>
      <c r="N214" s="1">
        <v>91100</v>
      </c>
      <c r="O214" s="1">
        <v>112200</v>
      </c>
      <c r="P214" s="1">
        <v>126976</v>
      </c>
      <c r="Q214" s="1">
        <v>110900</v>
      </c>
      <c r="R214" s="1">
        <v>69731</v>
      </c>
      <c r="S214" s="1">
        <v>37701</v>
      </c>
      <c r="U214" t="s">
        <v>535</v>
      </c>
      <c r="V214" s="11">
        <v>1384510</v>
      </c>
      <c r="W214" s="11">
        <v>2251452</v>
      </c>
      <c r="X214" s="11">
        <v>1611200</v>
      </c>
      <c r="Y214" s="11">
        <v>259900</v>
      </c>
      <c r="Z214" s="11">
        <v>298071</v>
      </c>
      <c r="AA214" s="11">
        <v>53698</v>
      </c>
      <c r="AB214" s="11">
        <v>139088</v>
      </c>
      <c r="AC214" s="11">
        <v>202073</v>
      </c>
    </row>
    <row r="215" spans="1:29" x14ac:dyDescent="0.25">
      <c r="A215">
        <v>672</v>
      </c>
      <c r="B215" t="s">
        <v>213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430.3</v>
      </c>
      <c r="I215" s="1">
        <v>4442.5</v>
      </c>
      <c r="J215" s="1">
        <v>8969.0999999999985</v>
      </c>
      <c r="K215" s="1">
        <v>36516</v>
      </c>
      <c r="L215" s="1">
        <v>23895</v>
      </c>
      <c r="M215" s="1">
        <v>30882</v>
      </c>
      <c r="N215" s="1">
        <v>21400</v>
      </c>
      <c r="O215" s="1">
        <v>33800</v>
      </c>
      <c r="P215" s="1">
        <v>41687</v>
      </c>
      <c r="Q215" s="1">
        <v>47656</v>
      </c>
      <c r="R215" s="1">
        <v>51517</v>
      </c>
      <c r="S215" s="1">
        <v>55709</v>
      </c>
      <c r="U215" t="s">
        <v>536</v>
      </c>
      <c r="V215" s="11">
        <v>10528</v>
      </c>
      <c r="W215" s="11">
        <v>15139</v>
      </c>
      <c r="X215" s="19">
        <f>(+Y215+W215)/2</f>
        <v>916069.5</v>
      </c>
      <c r="Y215" s="11">
        <v>1817000</v>
      </c>
      <c r="Z215" s="11">
        <v>3836796</v>
      </c>
      <c r="AA215" s="11">
        <v>4393275</v>
      </c>
      <c r="AB215" s="11">
        <v>4839236</v>
      </c>
      <c r="AC215" s="11">
        <v>4932780</v>
      </c>
    </row>
    <row r="216" spans="1:29" x14ac:dyDescent="0.25">
      <c r="A216">
        <v>673</v>
      </c>
      <c r="B216" t="s">
        <v>214</v>
      </c>
      <c r="C216" s="1">
        <v>69058</v>
      </c>
      <c r="D216" s="1">
        <v>69118.8</v>
      </c>
      <c r="E216" s="1">
        <v>65551.100000000006</v>
      </c>
      <c r="F216" s="1">
        <v>71081.2</v>
      </c>
      <c r="G216" s="1">
        <v>51363.7</v>
      </c>
      <c r="H216" s="1">
        <v>60464</v>
      </c>
      <c r="I216" s="1">
        <v>52810</v>
      </c>
      <c r="J216" s="1">
        <v>42943.9</v>
      </c>
      <c r="K216" s="1">
        <v>44988</v>
      </c>
      <c r="L216" s="1">
        <v>59708</v>
      </c>
      <c r="M216" s="1">
        <v>49599</v>
      </c>
      <c r="N216" s="1">
        <v>39700</v>
      </c>
      <c r="O216" s="1">
        <v>47900</v>
      </c>
      <c r="P216" s="1">
        <v>35488</v>
      </c>
      <c r="Q216" s="1">
        <v>30005</v>
      </c>
      <c r="R216" s="1">
        <v>38349</v>
      </c>
      <c r="S216" s="1">
        <v>37189</v>
      </c>
      <c r="U216" t="s">
        <v>537</v>
      </c>
      <c r="V216" s="11">
        <v>247510</v>
      </c>
      <c r="W216" s="11">
        <v>842016</v>
      </c>
      <c r="X216" s="11">
        <v>1433400</v>
      </c>
      <c r="Y216" s="11">
        <v>2676600</v>
      </c>
      <c r="Z216" s="11">
        <v>4049868</v>
      </c>
      <c r="AA216" s="11">
        <v>4320102</v>
      </c>
      <c r="AB216" s="11">
        <v>5082015</v>
      </c>
      <c r="AC216" s="11">
        <v>4895133</v>
      </c>
    </row>
    <row r="217" spans="1:29" x14ac:dyDescent="0.25">
      <c r="A217">
        <v>674</v>
      </c>
      <c r="B217" t="s">
        <v>215</v>
      </c>
      <c r="C217" s="1">
        <v>9419.9</v>
      </c>
      <c r="D217" s="1">
        <v>13204</v>
      </c>
      <c r="E217" s="1">
        <v>13167.6</v>
      </c>
      <c r="F217" s="1">
        <v>10860.7</v>
      </c>
      <c r="G217" s="1">
        <v>40309.5</v>
      </c>
      <c r="H217" s="1">
        <v>49662</v>
      </c>
      <c r="I217" s="1">
        <v>40120.200000000004</v>
      </c>
      <c r="J217" s="1">
        <v>38957.700000000004</v>
      </c>
      <c r="K217" s="1">
        <v>46632</v>
      </c>
      <c r="L217" s="1">
        <v>101610</v>
      </c>
      <c r="M217" s="1">
        <v>112252</v>
      </c>
      <c r="N217" s="1">
        <v>124700</v>
      </c>
      <c r="O217" s="1">
        <v>131300</v>
      </c>
      <c r="P217" s="1">
        <v>117347</v>
      </c>
      <c r="Q217" s="1">
        <v>85270</v>
      </c>
      <c r="R217" s="1">
        <v>43221</v>
      </c>
      <c r="S217" s="1">
        <v>44431</v>
      </c>
      <c r="U217" t="s">
        <v>538</v>
      </c>
      <c r="V217" s="11">
        <v>0</v>
      </c>
      <c r="W217" s="11">
        <v>0</v>
      </c>
      <c r="X217" s="11">
        <v>353900</v>
      </c>
      <c r="Y217" s="11">
        <v>132500</v>
      </c>
      <c r="Z217" s="11">
        <v>282780</v>
      </c>
      <c r="AA217" s="11">
        <v>226194</v>
      </c>
      <c r="AB217" s="11">
        <v>173964</v>
      </c>
      <c r="AC217" s="11">
        <v>124195</v>
      </c>
    </row>
    <row r="218" spans="1:29" x14ac:dyDescent="0.25">
      <c r="A218">
        <v>675</v>
      </c>
      <c r="B218" t="s">
        <v>216</v>
      </c>
      <c r="C218" s="1">
        <v>5385.9</v>
      </c>
      <c r="D218" s="1">
        <v>11310.5</v>
      </c>
      <c r="E218" s="1">
        <v>4185.8</v>
      </c>
      <c r="F218" s="1">
        <v>3165.2</v>
      </c>
      <c r="G218" s="1">
        <v>62644.4</v>
      </c>
      <c r="H218" s="1">
        <v>69742.7</v>
      </c>
      <c r="I218" s="1">
        <v>88432.700000000012</v>
      </c>
      <c r="J218" s="1">
        <v>84716.7</v>
      </c>
      <c r="K218" s="20">
        <v>84353.85</v>
      </c>
      <c r="L218" s="1">
        <v>83991</v>
      </c>
      <c r="M218" s="1">
        <v>83580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U218" t="s">
        <v>539</v>
      </c>
      <c r="V218" s="11">
        <v>0</v>
      </c>
      <c r="W218" s="11">
        <v>0</v>
      </c>
      <c r="X218" s="11">
        <v>0</v>
      </c>
      <c r="Y218" s="11">
        <v>208500</v>
      </c>
      <c r="Z218" s="11">
        <v>147442</v>
      </c>
      <c r="AA218" s="11">
        <v>140449</v>
      </c>
      <c r="AB218" s="11">
        <v>123825</v>
      </c>
      <c r="AC218" s="11">
        <v>142937</v>
      </c>
    </row>
    <row r="219" spans="1:29" x14ac:dyDescent="0.25">
      <c r="A219">
        <v>680</v>
      </c>
      <c r="B219" t="s">
        <v>217</v>
      </c>
      <c r="C219" s="1">
        <v>1648.2</v>
      </c>
      <c r="D219" s="1">
        <v>3779</v>
      </c>
      <c r="E219" s="1">
        <v>4193.8999999999996</v>
      </c>
      <c r="F219" s="1">
        <v>14401.1</v>
      </c>
      <c r="G219" s="1">
        <v>64766.9</v>
      </c>
      <c r="H219" s="1">
        <v>99431</v>
      </c>
      <c r="I219" s="1">
        <v>137699.9</v>
      </c>
      <c r="J219" s="1">
        <v>108041.09999999999</v>
      </c>
      <c r="K219" s="1">
        <v>123700</v>
      </c>
      <c r="L219" s="1">
        <v>142027</v>
      </c>
      <c r="M219" s="1">
        <v>113579</v>
      </c>
      <c r="N219" s="1">
        <v>119200</v>
      </c>
      <c r="O219" s="1">
        <v>178400</v>
      </c>
      <c r="P219" s="1">
        <v>112325</v>
      </c>
      <c r="Q219" s="1">
        <v>73916</v>
      </c>
      <c r="R219" s="1">
        <v>44593</v>
      </c>
      <c r="S219" s="1">
        <v>43358</v>
      </c>
      <c r="U219" t="s">
        <v>540</v>
      </c>
      <c r="V219" s="11">
        <v>0</v>
      </c>
      <c r="W219" s="11">
        <v>0</v>
      </c>
      <c r="X219" s="11">
        <v>4410200</v>
      </c>
      <c r="Y219" s="11">
        <v>1693700</v>
      </c>
      <c r="Z219" s="11">
        <v>1849799</v>
      </c>
      <c r="AA219" s="11">
        <v>4764122</v>
      </c>
      <c r="AB219" s="11">
        <v>4740830</v>
      </c>
      <c r="AC219" s="11">
        <v>4703732</v>
      </c>
    </row>
    <row r="220" spans="1:29" x14ac:dyDescent="0.25">
      <c r="A220">
        <v>681</v>
      </c>
      <c r="B220" t="s">
        <v>218</v>
      </c>
      <c r="C220" s="1">
        <v>92</v>
      </c>
      <c r="D220" s="1">
        <v>208.6</v>
      </c>
      <c r="E220" s="1">
        <v>1322.7</v>
      </c>
      <c r="F220" s="1">
        <v>2838.2</v>
      </c>
      <c r="G220" s="1">
        <v>23029.1</v>
      </c>
      <c r="H220" s="1">
        <v>50985.4</v>
      </c>
      <c r="I220" s="1">
        <v>68466.399999999994</v>
      </c>
      <c r="J220" s="1">
        <v>67913.600000000006</v>
      </c>
      <c r="K220" s="1">
        <v>45728</v>
      </c>
      <c r="L220" s="1">
        <v>67941</v>
      </c>
      <c r="M220" s="1">
        <v>65510</v>
      </c>
      <c r="N220" s="1">
        <v>65100</v>
      </c>
      <c r="O220" s="1">
        <v>11500</v>
      </c>
      <c r="P220" s="1">
        <v>7070</v>
      </c>
      <c r="Q220" s="1">
        <v>0</v>
      </c>
      <c r="R220" s="1">
        <v>0</v>
      </c>
      <c r="S220" s="1">
        <v>0</v>
      </c>
      <c r="U220" t="s">
        <v>541</v>
      </c>
      <c r="V220" s="11">
        <v>31119</v>
      </c>
      <c r="W220" s="11">
        <v>40913</v>
      </c>
      <c r="X220" s="11">
        <v>75100</v>
      </c>
      <c r="Y220" s="11">
        <v>129200</v>
      </c>
      <c r="Z220" s="11">
        <v>203312</v>
      </c>
      <c r="AA220" s="11">
        <v>238321</v>
      </c>
      <c r="AB220" s="11">
        <v>272368</v>
      </c>
      <c r="AC220" s="11">
        <v>196544</v>
      </c>
    </row>
    <row r="221" spans="1:29" x14ac:dyDescent="0.25">
      <c r="A221">
        <v>682</v>
      </c>
      <c r="B221" t="s">
        <v>219</v>
      </c>
      <c r="C221" s="1">
        <v>3484</v>
      </c>
      <c r="D221" s="1">
        <v>8338.9</v>
      </c>
      <c r="E221" s="1">
        <v>14101.4</v>
      </c>
      <c r="F221" s="1">
        <v>23448.6</v>
      </c>
      <c r="G221" s="1">
        <v>54915.6</v>
      </c>
      <c r="H221" s="1">
        <v>84483</v>
      </c>
      <c r="I221" s="1">
        <v>165860.6</v>
      </c>
      <c r="J221" s="1">
        <v>218886.19999999998</v>
      </c>
      <c r="K221" s="20">
        <v>216922.59999999998</v>
      </c>
      <c r="L221" s="1">
        <v>214959</v>
      </c>
      <c r="M221" s="1">
        <v>190053</v>
      </c>
      <c r="N221" s="1">
        <v>194700</v>
      </c>
      <c r="O221" s="1">
        <v>227700</v>
      </c>
      <c r="P221" s="1">
        <v>250803</v>
      </c>
      <c r="Q221" s="1">
        <v>337615</v>
      </c>
      <c r="R221" s="1">
        <v>543601</v>
      </c>
      <c r="S221" s="1">
        <v>620803</v>
      </c>
      <c r="U221" t="s">
        <v>542</v>
      </c>
      <c r="V221" s="11">
        <v>316202</v>
      </c>
      <c r="W221" s="11">
        <v>418838</v>
      </c>
      <c r="X221" s="11">
        <v>501000</v>
      </c>
      <c r="Y221" s="11">
        <v>610500</v>
      </c>
      <c r="Z221" s="11">
        <v>734138</v>
      </c>
      <c r="AA221" s="11">
        <v>580307</v>
      </c>
      <c r="AB221" s="11">
        <v>617049</v>
      </c>
      <c r="AC221" s="11">
        <v>649820</v>
      </c>
    </row>
    <row r="222" spans="1:29" x14ac:dyDescent="0.25">
      <c r="A222">
        <v>683</v>
      </c>
      <c r="B222" t="s">
        <v>220</v>
      </c>
      <c r="C222" s="1">
        <v>31774.7</v>
      </c>
      <c r="D222" s="1">
        <v>62126.6</v>
      </c>
      <c r="E222" s="1">
        <v>117606.7</v>
      </c>
      <c r="F222" s="1">
        <v>167959.8</v>
      </c>
      <c r="G222" s="1">
        <v>437841.3</v>
      </c>
      <c r="H222" s="1">
        <v>202148.3</v>
      </c>
      <c r="I222" s="1">
        <v>307435.5</v>
      </c>
      <c r="J222" s="1">
        <v>780500.79999999993</v>
      </c>
      <c r="K222" s="1">
        <v>1309962</v>
      </c>
      <c r="L222" s="1">
        <v>1426082</v>
      </c>
      <c r="M222" s="1">
        <v>1799248</v>
      </c>
      <c r="N222" s="1">
        <v>1618600</v>
      </c>
      <c r="O222" s="1">
        <v>2145300</v>
      </c>
      <c r="P222" s="1">
        <v>3404323</v>
      </c>
      <c r="Q222" s="1">
        <v>3918806</v>
      </c>
      <c r="R222" s="1">
        <v>3814511</v>
      </c>
      <c r="S222" s="1">
        <v>4246683</v>
      </c>
      <c r="U222" t="s">
        <v>543</v>
      </c>
      <c r="V222" s="11">
        <v>14519</v>
      </c>
      <c r="W222" s="11">
        <v>35745</v>
      </c>
      <c r="X222" s="11">
        <v>109000</v>
      </c>
      <c r="Y222" s="11">
        <v>147100</v>
      </c>
      <c r="Z222" s="11">
        <v>326050</v>
      </c>
      <c r="AA222" s="11">
        <v>402410</v>
      </c>
      <c r="AB222" s="11">
        <v>347175</v>
      </c>
      <c r="AC222" s="11">
        <v>281203</v>
      </c>
    </row>
    <row r="223" spans="1:29" x14ac:dyDescent="0.25">
      <c r="A223">
        <v>684</v>
      </c>
      <c r="B223" t="s">
        <v>221</v>
      </c>
      <c r="C223" s="1">
        <v>16449.5</v>
      </c>
      <c r="D223" s="1">
        <v>39606.800000000003</v>
      </c>
      <c r="E223" s="1">
        <v>21297</v>
      </c>
      <c r="F223" s="1">
        <v>28558.1</v>
      </c>
      <c r="G223" s="1">
        <v>194217.60000000001</v>
      </c>
      <c r="H223" s="1">
        <v>199222.7</v>
      </c>
      <c r="I223" s="1">
        <v>191621.5</v>
      </c>
      <c r="J223" s="1">
        <v>169206.5</v>
      </c>
      <c r="K223" s="20">
        <v>139123.25</v>
      </c>
      <c r="L223" s="1">
        <v>109040</v>
      </c>
      <c r="M223" s="1">
        <v>88254</v>
      </c>
      <c r="N223" s="1">
        <v>68000</v>
      </c>
      <c r="O223" s="1">
        <v>91800</v>
      </c>
      <c r="P223" s="1">
        <v>75090</v>
      </c>
      <c r="Q223" s="1">
        <v>51463</v>
      </c>
      <c r="R223" s="1">
        <v>14695</v>
      </c>
      <c r="S223" s="1">
        <v>10936</v>
      </c>
      <c r="U223" t="s">
        <v>544</v>
      </c>
      <c r="V223" s="11">
        <v>0</v>
      </c>
      <c r="W223" s="11">
        <v>0</v>
      </c>
      <c r="X223" s="11">
        <v>0</v>
      </c>
      <c r="Y223" s="11">
        <v>0</v>
      </c>
      <c r="Z223" s="11">
        <v>0</v>
      </c>
      <c r="AA223" s="11">
        <v>181451</v>
      </c>
      <c r="AB223" s="11">
        <v>90568</v>
      </c>
      <c r="AC223" s="11">
        <v>93261</v>
      </c>
    </row>
    <row r="224" spans="1:29" x14ac:dyDescent="0.25">
      <c r="A224">
        <v>685</v>
      </c>
      <c r="B224" t="s">
        <v>222</v>
      </c>
      <c r="C224" s="1">
        <v>104</v>
      </c>
      <c r="D224" s="1">
        <v>200.5</v>
      </c>
      <c r="E224" s="1">
        <v>289.89999999999998</v>
      </c>
      <c r="F224" s="1">
        <v>280.89999999999998</v>
      </c>
      <c r="G224" s="1">
        <v>930.8</v>
      </c>
      <c r="H224" s="1">
        <v>2227.7000000000003</v>
      </c>
      <c r="I224" s="1">
        <v>26312.1</v>
      </c>
      <c r="J224" s="1">
        <v>57600.4</v>
      </c>
      <c r="K224" s="1">
        <v>135655</v>
      </c>
      <c r="L224" s="1">
        <v>294999</v>
      </c>
      <c r="M224" s="1">
        <v>428375</v>
      </c>
      <c r="N224" s="1">
        <v>626100</v>
      </c>
      <c r="O224" s="1">
        <v>888200</v>
      </c>
      <c r="P224" s="1">
        <v>744113</v>
      </c>
      <c r="Q224" s="1">
        <v>792246</v>
      </c>
      <c r="R224" s="1">
        <v>725907</v>
      </c>
      <c r="S224" s="1">
        <v>761642</v>
      </c>
      <c r="U224" t="s">
        <v>545</v>
      </c>
      <c r="V224" s="11">
        <v>0</v>
      </c>
      <c r="W224" s="11">
        <v>0</v>
      </c>
      <c r="X224" s="11">
        <v>346700</v>
      </c>
      <c r="Y224" s="11">
        <v>438000</v>
      </c>
      <c r="Z224" s="11">
        <v>633447</v>
      </c>
      <c r="AA224" s="11">
        <v>703240</v>
      </c>
      <c r="AB224" s="11">
        <v>730387</v>
      </c>
      <c r="AC224" s="11">
        <v>774785</v>
      </c>
    </row>
    <row r="225" spans="1:29" x14ac:dyDescent="0.25">
      <c r="A225">
        <v>690</v>
      </c>
      <c r="B225" t="s">
        <v>223</v>
      </c>
      <c r="C225" s="1">
        <v>167111.5</v>
      </c>
      <c r="D225" s="1">
        <v>321947.80000000005</v>
      </c>
      <c r="E225" s="1">
        <v>795862</v>
      </c>
      <c r="F225" s="1">
        <v>1301884.6000000001</v>
      </c>
      <c r="G225" s="1">
        <v>1556035.5</v>
      </c>
      <c r="H225" s="1">
        <v>2515062.2000000002</v>
      </c>
      <c r="I225" s="1">
        <v>3123552.1</v>
      </c>
      <c r="J225" s="1">
        <v>3408646</v>
      </c>
      <c r="K225" s="1">
        <v>5001239</v>
      </c>
      <c r="L225" s="1">
        <v>6701359</v>
      </c>
      <c r="M225" s="1">
        <v>10029943</v>
      </c>
      <c r="N225" s="1">
        <v>12058300</v>
      </c>
      <c r="O225" s="1">
        <v>11421100</v>
      </c>
      <c r="P225" s="1">
        <v>9987874</v>
      </c>
      <c r="Q225" s="1">
        <v>10004802</v>
      </c>
      <c r="R225" s="1">
        <v>8160238</v>
      </c>
      <c r="S225" s="1">
        <v>8451906</v>
      </c>
      <c r="U225" t="s">
        <v>546</v>
      </c>
      <c r="V225" s="11">
        <v>0</v>
      </c>
      <c r="W225" s="11">
        <v>0</v>
      </c>
      <c r="X225" s="11">
        <v>1193500</v>
      </c>
      <c r="Y225" s="11">
        <v>1373000</v>
      </c>
      <c r="Z225" s="11">
        <v>1709008</v>
      </c>
      <c r="AA225" s="11">
        <v>1619468</v>
      </c>
      <c r="AB225" s="11">
        <v>1603482</v>
      </c>
      <c r="AC225" s="11">
        <v>1598791</v>
      </c>
    </row>
    <row r="226" spans="1:29" x14ac:dyDescent="0.25">
      <c r="A226" t="s">
        <v>224</v>
      </c>
      <c r="U226" t="s">
        <v>547</v>
      </c>
      <c r="V226" s="11">
        <v>20020</v>
      </c>
      <c r="W226" s="11">
        <v>54778</v>
      </c>
      <c r="X226" s="11">
        <v>84000</v>
      </c>
      <c r="Y226" s="11">
        <v>26100</v>
      </c>
      <c r="Z226" s="11">
        <v>79401</v>
      </c>
      <c r="AA226" s="11">
        <v>92185</v>
      </c>
      <c r="AB226" s="11">
        <v>115134</v>
      </c>
      <c r="AC226" s="11">
        <v>98187</v>
      </c>
    </row>
    <row r="227" spans="1:29" x14ac:dyDescent="0.25">
      <c r="A227">
        <v>700</v>
      </c>
      <c r="B227" t="s">
        <v>225</v>
      </c>
      <c r="C227" s="1">
        <v>0</v>
      </c>
      <c r="D227" s="1">
        <v>9195.7999999999993</v>
      </c>
      <c r="E227" s="1">
        <v>45883.9</v>
      </c>
      <c r="F227" s="1">
        <v>71722.400000000009</v>
      </c>
      <c r="G227" s="1">
        <v>125945.59999999999</v>
      </c>
      <c r="H227" s="1">
        <v>189162.80000000002</v>
      </c>
      <c r="I227" s="1">
        <v>188254.09999999998</v>
      </c>
      <c r="J227" s="1">
        <v>219752</v>
      </c>
      <c r="K227" s="1">
        <v>363202</v>
      </c>
      <c r="L227" s="1">
        <v>151036</v>
      </c>
      <c r="M227" s="1">
        <v>217339</v>
      </c>
      <c r="N227" s="1">
        <v>167600</v>
      </c>
      <c r="O227" s="1">
        <v>101000</v>
      </c>
      <c r="P227" s="1">
        <v>48474</v>
      </c>
      <c r="Q227" s="1">
        <v>0</v>
      </c>
      <c r="R227" s="1">
        <v>0</v>
      </c>
      <c r="S227" s="1">
        <v>0</v>
      </c>
      <c r="U227" t="s">
        <v>548</v>
      </c>
      <c r="V227" s="11">
        <v>160834</v>
      </c>
      <c r="W227" s="11">
        <v>238072</v>
      </c>
      <c r="X227" s="11">
        <v>340900</v>
      </c>
      <c r="Y227" s="11">
        <v>786300</v>
      </c>
      <c r="Z227" s="11">
        <v>934616</v>
      </c>
      <c r="AA227" s="11">
        <v>830120</v>
      </c>
      <c r="AB227" s="11">
        <v>970418</v>
      </c>
      <c r="AC227" s="11">
        <v>995616</v>
      </c>
    </row>
    <row r="228" spans="1:29" x14ac:dyDescent="0.25">
      <c r="A228">
        <v>710</v>
      </c>
      <c r="B228" t="s">
        <v>226</v>
      </c>
      <c r="C228" s="1">
        <v>96.8</v>
      </c>
      <c r="D228" s="1">
        <v>41449.199999999997</v>
      </c>
      <c r="E228" s="1">
        <v>53912.1</v>
      </c>
      <c r="F228" s="1">
        <v>112992.6</v>
      </c>
      <c r="G228" s="1">
        <v>311342.39999999997</v>
      </c>
      <c r="H228" s="1">
        <v>515666</v>
      </c>
      <c r="I228" s="1">
        <v>386979.80000000005</v>
      </c>
      <c r="J228" s="1">
        <v>349992.2</v>
      </c>
      <c r="K228" s="1">
        <v>201265</v>
      </c>
      <c r="L228" s="1">
        <v>74664</v>
      </c>
      <c r="M228" s="1">
        <v>61661</v>
      </c>
      <c r="N228" s="1">
        <v>23700</v>
      </c>
      <c r="O228" s="1">
        <v>3900</v>
      </c>
      <c r="P228" s="1">
        <v>1749</v>
      </c>
      <c r="Q228" s="1">
        <v>0</v>
      </c>
      <c r="R228" s="1">
        <v>0</v>
      </c>
      <c r="S228" s="1">
        <v>0</v>
      </c>
      <c r="U228" t="s">
        <v>549</v>
      </c>
      <c r="V228" s="11">
        <v>0</v>
      </c>
      <c r="W228" s="11">
        <v>61138</v>
      </c>
      <c r="X228" s="11">
        <v>55200</v>
      </c>
      <c r="Y228" s="11">
        <v>49000</v>
      </c>
      <c r="Z228" s="11">
        <v>46616</v>
      </c>
      <c r="AA228" s="11">
        <v>34936</v>
      </c>
      <c r="AB228" s="11">
        <v>37411</v>
      </c>
      <c r="AC228" s="11">
        <v>38050</v>
      </c>
    </row>
    <row r="229" spans="1:29" x14ac:dyDescent="0.25">
      <c r="A229">
        <v>720</v>
      </c>
      <c r="B229" t="s">
        <v>227</v>
      </c>
      <c r="C229" s="1">
        <v>6230</v>
      </c>
      <c r="D229" s="1">
        <v>597596.80000000005</v>
      </c>
      <c r="E229" s="1">
        <v>852885.9</v>
      </c>
      <c r="F229" s="1">
        <v>988132.3</v>
      </c>
      <c r="G229" s="1">
        <v>1131848.0999999999</v>
      </c>
      <c r="H229" s="1">
        <v>1344392.8</v>
      </c>
      <c r="I229" s="1">
        <v>907588.7</v>
      </c>
      <c r="J229" s="1">
        <v>1442305.9000000001</v>
      </c>
      <c r="K229" s="1">
        <v>1762932</v>
      </c>
      <c r="L229" s="1">
        <v>1310033</v>
      </c>
      <c r="M229" s="1">
        <v>2370721</v>
      </c>
      <c r="N229" s="1">
        <v>1882300</v>
      </c>
      <c r="O229" s="1">
        <v>844300</v>
      </c>
      <c r="P229" s="1">
        <v>736330</v>
      </c>
      <c r="Q229" s="1">
        <v>0</v>
      </c>
      <c r="R229" s="1">
        <v>0</v>
      </c>
      <c r="S229" s="1">
        <v>0</v>
      </c>
      <c r="U229" t="s">
        <v>550</v>
      </c>
      <c r="V229" s="11">
        <v>0</v>
      </c>
      <c r="W229" s="11">
        <v>0</v>
      </c>
      <c r="X229" s="11">
        <v>0</v>
      </c>
      <c r="Y229" s="11">
        <v>0</v>
      </c>
      <c r="Z229" s="11">
        <v>0</v>
      </c>
      <c r="AA229" s="11">
        <v>429197</v>
      </c>
      <c r="AB229" s="11">
        <v>240672</v>
      </c>
      <c r="AC229" s="11">
        <v>141345</v>
      </c>
    </row>
    <row r="230" spans="1:29" x14ac:dyDescent="0.25">
      <c r="A230" t="s">
        <v>228</v>
      </c>
      <c r="U230" t="s">
        <v>551</v>
      </c>
      <c r="V230" s="11">
        <v>128311</v>
      </c>
      <c r="W230" s="11">
        <v>353236</v>
      </c>
      <c r="X230" s="11">
        <v>476600</v>
      </c>
      <c r="Y230" s="11">
        <v>495200</v>
      </c>
      <c r="Z230" s="11">
        <v>453977</v>
      </c>
      <c r="AA230" s="11">
        <v>263787</v>
      </c>
      <c r="AB230" s="11">
        <v>258684</v>
      </c>
      <c r="AC230" s="11">
        <v>215346</v>
      </c>
    </row>
    <row r="231" spans="1:29" x14ac:dyDescent="0.25">
      <c r="A231">
        <v>730</v>
      </c>
      <c r="B231" t="s">
        <v>229</v>
      </c>
      <c r="C231" s="1">
        <v>100.8</v>
      </c>
      <c r="D231" s="1">
        <v>1126.9000000000001</v>
      </c>
      <c r="E231" s="1">
        <v>687</v>
      </c>
      <c r="F231" s="1">
        <v>3622.5</v>
      </c>
      <c r="G231" s="1">
        <v>8607.9</v>
      </c>
      <c r="H231" s="1">
        <v>10452.1</v>
      </c>
      <c r="I231" s="1">
        <v>22969.9</v>
      </c>
      <c r="J231" s="1">
        <v>49117.100000000006</v>
      </c>
      <c r="K231" s="1">
        <v>119364</v>
      </c>
      <c r="L231" s="1">
        <v>216872</v>
      </c>
      <c r="M231" s="1">
        <v>603143</v>
      </c>
      <c r="N231" s="1">
        <v>1106500</v>
      </c>
      <c r="O231" s="1">
        <v>1888200</v>
      </c>
      <c r="P231" s="1">
        <v>2447450</v>
      </c>
      <c r="Q231" s="1">
        <v>2863336</v>
      </c>
      <c r="R231" s="1">
        <v>4209750</v>
      </c>
      <c r="S231" s="1">
        <v>4419691</v>
      </c>
      <c r="U231" t="s">
        <v>552</v>
      </c>
      <c r="V231" s="11">
        <v>3709570</v>
      </c>
      <c r="W231" s="11">
        <v>5960402</v>
      </c>
      <c r="X231" s="11">
        <v>578200</v>
      </c>
      <c r="Y231" s="11">
        <v>2449500</v>
      </c>
      <c r="Z231" s="11">
        <v>2593325</v>
      </c>
      <c r="AA231" s="11">
        <v>284600</v>
      </c>
      <c r="AB231" s="11">
        <v>334549</v>
      </c>
      <c r="AC231" s="11">
        <v>374384</v>
      </c>
    </row>
    <row r="232" spans="1:29" x14ac:dyDescent="0.25">
      <c r="A232">
        <v>731</v>
      </c>
      <c r="B232" t="s">
        <v>230</v>
      </c>
      <c r="C232" s="1">
        <v>0</v>
      </c>
      <c r="D232" s="1">
        <v>708.30000000000007</v>
      </c>
      <c r="E232" s="1">
        <v>5156.3</v>
      </c>
      <c r="F232" s="1">
        <v>8736.7000000000007</v>
      </c>
      <c r="G232" s="1">
        <v>7733.7</v>
      </c>
      <c r="H232" s="1">
        <v>18338.400000000001</v>
      </c>
      <c r="I232" s="1">
        <v>13176.4</v>
      </c>
      <c r="J232" s="1">
        <v>15459.2</v>
      </c>
      <c r="K232" s="1">
        <v>42205</v>
      </c>
      <c r="L232" s="1">
        <v>57714</v>
      </c>
      <c r="M232" s="1">
        <v>124760</v>
      </c>
      <c r="N232" s="1">
        <v>387400</v>
      </c>
      <c r="O232" s="1">
        <v>1143400</v>
      </c>
      <c r="P232" s="1">
        <v>1638673</v>
      </c>
      <c r="Q232" s="1">
        <v>2148520</v>
      </c>
      <c r="R232" s="1">
        <v>2439963</v>
      </c>
      <c r="S232" s="1">
        <v>2481415</v>
      </c>
      <c r="U232" t="s">
        <v>553</v>
      </c>
      <c r="V232" s="11">
        <v>0</v>
      </c>
      <c r="W232" s="11">
        <v>0</v>
      </c>
      <c r="X232" s="11">
        <v>132200</v>
      </c>
      <c r="Y232" s="11">
        <v>935400</v>
      </c>
      <c r="Z232" s="11">
        <v>782167</v>
      </c>
      <c r="AA232" s="11">
        <v>2035643</v>
      </c>
      <c r="AB232" s="11">
        <v>1642218</v>
      </c>
      <c r="AC232" s="11">
        <v>1621687</v>
      </c>
    </row>
    <row r="233" spans="1:29" x14ac:dyDescent="0.25">
      <c r="A233">
        <v>732</v>
      </c>
      <c r="B233" t="s">
        <v>231</v>
      </c>
      <c r="C233" s="1">
        <v>111.8</v>
      </c>
      <c r="D233" s="20">
        <v>107.1</v>
      </c>
      <c r="E233" s="1">
        <v>102.4</v>
      </c>
      <c r="F233" s="1">
        <v>399.4</v>
      </c>
      <c r="G233" s="1">
        <v>1287.2</v>
      </c>
      <c r="H233" s="1">
        <v>3928.3</v>
      </c>
      <c r="I233" s="1">
        <v>7829.2000000000007</v>
      </c>
      <c r="J233" s="1">
        <v>20905.099999999999</v>
      </c>
      <c r="K233" s="1">
        <v>67543</v>
      </c>
      <c r="L233" s="1">
        <v>68975</v>
      </c>
      <c r="M233" s="1">
        <v>110287</v>
      </c>
      <c r="N233" s="1">
        <v>215000</v>
      </c>
      <c r="O233" s="1">
        <v>326800</v>
      </c>
      <c r="P233" s="1">
        <v>439703</v>
      </c>
      <c r="Q233" s="1">
        <v>693326</v>
      </c>
      <c r="R233" s="1">
        <v>1057980</v>
      </c>
      <c r="S233" s="1">
        <v>908388</v>
      </c>
      <c r="U233" t="s">
        <v>554</v>
      </c>
      <c r="V233" s="11">
        <v>0</v>
      </c>
      <c r="W233" s="11">
        <v>0</v>
      </c>
      <c r="X233" s="11">
        <v>0</v>
      </c>
      <c r="Y233" s="11">
        <v>0</v>
      </c>
      <c r="Z233" s="11">
        <v>0</v>
      </c>
      <c r="AA233" s="11">
        <v>98951</v>
      </c>
      <c r="AB233" s="11">
        <v>51878</v>
      </c>
      <c r="AC233" s="11">
        <v>41302</v>
      </c>
    </row>
    <row r="234" spans="1:29" x14ac:dyDescent="0.25">
      <c r="A234">
        <v>740</v>
      </c>
      <c r="B234" t="s">
        <v>232</v>
      </c>
      <c r="C234" s="1">
        <v>7637</v>
      </c>
      <c r="D234" s="1">
        <v>9817.2999999999993</v>
      </c>
      <c r="E234" s="1">
        <v>26024</v>
      </c>
      <c r="F234" s="1">
        <v>45911</v>
      </c>
      <c r="G234" s="1">
        <v>129982.9</v>
      </c>
      <c r="H234" s="1">
        <v>193757.9</v>
      </c>
      <c r="I234" s="1">
        <v>220088.9</v>
      </c>
      <c r="J234" s="1">
        <v>366869.7</v>
      </c>
      <c r="K234" s="1">
        <v>436965</v>
      </c>
      <c r="L234" s="1">
        <v>402464</v>
      </c>
      <c r="M234" s="1">
        <v>615398</v>
      </c>
      <c r="N234" s="1">
        <v>893100</v>
      </c>
      <c r="O234" s="1">
        <v>811200</v>
      </c>
      <c r="P234" s="1">
        <v>976734</v>
      </c>
      <c r="Q234" s="1">
        <v>1099019</v>
      </c>
      <c r="R234" s="1">
        <v>1333025</v>
      </c>
      <c r="S234" s="1">
        <v>1502355</v>
      </c>
      <c r="U234" t="s">
        <v>555</v>
      </c>
      <c r="V234" s="11">
        <v>393692</v>
      </c>
      <c r="W234" s="11">
        <v>669767</v>
      </c>
      <c r="X234" s="11">
        <v>660800</v>
      </c>
      <c r="Y234" s="11">
        <v>390000</v>
      </c>
      <c r="Z234" s="11">
        <v>300833</v>
      </c>
      <c r="AA234" s="11">
        <v>121825</v>
      </c>
      <c r="AB234" s="11">
        <v>70584</v>
      </c>
      <c r="AC234" s="11">
        <v>52448</v>
      </c>
    </row>
    <row r="235" spans="1:29" x14ac:dyDescent="0.25">
      <c r="A235">
        <v>750</v>
      </c>
      <c r="B235" t="s">
        <v>3</v>
      </c>
      <c r="C235" s="1">
        <v>5632.6</v>
      </c>
      <c r="D235" s="1">
        <v>9595.9</v>
      </c>
      <c r="E235" s="1">
        <v>16774.3</v>
      </c>
      <c r="F235" s="1">
        <v>24634.9</v>
      </c>
      <c r="G235" s="1">
        <v>92283.9</v>
      </c>
      <c r="H235" s="1">
        <v>105444.40000000001</v>
      </c>
      <c r="I235" s="1">
        <v>24987</v>
      </c>
      <c r="J235" s="1">
        <v>2823.4</v>
      </c>
      <c r="K235" s="1">
        <v>134707</v>
      </c>
      <c r="L235" s="1">
        <v>227435</v>
      </c>
      <c r="M235" s="1">
        <v>224992</v>
      </c>
      <c r="N235" s="1">
        <v>254400</v>
      </c>
      <c r="O235" s="1">
        <v>404300</v>
      </c>
      <c r="P235" s="1">
        <v>417594</v>
      </c>
      <c r="Q235" s="1">
        <v>425592</v>
      </c>
      <c r="R235" s="1">
        <v>511790</v>
      </c>
      <c r="S235" s="1">
        <v>531168</v>
      </c>
      <c r="U235" t="s">
        <v>556</v>
      </c>
      <c r="V235" s="11">
        <v>36443</v>
      </c>
      <c r="W235" s="11">
        <v>27580</v>
      </c>
      <c r="X235" s="11">
        <v>18800</v>
      </c>
      <c r="Y235" s="11">
        <v>96900</v>
      </c>
      <c r="Z235" s="11">
        <v>18904</v>
      </c>
      <c r="AA235" s="11">
        <v>16974</v>
      </c>
      <c r="AB235" s="11">
        <v>12832</v>
      </c>
      <c r="AC235" s="11">
        <v>14030</v>
      </c>
    </row>
    <row r="236" spans="1:29" x14ac:dyDescent="0.25">
      <c r="A236">
        <v>751</v>
      </c>
      <c r="B236" t="s">
        <v>233</v>
      </c>
      <c r="C236" s="1">
        <v>0</v>
      </c>
      <c r="D236" s="1">
        <v>311.7</v>
      </c>
      <c r="E236" s="1">
        <v>1134.4000000000001</v>
      </c>
      <c r="F236" s="1">
        <v>1839.4</v>
      </c>
      <c r="G236" s="1">
        <v>9665.9</v>
      </c>
      <c r="H236" s="1">
        <v>13648.1</v>
      </c>
      <c r="I236" s="1">
        <v>15419.4</v>
      </c>
      <c r="J236" s="1">
        <v>15924.099999999999</v>
      </c>
      <c r="K236" s="1">
        <v>16362</v>
      </c>
      <c r="L236" s="1">
        <v>16763</v>
      </c>
      <c r="M236" s="1">
        <v>14154</v>
      </c>
      <c r="N236" s="1">
        <v>7000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U236" t="s">
        <v>557</v>
      </c>
      <c r="V236" s="11">
        <v>22289</v>
      </c>
      <c r="W236" s="11">
        <v>40438</v>
      </c>
      <c r="X236" s="11">
        <v>64400</v>
      </c>
      <c r="Y236" s="11">
        <v>103200</v>
      </c>
      <c r="Z236" s="11">
        <v>187734</v>
      </c>
      <c r="AA236" s="11">
        <v>256842</v>
      </c>
      <c r="AB236" s="11">
        <v>289596</v>
      </c>
      <c r="AC236" s="11">
        <v>214184</v>
      </c>
    </row>
    <row r="237" spans="1:29" x14ac:dyDescent="0.25">
      <c r="A237">
        <v>752</v>
      </c>
      <c r="B237" t="s">
        <v>234</v>
      </c>
      <c r="C237" s="1">
        <v>2079.6999999999998</v>
      </c>
      <c r="D237" s="1">
        <v>14402.4</v>
      </c>
      <c r="E237" s="1">
        <v>13162.3</v>
      </c>
      <c r="F237" s="1">
        <v>23941.7</v>
      </c>
      <c r="G237" s="1">
        <v>91916.099999999991</v>
      </c>
      <c r="H237" s="1">
        <v>151804</v>
      </c>
      <c r="I237" s="1">
        <v>127514.5</v>
      </c>
      <c r="J237" s="1">
        <v>131811.29999999999</v>
      </c>
      <c r="K237" s="1">
        <v>63416</v>
      </c>
      <c r="L237" s="1">
        <v>29539</v>
      </c>
      <c r="M237" s="1">
        <v>42632</v>
      </c>
      <c r="N237" s="1">
        <v>11200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U237" t="s">
        <v>558</v>
      </c>
      <c r="V237" s="11">
        <v>0</v>
      </c>
      <c r="W237" s="11">
        <v>0</v>
      </c>
      <c r="X237" s="11">
        <v>316900</v>
      </c>
      <c r="Y237" s="11">
        <v>242000</v>
      </c>
      <c r="Z237" s="11">
        <v>252791</v>
      </c>
      <c r="AA237" s="11">
        <v>480418</v>
      </c>
      <c r="AB237" s="11">
        <v>584204</v>
      </c>
      <c r="AC237" s="11">
        <v>570422</v>
      </c>
    </row>
    <row r="238" spans="1:29" x14ac:dyDescent="0.25">
      <c r="A238">
        <v>753</v>
      </c>
      <c r="B238" t="s">
        <v>235</v>
      </c>
      <c r="C238" s="1">
        <v>105.5</v>
      </c>
      <c r="D238" s="1">
        <v>502.8</v>
      </c>
      <c r="E238" s="1">
        <v>495.6</v>
      </c>
      <c r="F238" s="1">
        <v>1221.5999999999999</v>
      </c>
      <c r="G238" s="1">
        <v>8071.2999999999993</v>
      </c>
      <c r="H238" s="1">
        <v>28674.1</v>
      </c>
      <c r="I238" s="1">
        <v>35366.400000000001</v>
      </c>
      <c r="J238" s="1">
        <v>57824.2</v>
      </c>
      <c r="K238" s="1">
        <v>79780</v>
      </c>
      <c r="L238" s="1">
        <v>128862</v>
      </c>
      <c r="M238" s="1">
        <v>280712</v>
      </c>
      <c r="N238" s="1">
        <v>672800</v>
      </c>
      <c r="O238" s="1">
        <v>962600</v>
      </c>
      <c r="P238" s="1">
        <v>989642</v>
      </c>
      <c r="Q238" s="1">
        <v>1747012</v>
      </c>
      <c r="R238" s="1">
        <v>2049557</v>
      </c>
      <c r="S238" s="1">
        <v>2094785</v>
      </c>
      <c r="U238" t="s">
        <v>559</v>
      </c>
      <c r="V238" s="11">
        <v>780613</v>
      </c>
      <c r="W238" s="11">
        <v>1432159</v>
      </c>
      <c r="X238" s="11">
        <v>2161200</v>
      </c>
      <c r="Y238" s="11">
        <v>2353900</v>
      </c>
      <c r="Z238" s="11">
        <v>2330034</v>
      </c>
      <c r="AA238" s="11">
        <v>2120587</v>
      </c>
      <c r="AB238" s="11">
        <v>1693717</v>
      </c>
      <c r="AC238" s="11">
        <v>1492216</v>
      </c>
    </row>
    <row r="239" spans="1:29" x14ac:dyDescent="0.25">
      <c r="A239">
        <v>754</v>
      </c>
      <c r="B239" t="s">
        <v>236</v>
      </c>
      <c r="C239" s="1">
        <v>3766.5</v>
      </c>
      <c r="D239" s="1">
        <v>15097.3</v>
      </c>
      <c r="E239" s="1">
        <v>56056.2</v>
      </c>
      <c r="F239" s="1">
        <v>106750.6</v>
      </c>
      <c r="G239" s="1">
        <v>274647.5</v>
      </c>
      <c r="H239" s="1">
        <v>134412.5</v>
      </c>
      <c r="I239" s="1">
        <v>199671.09999999998</v>
      </c>
      <c r="J239" s="1">
        <v>291274.59999999998</v>
      </c>
      <c r="K239" s="1">
        <v>345638</v>
      </c>
      <c r="L239" s="1">
        <v>489714</v>
      </c>
      <c r="M239" s="1">
        <v>860520</v>
      </c>
      <c r="N239" s="1">
        <v>1288800</v>
      </c>
      <c r="O239" s="1">
        <v>2321800</v>
      </c>
      <c r="P239" s="1">
        <v>3080881</v>
      </c>
      <c r="Q239" s="1">
        <v>4339785</v>
      </c>
      <c r="R239" s="1">
        <v>5497154</v>
      </c>
      <c r="S239" s="1">
        <v>5983353</v>
      </c>
      <c r="U239" t="s">
        <v>560</v>
      </c>
      <c r="V239" s="11">
        <v>0</v>
      </c>
      <c r="W239" s="11">
        <v>0</v>
      </c>
      <c r="X239" s="11">
        <v>0</v>
      </c>
      <c r="Y239" s="11">
        <v>0</v>
      </c>
      <c r="Z239" s="11">
        <v>0</v>
      </c>
      <c r="AA239" s="11">
        <v>11766</v>
      </c>
      <c r="AB239" s="11">
        <v>15879</v>
      </c>
      <c r="AC239" s="11">
        <v>8852</v>
      </c>
    </row>
    <row r="240" spans="1:29" x14ac:dyDescent="0.25">
      <c r="A240">
        <v>760</v>
      </c>
      <c r="B240" t="s">
        <v>237</v>
      </c>
      <c r="C240" s="1">
        <v>0</v>
      </c>
      <c r="D240" s="1">
        <v>0</v>
      </c>
      <c r="E240" s="1">
        <v>0</v>
      </c>
      <c r="F240" s="1">
        <v>0</v>
      </c>
      <c r="G240" s="1">
        <v>613</v>
      </c>
      <c r="H240" s="1">
        <v>1243.8</v>
      </c>
      <c r="I240" s="1">
        <v>8399.2999999999993</v>
      </c>
      <c r="J240" s="1">
        <v>24541.1</v>
      </c>
      <c r="K240" s="20">
        <v>63068.05</v>
      </c>
      <c r="L240" s="1">
        <v>101595</v>
      </c>
      <c r="M240" s="1">
        <v>266965</v>
      </c>
      <c r="N240" s="1">
        <v>272200</v>
      </c>
      <c r="O240" s="1">
        <v>332900</v>
      </c>
      <c r="P240" s="1">
        <v>359622</v>
      </c>
      <c r="Q240" s="1">
        <v>292648</v>
      </c>
      <c r="R240" s="1">
        <v>377971</v>
      </c>
      <c r="S240" s="1">
        <v>307589</v>
      </c>
      <c r="U240" t="s">
        <v>561</v>
      </c>
      <c r="V240" s="11">
        <v>0</v>
      </c>
      <c r="W240" s="11">
        <v>166760</v>
      </c>
      <c r="X240" s="11">
        <v>218800</v>
      </c>
      <c r="Y240" s="11">
        <v>197800</v>
      </c>
      <c r="Z240" s="11">
        <v>217212</v>
      </c>
      <c r="AA240" s="11">
        <v>253412</v>
      </c>
      <c r="AB240" s="11">
        <v>203518</v>
      </c>
      <c r="AC240" s="11">
        <v>199039</v>
      </c>
    </row>
    <row r="241" spans="1:29" x14ac:dyDescent="0.25">
      <c r="A241">
        <v>761</v>
      </c>
      <c r="B241" t="s">
        <v>238</v>
      </c>
      <c r="C241" s="1">
        <v>0</v>
      </c>
      <c r="D241" s="1">
        <v>0</v>
      </c>
      <c r="E241" s="1">
        <v>0</v>
      </c>
      <c r="F241" s="1">
        <v>496.8</v>
      </c>
      <c r="G241" s="1">
        <v>11374.9</v>
      </c>
      <c r="H241" s="1">
        <v>21649.7</v>
      </c>
      <c r="I241" s="1">
        <v>37371.5</v>
      </c>
      <c r="J241" s="1">
        <v>71745.2</v>
      </c>
      <c r="K241" s="1">
        <v>86234</v>
      </c>
      <c r="L241" s="1">
        <v>98089</v>
      </c>
      <c r="M241" s="1">
        <v>114473</v>
      </c>
      <c r="N241" s="1">
        <v>56200</v>
      </c>
      <c r="O241" s="1">
        <v>28200</v>
      </c>
      <c r="P241" s="1">
        <v>15184</v>
      </c>
      <c r="Q241" s="1">
        <v>0</v>
      </c>
      <c r="R241" s="1">
        <v>0</v>
      </c>
      <c r="S241" s="1">
        <v>0</v>
      </c>
      <c r="U241" t="s">
        <v>562</v>
      </c>
      <c r="V241" s="11">
        <v>0</v>
      </c>
      <c r="W241" s="11">
        <v>0</v>
      </c>
      <c r="X241" s="11">
        <v>0</v>
      </c>
      <c r="Y241" s="11">
        <v>0</v>
      </c>
      <c r="Z241" s="11">
        <v>0</v>
      </c>
      <c r="AA241" s="11">
        <v>44658</v>
      </c>
      <c r="AB241" s="11">
        <v>36908</v>
      </c>
      <c r="AC241" s="11">
        <v>37241</v>
      </c>
    </row>
    <row r="242" spans="1:29" x14ac:dyDescent="0.25">
      <c r="A242">
        <v>762</v>
      </c>
      <c r="B242" t="s">
        <v>239</v>
      </c>
      <c r="C242" s="1">
        <v>0</v>
      </c>
      <c r="D242" s="1">
        <v>390</v>
      </c>
      <c r="E242" s="1">
        <v>1201.3</v>
      </c>
      <c r="F242" s="1">
        <v>1998.3</v>
      </c>
      <c r="G242" s="1">
        <v>17970.2</v>
      </c>
      <c r="H242" s="1">
        <v>32404.400000000001</v>
      </c>
      <c r="I242" s="1">
        <v>56897.700000000004</v>
      </c>
      <c r="J242" s="1">
        <v>75064.2</v>
      </c>
      <c r="K242" s="1">
        <v>75000</v>
      </c>
      <c r="L242" s="1">
        <v>114913</v>
      </c>
      <c r="M242" s="1">
        <v>143154</v>
      </c>
      <c r="N242" s="1">
        <v>197600</v>
      </c>
      <c r="O242" s="1">
        <v>231800</v>
      </c>
      <c r="P242" s="1">
        <v>286408</v>
      </c>
      <c r="Q242" s="1">
        <v>322291</v>
      </c>
      <c r="R242" s="1">
        <v>372817</v>
      </c>
      <c r="S242" s="1">
        <v>370895</v>
      </c>
      <c r="U242" t="s">
        <v>563</v>
      </c>
      <c r="V242" s="11">
        <v>68198</v>
      </c>
      <c r="W242" s="11">
        <v>192168</v>
      </c>
      <c r="X242" s="11">
        <v>362300</v>
      </c>
      <c r="Y242" s="11">
        <v>626200</v>
      </c>
      <c r="Z242" s="11">
        <v>620543</v>
      </c>
      <c r="AA242" s="11">
        <v>524571</v>
      </c>
      <c r="AB242" s="11">
        <v>518614</v>
      </c>
      <c r="AC242" s="11">
        <v>430230</v>
      </c>
    </row>
    <row r="243" spans="1:29" x14ac:dyDescent="0.25">
      <c r="A243">
        <v>763</v>
      </c>
      <c r="B243" t="s">
        <v>240</v>
      </c>
      <c r="C243" s="1">
        <v>3282.1</v>
      </c>
      <c r="D243" s="1">
        <v>6504.4000000000005</v>
      </c>
      <c r="E243" s="1">
        <v>12880.6</v>
      </c>
      <c r="F243" s="1">
        <v>21530.2</v>
      </c>
      <c r="G243" s="1">
        <v>61386.799999999996</v>
      </c>
      <c r="H243" s="1">
        <v>91451</v>
      </c>
      <c r="I243" s="1">
        <v>130369.59999999999</v>
      </c>
      <c r="J243" s="1">
        <v>160942.6</v>
      </c>
      <c r="K243" s="1">
        <v>237717</v>
      </c>
      <c r="L243" s="1">
        <v>269816</v>
      </c>
      <c r="M243" s="1">
        <v>369037</v>
      </c>
      <c r="N243" s="1">
        <v>423900</v>
      </c>
      <c r="O243" s="1">
        <v>848000</v>
      </c>
      <c r="P243" s="1">
        <v>1243805</v>
      </c>
      <c r="Q243" s="1">
        <v>1601951</v>
      </c>
      <c r="R243" s="1">
        <v>1932129</v>
      </c>
      <c r="S243" s="1">
        <v>1942441</v>
      </c>
      <c r="U243" t="s">
        <v>564</v>
      </c>
      <c r="V243" s="11">
        <v>0</v>
      </c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11">
        <v>104234</v>
      </c>
      <c r="AC243" s="11">
        <v>141812</v>
      </c>
    </row>
    <row r="244" spans="1:29" x14ac:dyDescent="0.25">
      <c r="A244">
        <v>764</v>
      </c>
      <c r="B244" t="s">
        <v>241</v>
      </c>
      <c r="C244" s="1">
        <v>1599.4</v>
      </c>
      <c r="D244" s="1">
        <v>4244</v>
      </c>
      <c r="E244" s="1">
        <v>4908.3999999999996</v>
      </c>
      <c r="F244" s="1">
        <v>4503.5</v>
      </c>
      <c r="G244" s="1">
        <v>15213.3</v>
      </c>
      <c r="H244" s="1">
        <v>28139.1</v>
      </c>
      <c r="I244" s="1">
        <v>49542.899999999994</v>
      </c>
      <c r="J244" s="1">
        <v>72586.8</v>
      </c>
      <c r="K244" s="1">
        <v>96207</v>
      </c>
      <c r="L244" s="1">
        <v>115136</v>
      </c>
      <c r="M244" s="1">
        <v>225252</v>
      </c>
      <c r="N244" s="1">
        <v>191700</v>
      </c>
      <c r="O244" s="1">
        <v>73800</v>
      </c>
      <c r="P244" s="1">
        <v>120151</v>
      </c>
      <c r="Q244" s="1">
        <v>154646</v>
      </c>
      <c r="R244" s="1">
        <v>148111</v>
      </c>
      <c r="S244" s="1">
        <v>160547</v>
      </c>
      <c r="U244" t="s">
        <v>565</v>
      </c>
      <c r="V244" s="11">
        <v>0</v>
      </c>
      <c r="W244" s="11">
        <v>0</v>
      </c>
      <c r="X244" s="11">
        <v>0</v>
      </c>
      <c r="Y244" s="11">
        <v>0</v>
      </c>
      <c r="Z244" s="11">
        <v>0</v>
      </c>
      <c r="AA244" s="11">
        <v>11905</v>
      </c>
      <c r="AB244" s="11">
        <v>12227</v>
      </c>
      <c r="AC244" s="11">
        <v>6848</v>
      </c>
    </row>
    <row r="245" spans="1:29" x14ac:dyDescent="0.25">
      <c r="A245">
        <v>770</v>
      </c>
      <c r="B245" t="s">
        <v>242</v>
      </c>
      <c r="C245" s="1">
        <v>210.1</v>
      </c>
      <c r="D245" s="1">
        <v>1070.3</v>
      </c>
      <c r="E245" s="1">
        <v>3874.4</v>
      </c>
      <c r="F245" s="1">
        <v>7989</v>
      </c>
      <c r="G245" s="1">
        <v>56707.700000000004</v>
      </c>
      <c r="H245" s="1">
        <v>107535.29999999999</v>
      </c>
      <c r="I245" s="1">
        <v>158495.5</v>
      </c>
      <c r="J245" s="1">
        <v>295859.8</v>
      </c>
      <c r="K245" s="1">
        <v>381635</v>
      </c>
      <c r="L245" s="1">
        <v>491290</v>
      </c>
      <c r="M245" s="1">
        <v>816359</v>
      </c>
      <c r="N245" s="1">
        <v>1702000</v>
      </c>
      <c r="O245" s="1">
        <v>2911500</v>
      </c>
      <c r="P245" s="1">
        <v>3416653</v>
      </c>
      <c r="Q245" s="1">
        <v>2905549</v>
      </c>
      <c r="R245" s="1">
        <v>3584439</v>
      </c>
      <c r="S245" s="1">
        <v>3575499</v>
      </c>
      <c r="U245" t="s">
        <v>566</v>
      </c>
      <c r="V245" s="11">
        <v>0</v>
      </c>
      <c r="W245" s="11">
        <v>0</v>
      </c>
      <c r="X245" s="11">
        <v>0</v>
      </c>
      <c r="Y245" s="11">
        <v>0</v>
      </c>
      <c r="Z245" s="11">
        <v>0</v>
      </c>
      <c r="AA245" s="11">
        <v>91844</v>
      </c>
      <c r="AB245" s="11">
        <v>107629</v>
      </c>
      <c r="AC245" s="11">
        <v>92228</v>
      </c>
    </row>
    <row r="246" spans="1:29" x14ac:dyDescent="0.25">
      <c r="A246">
        <v>771</v>
      </c>
      <c r="B246" t="s">
        <v>243</v>
      </c>
      <c r="C246" s="1">
        <v>3473.5</v>
      </c>
      <c r="D246" s="1">
        <v>4746</v>
      </c>
      <c r="E246" s="1">
        <v>3781.7</v>
      </c>
      <c r="F246" s="1">
        <v>5684.2</v>
      </c>
      <c r="G246" s="1">
        <v>8433</v>
      </c>
      <c r="H246" s="1">
        <v>8474</v>
      </c>
      <c r="I246" s="1">
        <v>5739.0999999999995</v>
      </c>
      <c r="J246" s="1">
        <v>9618</v>
      </c>
      <c r="K246" s="1">
        <v>10619</v>
      </c>
      <c r="L246" s="1">
        <v>7727</v>
      </c>
      <c r="M246" s="1">
        <v>9063</v>
      </c>
      <c r="N246" s="1">
        <v>4800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U246" t="s">
        <v>567</v>
      </c>
      <c r="V246" s="11">
        <v>0</v>
      </c>
      <c r="W246" s="11">
        <v>0</v>
      </c>
      <c r="X246" s="11">
        <v>0</v>
      </c>
      <c r="Y246" s="11">
        <v>0</v>
      </c>
      <c r="Z246" s="11">
        <v>0</v>
      </c>
      <c r="AA246" s="11">
        <v>69245</v>
      </c>
      <c r="AB246" s="11">
        <v>66780</v>
      </c>
      <c r="AC246" s="11">
        <v>59506</v>
      </c>
    </row>
    <row r="247" spans="1:29" x14ac:dyDescent="0.25">
      <c r="A247">
        <v>772</v>
      </c>
      <c r="B247" t="s">
        <v>244</v>
      </c>
      <c r="C247" s="1">
        <v>0</v>
      </c>
      <c r="D247" s="1">
        <v>1384.3</v>
      </c>
      <c r="E247" s="1">
        <v>1507.9</v>
      </c>
      <c r="F247" s="1">
        <v>2719.8</v>
      </c>
      <c r="G247" s="1">
        <v>5607.5</v>
      </c>
      <c r="H247" s="1">
        <v>5581</v>
      </c>
      <c r="I247" s="1">
        <v>4815.2</v>
      </c>
      <c r="J247" s="1">
        <v>2813.2</v>
      </c>
      <c r="K247" s="20">
        <v>2009.6</v>
      </c>
      <c r="L247" s="1">
        <v>1206</v>
      </c>
      <c r="M247" s="1">
        <v>1994</v>
      </c>
      <c r="N247" s="1">
        <v>1500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U247" t="s">
        <v>568</v>
      </c>
      <c r="V247" s="11">
        <v>0</v>
      </c>
      <c r="W247" s="11">
        <v>0</v>
      </c>
      <c r="X247" s="11">
        <v>0</v>
      </c>
      <c r="Y247" s="11">
        <v>0</v>
      </c>
      <c r="Z247" s="11">
        <v>0</v>
      </c>
      <c r="AA247" s="11">
        <v>2488805</v>
      </c>
      <c r="AB247" s="11">
        <v>2928169</v>
      </c>
      <c r="AC247" s="11">
        <v>3416863</v>
      </c>
    </row>
    <row r="248" spans="1:29" x14ac:dyDescent="0.25">
      <c r="A248">
        <v>773</v>
      </c>
      <c r="B248" t="s">
        <v>245</v>
      </c>
      <c r="C248" s="1">
        <v>2807</v>
      </c>
      <c r="D248" s="1">
        <v>4098.3999999999996</v>
      </c>
      <c r="E248" s="1">
        <v>13035.300000000001</v>
      </c>
      <c r="F248" s="1">
        <v>15602</v>
      </c>
      <c r="G248" s="1">
        <v>43007.5</v>
      </c>
      <c r="H248" s="1">
        <v>67310.2</v>
      </c>
      <c r="I248" s="1">
        <v>93692.099999999991</v>
      </c>
      <c r="J248" s="1">
        <v>152640.5</v>
      </c>
      <c r="K248" s="1">
        <v>151232</v>
      </c>
      <c r="L248" s="1">
        <v>208735</v>
      </c>
      <c r="M248" s="1">
        <v>285994</v>
      </c>
      <c r="N248" s="1">
        <v>406200</v>
      </c>
      <c r="O248" s="1">
        <v>541000</v>
      </c>
      <c r="P248" s="1">
        <v>687250</v>
      </c>
      <c r="Q248" s="1">
        <v>940537</v>
      </c>
      <c r="R248" s="1">
        <v>1071984</v>
      </c>
      <c r="S248" s="1">
        <v>1120991</v>
      </c>
      <c r="U248" t="s">
        <v>569</v>
      </c>
      <c r="V248" s="11">
        <v>0</v>
      </c>
      <c r="W248" s="11">
        <v>0</v>
      </c>
      <c r="X248" s="11">
        <v>1400</v>
      </c>
      <c r="Y248" s="11">
        <v>28500</v>
      </c>
      <c r="Z248" s="11">
        <v>57371</v>
      </c>
      <c r="AA248" s="11">
        <v>69476</v>
      </c>
      <c r="AB248" s="11">
        <v>81400</v>
      </c>
      <c r="AC248" s="11">
        <v>88578</v>
      </c>
    </row>
    <row r="249" spans="1:29" x14ac:dyDescent="0.25">
      <c r="A249">
        <v>780</v>
      </c>
      <c r="B249" t="s">
        <v>246</v>
      </c>
      <c r="C249" s="1">
        <v>6161.4</v>
      </c>
      <c r="D249" s="1">
        <v>11863.4</v>
      </c>
      <c r="E249" s="1">
        <v>18447.400000000001</v>
      </c>
      <c r="F249" s="1">
        <v>21741</v>
      </c>
      <c r="G249" s="1">
        <v>73713.900000000009</v>
      </c>
      <c r="H249" s="1">
        <v>108305.29999999999</v>
      </c>
      <c r="I249" s="1">
        <v>113492.7</v>
      </c>
      <c r="J249" s="1">
        <v>170937.9</v>
      </c>
      <c r="K249" s="1">
        <v>175666</v>
      </c>
      <c r="L249" s="1">
        <v>181653</v>
      </c>
      <c r="M249" s="1">
        <v>185868</v>
      </c>
      <c r="N249" s="1">
        <v>26800</v>
      </c>
      <c r="O249" s="1">
        <v>26400</v>
      </c>
      <c r="P249" s="1">
        <v>39125</v>
      </c>
      <c r="Q249" s="1">
        <v>71574</v>
      </c>
      <c r="R249" s="1">
        <v>100063</v>
      </c>
      <c r="S249" s="1">
        <v>101167</v>
      </c>
      <c r="U249" t="s">
        <v>570</v>
      </c>
      <c r="V249" s="11">
        <v>0</v>
      </c>
      <c r="W249" s="11">
        <v>256221</v>
      </c>
      <c r="X249" s="11">
        <v>619900</v>
      </c>
      <c r="Y249" s="11">
        <v>419800</v>
      </c>
      <c r="Z249" s="11">
        <v>376219</v>
      </c>
      <c r="AA249" s="11">
        <v>479302</v>
      </c>
      <c r="AB249" s="11">
        <v>537316</v>
      </c>
      <c r="AC249" s="11">
        <v>358432</v>
      </c>
    </row>
    <row r="250" spans="1:29" x14ac:dyDescent="0.25">
      <c r="A250">
        <v>781</v>
      </c>
      <c r="B250" t="s">
        <v>247</v>
      </c>
      <c r="C250" s="1">
        <v>97.5</v>
      </c>
      <c r="D250" s="1">
        <v>6829.1</v>
      </c>
      <c r="E250" s="1">
        <v>15482.1</v>
      </c>
      <c r="F250" s="1">
        <v>32118.5</v>
      </c>
      <c r="G250" s="1">
        <v>96631.8</v>
      </c>
      <c r="H250" s="1">
        <v>129921.3</v>
      </c>
      <c r="I250" s="1">
        <v>127423.2</v>
      </c>
      <c r="J250" s="1">
        <v>133583.6</v>
      </c>
      <c r="K250" s="1">
        <v>111846</v>
      </c>
      <c r="L250" s="1">
        <v>154440</v>
      </c>
      <c r="M250" s="1">
        <v>344538</v>
      </c>
      <c r="N250" s="1">
        <v>333100</v>
      </c>
      <c r="O250" s="1">
        <v>542300</v>
      </c>
      <c r="P250" s="1">
        <v>504113</v>
      </c>
      <c r="Q250" s="1">
        <v>723888</v>
      </c>
      <c r="R250" s="1">
        <v>772241</v>
      </c>
      <c r="S250" s="1">
        <v>999282</v>
      </c>
      <c r="U250" t="s">
        <v>571</v>
      </c>
      <c r="V250" s="11">
        <v>0</v>
      </c>
      <c r="W250" s="11">
        <v>0</v>
      </c>
      <c r="X250" s="11">
        <v>0</v>
      </c>
      <c r="Y250" s="11">
        <v>84700</v>
      </c>
      <c r="Z250" s="11">
        <v>121596</v>
      </c>
      <c r="AA250" s="11">
        <v>155433</v>
      </c>
      <c r="AB250" s="11">
        <v>188106</v>
      </c>
      <c r="AC250" s="11">
        <v>183520</v>
      </c>
    </row>
    <row r="251" spans="1:29" x14ac:dyDescent="0.25">
      <c r="A251">
        <v>782</v>
      </c>
      <c r="B251" t="s">
        <v>248</v>
      </c>
      <c r="C251" s="1">
        <v>1669</v>
      </c>
      <c r="D251" s="1">
        <v>2978.6</v>
      </c>
      <c r="E251" s="1">
        <v>3215.3</v>
      </c>
      <c r="F251" s="1">
        <v>6740.2</v>
      </c>
      <c r="G251" s="1">
        <v>8403.1</v>
      </c>
      <c r="H251" s="1">
        <v>10756.6</v>
      </c>
      <c r="I251" s="1">
        <v>10159.799999999999</v>
      </c>
      <c r="J251" s="1">
        <v>16304.1</v>
      </c>
      <c r="K251" s="1">
        <v>14943</v>
      </c>
      <c r="L251" s="1">
        <v>20115</v>
      </c>
      <c r="M251" s="1">
        <v>29975</v>
      </c>
      <c r="N251" s="1">
        <v>38300</v>
      </c>
      <c r="O251" s="1">
        <v>71100</v>
      </c>
      <c r="P251" s="1">
        <v>138245</v>
      </c>
      <c r="Q251" s="1">
        <v>11445</v>
      </c>
      <c r="R251" s="1">
        <v>14554</v>
      </c>
      <c r="S251" s="1">
        <v>16286</v>
      </c>
      <c r="U251" t="s">
        <v>572</v>
      </c>
      <c r="V251" s="11">
        <v>0</v>
      </c>
      <c r="W251" s="11">
        <v>0</v>
      </c>
      <c r="X251" s="11">
        <v>118600</v>
      </c>
      <c r="Y251" s="11">
        <v>198100</v>
      </c>
      <c r="Z251" s="11">
        <v>265481</v>
      </c>
      <c r="AA251" s="11">
        <v>279261</v>
      </c>
      <c r="AB251" s="11">
        <v>350560</v>
      </c>
      <c r="AC251" s="11">
        <v>193951</v>
      </c>
    </row>
    <row r="252" spans="1:29" x14ac:dyDescent="0.25">
      <c r="A252">
        <v>783</v>
      </c>
      <c r="B252" t="s">
        <v>249</v>
      </c>
      <c r="C252" s="1">
        <v>0</v>
      </c>
      <c r="D252" s="1">
        <v>101</v>
      </c>
      <c r="E252" s="20">
        <v>199.93333333333334</v>
      </c>
      <c r="F252" s="20">
        <v>298.86666666666667</v>
      </c>
      <c r="G252" s="1">
        <v>397.8</v>
      </c>
      <c r="H252" s="1">
        <v>1438.9</v>
      </c>
      <c r="I252" s="1">
        <v>5063.8999999999996</v>
      </c>
      <c r="J252" s="1">
        <v>11203</v>
      </c>
      <c r="K252" s="1">
        <v>22237</v>
      </c>
      <c r="L252" s="1">
        <v>26834</v>
      </c>
      <c r="M252" s="1">
        <v>25498</v>
      </c>
      <c r="N252" s="1">
        <v>30700</v>
      </c>
      <c r="O252" s="1">
        <v>38100</v>
      </c>
      <c r="P252" s="1">
        <v>46748</v>
      </c>
      <c r="Q252" s="1">
        <v>77485</v>
      </c>
      <c r="R252" s="1">
        <v>67812</v>
      </c>
      <c r="S252" s="1">
        <v>77068</v>
      </c>
      <c r="U252" t="s">
        <v>573</v>
      </c>
      <c r="V252" s="11">
        <v>15299</v>
      </c>
      <c r="W252" s="11">
        <v>46833</v>
      </c>
      <c r="X252" s="11">
        <v>175900</v>
      </c>
      <c r="Y252" s="11">
        <v>182100</v>
      </c>
      <c r="Z252" s="11">
        <v>181070</v>
      </c>
      <c r="AA252" s="11">
        <v>201133</v>
      </c>
      <c r="AB252" s="11">
        <v>158814</v>
      </c>
      <c r="AC252" s="11">
        <v>140462</v>
      </c>
    </row>
    <row r="253" spans="1:29" x14ac:dyDescent="0.25">
      <c r="A253">
        <v>784</v>
      </c>
      <c r="B253" t="s">
        <v>250</v>
      </c>
      <c r="C253" s="1">
        <v>7502.7</v>
      </c>
      <c r="D253" s="1">
        <v>8822.7000000000007</v>
      </c>
      <c r="E253" s="1">
        <v>24059.7</v>
      </c>
      <c r="F253" s="1">
        <v>37037.899999999994</v>
      </c>
      <c r="G253" s="1">
        <v>107524.9</v>
      </c>
      <c r="H253" s="1">
        <v>177274.4</v>
      </c>
      <c r="I253" s="1">
        <v>215685.3</v>
      </c>
      <c r="J253" s="1">
        <v>362939.6</v>
      </c>
      <c r="K253" s="1">
        <v>611592</v>
      </c>
      <c r="L253" s="1">
        <v>747779</v>
      </c>
      <c r="M253" s="1">
        <v>1813021</v>
      </c>
      <c r="N253" s="1">
        <v>2115200</v>
      </c>
      <c r="O253" s="1">
        <v>2293200</v>
      </c>
      <c r="P253" s="1">
        <v>2028981</v>
      </c>
      <c r="Q253" s="1">
        <v>2437747</v>
      </c>
      <c r="R253" s="1">
        <v>2929568</v>
      </c>
      <c r="S253" s="1">
        <v>2952463</v>
      </c>
      <c r="U253" t="s">
        <v>574</v>
      </c>
      <c r="V253" s="11">
        <v>0</v>
      </c>
      <c r="W253" s="11">
        <v>0</v>
      </c>
      <c r="X253" s="11">
        <v>341700</v>
      </c>
      <c r="Y253" s="11">
        <v>289100</v>
      </c>
      <c r="Z253" s="11">
        <v>649850</v>
      </c>
      <c r="AA253" s="11">
        <v>129395</v>
      </c>
      <c r="AB253" s="11">
        <v>152695</v>
      </c>
      <c r="AC253" s="11">
        <v>136614</v>
      </c>
    </row>
    <row r="254" spans="1:29" x14ac:dyDescent="0.25">
      <c r="A254">
        <v>785</v>
      </c>
      <c r="B254" t="s">
        <v>251</v>
      </c>
      <c r="C254" s="1">
        <v>595.9</v>
      </c>
      <c r="D254" s="1">
        <v>2064.6</v>
      </c>
      <c r="E254" s="1">
        <v>2503.4</v>
      </c>
      <c r="F254" s="1">
        <v>3402.7</v>
      </c>
      <c r="G254" s="1">
        <v>4936.6000000000004</v>
      </c>
      <c r="H254" s="1">
        <v>5463.5</v>
      </c>
      <c r="I254" s="1">
        <v>8511.9</v>
      </c>
      <c r="J254" s="1">
        <v>6086</v>
      </c>
      <c r="K254" s="1">
        <v>16939</v>
      </c>
      <c r="L254" s="1">
        <v>12933</v>
      </c>
      <c r="M254" s="1">
        <v>35069</v>
      </c>
      <c r="N254" s="1">
        <v>55400</v>
      </c>
      <c r="O254" s="1">
        <v>63700</v>
      </c>
      <c r="P254" s="1">
        <v>63095</v>
      </c>
      <c r="Q254" s="1">
        <v>6628</v>
      </c>
      <c r="R254" s="1">
        <v>0</v>
      </c>
      <c r="S254" s="1">
        <v>0</v>
      </c>
      <c r="U254" t="s">
        <v>575</v>
      </c>
      <c r="V254" s="11">
        <v>0</v>
      </c>
      <c r="W254" s="11">
        <v>0</v>
      </c>
      <c r="X254" s="11">
        <v>0</v>
      </c>
      <c r="Y254" s="11">
        <v>0</v>
      </c>
      <c r="Z254" s="11">
        <v>0</v>
      </c>
      <c r="AA254" s="11">
        <v>20526</v>
      </c>
      <c r="AB254" s="11">
        <v>19964</v>
      </c>
      <c r="AC254" s="11">
        <v>18283</v>
      </c>
    </row>
    <row r="255" spans="1:29" x14ac:dyDescent="0.25">
      <c r="A255">
        <v>790</v>
      </c>
      <c r="B255" t="s">
        <v>252</v>
      </c>
      <c r="C255" s="1">
        <v>106.1</v>
      </c>
      <c r="D255" s="1">
        <v>2301.8000000000002</v>
      </c>
      <c r="E255" s="1">
        <v>8301.2999999999993</v>
      </c>
      <c r="F255" s="1">
        <v>19775.5</v>
      </c>
      <c r="G255" s="1">
        <v>53784.9</v>
      </c>
      <c r="H255" s="1">
        <v>108372.9</v>
      </c>
      <c r="I255" s="1">
        <v>177017.2</v>
      </c>
      <c r="J255" s="1">
        <v>273185.90000000002</v>
      </c>
      <c r="K255" s="1">
        <v>353240</v>
      </c>
      <c r="L255" s="1">
        <v>599763</v>
      </c>
      <c r="M255" s="1">
        <v>1120347</v>
      </c>
      <c r="N255" s="1">
        <v>2778700</v>
      </c>
      <c r="O255" s="1">
        <v>1677300</v>
      </c>
      <c r="P255" s="1">
        <v>1920798</v>
      </c>
      <c r="Q255" s="1">
        <v>1069922</v>
      </c>
      <c r="R255" s="1">
        <v>1242091</v>
      </c>
      <c r="S255" s="1">
        <v>1261146</v>
      </c>
      <c r="U255" t="s">
        <v>576</v>
      </c>
      <c r="V255" s="11">
        <v>0</v>
      </c>
      <c r="W255" s="11">
        <v>0</v>
      </c>
      <c r="X255" s="11">
        <v>0</v>
      </c>
      <c r="Y255" s="11">
        <v>421700</v>
      </c>
      <c r="Z255" s="11">
        <v>295268</v>
      </c>
      <c r="AA255" s="11">
        <v>247870</v>
      </c>
      <c r="AB255" s="11">
        <v>192787</v>
      </c>
      <c r="AC255" s="11">
        <v>181731</v>
      </c>
    </row>
    <row r="256" spans="1:29" x14ac:dyDescent="0.25">
      <c r="A256" t="s">
        <v>253</v>
      </c>
      <c r="U256" t="s">
        <v>577</v>
      </c>
      <c r="V256" s="11">
        <v>55195</v>
      </c>
      <c r="W256" s="11">
        <v>121854</v>
      </c>
      <c r="X256" s="11">
        <v>344900</v>
      </c>
      <c r="Y256" s="11">
        <v>93800</v>
      </c>
      <c r="Z256" s="11">
        <v>93639</v>
      </c>
      <c r="AA256" s="11">
        <v>65437</v>
      </c>
      <c r="AB256" s="11">
        <v>75145</v>
      </c>
      <c r="AC256" s="11">
        <v>63888</v>
      </c>
    </row>
    <row r="257" spans="1:29" x14ac:dyDescent="0.25">
      <c r="A257">
        <v>810</v>
      </c>
      <c r="B257" t="s">
        <v>254</v>
      </c>
      <c r="C257" s="1">
        <v>231.9</v>
      </c>
      <c r="D257" s="1">
        <v>2542.8000000000002</v>
      </c>
      <c r="E257" s="1">
        <v>2188.1999999999998</v>
      </c>
      <c r="F257" s="1">
        <v>1726.1</v>
      </c>
      <c r="G257" s="1">
        <v>4084.4</v>
      </c>
      <c r="H257" s="1">
        <v>27500.9</v>
      </c>
      <c r="I257" s="1">
        <v>16485.599999999999</v>
      </c>
      <c r="J257" s="1">
        <v>24396.9</v>
      </c>
      <c r="K257" s="1">
        <v>24170</v>
      </c>
      <c r="L257" s="1">
        <v>18833</v>
      </c>
      <c r="M257" s="1">
        <v>30384</v>
      </c>
      <c r="N257" s="1">
        <v>44300</v>
      </c>
      <c r="O257" s="1">
        <v>61100</v>
      </c>
      <c r="P257" s="1">
        <v>49943</v>
      </c>
      <c r="Q257" s="1">
        <v>67781</v>
      </c>
      <c r="R257" s="1">
        <v>67703</v>
      </c>
      <c r="S257" s="1">
        <v>70919</v>
      </c>
      <c r="U257" t="s">
        <v>578</v>
      </c>
      <c r="V257" s="11">
        <v>0</v>
      </c>
      <c r="W257" s="11">
        <v>260982</v>
      </c>
      <c r="X257" s="11">
        <v>517300</v>
      </c>
      <c r="Y257" s="11">
        <v>732500</v>
      </c>
      <c r="Z257" s="11">
        <v>1054794</v>
      </c>
      <c r="AA257" s="11">
        <v>1515653</v>
      </c>
      <c r="AB257" s="11">
        <v>1660518</v>
      </c>
      <c r="AC257" s="11">
        <v>1566642</v>
      </c>
    </row>
    <row r="258" spans="1:29" x14ac:dyDescent="0.25">
      <c r="A258">
        <v>820</v>
      </c>
      <c r="B258" t="s">
        <v>255</v>
      </c>
      <c r="C258" s="1">
        <v>278792.3</v>
      </c>
      <c r="D258" s="1">
        <v>874857.9</v>
      </c>
      <c r="E258" s="1">
        <v>2979815.1999999997</v>
      </c>
      <c r="F258" s="1">
        <v>3270450.1999999997</v>
      </c>
      <c r="G258" s="1">
        <v>4619547.7</v>
      </c>
      <c r="H258" s="1">
        <v>3738639.4</v>
      </c>
      <c r="I258" s="1">
        <v>2151005.6999999997</v>
      </c>
      <c r="J258" s="1">
        <v>2732355.2</v>
      </c>
      <c r="K258" s="1">
        <v>2206292</v>
      </c>
      <c r="L258" s="1">
        <v>1649221</v>
      </c>
      <c r="M258" s="1">
        <v>2037049</v>
      </c>
      <c r="N258" s="1">
        <v>1707200</v>
      </c>
      <c r="O258" s="1">
        <v>1432000</v>
      </c>
      <c r="P258" s="1">
        <v>1205684</v>
      </c>
      <c r="Q258" s="1">
        <v>1234930</v>
      </c>
      <c r="R258" s="1">
        <v>1309349</v>
      </c>
      <c r="S258" s="1">
        <v>1350697</v>
      </c>
      <c r="U258" t="s">
        <v>579</v>
      </c>
      <c r="V258" s="11">
        <v>60924</v>
      </c>
      <c r="W258" s="11">
        <v>93141</v>
      </c>
      <c r="X258" s="11">
        <v>127300</v>
      </c>
      <c r="Y258" s="11">
        <v>116300</v>
      </c>
      <c r="Z258" s="11">
        <v>315219</v>
      </c>
      <c r="AA258" s="11">
        <v>237368</v>
      </c>
      <c r="AB258" s="11">
        <v>144580</v>
      </c>
      <c r="AC258" s="11">
        <v>155694</v>
      </c>
    </row>
    <row r="259" spans="1:29" x14ac:dyDescent="0.25">
      <c r="A259">
        <v>830</v>
      </c>
      <c r="B259" t="s">
        <v>256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48"/>
      <c r="O259" s="1">
        <v>0</v>
      </c>
      <c r="P259" s="1">
        <v>0</v>
      </c>
      <c r="Q259" s="1">
        <v>0</v>
      </c>
      <c r="R259" s="1">
        <v>0</v>
      </c>
      <c r="S259" s="1">
        <v>0</v>
      </c>
      <c r="U259" t="s">
        <v>580</v>
      </c>
      <c r="V259" s="11">
        <v>0</v>
      </c>
      <c r="W259" s="11">
        <v>0</v>
      </c>
      <c r="X259" s="11">
        <v>0</v>
      </c>
      <c r="Y259" s="11">
        <v>398500</v>
      </c>
      <c r="Z259" s="11">
        <v>519654</v>
      </c>
      <c r="AA259" s="11">
        <v>103410</v>
      </c>
      <c r="AB259" s="11">
        <v>135724</v>
      </c>
      <c r="AC259" s="11">
        <v>136642</v>
      </c>
    </row>
    <row r="260" spans="1:29" x14ac:dyDescent="0.25">
      <c r="A260">
        <v>840</v>
      </c>
      <c r="B260" t="s">
        <v>257</v>
      </c>
      <c r="C260" s="1">
        <v>1797.2</v>
      </c>
      <c r="D260" s="1">
        <v>2714.9</v>
      </c>
      <c r="E260" s="1">
        <v>1842.6</v>
      </c>
      <c r="F260" s="1">
        <v>4112.8</v>
      </c>
      <c r="G260" s="1">
        <v>6079.5</v>
      </c>
      <c r="H260" s="1">
        <v>5112.2</v>
      </c>
      <c r="I260" s="1">
        <v>6133.8</v>
      </c>
      <c r="J260" s="1">
        <v>2495.1999999999998</v>
      </c>
      <c r="K260" s="20">
        <v>5435.1</v>
      </c>
      <c r="L260" s="1">
        <v>8375</v>
      </c>
      <c r="M260" s="1">
        <v>6374</v>
      </c>
      <c r="N260" s="1">
        <v>6100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U260" t="s">
        <v>581</v>
      </c>
      <c r="V260" s="11">
        <v>0</v>
      </c>
      <c r="W260" s="11">
        <v>0</v>
      </c>
      <c r="X260" s="11">
        <v>0</v>
      </c>
      <c r="Y260" s="11">
        <v>0</v>
      </c>
      <c r="Z260" s="11">
        <v>0</v>
      </c>
      <c r="AA260" s="11">
        <v>25481</v>
      </c>
      <c r="AB260" s="11">
        <v>22649</v>
      </c>
      <c r="AC260" s="11">
        <v>24625</v>
      </c>
    </row>
    <row r="261" spans="1:29" x14ac:dyDescent="0.25">
      <c r="A261" t="s">
        <v>258</v>
      </c>
      <c r="U261" t="s">
        <v>582</v>
      </c>
      <c r="V261" s="11">
        <v>77986</v>
      </c>
      <c r="W261" s="11">
        <v>101884</v>
      </c>
      <c r="X261" s="11">
        <v>96400</v>
      </c>
      <c r="Y261" s="11">
        <v>122100</v>
      </c>
      <c r="Z261" s="11">
        <v>181382</v>
      </c>
      <c r="AA261" s="11">
        <v>249849</v>
      </c>
      <c r="AB261" s="11">
        <v>379333</v>
      </c>
      <c r="AC261" s="11">
        <v>279161</v>
      </c>
    </row>
    <row r="262" spans="1:29" x14ac:dyDescent="0.25">
      <c r="A262">
        <v>910</v>
      </c>
      <c r="B262" t="s">
        <v>259</v>
      </c>
      <c r="C262" s="1">
        <v>10680.8</v>
      </c>
      <c r="D262" s="1">
        <v>18913.5</v>
      </c>
      <c r="E262" s="1">
        <v>24169.3</v>
      </c>
      <c r="F262" s="1">
        <v>35512.9</v>
      </c>
      <c r="G262" s="1">
        <v>76489.100000000006</v>
      </c>
      <c r="H262" s="1">
        <v>68749</v>
      </c>
      <c r="I262" s="1">
        <v>53786</v>
      </c>
      <c r="J262" s="1">
        <v>80324.799999999988</v>
      </c>
      <c r="K262" s="1">
        <v>68945</v>
      </c>
      <c r="L262" s="1">
        <v>83555</v>
      </c>
      <c r="M262" s="1">
        <v>56506</v>
      </c>
      <c r="N262" s="1">
        <v>40700</v>
      </c>
      <c r="O262" s="1">
        <v>71600</v>
      </c>
      <c r="P262" s="1">
        <v>78164</v>
      </c>
      <c r="Q262" s="1">
        <v>78900</v>
      </c>
      <c r="R262" s="1">
        <v>60405</v>
      </c>
      <c r="S262" s="1">
        <v>60914</v>
      </c>
      <c r="U262" t="s">
        <v>583</v>
      </c>
      <c r="V262" s="11">
        <v>35082</v>
      </c>
      <c r="W262" s="11">
        <v>65174</v>
      </c>
      <c r="X262" s="11">
        <v>67300</v>
      </c>
      <c r="Y262" s="11">
        <v>113700</v>
      </c>
      <c r="Z262" s="11">
        <v>229667</v>
      </c>
      <c r="AA262" s="11">
        <v>296839</v>
      </c>
      <c r="AB262" s="11">
        <v>324045</v>
      </c>
      <c r="AC262" s="11">
        <v>333940</v>
      </c>
    </row>
    <row r="263" spans="1:29" x14ac:dyDescent="0.25">
      <c r="A263">
        <v>920</v>
      </c>
      <c r="B263" t="s">
        <v>260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1926.5</v>
      </c>
      <c r="I263" s="1">
        <v>26653.9</v>
      </c>
      <c r="J263" s="1">
        <v>82413.900000000009</v>
      </c>
      <c r="K263" s="1">
        <v>54669</v>
      </c>
      <c r="L263" s="1">
        <v>99714</v>
      </c>
      <c r="M263" s="1">
        <v>115957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U263" t="s">
        <v>584</v>
      </c>
      <c r="V263" s="11">
        <v>0</v>
      </c>
      <c r="W263" s="11">
        <v>0</v>
      </c>
      <c r="X263" s="11">
        <v>38600</v>
      </c>
      <c r="Y263" s="11">
        <v>52500</v>
      </c>
      <c r="Z263" s="11">
        <v>58441</v>
      </c>
      <c r="AA263" s="11">
        <v>51391</v>
      </c>
      <c r="AB263" s="11">
        <v>44143</v>
      </c>
      <c r="AC263" s="11">
        <v>34527</v>
      </c>
    </row>
    <row r="264" spans="1:29" x14ac:dyDescent="0.25">
      <c r="A264">
        <v>930</v>
      </c>
      <c r="B264" t="s">
        <v>261</v>
      </c>
      <c r="C264" s="1">
        <v>8252.7999999999993</v>
      </c>
      <c r="D264" s="1">
        <v>19917.699999999997</v>
      </c>
      <c r="E264" s="1">
        <v>31114.400000000001</v>
      </c>
      <c r="F264" s="1">
        <v>38649.1</v>
      </c>
      <c r="G264" s="1">
        <v>56475</v>
      </c>
      <c r="H264" s="1">
        <v>64419.6</v>
      </c>
      <c r="I264" s="1">
        <v>46616.800000000003</v>
      </c>
      <c r="J264" s="1">
        <v>123952.2</v>
      </c>
      <c r="K264" s="1">
        <v>186836</v>
      </c>
      <c r="L264" s="1">
        <v>162319</v>
      </c>
      <c r="M264" s="1">
        <v>294275</v>
      </c>
      <c r="N264" s="1">
        <v>555800</v>
      </c>
      <c r="O264" s="1">
        <v>610900</v>
      </c>
      <c r="P264" s="1">
        <v>999949</v>
      </c>
      <c r="Q264" s="1">
        <v>1370302</v>
      </c>
      <c r="R264" s="1">
        <v>1885856</v>
      </c>
      <c r="S264" s="1">
        <v>1849854</v>
      </c>
      <c r="U264" t="s">
        <v>585</v>
      </c>
      <c r="V264" s="11">
        <v>0</v>
      </c>
      <c r="W264" s="11">
        <v>283736</v>
      </c>
      <c r="X264" s="11">
        <v>388600</v>
      </c>
      <c r="Y264" s="11">
        <v>316300</v>
      </c>
      <c r="Z264" s="11">
        <v>402349</v>
      </c>
      <c r="AA264" s="11">
        <v>195115</v>
      </c>
      <c r="AB264" s="11">
        <v>163036</v>
      </c>
      <c r="AC264" s="11">
        <v>140956</v>
      </c>
    </row>
    <row r="265" spans="1:29" x14ac:dyDescent="0.25">
      <c r="A265">
        <v>940</v>
      </c>
      <c r="B265" t="s">
        <v>262</v>
      </c>
      <c r="C265" s="1">
        <v>1226</v>
      </c>
      <c r="D265" s="1">
        <v>2757.5</v>
      </c>
      <c r="E265" s="1">
        <v>6871.2</v>
      </c>
      <c r="F265" s="1">
        <v>11348.8</v>
      </c>
      <c r="G265" s="1">
        <v>26225.899999999998</v>
      </c>
      <c r="H265" s="1">
        <v>60380.1</v>
      </c>
      <c r="I265" s="1">
        <v>84305.4</v>
      </c>
      <c r="J265" s="1">
        <v>77356</v>
      </c>
      <c r="K265" s="1">
        <v>68048</v>
      </c>
      <c r="L265" s="1">
        <v>73562</v>
      </c>
      <c r="M265" s="1">
        <v>64968</v>
      </c>
      <c r="N265" s="1">
        <v>59900</v>
      </c>
      <c r="O265" s="1">
        <v>31500</v>
      </c>
      <c r="P265" s="1">
        <v>18416</v>
      </c>
      <c r="Q265" s="1">
        <v>0</v>
      </c>
      <c r="R265" s="1">
        <v>0</v>
      </c>
      <c r="S265" s="1">
        <v>0</v>
      </c>
      <c r="U265" t="s">
        <v>586</v>
      </c>
      <c r="V265" s="11">
        <v>172531</v>
      </c>
      <c r="W265" s="11">
        <v>237767</v>
      </c>
      <c r="X265" s="11">
        <v>292800</v>
      </c>
      <c r="Y265" s="11">
        <v>293000</v>
      </c>
      <c r="Z265" s="11">
        <v>375009</v>
      </c>
      <c r="AA265" s="11">
        <v>407212</v>
      </c>
      <c r="AB265" s="11">
        <v>370332</v>
      </c>
      <c r="AC265" s="11">
        <v>394416</v>
      </c>
    </row>
    <row r="266" spans="1:29" x14ac:dyDescent="0.25">
      <c r="A266">
        <v>950</v>
      </c>
      <c r="B266" t="s">
        <v>263</v>
      </c>
      <c r="C266" s="1">
        <v>8771.1</v>
      </c>
      <c r="D266" s="1">
        <v>16428.900000000001</v>
      </c>
      <c r="E266" s="1">
        <v>28435.3</v>
      </c>
      <c r="F266" s="1">
        <v>50514</v>
      </c>
      <c r="G266" s="1">
        <v>107446.40000000001</v>
      </c>
      <c r="H266" s="1">
        <v>144296.5</v>
      </c>
      <c r="I266" s="1">
        <v>179975.1</v>
      </c>
      <c r="J266" s="1">
        <v>150001</v>
      </c>
      <c r="K266" s="1">
        <v>160461</v>
      </c>
      <c r="L266" s="1">
        <v>206100</v>
      </c>
      <c r="M266" s="1">
        <v>164980</v>
      </c>
      <c r="N266" s="1">
        <v>113500</v>
      </c>
      <c r="O266" s="1">
        <v>139300</v>
      </c>
      <c r="P266" s="1">
        <v>142099</v>
      </c>
      <c r="Q266" s="1">
        <v>137985</v>
      </c>
      <c r="R266" s="1">
        <v>98914</v>
      </c>
      <c r="S266" s="1">
        <v>82828</v>
      </c>
      <c r="U266" t="s">
        <v>587</v>
      </c>
      <c r="V266" s="11">
        <v>0</v>
      </c>
      <c r="W266" s="11">
        <v>0</v>
      </c>
      <c r="X266" s="11">
        <v>0</v>
      </c>
      <c r="Y266" s="11">
        <v>8900</v>
      </c>
      <c r="Z266" s="11">
        <v>7320</v>
      </c>
      <c r="AA266" s="11">
        <v>151025</v>
      </c>
      <c r="AB266" s="11">
        <v>102331</v>
      </c>
      <c r="AC266" s="11">
        <v>89297</v>
      </c>
    </row>
    <row r="267" spans="1:29" x14ac:dyDescent="0.25">
      <c r="A267">
        <v>960</v>
      </c>
      <c r="B267" t="s">
        <v>264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303343.2</v>
      </c>
      <c r="I267" s="1">
        <v>288690.90000000002</v>
      </c>
      <c r="J267" s="1">
        <v>97165.4</v>
      </c>
      <c r="K267" s="1">
        <v>30056</v>
      </c>
      <c r="L267" s="1">
        <v>25800</v>
      </c>
      <c r="M267" s="1">
        <v>25592</v>
      </c>
      <c r="N267" s="1">
        <v>10400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U267" t="s">
        <v>588</v>
      </c>
      <c r="V267" s="11">
        <v>0</v>
      </c>
      <c r="W267" s="11">
        <v>0</v>
      </c>
      <c r="X267" s="11">
        <v>233000</v>
      </c>
      <c r="Y267" s="11">
        <v>494300</v>
      </c>
      <c r="Z267" s="11">
        <v>607134</v>
      </c>
      <c r="AA267" s="11">
        <v>406879</v>
      </c>
      <c r="AB267" s="11">
        <v>349902</v>
      </c>
      <c r="AC267" s="11">
        <v>373802</v>
      </c>
    </row>
    <row r="268" spans="1:29" x14ac:dyDescent="0.25">
      <c r="A268">
        <v>970</v>
      </c>
      <c r="B268" t="s">
        <v>265</v>
      </c>
      <c r="C268" s="1">
        <v>633359.30000000005</v>
      </c>
      <c r="D268" s="1">
        <v>809455.7</v>
      </c>
      <c r="E268" s="1">
        <v>1148804.2</v>
      </c>
      <c r="F268" s="1">
        <v>2062318.4</v>
      </c>
      <c r="G268" s="1">
        <v>3271174.5</v>
      </c>
      <c r="H268" s="1">
        <v>4021560.6</v>
      </c>
      <c r="I268" s="1">
        <v>4090880.4</v>
      </c>
      <c r="J268" s="1">
        <v>4674210.2</v>
      </c>
      <c r="K268" s="1">
        <v>4687237</v>
      </c>
      <c r="L268" s="1">
        <v>3320483</v>
      </c>
      <c r="M268" s="1">
        <v>3773403</v>
      </c>
      <c r="N268" s="1">
        <v>4510400</v>
      </c>
      <c r="O268" s="1">
        <v>5464900</v>
      </c>
      <c r="P268" s="1">
        <v>6092343</v>
      </c>
      <c r="Q268" s="1">
        <v>5605905</v>
      </c>
      <c r="R268" s="1">
        <v>6622531</v>
      </c>
      <c r="S268" s="1">
        <v>6807651</v>
      </c>
      <c r="U268" t="s">
        <v>589</v>
      </c>
      <c r="V268" s="11">
        <v>309189</v>
      </c>
      <c r="W268" s="11">
        <v>336148</v>
      </c>
      <c r="X268" s="11">
        <v>512400</v>
      </c>
      <c r="Y268" s="11">
        <v>782100</v>
      </c>
      <c r="Z268" s="11">
        <v>970808</v>
      </c>
      <c r="AA268" s="11">
        <v>820245</v>
      </c>
      <c r="AB268" s="11">
        <v>731794</v>
      </c>
      <c r="AC268" s="11">
        <v>753914</v>
      </c>
    </row>
    <row r="269" spans="1:29" x14ac:dyDescent="0.25">
      <c r="A269">
        <v>979</v>
      </c>
      <c r="B269" t="s">
        <v>266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U269" t="s">
        <v>590</v>
      </c>
      <c r="V269" s="11">
        <v>0</v>
      </c>
      <c r="W269" s="11">
        <v>434091</v>
      </c>
      <c r="X269" s="11">
        <v>621800</v>
      </c>
      <c r="Y269" s="11">
        <v>749500</v>
      </c>
      <c r="Z269" s="11">
        <v>901797</v>
      </c>
      <c r="AA269" s="11">
        <v>1737847</v>
      </c>
      <c r="AB269" s="11">
        <v>2109061</v>
      </c>
      <c r="AC269" s="11">
        <v>2236001</v>
      </c>
    </row>
    <row r="270" spans="1:29" x14ac:dyDescent="0.25">
      <c r="A270" t="s">
        <v>267</v>
      </c>
      <c r="U270" t="s">
        <v>591</v>
      </c>
      <c r="V270" s="11">
        <v>0</v>
      </c>
      <c r="W270" s="11">
        <v>0</v>
      </c>
      <c r="X270" s="11">
        <v>57700</v>
      </c>
      <c r="Y270" s="11">
        <v>105400</v>
      </c>
      <c r="Z270" s="11">
        <v>110358</v>
      </c>
      <c r="AA270" s="11">
        <v>107030</v>
      </c>
      <c r="AB270" s="11">
        <v>110666</v>
      </c>
      <c r="AC270" s="11">
        <v>99525</v>
      </c>
    </row>
    <row r="271" spans="1:29" x14ac:dyDescent="0.25">
      <c r="A271">
        <v>980</v>
      </c>
      <c r="B271" t="s">
        <v>268</v>
      </c>
      <c r="C271" s="1">
        <v>0</v>
      </c>
      <c r="D271" s="1">
        <v>65694.599999999991</v>
      </c>
      <c r="E271" s="1">
        <v>6341732.9000000004</v>
      </c>
      <c r="F271" s="1">
        <v>8096228.8999999994</v>
      </c>
      <c r="G271" s="1">
        <v>64280.7</v>
      </c>
      <c r="H271" s="1">
        <v>221672.9</v>
      </c>
      <c r="I271" s="1">
        <v>288805</v>
      </c>
      <c r="J271" s="1">
        <v>228111.4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U271" t="s">
        <v>592</v>
      </c>
      <c r="V271" s="11">
        <v>1680694</v>
      </c>
      <c r="W271" s="11">
        <v>2478267</v>
      </c>
      <c r="X271" s="11">
        <v>4123800</v>
      </c>
      <c r="Y271" s="11">
        <v>5004800</v>
      </c>
      <c r="Z271" s="11">
        <v>4934173</v>
      </c>
      <c r="AA271" s="11">
        <v>4747025</v>
      </c>
      <c r="AB271" s="11">
        <v>4656411</v>
      </c>
      <c r="AC271" s="11">
        <v>4196202</v>
      </c>
    </row>
    <row r="272" spans="1:29" x14ac:dyDescent="0.25">
      <c r="A272">
        <v>981</v>
      </c>
      <c r="B272" t="s">
        <v>269</v>
      </c>
      <c r="C272" s="1">
        <v>0</v>
      </c>
      <c r="D272" s="1">
        <v>207467.7</v>
      </c>
      <c r="E272" s="1">
        <v>358268.9</v>
      </c>
      <c r="F272" s="1">
        <v>762499.2</v>
      </c>
      <c r="G272" s="1">
        <v>285867.69999999995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U272" t="s">
        <v>593</v>
      </c>
      <c r="V272" s="11">
        <v>0</v>
      </c>
      <c r="W272" s="11">
        <v>0</v>
      </c>
      <c r="X272" s="11">
        <v>147300</v>
      </c>
      <c r="Y272" s="11">
        <v>518800</v>
      </c>
      <c r="Z272" s="11">
        <v>791979</v>
      </c>
      <c r="AA272" s="11">
        <v>325964</v>
      </c>
      <c r="AB272" s="11">
        <v>167654</v>
      </c>
      <c r="AC272" s="11">
        <v>116006</v>
      </c>
    </row>
    <row r="273" spans="1:29" x14ac:dyDescent="0.25">
      <c r="A273">
        <v>982</v>
      </c>
      <c r="B273" t="s">
        <v>270</v>
      </c>
      <c r="C273" s="1">
        <v>0</v>
      </c>
      <c r="D273" s="1">
        <v>61702.8</v>
      </c>
      <c r="E273" s="1">
        <v>129772.5</v>
      </c>
      <c r="F273" s="1">
        <v>195089.4</v>
      </c>
      <c r="G273" s="1">
        <v>130087.5</v>
      </c>
      <c r="H273" s="1">
        <v>61027.5</v>
      </c>
      <c r="I273" s="1">
        <v>94865.600000000006</v>
      </c>
      <c r="J273" s="1">
        <v>36800.399999999994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U273" t="s">
        <v>594</v>
      </c>
      <c r="V273" s="11">
        <v>0</v>
      </c>
      <c r="W273" s="11">
        <v>0</v>
      </c>
      <c r="X273" s="11">
        <v>408400</v>
      </c>
      <c r="Y273" s="11">
        <v>472500</v>
      </c>
      <c r="Z273" s="11">
        <v>762032</v>
      </c>
      <c r="AA273" s="11">
        <v>810123</v>
      </c>
      <c r="AB273" s="11">
        <v>543271</v>
      </c>
      <c r="AC273" s="11">
        <v>474032</v>
      </c>
    </row>
    <row r="274" spans="1:29" x14ac:dyDescent="0.25">
      <c r="A274">
        <v>983</v>
      </c>
      <c r="B274" t="s">
        <v>271</v>
      </c>
      <c r="C274" s="1">
        <v>43213.3</v>
      </c>
      <c r="D274" s="1">
        <v>45757.600000000006</v>
      </c>
      <c r="E274" s="1">
        <v>1918931.2</v>
      </c>
      <c r="F274" s="1">
        <v>2333332.2999999998</v>
      </c>
      <c r="G274" s="1">
        <v>6901709.5</v>
      </c>
      <c r="H274" s="1">
        <v>164495.5</v>
      </c>
      <c r="I274" s="1">
        <v>484567</v>
      </c>
      <c r="J274" s="1">
        <v>247354.90000000002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U274" t="s">
        <v>595</v>
      </c>
      <c r="V274" s="11">
        <v>0</v>
      </c>
      <c r="W274" s="11">
        <v>1474334</v>
      </c>
      <c r="X274" s="11">
        <v>1839200</v>
      </c>
      <c r="Y274" s="11">
        <v>1072500</v>
      </c>
      <c r="Z274" s="11">
        <v>924479</v>
      </c>
      <c r="AA274" s="11">
        <v>243243</v>
      </c>
      <c r="AB274" s="11">
        <v>421829</v>
      </c>
      <c r="AC274" s="11">
        <v>405599</v>
      </c>
    </row>
    <row r="275" spans="1:29" x14ac:dyDescent="0.25">
      <c r="A275">
        <v>984</v>
      </c>
      <c r="B275" t="s">
        <v>272</v>
      </c>
      <c r="C275" s="1">
        <v>1032.2</v>
      </c>
      <c r="D275" s="1">
        <v>12753.4</v>
      </c>
      <c r="E275" s="1">
        <v>87124.7</v>
      </c>
      <c r="F275" s="1">
        <v>120337</v>
      </c>
      <c r="G275" s="1">
        <v>96587.900000000009</v>
      </c>
      <c r="H275" s="1">
        <v>73243.600000000006</v>
      </c>
      <c r="I275" s="1">
        <v>154056.70000000001</v>
      </c>
      <c r="J275" s="1">
        <v>243525.1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U275" t="s">
        <v>596</v>
      </c>
      <c r="V275" s="11">
        <v>0</v>
      </c>
      <c r="W275" s="11">
        <v>0</v>
      </c>
      <c r="X275" s="11">
        <v>0</v>
      </c>
      <c r="Y275" s="11">
        <v>0</v>
      </c>
      <c r="Z275" s="11">
        <v>0</v>
      </c>
      <c r="AA275" s="11">
        <v>256611</v>
      </c>
      <c r="AB275" s="11">
        <v>347533</v>
      </c>
      <c r="AC275" s="11">
        <v>457514</v>
      </c>
    </row>
    <row r="276" spans="1:29" x14ac:dyDescent="0.25">
      <c r="A276">
        <v>985</v>
      </c>
      <c r="B276" t="s">
        <v>273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138.6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U276" t="s">
        <v>597</v>
      </c>
      <c r="V276" s="11">
        <v>20076</v>
      </c>
      <c r="W276" s="11">
        <v>8573</v>
      </c>
      <c r="X276" s="11">
        <v>183800</v>
      </c>
      <c r="Y276" s="11">
        <v>220200</v>
      </c>
      <c r="Z276" s="11">
        <v>264320</v>
      </c>
      <c r="AA276" s="11">
        <v>214704</v>
      </c>
      <c r="AB276" s="11">
        <v>144643</v>
      </c>
      <c r="AC276" s="11">
        <v>113040</v>
      </c>
    </row>
    <row r="277" spans="1:29" x14ac:dyDescent="0.25">
      <c r="A277">
        <v>986</v>
      </c>
      <c r="B277" t="s">
        <v>274</v>
      </c>
      <c r="C277" s="1">
        <v>815.5</v>
      </c>
      <c r="D277" s="1">
        <v>3639.3</v>
      </c>
      <c r="E277" s="1">
        <v>19547.099999999999</v>
      </c>
      <c r="F277" s="1">
        <v>11996.7</v>
      </c>
      <c r="G277" s="1">
        <v>31066.400000000001</v>
      </c>
      <c r="H277" s="1">
        <v>8626.6</v>
      </c>
      <c r="I277" s="1">
        <v>13568.6</v>
      </c>
      <c r="J277" s="1">
        <v>19867.5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U277" t="s">
        <v>598</v>
      </c>
      <c r="V277" s="11">
        <v>3154604</v>
      </c>
      <c r="W277" s="11">
        <v>4390020</v>
      </c>
      <c r="X277" s="11">
        <v>2544200</v>
      </c>
      <c r="Y277" s="11">
        <v>2245100</v>
      </c>
      <c r="Z277" s="11">
        <v>1917112</v>
      </c>
      <c r="AA277" s="11">
        <v>1926246</v>
      </c>
      <c r="AB277" s="11">
        <v>1632538</v>
      </c>
      <c r="AC277" s="11">
        <v>1751032</v>
      </c>
    </row>
    <row r="278" spans="1:29" x14ac:dyDescent="0.25">
      <c r="A278">
        <v>987</v>
      </c>
      <c r="B278" t="s">
        <v>275</v>
      </c>
      <c r="C278" s="1">
        <v>180.3</v>
      </c>
      <c r="D278" s="1">
        <v>2448.7000000000003</v>
      </c>
      <c r="E278" s="1">
        <v>33196.600000000006</v>
      </c>
      <c r="F278" s="1">
        <v>20147.400000000001</v>
      </c>
      <c r="G278" s="1">
        <v>31912.799999999999</v>
      </c>
      <c r="H278" s="1">
        <v>29370.800000000003</v>
      </c>
      <c r="I278" s="1">
        <v>49525.8</v>
      </c>
      <c r="J278" s="1">
        <v>120455.8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U278" t="s">
        <v>599</v>
      </c>
      <c r="V278" s="11">
        <v>157421</v>
      </c>
      <c r="W278" s="11">
        <v>490145</v>
      </c>
      <c r="X278" s="11">
        <v>86100</v>
      </c>
      <c r="Y278" s="11">
        <v>64800</v>
      </c>
      <c r="Z278" s="11">
        <v>85173</v>
      </c>
      <c r="AA278" s="11">
        <v>83049</v>
      </c>
      <c r="AB278" s="11">
        <v>57391</v>
      </c>
      <c r="AC278" s="11">
        <v>54694</v>
      </c>
    </row>
    <row r="279" spans="1:29" x14ac:dyDescent="0.25">
      <c r="A279">
        <v>990</v>
      </c>
      <c r="B279" t="s">
        <v>276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U279" t="s">
        <v>600</v>
      </c>
      <c r="V279" s="11">
        <v>0</v>
      </c>
      <c r="W279" s="11">
        <v>0</v>
      </c>
      <c r="X279" s="11">
        <v>44700</v>
      </c>
      <c r="Y279" s="11">
        <v>39500</v>
      </c>
      <c r="Z279" s="11">
        <v>40029</v>
      </c>
      <c r="AA279" s="11">
        <v>26766</v>
      </c>
      <c r="AB279" s="11">
        <v>17801</v>
      </c>
      <c r="AC279" s="11">
        <v>17276</v>
      </c>
    </row>
    <row r="280" spans="1:29" x14ac:dyDescent="0.25">
      <c r="A280">
        <v>991</v>
      </c>
      <c r="B280" t="s">
        <v>277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3471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U280" t="s">
        <v>601</v>
      </c>
      <c r="V280" s="11">
        <v>0</v>
      </c>
      <c r="W280" s="11">
        <v>0</v>
      </c>
      <c r="X280" s="11">
        <v>326700</v>
      </c>
      <c r="Y280" s="11">
        <v>173700</v>
      </c>
      <c r="Z280" s="11">
        <v>180021</v>
      </c>
      <c r="AA280" s="11">
        <v>42252</v>
      </c>
      <c r="AB280" s="11">
        <v>32222</v>
      </c>
      <c r="AC280" s="11">
        <v>24122</v>
      </c>
    </row>
    <row r="281" spans="1:29" x14ac:dyDescent="0.25">
      <c r="A281">
        <v>995</v>
      </c>
      <c r="B281" t="s">
        <v>278</v>
      </c>
      <c r="C281" s="1">
        <v>700014.7</v>
      </c>
      <c r="D281" s="1">
        <v>18564768.899999999</v>
      </c>
      <c r="E281" s="1">
        <v>16583464.800000001</v>
      </c>
      <c r="F281" s="1">
        <v>7132627.6999999993</v>
      </c>
      <c r="G281" s="1">
        <v>21135280.5</v>
      </c>
      <c r="H281" s="1">
        <v>764315</v>
      </c>
      <c r="I281" s="1">
        <v>39539.1</v>
      </c>
      <c r="J281" s="1">
        <v>22743.200000000001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U281" t="s">
        <v>602</v>
      </c>
      <c r="V281" s="11">
        <v>0</v>
      </c>
      <c r="W281" s="11">
        <v>0</v>
      </c>
      <c r="X281" s="11">
        <v>672600</v>
      </c>
      <c r="Y281" s="11">
        <v>498700</v>
      </c>
      <c r="Z281" s="11">
        <v>805807</v>
      </c>
      <c r="AA281" s="11">
        <v>644434</v>
      </c>
      <c r="AB281" s="11">
        <v>646746</v>
      </c>
      <c r="AC281" s="11">
        <v>771523</v>
      </c>
    </row>
    <row r="282" spans="1:29" x14ac:dyDescent="0.25">
      <c r="A282">
        <v>997</v>
      </c>
      <c r="B282" t="s">
        <v>279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316963</v>
      </c>
      <c r="L282" s="1">
        <v>186410</v>
      </c>
      <c r="M282" s="1">
        <v>6334503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U282" t="s">
        <v>603</v>
      </c>
      <c r="V282" s="11">
        <v>18833</v>
      </c>
      <c r="W282" s="20">
        <f>((Y282-V282)/3)+V282</f>
        <v>39022</v>
      </c>
      <c r="X282" s="20">
        <f>((Y282-V282)/3)+W282</f>
        <v>59211</v>
      </c>
      <c r="Y282" s="11">
        <v>79400</v>
      </c>
      <c r="Z282" s="11">
        <v>71612</v>
      </c>
      <c r="AA282" s="11">
        <v>67781</v>
      </c>
      <c r="AB282" s="11">
        <v>67703</v>
      </c>
      <c r="AC282" s="11">
        <v>70919</v>
      </c>
    </row>
    <row r="283" spans="1:29" x14ac:dyDescent="0.25">
      <c r="A283">
        <v>999</v>
      </c>
      <c r="B283" t="s">
        <v>280</v>
      </c>
      <c r="C283" s="1">
        <v>13902723.5</v>
      </c>
      <c r="D283" s="1">
        <v>0</v>
      </c>
      <c r="E283" s="1">
        <v>0</v>
      </c>
      <c r="F283" s="1">
        <v>13398617.899999999</v>
      </c>
      <c r="G283" s="1">
        <v>18071207.800000001</v>
      </c>
      <c r="H283" s="1">
        <v>52194045.5</v>
      </c>
      <c r="I283" s="1">
        <v>63100835</v>
      </c>
      <c r="J283" s="1">
        <v>73263396</v>
      </c>
      <c r="K283" s="1">
        <v>78519708</v>
      </c>
      <c r="L283" s="1">
        <v>90673790</v>
      </c>
      <c r="M283" s="1">
        <v>86059648</v>
      </c>
      <c r="N283" s="1">
        <v>93840600</v>
      </c>
      <c r="O283" s="1">
        <v>98366400</v>
      </c>
      <c r="P283" s="1">
        <v>99108857</v>
      </c>
      <c r="Q283" s="1">
        <v>113333575</v>
      </c>
      <c r="R283" s="1">
        <v>128525039</v>
      </c>
      <c r="S283" s="1">
        <v>134115941</v>
      </c>
      <c r="U283" t="s">
        <v>604</v>
      </c>
      <c r="V283" s="11">
        <v>0</v>
      </c>
      <c r="W283" s="11">
        <v>0</v>
      </c>
      <c r="X283" s="11">
        <v>0</v>
      </c>
      <c r="Y283" s="11">
        <v>1000</v>
      </c>
      <c r="Z283" s="11">
        <v>5691</v>
      </c>
      <c r="AA283" s="11">
        <v>18910</v>
      </c>
      <c r="AB283" s="11">
        <v>21946</v>
      </c>
      <c r="AC283" s="11">
        <v>18247</v>
      </c>
    </row>
    <row r="284" spans="1:29" x14ac:dyDescent="0.25">
      <c r="U284" t="s">
        <v>605</v>
      </c>
      <c r="V284" s="11">
        <v>52612</v>
      </c>
      <c r="W284" s="11">
        <v>63463</v>
      </c>
      <c r="X284" s="19">
        <f>(+Y284+W284)/2</f>
        <v>51731.5</v>
      </c>
      <c r="Y284" s="11">
        <v>40000</v>
      </c>
      <c r="Z284" s="11">
        <v>86556</v>
      </c>
      <c r="AA284" s="11">
        <v>68731</v>
      </c>
      <c r="AB284" s="11">
        <v>106109</v>
      </c>
      <c r="AC284" s="11">
        <v>86378</v>
      </c>
    </row>
    <row r="285" spans="1:29" x14ac:dyDescent="0.25">
      <c r="U285" t="s">
        <v>606</v>
      </c>
      <c r="V285" s="11">
        <v>2861641</v>
      </c>
      <c r="W285" s="11">
        <v>2653184</v>
      </c>
      <c r="X285" s="11">
        <v>1897000</v>
      </c>
      <c r="Y285" s="11">
        <v>1392000</v>
      </c>
      <c r="Z285" s="11">
        <v>1119128</v>
      </c>
      <c r="AA285" s="11">
        <v>1123302</v>
      </c>
      <c r="AB285" s="11">
        <v>1146265</v>
      </c>
      <c r="AC285" s="11">
        <v>1214057</v>
      </c>
    </row>
    <row r="286" spans="1:29" x14ac:dyDescent="0.25">
      <c r="U286" t="s">
        <v>607</v>
      </c>
      <c r="V286" s="11">
        <v>83555</v>
      </c>
      <c r="W286" s="11">
        <v>56506</v>
      </c>
      <c r="X286" s="11">
        <v>40700</v>
      </c>
      <c r="Y286" s="11">
        <v>71600</v>
      </c>
      <c r="Z286" s="11">
        <v>78164</v>
      </c>
      <c r="AA286" s="11">
        <v>78900</v>
      </c>
      <c r="AB286" s="11">
        <v>60405</v>
      </c>
      <c r="AC286" s="11">
        <v>60914</v>
      </c>
    </row>
    <row r="287" spans="1:29" x14ac:dyDescent="0.25">
      <c r="U287" t="s">
        <v>608</v>
      </c>
      <c r="V287" s="11">
        <v>20764</v>
      </c>
      <c r="W287" s="11">
        <v>22717</v>
      </c>
      <c r="X287" s="11">
        <v>23400</v>
      </c>
      <c r="Y287" s="11">
        <v>38700</v>
      </c>
      <c r="Z287" s="11">
        <v>30301</v>
      </c>
      <c r="AA287" s="11">
        <v>24194</v>
      </c>
      <c r="AB287" s="11">
        <v>28546</v>
      </c>
      <c r="AC287" s="11">
        <v>18332</v>
      </c>
    </row>
    <row r="288" spans="1:29" x14ac:dyDescent="0.25">
      <c r="U288" t="s">
        <v>609</v>
      </c>
      <c r="V288" s="11">
        <v>206100</v>
      </c>
      <c r="W288" s="11">
        <v>164980</v>
      </c>
      <c r="X288" s="11">
        <v>113500</v>
      </c>
      <c r="Y288" s="11">
        <v>139300</v>
      </c>
      <c r="Z288" s="11">
        <v>142099</v>
      </c>
      <c r="AA288" s="11">
        <v>137985</v>
      </c>
      <c r="AB288" s="11">
        <v>98914</v>
      </c>
      <c r="AC288" s="11">
        <v>82828</v>
      </c>
    </row>
    <row r="289" spans="2:29" x14ac:dyDescent="0.25">
      <c r="U289" t="s">
        <v>610</v>
      </c>
      <c r="V289" s="11">
        <v>0</v>
      </c>
      <c r="W289" s="11">
        <v>0</v>
      </c>
      <c r="X289" s="11">
        <v>0</v>
      </c>
      <c r="Y289" s="11">
        <v>869700</v>
      </c>
      <c r="Z289" s="11">
        <v>965401</v>
      </c>
      <c r="AA289" s="11">
        <v>1091289</v>
      </c>
      <c r="AB289" s="11">
        <v>1018680</v>
      </c>
      <c r="AC289" s="11">
        <v>893450</v>
      </c>
    </row>
    <row r="290" spans="2:29" x14ac:dyDescent="0.25">
      <c r="U290" t="s">
        <v>611</v>
      </c>
      <c r="V290" s="11">
        <v>39065</v>
      </c>
      <c r="W290" s="11">
        <v>31077</v>
      </c>
      <c r="X290" s="11">
        <v>35700</v>
      </c>
      <c r="Y290" s="11">
        <v>41100</v>
      </c>
      <c r="Z290" s="11">
        <v>27127</v>
      </c>
      <c r="AA290" s="11">
        <v>28450</v>
      </c>
      <c r="AB290" s="11">
        <v>30655</v>
      </c>
      <c r="AC290" s="11">
        <v>22041</v>
      </c>
    </row>
    <row r="291" spans="2:29" x14ac:dyDescent="0.25">
      <c r="U291" t="s">
        <v>612</v>
      </c>
      <c r="V291" s="11">
        <v>180483</v>
      </c>
      <c r="W291" s="11">
        <v>240815</v>
      </c>
      <c r="X291" s="11">
        <v>214300</v>
      </c>
      <c r="Y291" s="11">
        <v>242200</v>
      </c>
      <c r="Z291" s="11">
        <v>236388</v>
      </c>
      <c r="AA291" s="11">
        <v>265608</v>
      </c>
      <c r="AB291" s="11">
        <v>224409</v>
      </c>
      <c r="AC291" s="11">
        <v>185339</v>
      </c>
    </row>
    <row r="292" spans="2:29" x14ac:dyDescent="0.25">
      <c r="U292" t="s">
        <v>613</v>
      </c>
      <c r="V292" s="11">
        <v>1001205</v>
      </c>
      <c r="W292" s="11">
        <v>1173466</v>
      </c>
      <c r="X292" s="11">
        <v>1223000</v>
      </c>
      <c r="Y292" s="11">
        <v>1530500</v>
      </c>
      <c r="Z292" s="11">
        <v>1588499</v>
      </c>
      <c r="AA292" s="11">
        <v>1726650</v>
      </c>
      <c r="AB292" s="11">
        <v>1732211</v>
      </c>
      <c r="AC292" s="11">
        <v>1545329</v>
      </c>
    </row>
    <row r="293" spans="2:29" x14ac:dyDescent="0.25">
      <c r="U293" t="s">
        <v>614</v>
      </c>
      <c r="V293" s="11">
        <v>0</v>
      </c>
      <c r="W293" s="11">
        <v>0</v>
      </c>
      <c r="X293" s="11">
        <v>90300</v>
      </c>
      <c r="Y293" s="11">
        <v>125400</v>
      </c>
      <c r="Z293" s="11">
        <v>191687</v>
      </c>
      <c r="AA293" s="11">
        <v>266669</v>
      </c>
      <c r="AB293" s="11">
        <v>247457</v>
      </c>
      <c r="AC293" s="11">
        <v>186348</v>
      </c>
    </row>
    <row r="294" spans="2:29" x14ac:dyDescent="0.25">
      <c r="U294" t="s">
        <v>615</v>
      </c>
      <c r="V294" s="11">
        <v>37171</v>
      </c>
      <c r="W294" s="11">
        <v>55210</v>
      </c>
      <c r="X294" s="11">
        <v>83100</v>
      </c>
      <c r="Y294" s="11">
        <v>89500</v>
      </c>
      <c r="Z294" s="11">
        <v>88550</v>
      </c>
      <c r="AA294" s="11">
        <v>117382</v>
      </c>
      <c r="AB294" s="11">
        <v>99903</v>
      </c>
      <c r="AC294" s="11">
        <v>73503</v>
      </c>
    </row>
    <row r="295" spans="2:29" x14ac:dyDescent="0.25">
      <c r="U295" t="s">
        <v>616</v>
      </c>
      <c r="V295" s="11">
        <v>0</v>
      </c>
      <c r="W295" s="11">
        <v>0</v>
      </c>
      <c r="X295" s="11">
        <v>893800</v>
      </c>
      <c r="Y295" s="11">
        <v>1105400</v>
      </c>
      <c r="Z295" s="11">
        <v>1449654</v>
      </c>
      <c r="AA295" s="11">
        <v>1667583</v>
      </c>
      <c r="AB295" s="11">
        <v>2295195</v>
      </c>
      <c r="AC295" s="11">
        <v>2383732</v>
      </c>
    </row>
    <row r="296" spans="2:29" x14ac:dyDescent="0.25">
      <c r="U296" t="s">
        <v>617</v>
      </c>
      <c r="V296" s="11">
        <v>0</v>
      </c>
      <c r="W296" s="11">
        <v>0</v>
      </c>
      <c r="X296" s="11">
        <v>111500</v>
      </c>
      <c r="Y296" s="11">
        <v>102400</v>
      </c>
      <c r="Z296" s="11">
        <v>94580</v>
      </c>
      <c r="AA296" s="11">
        <v>21587</v>
      </c>
      <c r="AB296" s="11">
        <v>21027</v>
      </c>
      <c r="AC296" s="11">
        <v>19028</v>
      </c>
    </row>
    <row r="297" spans="2:29" x14ac:dyDescent="0.25">
      <c r="U297" t="s">
        <v>618</v>
      </c>
      <c r="V297" s="11">
        <v>0</v>
      </c>
      <c r="W297" s="11">
        <v>0</v>
      </c>
      <c r="X297" s="11">
        <v>271400</v>
      </c>
      <c r="Y297" s="11">
        <v>277900</v>
      </c>
      <c r="Z297" s="11">
        <v>273397</v>
      </c>
      <c r="AA297" s="11">
        <v>434675</v>
      </c>
      <c r="AB297" s="11">
        <v>447996</v>
      </c>
      <c r="AC297" s="11">
        <v>428143</v>
      </c>
    </row>
    <row r="298" spans="2:29" x14ac:dyDescent="0.25">
      <c r="U298" t="s">
        <v>619</v>
      </c>
      <c r="V298" s="11">
        <v>0</v>
      </c>
      <c r="W298" s="11">
        <v>0</v>
      </c>
      <c r="X298" s="11">
        <v>52300</v>
      </c>
      <c r="Y298" s="11">
        <v>106000</v>
      </c>
      <c r="Z298" s="11">
        <v>170650</v>
      </c>
      <c r="AA298" s="11">
        <v>242972</v>
      </c>
      <c r="AB298" s="11">
        <v>202876</v>
      </c>
      <c r="AC298" s="11">
        <v>190703</v>
      </c>
    </row>
    <row r="299" spans="2:29" x14ac:dyDescent="0.25">
      <c r="U299" t="s">
        <v>620</v>
      </c>
      <c r="V299" s="11">
        <v>343393</v>
      </c>
      <c r="W299" s="11">
        <v>398495</v>
      </c>
      <c r="X299" s="11">
        <v>523000</v>
      </c>
      <c r="Y299" s="11">
        <v>686000</v>
      </c>
      <c r="Z299" s="11">
        <v>732292</v>
      </c>
      <c r="AA299" s="11">
        <v>845807</v>
      </c>
      <c r="AB299" s="11">
        <v>913866</v>
      </c>
      <c r="AC299" s="11">
        <v>932097</v>
      </c>
    </row>
    <row r="300" spans="2:29" x14ac:dyDescent="0.25">
      <c r="U300" t="s">
        <v>621</v>
      </c>
      <c r="V300" s="11">
        <v>15232</v>
      </c>
      <c r="W300" s="11">
        <v>18737</v>
      </c>
      <c r="X300" s="11">
        <v>30100</v>
      </c>
      <c r="Y300" s="11">
        <v>39600</v>
      </c>
      <c r="Z300" s="11">
        <v>50141</v>
      </c>
      <c r="AA300" s="11">
        <v>63168</v>
      </c>
      <c r="AB300" s="11">
        <v>52145</v>
      </c>
      <c r="AC300" s="11">
        <v>47146</v>
      </c>
    </row>
    <row r="301" spans="2:29" x14ac:dyDescent="0.25">
      <c r="U301" t="s">
        <v>622</v>
      </c>
      <c r="V301" s="11">
        <v>19605</v>
      </c>
      <c r="W301" s="11">
        <v>25306</v>
      </c>
      <c r="X301" s="11">
        <v>26800</v>
      </c>
      <c r="Y301" s="11">
        <v>66000</v>
      </c>
      <c r="Z301" s="11">
        <v>88891</v>
      </c>
      <c r="AA301" s="11">
        <v>47330</v>
      </c>
      <c r="AB301" s="11">
        <v>56110</v>
      </c>
      <c r="AC301" s="11">
        <v>50488</v>
      </c>
    </row>
    <row r="302" spans="2:29" x14ac:dyDescent="0.25">
      <c r="U302" t="s">
        <v>623</v>
      </c>
      <c r="V302" s="11">
        <v>452938</v>
      </c>
      <c r="W302" s="11">
        <v>504647</v>
      </c>
      <c r="X302" s="11">
        <v>487800</v>
      </c>
      <c r="Y302" s="11">
        <v>567100</v>
      </c>
      <c r="Z302" s="11">
        <v>693406</v>
      </c>
      <c r="AA302" s="11">
        <v>743965</v>
      </c>
      <c r="AB302" s="11">
        <v>798393</v>
      </c>
      <c r="AC302" s="11">
        <v>763674</v>
      </c>
    </row>
    <row r="303" spans="2:29" x14ac:dyDescent="0.25">
      <c r="B303" s="1"/>
      <c r="L303" s="6"/>
      <c r="M303" s="6"/>
      <c r="N303" s="6"/>
      <c r="O303" s="6"/>
      <c r="P303" s="6"/>
      <c r="Q303" s="6"/>
      <c r="R303" s="6"/>
      <c r="S303" s="6"/>
      <c r="U303" t="s">
        <v>624</v>
      </c>
      <c r="V303" s="11">
        <v>25894</v>
      </c>
      <c r="W303" s="11">
        <v>15331</v>
      </c>
      <c r="X303" s="11">
        <v>15600</v>
      </c>
      <c r="Y303" s="11">
        <v>20800</v>
      </c>
      <c r="Z303" s="11">
        <v>18500</v>
      </c>
      <c r="AA303" s="11">
        <v>22376</v>
      </c>
      <c r="AB303" s="11">
        <v>8270</v>
      </c>
      <c r="AC303" s="11">
        <v>0</v>
      </c>
    </row>
    <row r="304" spans="2:29" x14ac:dyDescent="0.25">
      <c r="U304" t="s">
        <v>625</v>
      </c>
      <c r="V304" s="11">
        <v>318860</v>
      </c>
      <c r="W304" s="11">
        <v>382957</v>
      </c>
      <c r="X304" s="11">
        <v>442400</v>
      </c>
      <c r="Y304" s="11">
        <v>560500</v>
      </c>
      <c r="Z304" s="11">
        <v>569250</v>
      </c>
      <c r="AA304" s="11">
        <v>664230</v>
      </c>
      <c r="AB304" s="11">
        <v>656936</v>
      </c>
      <c r="AC304" s="11">
        <v>648298</v>
      </c>
    </row>
    <row r="305" spans="21:29" x14ac:dyDescent="0.25">
      <c r="U305" t="s">
        <v>626</v>
      </c>
      <c r="V305" s="11">
        <v>70250</v>
      </c>
      <c r="W305" s="11">
        <v>63864</v>
      </c>
      <c r="X305" s="11">
        <v>40400</v>
      </c>
      <c r="Y305" s="11">
        <v>30200</v>
      </c>
      <c r="Z305" s="11">
        <v>54967</v>
      </c>
      <c r="AA305" s="11">
        <v>54063</v>
      </c>
      <c r="AB305" s="11">
        <v>47745</v>
      </c>
      <c r="AC305" s="11">
        <v>40976</v>
      </c>
    </row>
    <row r="306" spans="21:29" x14ac:dyDescent="0.25">
      <c r="U306" t="s">
        <v>627</v>
      </c>
      <c r="V306" s="11">
        <v>0</v>
      </c>
      <c r="W306" s="11">
        <v>0</v>
      </c>
      <c r="X306" s="11">
        <v>0</v>
      </c>
      <c r="Y306" s="11">
        <v>0</v>
      </c>
      <c r="Z306" s="11">
        <v>0</v>
      </c>
      <c r="AA306" s="11">
        <v>6265</v>
      </c>
      <c r="AB306" s="11">
        <v>11346</v>
      </c>
      <c r="AC306" s="11">
        <v>0</v>
      </c>
    </row>
    <row r="307" spans="21:29" x14ac:dyDescent="0.25">
      <c r="U307" t="s">
        <v>628</v>
      </c>
      <c r="V307" s="11">
        <v>56680</v>
      </c>
      <c r="W307" s="11">
        <v>64147</v>
      </c>
      <c r="X307" s="11">
        <v>77600</v>
      </c>
      <c r="Y307" s="11">
        <v>148800</v>
      </c>
      <c r="Z307" s="11">
        <v>241949</v>
      </c>
      <c r="AA307" s="11">
        <v>304330</v>
      </c>
      <c r="AB307" s="11">
        <v>318051</v>
      </c>
      <c r="AC307" s="11">
        <v>288941</v>
      </c>
    </row>
    <row r="308" spans="21:29" x14ac:dyDescent="0.25">
      <c r="U308" t="s">
        <v>629</v>
      </c>
      <c r="V308" s="11">
        <v>146603</v>
      </c>
      <c r="W308" s="11">
        <v>167436</v>
      </c>
      <c r="X308" s="11">
        <v>178500</v>
      </c>
      <c r="Y308" s="11">
        <v>184000</v>
      </c>
      <c r="Z308" s="11">
        <v>181542</v>
      </c>
      <c r="AA308" s="11">
        <v>194406</v>
      </c>
      <c r="AB308" s="11">
        <v>163472</v>
      </c>
      <c r="AC308" s="11">
        <v>155424</v>
      </c>
    </row>
    <row r="309" spans="21:29" x14ac:dyDescent="0.25">
      <c r="U309" t="s">
        <v>630</v>
      </c>
      <c r="V309" s="11">
        <v>56070</v>
      </c>
      <c r="W309" s="11">
        <v>71610</v>
      </c>
      <c r="X309" s="11">
        <v>90500</v>
      </c>
      <c r="Y309" s="11">
        <v>98200</v>
      </c>
      <c r="Z309" s="11">
        <v>87340</v>
      </c>
      <c r="AA309" s="11">
        <v>97779</v>
      </c>
      <c r="AB309" s="11">
        <v>88125</v>
      </c>
      <c r="AC309" s="11">
        <v>73250</v>
      </c>
    </row>
    <row r="310" spans="21:29" x14ac:dyDescent="0.25">
      <c r="U310" t="s">
        <v>631</v>
      </c>
      <c r="V310" s="11">
        <v>5771</v>
      </c>
      <c r="W310" s="11">
        <v>3581</v>
      </c>
      <c r="X310" s="11">
        <v>15800</v>
      </c>
      <c r="Y310" s="11">
        <v>168600</v>
      </c>
      <c r="Z310" s="11">
        <v>114118</v>
      </c>
      <c r="AA310" s="11">
        <v>105925</v>
      </c>
      <c r="AB310" s="11">
        <v>107410</v>
      </c>
      <c r="AC310" s="11">
        <v>65441</v>
      </c>
    </row>
    <row r="311" spans="21:29" x14ac:dyDescent="0.25">
      <c r="U311" t="s">
        <v>632</v>
      </c>
      <c r="V311" s="11">
        <v>0</v>
      </c>
      <c r="W311" s="11">
        <v>0</v>
      </c>
      <c r="X311" s="11">
        <v>23300</v>
      </c>
      <c r="Y311" s="11">
        <v>58000</v>
      </c>
      <c r="Z311" s="11">
        <v>80552</v>
      </c>
      <c r="AA311" s="11">
        <v>95085</v>
      </c>
      <c r="AB311" s="11">
        <v>120591</v>
      </c>
      <c r="AC311" s="11">
        <v>110612</v>
      </c>
    </row>
    <row r="312" spans="21:29" x14ac:dyDescent="0.25">
      <c r="U312" t="s">
        <v>633</v>
      </c>
      <c r="V312" s="11">
        <v>0</v>
      </c>
      <c r="W312" s="11">
        <v>0</v>
      </c>
      <c r="X312" s="11">
        <v>0</v>
      </c>
      <c r="Y312" s="11">
        <v>22000</v>
      </c>
      <c r="Z312" s="11">
        <v>27838</v>
      </c>
      <c r="AA312" s="11">
        <v>30972</v>
      </c>
      <c r="AB312" s="11">
        <v>33520</v>
      </c>
      <c r="AC312" s="11">
        <v>26913</v>
      </c>
    </row>
    <row r="313" spans="21:29" x14ac:dyDescent="0.25">
      <c r="U313" t="s">
        <v>634</v>
      </c>
      <c r="V313" s="11">
        <v>0</v>
      </c>
      <c r="W313" s="11">
        <v>0</v>
      </c>
      <c r="X313" s="11">
        <v>0</v>
      </c>
      <c r="Y313" s="11">
        <v>0</v>
      </c>
      <c r="Z313" s="11">
        <v>0</v>
      </c>
      <c r="AA313" s="11">
        <v>38999</v>
      </c>
      <c r="AB313" s="11">
        <v>39316</v>
      </c>
      <c r="AC313" s="11">
        <v>38975</v>
      </c>
    </row>
    <row r="314" spans="21:29" x14ac:dyDescent="0.25">
      <c r="U314" t="s">
        <v>635</v>
      </c>
      <c r="V314" s="11">
        <v>0</v>
      </c>
      <c r="W314" s="11">
        <v>0</v>
      </c>
      <c r="X314" s="11">
        <v>0</v>
      </c>
      <c r="Y314" s="11">
        <v>0</v>
      </c>
      <c r="Z314" s="11">
        <v>0</v>
      </c>
      <c r="AA314" s="11">
        <v>28424</v>
      </c>
      <c r="AB314" s="11">
        <v>48196</v>
      </c>
      <c r="AC314" s="11">
        <v>40733</v>
      </c>
    </row>
    <row r="315" spans="21:29" x14ac:dyDescent="0.25">
      <c r="U315" t="s">
        <v>636</v>
      </c>
      <c r="V315" s="11">
        <v>0</v>
      </c>
      <c r="W315" s="11">
        <v>0</v>
      </c>
      <c r="X315" s="11">
        <v>0</v>
      </c>
      <c r="Y315" s="11">
        <v>0</v>
      </c>
      <c r="Z315" s="11">
        <v>0</v>
      </c>
      <c r="AA315" s="11">
        <v>117863</v>
      </c>
      <c r="AB315" s="11">
        <v>136802</v>
      </c>
      <c r="AC315" s="11">
        <v>136353</v>
      </c>
    </row>
    <row r="316" spans="21:29" x14ac:dyDescent="0.25">
      <c r="U316" t="s">
        <v>637</v>
      </c>
      <c r="V316" s="11">
        <v>0</v>
      </c>
      <c r="W316" s="11">
        <v>0</v>
      </c>
      <c r="X316" s="11">
        <v>0</v>
      </c>
      <c r="Y316" s="11">
        <v>0</v>
      </c>
      <c r="Z316" s="11">
        <v>0</v>
      </c>
      <c r="AA316" s="11">
        <v>15539</v>
      </c>
      <c r="AB316" s="11">
        <v>15570</v>
      </c>
      <c r="AC316" s="11">
        <v>18181</v>
      </c>
    </row>
    <row r="317" spans="21:29" x14ac:dyDescent="0.25">
      <c r="U317" t="s">
        <v>638</v>
      </c>
      <c r="V317" s="11">
        <v>0</v>
      </c>
      <c r="W317" s="11">
        <v>0</v>
      </c>
      <c r="X317" s="11">
        <v>26300</v>
      </c>
      <c r="Y317" s="11">
        <v>176700</v>
      </c>
      <c r="Z317" s="11">
        <v>207129</v>
      </c>
      <c r="AA317" s="11">
        <v>50574</v>
      </c>
      <c r="AB317" s="11">
        <v>63367</v>
      </c>
      <c r="AC317" s="11">
        <v>94652</v>
      </c>
    </row>
    <row r="318" spans="21:29" x14ac:dyDescent="0.25">
      <c r="U318" t="s">
        <v>639</v>
      </c>
      <c r="V318" s="11">
        <v>0</v>
      </c>
      <c r="W318" s="11">
        <v>0</v>
      </c>
      <c r="X318" s="11">
        <v>0</v>
      </c>
      <c r="Y318" s="11">
        <v>177400</v>
      </c>
      <c r="Z318" s="11">
        <v>103377</v>
      </c>
      <c r="AA318" s="11">
        <v>19335</v>
      </c>
      <c r="AB318" s="11">
        <v>49193</v>
      </c>
      <c r="AC318" s="11">
        <v>55713</v>
      </c>
    </row>
    <row r="319" spans="21:29" x14ac:dyDescent="0.25">
      <c r="U319" t="s">
        <v>640</v>
      </c>
      <c r="V319" s="11">
        <v>0</v>
      </c>
      <c r="W319" s="11">
        <v>0</v>
      </c>
      <c r="X319" s="11">
        <v>74100</v>
      </c>
      <c r="Y319" s="11">
        <v>26600</v>
      </c>
      <c r="Z319" s="11">
        <v>23976</v>
      </c>
      <c r="AA319" s="11">
        <v>31202</v>
      </c>
      <c r="AB319" s="11">
        <v>30703</v>
      </c>
      <c r="AC319" s="11">
        <v>32516</v>
      </c>
    </row>
    <row r="320" spans="21:29" x14ac:dyDescent="0.25">
      <c r="U320" t="s">
        <v>641</v>
      </c>
      <c r="V320" s="11">
        <v>12071</v>
      </c>
      <c r="W320" s="11">
        <v>8968</v>
      </c>
      <c r="X320" s="11">
        <v>10700</v>
      </c>
      <c r="Y320" s="11">
        <v>12500</v>
      </c>
      <c r="Z320" s="11">
        <v>10177</v>
      </c>
      <c r="AA320" s="11">
        <v>12155</v>
      </c>
      <c r="AB320" s="11">
        <v>11855</v>
      </c>
      <c r="AC320" s="11">
        <v>20559</v>
      </c>
    </row>
    <row r="321" spans="21:29" x14ac:dyDescent="0.25">
      <c r="U321" t="s">
        <v>642</v>
      </c>
      <c r="V321" s="11">
        <v>600575</v>
      </c>
      <c r="W321" s="11">
        <v>419097</v>
      </c>
      <c r="X321" s="11">
        <v>206900</v>
      </c>
      <c r="Y321" s="11">
        <v>107900</v>
      </c>
      <c r="Z321" s="11">
        <v>73430</v>
      </c>
      <c r="AA321" s="11">
        <v>64543</v>
      </c>
      <c r="AB321" s="11">
        <v>72941</v>
      </c>
      <c r="AC321" s="11">
        <v>77250</v>
      </c>
    </row>
    <row r="322" spans="21:29" x14ac:dyDescent="0.25">
      <c r="U322" t="s">
        <v>643</v>
      </c>
      <c r="V322" s="11">
        <v>0</v>
      </c>
      <c r="W322" s="11">
        <v>0</v>
      </c>
      <c r="X322" s="11">
        <v>0</v>
      </c>
      <c r="Y322" s="11">
        <v>88200</v>
      </c>
      <c r="Z322" s="11">
        <v>47465</v>
      </c>
      <c r="AA322" s="11">
        <v>37589</v>
      </c>
      <c r="AB322" s="11">
        <v>93147</v>
      </c>
      <c r="AC322" s="11">
        <v>94463</v>
      </c>
    </row>
    <row r="323" spans="21:29" x14ac:dyDescent="0.25">
      <c r="U323" t="s">
        <v>644</v>
      </c>
      <c r="V323" s="11">
        <v>0</v>
      </c>
      <c r="W323" s="11">
        <v>0</v>
      </c>
      <c r="X323" s="11">
        <v>0</v>
      </c>
      <c r="Y323" s="11">
        <v>179400</v>
      </c>
      <c r="Z323" s="11">
        <v>307456</v>
      </c>
      <c r="AA323" s="11">
        <v>438179</v>
      </c>
      <c r="AB323" s="11">
        <v>335469</v>
      </c>
      <c r="AC323" s="11">
        <v>326553</v>
      </c>
    </row>
    <row r="324" spans="21:29" x14ac:dyDescent="0.25">
      <c r="U324" t="s">
        <v>645</v>
      </c>
      <c r="V324" s="11">
        <v>18949</v>
      </c>
      <c r="W324" s="11">
        <v>30673</v>
      </c>
      <c r="X324" s="11">
        <v>70900</v>
      </c>
      <c r="Y324" s="11">
        <v>47900</v>
      </c>
      <c r="Z324" s="11">
        <v>101973</v>
      </c>
      <c r="AA324" s="11">
        <v>323837</v>
      </c>
      <c r="AB324" s="11">
        <v>305631</v>
      </c>
      <c r="AC324" s="11">
        <v>249161</v>
      </c>
    </row>
    <row r="325" spans="21:29" x14ac:dyDescent="0.25">
      <c r="U325" t="s">
        <v>646</v>
      </c>
      <c r="V325" s="11">
        <v>221527</v>
      </c>
      <c r="W325" s="11">
        <v>290550</v>
      </c>
      <c r="X325" s="11">
        <v>258600</v>
      </c>
      <c r="Y325" s="11">
        <v>270400</v>
      </c>
      <c r="Z325" s="11">
        <v>221694</v>
      </c>
      <c r="AA325" s="11">
        <v>267718</v>
      </c>
      <c r="AB325" s="11">
        <v>199793</v>
      </c>
      <c r="AC325" s="11">
        <v>200579</v>
      </c>
    </row>
    <row r="326" spans="21:29" x14ac:dyDescent="0.25">
      <c r="U326" t="s">
        <v>647</v>
      </c>
      <c r="V326" s="11">
        <v>0</v>
      </c>
      <c r="W326" s="11">
        <v>0</v>
      </c>
      <c r="X326" s="11">
        <v>59700</v>
      </c>
      <c r="Y326" s="20">
        <f>((AA326-X326)/3)+X326</f>
        <v>46659</v>
      </c>
      <c r="Z326" s="20">
        <f>((AA326-X326)/3)+Y326</f>
        <v>33618</v>
      </c>
      <c r="AA326" s="11">
        <v>20577</v>
      </c>
      <c r="AB326" s="11">
        <v>20763</v>
      </c>
      <c r="AC326" s="11">
        <v>30054</v>
      </c>
    </row>
    <row r="327" spans="21:29" x14ac:dyDescent="0.25">
      <c r="U327" t="s">
        <v>648</v>
      </c>
      <c r="V327" s="11">
        <v>0</v>
      </c>
      <c r="W327" s="11">
        <v>0</v>
      </c>
      <c r="X327" s="11">
        <v>0</v>
      </c>
      <c r="Y327" s="11">
        <v>117700</v>
      </c>
      <c r="Z327" s="11">
        <v>129373</v>
      </c>
      <c r="AA327" s="11">
        <v>42468</v>
      </c>
      <c r="AB327" s="11">
        <v>37570</v>
      </c>
      <c r="AC327" s="11">
        <v>28704</v>
      </c>
    </row>
    <row r="328" spans="21:29" x14ac:dyDescent="0.25">
      <c r="U328" t="s">
        <v>649</v>
      </c>
      <c r="V328" s="11">
        <v>53508</v>
      </c>
      <c r="W328" s="11">
        <v>51888</v>
      </c>
      <c r="X328" s="11">
        <v>114500</v>
      </c>
      <c r="Y328" s="11">
        <v>185100</v>
      </c>
      <c r="Z328" s="11">
        <v>203292</v>
      </c>
      <c r="AA328" s="11">
        <v>21445</v>
      </c>
      <c r="AB328" s="11">
        <v>21226</v>
      </c>
      <c r="AC328" s="11">
        <v>23928</v>
      </c>
    </row>
    <row r="329" spans="21:29" x14ac:dyDescent="0.25">
      <c r="U329" t="s">
        <v>650</v>
      </c>
      <c r="V329" s="11">
        <v>0</v>
      </c>
      <c r="W329" s="11">
        <v>0</v>
      </c>
      <c r="X329" s="11">
        <v>0</v>
      </c>
      <c r="Y329" s="11">
        <v>0</v>
      </c>
      <c r="Z329" s="11">
        <v>0</v>
      </c>
      <c r="AA329" s="11">
        <v>31955</v>
      </c>
      <c r="AB329" s="11">
        <v>19988</v>
      </c>
      <c r="AC329" s="11">
        <v>13420</v>
      </c>
    </row>
    <row r="330" spans="21:29" x14ac:dyDescent="0.25">
      <c r="U330" t="s">
        <v>651</v>
      </c>
      <c r="V330" s="11">
        <v>81554</v>
      </c>
      <c r="W330" s="11">
        <v>117556</v>
      </c>
      <c r="X330" s="11">
        <v>149200</v>
      </c>
      <c r="Y330" s="20">
        <f>((AA330-X330)/3)+X330</f>
        <v>118962.66666666667</v>
      </c>
      <c r="Z330" s="20">
        <f>((AA330-X330)/3)+Y330</f>
        <v>88725.333333333343</v>
      </c>
      <c r="AA330" s="11">
        <v>58488</v>
      </c>
      <c r="AB330" s="11">
        <v>78221</v>
      </c>
      <c r="AC330" s="11">
        <v>49310</v>
      </c>
    </row>
    <row r="331" spans="21:29" x14ac:dyDescent="0.25">
      <c r="U331" t="s">
        <v>652</v>
      </c>
      <c r="V331" s="11">
        <v>0</v>
      </c>
      <c r="W331" s="11">
        <v>0</v>
      </c>
      <c r="X331" s="11">
        <v>0</v>
      </c>
      <c r="Y331" s="11">
        <v>35400</v>
      </c>
      <c r="Z331" s="11">
        <v>77301</v>
      </c>
      <c r="AA331" s="11">
        <v>0</v>
      </c>
      <c r="AB331" s="11">
        <v>0</v>
      </c>
      <c r="AC331" s="11">
        <v>0</v>
      </c>
    </row>
    <row r="332" spans="21:29" x14ac:dyDescent="0.25">
      <c r="U332" t="s">
        <v>653</v>
      </c>
      <c r="V332" s="11">
        <v>0</v>
      </c>
      <c r="W332" s="11">
        <v>0</v>
      </c>
      <c r="X332" s="11">
        <v>0</v>
      </c>
      <c r="Y332" s="11">
        <v>0</v>
      </c>
      <c r="Z332" s="11">
        <v>0</v>
      </c>
      <c r="AA332" s="11">
        <v>47741</v>
      </c>
      <c r="AB332" s="11">
        <v>63637</v>
      </c>
      <c r="AC332" s="11">
        <v>65964</v>
      </c>
    </row>
    <row r="333" spans="21:29" x14ac:dyDescent="0.25">
      <c r="U333" t="s">
        <v>654</v>
      </c>
      <c r="V333" s="11">
        <v>75755</v>
      </c>
      <c r="W333" s="11">
        <v>125130</v>
      </c>
      <c r="X333" s="11">
        <v>153600</v>
      </c>
      <c r="Y333" s="11">
        <v>117400</v>
      </c>
      <c r="Z333" s="11">
        <v>181277</v>
      </c>
      <c r="AA333" s="11">
        <v>219711</v>
      </c>
      <c r="AB333" s="11">
        <v>167592</v>
      </c>
      <c r="AC333" s="11">
        <v>221944</v>
      </c>
    </row>
    <row r="334" spans="21:29" x14ac:dyDescent="0.25">
      <c r="U334" t="s">
        <v>655</v>
      </c>
      <c r="V334" s="11">
        <v>0</v>
      </c>
      <c r="W334" s="11">
        <v>0</v>
      </c>
      <c r="X334" s="11">
        <v>116300</v>
      </c>
      <c r="Y334" s="11">
        <v>224200</v>
      </c>
      <c r="Z334" s="11">
        <v>257258</v>
      </c>
      <c r="AA334" s="11">
        <v>214796</v>
      </c>
      <c r="AB334" s="11">
        <v>198939</v>
      </c>
      <c r="AC334" s="11">
        <v>171625</v>
      </c>
    </row>
    <row r="335" spans="21:29" x14ac:dyDescent="0.25">
      <c r="U335" t="s">
        <v>656</v>
      </c>
      <c r="V335" s="11">
        <v>0</v>
      </c>
      <c r="W335" s="11">
        <v>0</v>
      </c>
      <c r="X335" s="11">
        <v>0</v>
      </c>
      <c r="Y335" s="11">
        <v>0</v>
      </c>
      <c r="Z335" s="11">
        <v>0</v>
      </c>
      <c r="AA335" s="11">
        <v>18055</v>
      </c>
      <c r="AB335" s="11">
        <v>25193</v>
      </c>
      <c r="AC335" s="11">
        <v>21495</v>
      </c>
    </row>
    <row r="336" spans="21:29" x14ac:dyDescent="0.25">
      <c r="U336" t="s">
        <v>657</v>
      </c>
      <c r="V336" s="11">
        <v>716141</v>
      </c>
      <c r="W336" s="11">
        <v>733577</v>
      </c>
      <c r="X336" s="11">
        <v>909400</v>
      </c>
      <c r="Y336" s="11">
        <v>1071300</v>
      </c>
      <c r="Z336" s="11">
        <v>1059224</v>
      </c>
      <c r="AA336" s="11">
        <v>1265741</v>
      </c>
      <c r="AB336" s="11">
        <v>997345</v>
      </c>
      <c r="AC336" s="11">
        <v>990024</v>
      </c>
    </row>
    <row r="337" spans="21:29" x14ac:dyDescent="0.25">
      <c r="U337" t="s">
        <v>658</v>
      </c>
      <c r="V337" s="11">
        <v>0</v>
      </c>
      <c r="W337" s="11">
        <v>0</v>
      </c>
      <c r="X337" s="11">
        <v>0</v>
      </c>
      <c r="Y337" s="11">
        <v>157100</v>
      </c>
      <c r="Z337" s="11">
        <v>297784</v>
      </c>
      <c r="AA337" s="11">
        <v>359204</v>
      </c>
      <c r="AB337" s="11">
        <v>332553</v>
      </c>
      <c r="AC337" s="11">
        <v>367945</v>
      </c>
    </row>
    <row r="338" spans="21:29" x14ac:dyDescent="0.25">
      <c r="U338" t="s">
        <v>659</v>
      </c>
      <c r="V338" s="11">
        <v>0</v>
      </c>
      <c r="W338" s="11">
        <v>0</v>
      </c>
      <c r="X338" s="11">
        <v>701800</v>
      </c>
      <c r="Y338" s="11">
        <v>228100</v>
      </c>
      <c r="Z338" s="11">
        <v>212351</v>
      </c>
      <c r="AA338" s="11">
        <v>216442</v>
      </c>
      <c r="AB338" s="11">
        <v>241058</v>
      </c>
      <c r="AC338" s="11">
        <v>243256</v>
      </c>
    </row>
    <row r="339" spans="21:29" x14ac:dyDescent="0.25">
      <c r="U339" t="s">
        <v>660</v>
      </c>
      <c r="V339" s="11">
        <v>0</v>
      </c>
      <c r="W339" s="11">
        <v>0</v>
      </c>
      <c r="X339" s="11">
        <v>0</v>
      </c>
      <c r="Y339" s="11">
        <v>42700</v>
      </c>
      <c r="Z339" s="11">
        <v>76301</v>
      </c>
      <c r="AA339" s="11">
        <v>64453</v>
      </c>
      <c r="AB339" s="11">
        <v>57695</v>
      </c>
      <c r="AC339" s="11">
        <v>63264</v>
      </c>
    </row>
    <row r="340" spans="21:29" x14ac:dyDescent="0.25">
      <c r="U340" t="s">
        <v>661</v>
      </c>
      <c r="V340" s="11">
        <v>0</v>
      </c>
      <c r="W340" s="11">
        <v>0</v>
      </c>
      <c r="X340" s="11">
        <v>0</v>
      </c>
      <c r="Y340" s="11">
        <v>0</v>
      </c>
      <c r="Z340" s="11">
        <v>0</v>
      </c>
      <c r="AA340" s="11">
        <v>92183</v>
      </c>
      <c r="AB340" s="11">
        <v>100675</v>
      </c>
      <c r="AC340" s="11">
        <v>98999</v>
      </c>
    </row>
    <row r="341" spans="21:29" x14ac:dyDescent="0.25">
      <c r="U341" t="s">
        <v>662</v>
      </c>
      <c r="V341" s="11">
        <v>0</v>
      </c>
      <c r="W341" s="11">
        <v>0</v>
      </c>
      <c r="X341" s="11">
        <v>0</v>
      </c>
      <c r="Y341" s="11">
        <v>30500</v>
      </c>
      <c r="Z341" s="11">
        <v>23896</v>
      </c>
      <c r="AA341" s="11">
        <v>23619</v>
      </c>
      <c r="AB341" s="11">
        <v>26977</v>
      </c>
      <c r="AC341" s="11">
        <v>24099</v>
      </c>
    </row>
    <row r="342" spans="21:29" x14ac:dyDescent="0.25">
      <c r="U342" t="s">
        <v>663</v>
      </c>
      <c r="V342" s="11">
        <v>0</v>
      </c>
      <c r="W342" s="11">
        <v>67146</v>
      </c>
      <c r="X342" s="11">
        <v>128000</v>
      </c>
      <c r="Y342" s="11">
        <v>166000</v>
      </c>
      <c r="Z342" s="11">
        <v>221313</v>
      </c>
      <c r="AA342" s="11">
        <v>349111</v>
      </c>
      <c r="AB342" s="11">
        <v>395161</v>
      </c>
      <c r="AC342" s="11">
        <v>432374</v>
      </c>
    </row>
    <row r="343" spans="21:29" x14ac:dyDescent="0.25">
      <c r="U343" t="s">
        <v>664</v>
      </c>
      <c r="V343" s="11">
        <v>0</v>
      </c>
      <c r="W343" s="11">
        <v>0</v>
      </c>
      <c r="X343" s="11">
        <v>136600</v>
      </c>
      <c r="Y343" s="11">
        <v>92500</v>
      </c>
      <c r="Z343" s="11">
        <v>61362</v>
      </c>
      <c r="AA343" s="11">
        <v>66093</v>
      </c>
      <c r="AB343" s="11">
        <v>44493</v>
      </c>
      <c r="AC343" s="11">
        <v>45972</v>
      </c>
    </row>
    <row r="344" spans="21:29" x14ac:dyDescent="0.25">
      <c r="U344" t="s">
        <v>665</v>
      </c>
      <c r="V344" s="11">
        <v>0</v>
      </c>
      <c r="W344" s="11">
        <v>0</v>
      </c>
      <c r="X344" s="11">
        <v>0</v>
      </c>
      <c r="Y344" s="11">
        <v>550400</v>
      </c>
      <c r="Z344" s="11">
        <v>372493</v>
      </c>
      <c r="AA344" s="11">
        <v>564688</v>
      </c>
      <c r="AB344" s="11">
        <v>450897</v>
      </c>
      <c r="AC344" s="11">
        <v>470407</v>
      </c>
    </row>
    <row r="345" spans="21:29" x14ac:dyDescent="0.25">
      <c r="U345" t="s">
        <v>666</v>
      </c>
      <c r="V345" s="11">
        <v>0</v>
      </c>
      <c r="W345" s="11">
        <v>0</v>
      </c>
      <c r="X345" s="11">
        <v>0</v>
      </c>
      <c r="Y345" s="11">
        <v>629900</v>
      </c>
      <c r="Z345" s="11">
        <v>839116</v>
      </c>
      <c r="AA345" s="11">
        <v>521145</v>
      </c>
      <c r="AB345" s="11">
        <v>614917</v>
      </c>
      <c r="AC345" s="11">
        <v>607940</v>
      </c>
    </row>
    <row r="346" spans="21:29" x14ac:dyDescent="0.25">
      <c r="U346" t="s">
        <v>667</v>
      </c>
      <c r="V346" s="11">
        <v>97940</v>
      </c>
      <c r="W346" s="11">
        <v>91860</v>
      </c>
      <c r="X346" s="11">
        <v>84900</v>
      </c>
      <c r="Y346" s="11">
        <v>55200</v>
      </c>
      <c r="Z346" s="11">
        <v>30401</v>
      </c>
      <c r="AA346" s="11">
        <v>33692</v>
      </c>
      <c r="AB346" s="11">
        <v>31920</v>
      </c>
      <c r="AC346" s="11">
        <v>39953</v>
      </c>
    </row>
    <row r="347" spans="21:29" x14ac:dyDescent="0.25">
      <c r="U347" t="s">
        <v>668</v>
      </c>
      <c r="V347" s="11">
        <v>60841</v>
      </c>
      <c r="W347" s="11">
        <v>73022</v>
      </c>
      <c r="X347" s="11">
        <v>93600</v>
      </c>
      <c r="Y347" s="11">
        <v>147300</v>
      </c>
      <c r="Z347" s="11">
        <v>111541</v>
      </c>
      <c r="AA347" s="11">
        <v>90307</v>
      </c>
      <c r="AB347" s="11">
        <v>64281</v>
      </c>
      <c r="AC347" s="11">
        <v>59271</v>
      </c>
    </row>
    <row r="348" spans="21:29" x14ac:dyDescent="0.25">
      <c r="U348" t="s">
        <v>669</v>
      </c>
      <c r="V348" s="11">
        <v>0</v>
      </c>
      <c r="W348" s="11">
        <v>0</v>
      </c>
      <c r="X348" s="11">
        <v>0</v>
      </c>
      <c r="Y348" s="11">
        <v>0</v>
      </c>
      <c r="Z348" s="11">
        <v>0</v>
      </c>
      <c r="AA348" s="11">
        <v>116087</v>
      </c>
      <c r="AB348" s="11">
        <v>131544</v>
      </c>
      <c r="AC348" s="11">
        <v>133693</v>
      </c>
    </row>
    <row r="349" spans="21:29" x14ac:dyDescent="0.25">
      <c r="U349" t="s">
        <v>670</v>
      </c>
      <c r="V349" s="11">
        <v>0</v>
      </c>
      <c r="W349" s="11">
        <v>0</v>
      </c>
      <c r="X349" s="11">
        <v>0</v>
      </c>
      <c r="Y349" s="11">
        <v>61800</v>
      </c>
      <c r="Z349" s="11">
        <v>60560</v>
      </c>
      <c r="AA349" s="11">
        <v>201263</v>
      </c>
      <c r="AB349" s="11">
        <v>198537</v>
      </c>
      <c r="AC349" s="11">
        <v>181065</v>
      </c>
    </row>
    <row r="350" spans="21:29" x14ac:dyDescent="0.25">
      <c r="U350" t="s">
        <v>671</v>
      </c>
      <c r="V350" s="11">
        <v>14258</v>
      </c>
      <c r="W350" s="11">
        <v>5478</v>
      </c>
      <c r="X350" s="11">
        <v>8500</v>
      </c>
      <c r="Y350" s="11">
        <v>44000</v>
      </c>
      <c r="Z350" s="11">
        <v>37340</v>
      </c>
      <c r="AA350" s="11">
        <v>87711</v>
      </c>
      <c r="AB350" s="11">
        <v>75335</v>
      </c>
      <c r="AC350" s="11">
        <v>77051</v>
      </c>
    </row>
    <row r="351" spans="21:29" x14ac:dyDescent="0.25">
      <c r="U351" t="s">
        <v>672</v>
      </c>
      <c r="V351" s="11">
        <v>0</v>
      </c>
      <c r="W351" s="11">
        <v>0</v>
      </c>
      <c r="X351" s="11">
        <v>0</v>
      </c>
      <c r="Y351" s="11">
        <v>0</v>
      </c>
      <c r="Z351" s="11">
        <v>0</v>
      </c>
      <c r="AA351" s="11">
        <v>62454</v>
      </c>
      <c r="AB351" s="11">
        <v>50134</v>
      </c>
      <c r="AC351" s="11">
        <v>41140</v>
      </c>
    </row>
    <row r="352" spans="21:29" x14ac:dyDescent="0.25">
      <c r="U352" t="s">
        <v>673</v>
      </c>
      <c r="V352" s="11">
        <v>0</v>
      </c>
      <c r="W352" s="11">
        <v>0</v>
      </c>
      <c r="X352" s="11">
        <v>0</v>
      </c>
      <c r="Y352" s="11">
        <v>18300</v>
      </c>
      <c r="Z352" s="11">
        <v>33007</v>
      </c>
      <c r="AA352" s="11">
        <v>34712</v>
      </c>
      <c r="AB352" s="11">
        <v>31650</v>
      </c>
      <c r="AC352" s="11">
        <v>29794</v>
      </c>
    </row>
    <row r="353" spans="21:29" x14ac:dyDescent="0.25">
      <c r="U353" t="s">
        <v>674</v>
      </c>
      <c r="V353" s="11">
        <v>0</v>
      </c>
      <c r="W353" s="11">
        <v>0</v>
      </c>
      <c r="X353" s="11">
        <v>0</v>
      </c>
      <c r="Y353" s="11">
        <v>0</v>
      </c>
      <c r="Z353" s="11">
        <v>0</v>
      </c>
      <c r="AA353" s="11">
        <v>24865</v>
      </c>
      <c r="AB353" s="11">
        <v>12773</v>
      </c>
      <c r="AC353" s="11">
        <v>0</v>
      </c>
    </row>
    <row r="354" spans="21:29" x14ac:dyDescent="0.25">
      <c r="U354" t="s">
        <v>675</v>
      </c>
      <c r="V354" s="11">
        <v>0</v>
      </c>
      <c r="W354" s="11">
        <v>0</v>
      </c>
      <c r="X354" s="11">
        <v>0</v>
      </c>
      <c r="Y354" s="11">
        <v>0</v>
      </c>
      <c r="Z354" s="11">
        <v>0</v>
      </c>
      <c r="AA354" s="11">
        <v>13421</v>
      </c>
      <c r="AB354" s="11">
        <v>14679</v>
      </c>
      <c r="AC354" s="11">
        <v>12913</v>
      </c>
    </row>
    <row r="355" spans="21:29" x14ac:dyDescent="0.25">
      <c r="U355" t="s">
        <v>676</v>
      </c>
      <c r="V355" s="11">
        <v>0</v>
      </c>
      <c r="W355" s="11">
        <v>0</v>
      </c>
      <c r="X355" s="11">
        <v>7900</v>
      </c>
      <c r="Y355" s="11">
        <v>36600</v>
      </c>
      <c r="Z355" s="11">
        <v>29368</v>
      </c>
      <c r="AA355" s="11">
        <v>27923</v>
      </c>
      <c r="AB355" s="11">
        <v>34398</v>
      </c>
      <c r="AC355" s="11">
        <v>30764</v>
      </c>
    </row>
    <row r="356" spans="21:29" x14ac:dyDescent="0.25">
      <c r="U356" t="s">
        <v>677</v>
      </c>
      <c r="V356" s="11">
        <v>916260</v>
      </c>
      <c r="W356" s="11">
        <v>1408173</v>
      </c>
      <c r="X356" s="11">
        <v>1351600</v>
      </c>
      <c r="Y356" s="20">
        <f>((AA356-X356)/3)+X356</f>
        <v>1004725</v>
      </c>
      <c r="Z356" s="20">
        <f>((AA356-X356)/3)+Y356</f>
        <v>657850</v>
      </c>
      <c r="AA356" s="11">
        <v>310975</v>
      </c>
      <c r="AB356" s="11">
        <v>296114</v>
      </c>
      <c r="AC356" s="11">
        <v>365755</v>
      </c>
    </row>
    <row r="357" spans="21:29" x14ac:dyDescent="0.25">
      <c r="U357" t="s">
        <v>678</v>
      </c>
      <c r="V357" s="11">
        <v>865414</v>
      </c>
      <c r="W357" s="11">
        <v>1328959</v>
      </c>
      <c r="X357" s="11">
        <v>1807900</v>
      </c>
      <c r="Y357" s="11">
        <v>2120200</v>
      </c>
      <c r="Z357" s="11">
        <v>1497880</v>
      </c>
      <c r="AA357" s="11">
        <v>1544105</v>
      </c>
      <c r="AB357" s="11">
        <v>1041106</v>
      </c>
      <c r="AC357" s="11">
        <v>1019233</v>
      </c>
    </row>
    <row r="358" spans="21:29" x14ac:dyDescent="0.25">
      <c r="U358" t="s">
        <v>679</v>
      </c>
      <c r="V358" s="11">
        <v>0</v>
      </c>
      <c r="W358" s="11">
        <v>0</v>
      </c>
      <c r="X358" s="11">
        <v>0</v>
      </c>
      <c r="Y358" s="11">
        <v>0</v>
      </c>
      <c r="Z358" s="11">
        <v>0</v>
      </c>
      <c r="AA358" s="11">
        <v>11718</v>
      </c>
      <c r="AB358" s="11">
        <v>13514</v>
      </c>
      <c r="AC358" s="11">
        <v>8895</v>
      </c>
    </row>
    <row r="359" spans="21:29" x14ac:dyDescent="0.25">
      <c r="U359" t="s">
        <v>680</v>
      </c>
      <c r="V359" s="11">
        <v>0</v>
      </c>
      <c r="W359" s="11">
        <v>0</v>
      </c>
      <c r="X359" s="11">
        <v>0</v>
      </c>
      <c r="Y359" s="11">
        <v>136400</v>
      </c>
      <c r="Z359" s="11">
        <v>380394</v>
      </c>
      <c r="AA359" s="11">
        <v>363023</v>
      </c>
      <c r="AB359" s="11">
        <v>198828</v>
      </c>
      <c r="AC359" s="11">
        <v>168348</v>
      </c>
    </row>
    <row r="360" spans="21:29" x14ac:dyDescent="0.25">
      <c r="U360" t="s">
        <v>681</v>
      </c>
      <c r="V360" s="11">
        <v>0</v>
      </c>
      <c r="W360" s="11">
        <v>0</v>
      </c>
      <c r="X360" s="11">
        <v>0</v>
      </c>
      <c r="Y360" s="11">
        <v>0</v>
      </c>
      <c r="Z360" s="11">
        <v>0</v>
      </c>
      <c r="AA360" s="11">
        <v>32781</v>
      </c>
      <c r="AB360" s="11">
        <v>19529</v>
      </c>
      <c r="AC360" s="11">
        <v>14956</v>
      </c>
    </row>
    <row r="361" spans="21:29" x14ac:dyDescent="0.25">
      <c r="U361" t="s">
        <v>682</v>
      </c>
      <c r="V361" s="11">
        <v>0</v>
      </c>
      <c r="W361" s="11">
        <v>0</v>
      </c>
      <c r="X361" s="11">
        <v>0</v>
      </c>
      <c r="Y361" s="11">
        <v>25200</v>
      </c>
      <c r="Z361" s="11">
        <v>43192</v>
      </c>
      <c r="AA361" s="11">
        <v>33413</v>
      </c>
      <c r="AB361" s="11">
        <v>36036</v>
      </c>
      <c r="AC361" s="11">
        <v>36647</v>
      </c>
    </row>
    <row r="362" spans="21:29" x14ac:dyDescent="0.25">
      <c r="U362" t="s">
        <v>683</v>
      </c>
      <c r="V362" s="11">
        <v>0</v>
      </c>
      <c r="W362" s="11">
        <v>951443</v>
      </c>
      <c r="X362" s="11">
        <v>1431100</v>
      </c>
      <c r="Y362" s="11">
        <v>2121800</v>
      </c>
      <c r="Z362" s="11">
        <v>1959763</v>
      </c>
      <c r="AA362" s="11">
        <v>1636177</v>
      </c>
      <c r="AB362" s="11">
        <v>1248455</v>
      </c>
      <c r="AC362" s="11">
        <v>1338170</v>
      </c>
    </row>
    <row r="363" spans="21:29" x14ac:dyDescent="0.25">
      <c r="U363" t="s">
        <v>684</v>
      </c>
      <c r="V363" s="11">
        <v>121809</v>
      </c>
      <c r="W363" s="11">
        <v>137694</v>
      </c>
      <c r="X363" s="11">
        <v>147300</v>
      </c>
      <c r="Y363" s="11">
        <v>150300</v>
      </c>
      <c r="Z363" s="11">
        <v>196206</v>
      </c>
      <c r="AA363" s="11">
        <v>225037</v>
      </c>
      <c r="AB363" s="11">
        <v>237010</v>
      </c>
      <c r="AC363" s="11">
        <v>295402</v>
      </c>
    </row>
    <row r="364" spans="21:29" x14ac:dyDescent="0.25">
      <c r="U364" t="s">
        <v>685</v>
      </c>
      <c r="V364" s="11">
        <v>178909</v>
      </c>
      <c r="W364" s="11">
        <v>209852</v>
      </c>
      <c r="X364" s="11">
        <v>335500</v>
      </c>
      <c r="Y364" s="11">
        <v>341800</v>
      </c>
      <c r="Z364" s="11">
        <v>324162</v>
      </c>
      <c r="AA364" s="11">
        <v>368473</v>
      </c>
      <c r="AB364" s="11">
        <v>333618</v>
      </c>
      <c r="AC364" s="11">
        <v>328831</v>
      </c>
    </row>
    <row r="365" spans="21:29" x14ac:dyDescent="0.25">
      <c r="U365" t="s">
        <v>686</v>
      </c>
      <c r="V365" s="11">
        <v>0</v>
      </c>
      <c r="W365" s="11">
        <v>0</v>
      </c>
      <c r="X365" s="11">
        <v>0</v>
      </c>
      <c r="Y365" s="11">
        <v>7400</v>
      </c>
      <c r="Z365" s="11">
        <v>5424</v>
      </c>
      <c r="AA365" s="11">
        <v>10679</v>
      </c>
      <c r="AB365" s="11">
        <v>12397</v>
      </c>
      <c r="AC365" s="11">
        <v>11456</v>
      </c>
    </row>
    <row r="366" spans="21:29" x14ac:dyDescent="0.25">
      <c r="U366" t="s">
        <v>687</v>
      </c>
      <c r="V366" s="11">
        <v>0</v>
      </c>
      <c r="W366" s="11">
        <v>0</v>
      </c>
      <c r="X366" s="11">
        <v>0</v>
      </c>
      <c r="Y366" s="11">
        <v>35000</v>
      </c>
      <c r="Z366" s="11">
        <v>66051</v>
      </c>
      <c r="AA366" s="11">
        <v>105557</v>
      </c>
      <c r="AB366" s="11">
        <v>111433</v>
      </c>
      <c r="AC366" s="11">
        <v>118230</v>
      </c>
    </row>
    <row r="367" spans="21:29" x14ac:dyDescent="0.25">
      <c r="U367" t="s">
        <v>688</v>
      </c>
      <c r="V367" s="11">
        <v>0</v>
      </c>
      <c r="W367" s="11">
        <v>0</v>
      </c>
      <c r="X367" s="11">
        <v>0</v>
      </c>
      <c r="Y367" s="11">
        <v>0</v>
      </c>
      <c r="Z367" s="11">
        <v>0</v>
      </c>
      <c r="AA367" s="11">
        <v>11476</v>
      </c>
      <c r="AB367" s="11">
        <v>14356</v>
      </c>
      <c r="AC367" s="11">
        <v>12376</v>
      </c>
    </row>
    <row r="368" spans="21:29" x14ac:dyDescent="0.25">
      <c r="U368" t="s">
        <v>689</v>
      </c>
      <c r="V368" s="11">
        <v>0</v>
      </c>
      <c r="W368" s="11">
        <v>0</v>
      </c>
      <c r="X368" s="11">
        <v>0</v>
      </c>
      <c r="Y368" s="11">
        <v>0</v>
      </c>
      <c r="Z368" s="11">
        <v>0</v>
      </c>
      <c r="AA368" s="11">
        <v>0</v>
      </c>
      <c r="AB368" s="11">
        <v>104554</v>
      </c>
      <c r="AC368" s="11">
        <v>159450</v>
      </c>
    </row>
    <row r="369" spans="21:29" x14ac:dyDescent="0.25">
      <c r="U369" t="s">
        <v>690</v>
      </c>
      <c r="V369" s="11">
        <v>0</v>
      </c>
      <c r="W369" s="11">
        <v>0</v>
      </c>
      <c r="X369" s="11">
        <v>3800</v>
      </c>
      <c r="Y369" s="11">
        <v>11700</v>
      </c>
      <c r="Z369" s="11">
        <v>4911</v>
      </c>
      <c r="AA369" s="11">
        <v>47901</v>
      </c>
      <c r="AB369" s="11">
        <v>83102</v>
      </c>
      <c r="AC369" s="11">
        <v>106937</v>
      </c>
    </row>
    <row r="370" spans="21:29" x14ac:dyDescent="0.25">
      <c r="U370" t="s">
        <v>691</v>
      </c>
      <c r="V370" s="11">
        <v>0</v>
      </c>
      <c r="W370" s="11">
        <v>0</v>
      </c>
      <c r="X370" s="11">
        <v>0</v>
      </c>
      <c r="Y370" s="11">
        <v>0</v>
      </c>
      <c r="Z370" s="11">
        <v>0</v>
      </c>
      <c r="AA370" s="11">
        <v>17563</v>
      </c>
      <c r="AB370" s="11">
        <v>14395</v>
      </c>
      <c r="AC370" s="11">
        <v>15931</v>
      </c>
    </row>
    <row r="371" spans="21:29" x14ac:dyDescent="0.25">
      <c r="U371" t="s">
        <v>692</v>
      </c>
      <c r="V371" s="11">
        <v>64344</v>
      </c>
      <c r="W371" s="11">
        <v>41934</v>
      </c>
      <c r="X371" s="11">
        <v>20000</v>
      </c>
      <c r="Y371" s="11">
        <v>17700</v>
      </c>
      <c r="Z371" s="11">
        <v>18634</v>
      </c>
      <c r="AA371" s="11">
        <v>17594</v>
      </c>
      <c r="AB371" s="11">
        <v>9666</v>
      </c>
      <c r="AC371" s="11">
        <v>9250</v>
      </c>
    </row>
    <row r="372" spans="21:29" x14ac:dyDescent="0.25">
      <c r="U372" t="s">
        <v>693</v>
      </c>
      <c r="V372" s="11">
        <v>34684</v>
      </c>
      <c r="W372" s="11">
        <v>34475</v>
      </c>
      <c r="X372" s="11">
        <v>24100</v>
      </c>
      <c r="Y372" s="11">
        <v>23400</v>
      </c>
      <c r="Z372" s="11">
        <v>15629</v>
      </c>
      <c r="AA372" s="11">
        <v>23103</v>
      </c>
      <c r="AB372" s="11">
        <v>10859</v>
      </c>
      <c r="AC372" s="11">
        <v>9732</v>
      </c>
    </row>
    <row r="373" spans="21:29" x14ac:dyDescent="0.25">
      <c r="U373" t="s">
        <v>694</v>
      </c>
      <c r="V373" s="11">
        <v>0</v>
      </c>
      <c r="W373" s="11">
        <v>0</v>
      </c>
      <c r="X373" s="11">
        <v>205200</v>
      </c>
      <c r="Y373" s="11">
        <v>215400</v>
      </c>
      <c r="Z373" s="11">
        <v>125209</v>
      </c>
      <c r="AA373" s="11">
        <v>180374</v>
      </c>
      <c r="AB373" s="11">
        <v>119190</v>
      </c>
      <c r="AC373" s="11">
        <v>185020</v>
      </c>
    </row>
    <row r="374" spans="21:29" x14ac:dyDescent="0.25">
      <c r="U374" t="s">
        <v>695</v>
      </c>
      <c r="V374" s="11">
        <v>0</v>
      </c>
      <c r="W374" s="11">
        <v>0</v>
      </c>
      <c r="X374" s="11">
        <v>94300</v>
      </c>
      <c r="Y374" s="11">
        <v>78700</v>
      </c>
      <c r="Z374" s="11">
        <v>27110</v>
      </c>
      <c r="AA374" s="11">
        <v>14468</v>
      </c>
      <c r="AB374" s="11">
        <v>6365</v>
      </c>
      <c r="AC374" s="11">
        <v>0</v>
      </c>
    </row>
    <row r="375" spans="21:29" x14ac:dyDescent="0.25">
      <c r="U375" t="s">
        <v>696</v>
      </c>
      <c r="V375" s="11">
        <v>177400</v>
      </c>
      <c r="W375" s="11">
        <v>186203</v>
      </c>
      <c r="X375" s="11">
        <v>319900</v>
      </c>
      <c r="Y375" s="11">
        <v>408700</v>
      </c>
      <c r="Z375" s="11">
        <v>232616</v>
      </c>
      <c r="AA375" s="11">
        <v>106131</v>
      </c>
      <c r="AB375" s="11">
        <v>63493</v>
      </c>
      <c r="AC375" s="11">
        <v>0</v>
      </c>
    </row>
    <row r="376" spans="21:29" x14ac:dyDescent="0.25">
      <c r="U376" t="s">
        <v>697</v>
      </c>
      <c r="V376" s="11">
        <v>25351</v>
      </c>
      <c r="W376" s="11">
        <v>41140</v>
      </c>
      <c r="X376" s="11">
        <v>344900</v>
      </c>
      <c r="Y376" s="11">
        <v>192800</v>
      </c>
      <c r="Z376" s="11">
        <v>72308</v>
      </c>
      <c r="AA376" s="11">
        <v>24387</v>
      </c>
      <c r="AB376" s="11">
        <v>14401</v>
      </c>
      <c r="AC376" s="11">
        <v>0</v>
      </c>
    </row>
    <row r="377" spans="21:29" x14ac:dyDescent="0.25">
      <c r="U377" t="s">
        <v>698</v>
      </c>
      <c r="V377" s="11">
        <v>552350</v>
      </c>
      <c r="W377" s="11">
        <v>598347</v>
      </c>
      <c r="X377" s="11">
        <v>441400</v>
      </c>
      <c r="Y377" s="11">
        <v>603300</v>
      </c>
      <c r="Z377" s="11">
        <v>643652</v>
      </c>
      <c r="AA377" s="11">
        <v>580563</v>
      </c>
      <c r="AB377" s="11">
        <v>421726</v>
      </c>
      <c r="AC377" s="11">
        <v>411788</v>
      </c>
    </row>
    <row r="378" spans="21:29" x14ac:dyDescent="0.25">
      <c r="U378" t="s">
        <v>699</v>
      </c>
      <c r="V378" s="11">
        <v>0</v>
      </c>
      <c r="W378" s="11">
        <v>0</v>
      </c>
      <c r="X378" s="11">
        <v>0</v>
      </c>
      <c r="Y378" s="11">
        <v>0</v>
      </c>
      <c r="Z378" s="11">
        <v>0</v>
      </c>
      <c r="AA378" s="11">
        <v>46861</v>
      </c>
      <c r="AB378" s="11">
        <v>28159</v>
      </c>
      <c r="AC378" s="11">
        <v>26612</v>
      </c>
    </row>
    <row r="379" spans="21:29" x14ac:dyDescent="0.25">
      <c r="U379" t="s">
        <v>700</v>
      </c>
      <c r="V379" s="11">
        <v>55233</v>
      </c>
      <c r="W379" s="11">
        <v>48707</v>
      </c>
      <c r="X379" s="11">
        <v>47000</v>
      </c>
      <c r="Y379" s="20">
        <f>((AA379-X379)/3)+X379</f>
        <v>38286.333333333336</v>
      </c>
      <c r="Z379" s="20">
        <f>((AA379-X379)/3)+Y379</f>
        <v>29572.666666666672</v>
      </c>
      <c r="AA379" s="11">
        <v>20859</v>
      </c>
      <c r="AB379" s="11">
        <v>8195</v>
      </c>
      <c r="AC379" s="11">
        <v>0</v>
      </c>
    </row>
    <row r="380" spans="21:29" x14ac:dyDescent="0.25">
      <c r="U380" t="s">
        <v>701</v>
      </c>
      <c r="V380" s="11">
        <v>62588</v>
      </c>
      <c r="W380" s="11">
        <v>64955</v>
      </c>
      <c r="X380" s="11">
        <v>65600</v>
      </c>
      <c r="Y380" s="11">
        <v>189600</v>
      </c>
      <c r="Z380" s="11">
        <v>99349</v>
      </c>
      <c r="AA380" s="11">
        <v>124712</v>
      </c>
      <c r="AB380" s="11">
        <v>56339</v>
      </c>
      <c r="AC380" s="11">
        <v>59372</v>
      </c>
    </row>
    <row r="381" spans="21:29" x14ac:dyDescent="0.25">
      <c r="U381" t="s">
        <v>702</v>
      </c>
      <c r="V381" s="11">
        <v>163760</v>
      </c>
      <c r="W381" s="11">
        <v>208005</v>
      </c>
      <c r="X381" s="11">
        <v>228000</v>
      </c>
      <c r="Y381" s="11">
        <v>221700</v>
      </c>
      <c r="Z381" s="11">
        <v>171753</v>
      </c>
      <c r="AA381" s="11">
        <v>141880</v>
      </c>
      <c r="AB381" s="11">
        <v>78481</v>
      </c>
      <c r="AC381" s="11">
        <v>69630</v>
      </c>
    </row>
    <row r="382" spans="21:29" x14ac:dyDescent="0.25">
      <c r="U382" t="s">
        <v>703</v>
      </c>
      <c r="V382" s="11">
        <v>294999</v>
      </c>
      <c r="W382" s="11">
        <v>428375</v>
      </c>
      <c r="X382" s="11">
        <v>692600</v>
      </c>
      <c r="Y382" s="11">
        <v>932400</v>
      </c>
      <c r="Z382" s="11">
        <v>779888</v>
      </c>
      <c r="AA382" s="11">
        <v>792246</v>
      </c>
      <c r="AB382" s="11">
        <v>725907</v>
      </c>
      <c r="AC382" s="11">
        <v>763542</v>
      </c>
    </row>
    <row r="383" spans="21:29" x14ac:dyDescent="0.25">
      <c r="U383" t="s">
        <v>704</v>
      </c>
      <c r="V383" s="11">
        <v>17817</v>
      </c>
      <c r="W383" s="11">
        <v>22317</v>
      </c>
      <c r="X383" s="11">
        <v>32300</v>
      </c>
      <c r="Y383" s="11">
        <v>28500</v>
      </c>
      <c r="Z383" s="11">
        <v>20486</v>
      </c>
      <c r="AA383" s="11">
        <v>13657</v>
      </c>
      <c r="AB383" s="11">
        <v>9790</v>
      </c>
      <c r="AC383" s="11">
        <v>0</v>
      </c>
    </row>
    <row r="384" spans="21:29" x14ac:dyDescent="0.25">
      <c r="U384" t="s">
        <v>705</v>
      </c>
      <c r="V384" s="11">
        <v>0</v>
      </c>
      <c r="W384" s="11">
        <v>0</v>
      </c>
      <c r="X384" s="11">
        <v>0</v>
      </c>
      <c r="Y384" s="11">
        <v>48600</v>
      </c>
      <c r="Z384" s="11">
        <v>41163</v>
      </c>
      <c r="AA384" s="11">
        <v>28780</v>
      </c>
      <c r="AB384" s="11">
        <v>20981</v>
      </c>
      <c r="AC384" s="11">
        <v>0</v>
      </c>
    </row>
    <row r="385" spans="21:29" x14ac:dyDescent="0.25">
      <c r="U385" t="s">
        <v>706</v>
      </c>
      <c r="V385" s="11">
        <v>0</v>
      </c>
      <c r="W385" s="11">
        <v>0</v>
      </c>
      <c r="X385" s="11">
        <v>0</v>
      </c>
      <c r="Y385" s="11">
        <v>0</v>
      </c>
      <c r="Z385" s="11">
        <v>0</v>
      </c>
      <c r="AA385" s="11">
        <v>15560</v>
      </c>
      <c r="AB385" s="11">
        <v>9070</v>
      </c>
      <c r="AC385" s="11">
        <v>0</v>
      </c>
    </row>
    <row r="386" spans="21:29" x14ac:dyDescent="0.25">
      <c r="U386" t="s">
        <v>707</v>
      </c>
      <c r="V386" s="11">
        <v>0</v>
      </c>
      <c r="W386" s="11">
        <v>0</v>
      </c>
      <c r="X386" s="11">
        <v>91600</v>
      </c>
      <c r="Y386" s="11">
        <v>182800</v>
      </c>
      <c r="Z386" s="11">
        <v>146571</v>
      </c>
      <c r="AA386" s="11">
        <v>765310</v>
      </c>
      <c r="AB386" s="11">
        <v>477460</v>
      </c>
      <c r="AC386" s="11">
        <v>520702</v>
      </c>
    </row>
    <row r="387" spans="21:29" x14ac:dyDescent="0.25">
      <c r="U387" t="s">
        <v>708</v>
      </c>
      <c r="V387" s="11">
        <v>114418</v>
      </c>
      <c r="W387" s="11">
        <v>136198</v>
      </c>
      <c r="X387" s="11">
        <v>245300</v>
      </c>
      <c r="Y387" s="11">
        <v>430800</v>
      </c>
      <c r="Z387" s="11">
        <v>497298</v>
      </c>
      <c r="AA387" s="11">
        <v>425110</v>
      </c>
      <c r="AB387" s="11">
        <v>306573</v>
      </c>
      <c r="AC387" s="11">
        <v>248571</v>
      </c>
    </row>
    <row r="388" spans="21:29" x14ac:dyDescent="0.25">
      <c r="U388" t="s">
        <v>709</v>
      </c>
      <c r="V388" s="11">
        <v>186377</v>
      </c>
      <c r="W388" s="11">
        <v>206384</v>
      </c>
      <c r="X388" s="11">
        <v>191400</v>
      </c>
      <c r="Y388" s="11">
        <v>80500</v>
      </c>
      <c r="Z388" s="11">
        <v>84123</v>
      </c>
      <c r="AA388" s="11">
        <v>98206</v>
      </c>
      <c r="AB388" s="11">
        <v>48052</v>
      </c>
      <c r="AC388" s="11">
        <v>31233</v>
      </c>
    </row>
    <row r="389" spans="21:29" x14ac:dyDescent="0.25">
      <c r="U389" t="s">
        <v>710</v>
      </c>
      <c r="V389" s="11">
        <v>529737</v>
      </c>
      <c r="W389" s="11">
        <v>698739</v>
      </c>
      <c r="X389" s="11">
        <v>593300</v>
      </c>
      <c r="Y389" s="11">
        <v>245200</v>
      </c>
      <c r="Z389" s="11">
        <v>283464</v>
      </c>
      <c r="AA389" s="11">
        <v>301062</v>
      </c>
      <c r="AB389" s="11">
        <v>270954</v>
      </c>
      <c r="AC389" s="11">
        <v>253954</v>
      </c>
    </row>
    <row r="390" spans="21:29" x14ac:dyDescent="0.25">
      <c r="U390" t="s">
        <v>711</v>
      </c>
      <c r="V390" s="11">
        <v>0</v>
      </c>
      <c r="W390" s="11">
        <v>0</v>
      </c>
      <c r="X390" s="11">
        <v>0</v>
      </c>
      <c r="Y390" s="11">
        <v>142900</v>
      </c>
      <c r="Z390" s="11">
        <v>192527</v>
      </c>
      <c r="AA390" s="11">
        <v>135501</v>
      </c>
      <c r="AB390" s="11">
        <v>63938</v>
      </c>
      <c r="AC390" s="11">
        <v>60544</v>
      </c>
    </row>
    <row r="391" spans="21:29" x14ac:dyDescent="0.25">
      <c r="U391" t="s">
        <v>712</v>
      </c>
      <c r="V391" s="11">
        <v>0</v>
      </c>
      <c r="W391" s="11">
        <v>957430</v>
      </c>
      <c r="X391" s="11">
        <v>1420100</v>
      </c>
      <c r="Y391" s="11">
        <v>1256900</v>
      </c>
      <c r="Z391" s="11">
        <v>1008906</v>
      </c>
      <c r="AA391" s="11">
        <v>688644</v>
      </c>
      <c r="AB391" s="11">
        <v>286253</v>
      </c>
      <c r="AC391" s="11">
        <v>257507</v>
      </c>
    </row>
    <row r="392" spans="21:29" x14ac:dyDescent="0.25">
      <c r="U392" t="s">
        <v>713</v>
      </c>
      <c r="V392" s="11">
        <v>0</v>
      </c>
      <c r="W392" s="11">
        <v>0</v>
      </c>
      <c r="X392" s="11">
        <v>45400</v>
      </c>
      <c r="Y392" s="11">
        <v>43000</v>
      </c>
      <c r="Z392" s="11">
        <v>36105</v>
      </c>
      <c r="AA392" s="11">
        <v>24174</v>
      </c>
      <c r="AB392" s="11">
        <v>12805</v>
      </c>
      <c r="AC392" s="11">
        <v>16695</v>
      </c>
    </row>
    <row r="393" spans="21:29" x14ac:dyDescent="0.25">
      <c r="U393" t="s">
        <v>714</v>
      </c>
      <c r="V393" s="11">
        <v>58075</v>
      </c>
      <c r="W393" s="11">
        <v>42125</v>
      </c>
      <c r="X393" s="11">
        <v>94700</v>
      </c>
      <c r="Y393" s="11">
        <v>104100</v>
      </c>
      <c r="Z393" s="11">
        <v>45534</v>
      </c>
      <c r="AA393" s="11">
        <v>13744</v>
      </c>
      <c r="AB393" s="11">
        <v>5395</v>
      </c>
      <c r="AC393" s="11">
        <v>0</v>
      </c>
    </row>
    <row r="394" spans="21:29" x14ac:dyDescent="0.25">
      <c r="U394" t="s">
        <v>715</v>
      </c>
      <c r="V394" s="11">
        <v>258491</v>
      </c>
      <c r="W394" s="11">
        <v>247272</v>
      </c>
      <c r="X394" s="11">
        <v>265500</v>
      </c>
      <c r="Y394" s="11">
        <v>223900</v>
      </c>
      <c r="Z394" s="11">
        <v>212277</v>
      </c>
      <c r="AA394" s="11">
        <v>154268</v>
      </c>
      <c r="AB394" s="11">
        <v>109858</v>
      </c>
      <c r="AC394" s="11">
        <v>97686</v>
      </c>
    </row>
    <row r="395" spans="21:29" x14ac:dyDescent="0.25">
      <c r="U395" t="s">
        <v>716</v>
      </c>
      <c r="V395" s="11">
        <v>0</v>
      </c>
      <c r="W395" s="11">
        <v>0</v>
      </c>
      <c r="X395" s="11">
        <v>0</v>
      </c>
      <c r="Y395" s="11">
        <v>11500</v>
      </c>
      <c r="Z395" s="11">
        <v>9930</v>
      </c>
      <c r="AA395" s="11">
        <v>32776</v>
      </c>
      <c r="AB395" s="11">
        <v>15847</v>
      </c>
      <c r="AC395" s="11">
        <v>13813</v>
      </c>
    </row>
    <row r="396" spans="21:29" x14ac:dyDescent="0.25">
      <c r="U396" t="s">
        <v>717</v>
      </c>
      <c r="V396" s="11">
        <v>109040</v>
      </c>
      <c r="W396" s="11">
        <v>153912</v>
      </c>
      <c r="X396" s="11">
        <v>112200</v>
      </c>
      <c r="Y396" s="11">
        <v>91800</v>
      </c>
      <c r="Z396" s="11">
        <v>75090</v>
      </c>
      <c r="AA396" s="11">
        <v>51463</v>
      </c>
      <c r="AB396" s="11">
        <v>14695</v>
      </c>
      <c r="AC396" s="11">
        <v>10936</v>
      </c>
    </row>
    <row r="397" spans="21:29" x14ac:dyDescent="0.25">
      <c r="U397" t="s">
        <v>718</v>
      </c>
      <c r="V397" s="11">
        <v>83991</v>
      </c>
      <c r="W397" s="11">
        <v>83580</v>
      </c>
      <c r="X397" s="11">
        <v>299500</v>
      </c>
      <c r="Y397" s="11">
        <v>141000</v>
      </c>
      <c r="Z397" s="11">
        <v>89668</v>
      </c>
      <c r="AA397" s="11">
        <v>51852</v>
      </c>
      <c r="AB397" s="11">
        <v>18763</v>
      </c>
      <c r="AC397" s="11">
        <v>16233</v>
      </c>
    </row>
    <row r="398" spans="21:29" x14ac:dyDescent="0.25">
      <c r="U398" t="s">
        <v>719</v>
      </c>
      <c r="V398" s="11">
        <v>67497</v>
      </c>
      <c r="W398" s="11">
        <v>67322</v>
      </c>
      <c r="X398" s="11">
        <v>83500</v>
      </c>
      <c r="Y398" s="11">
        <v>77700</v>
      </c>
      <c r="Z398" s="11">
        <v>90284</v>
      </c>
      <c r="AA398" s="11">
        <v>75288</v>
      </c>
      <c r="AB398" s="11">
        <v>48852</v>
      </c>
      <c r="AC398" s="11">
        <v>40803</v>
      </c>
    </row>
    <row r="399" spans="21:29" x14ac:dyDescent="0.25">
      <c r="U399" t="s">
        <v>720</v>
      </c>
      <c r="V399" s="11">
        <v>33925</v>
      </c>
      <c r="W399" s="11">
        <v>11749</v>
      </c>
      <c r="X399" s="11">
        <v>276100</v>
      </c>
      <c r="Y399" s="11">
        <v>197600</v>
      </c>
      <c r="Z399" s="11">
        <v>131387</v>
      </c>
      <c r="AA399" s="11">
        <v>67088</v>
      </c>
      <c r="AB399" s="11">
        <v>31774</v>
      </c>
      <c r="AC399" s="11">
        <v>23474</v>
      </c>
    </row>
    <row r="400" spans="21:29" x14ac:dyDescent="0.25">
      <c r="U400" t="s">
        <v>721</v>
      </c>
      <c r="V400" s="11">
        <v>72235</v>
      </c>
      <c r="W400" s="11">
        <v>77280</v>
      </c>
      <c r="X400" s="11">
        <v>84700</v>
      </c>
      <c r="Y400" s="11">
        <v>89700</v>
      </c>
      <c r="Z400" s="11">
        <v>82975</v>
      </c>
      <c r="AA400" s="11">
        <v>103495</v>
      </c>
      <c r="AB400" s="11">
        <v>79088</v>
      </c>
      <c r="AC400" s="11">
        <v>60151</v>
      </c>
    </row>
    <row r="401" spans="21:29" x14ac:dyDescent="0.25">
      <c r="U401" t="s">
        <v>722</v>
      </c>
      <c r="V401" s="11">
        <v>0</v>
      </c>
      <c r="W401" s="11">
        <v>0</v>
      </c>
      <c r="X401" s="11">
        <v>26000</v>
      </c>
      <c r="Y401" s="11">
        <v>38200</v>
      </c>
      <c r="Z401" s="11">
        <v>37452</v>
      </c>
      <c r="AA401" s="11">
        <v>34872</v>
      </c>
      <c r="AB401" s="11">
        <v>20291</v>
      </c>
      <c r="AC401" s="11">
        <v>18330</v>
      </c>
    </row>
    <row r="402" spans="21:29" x14ac:dyDescent="0.25">
      <c r="U402" t="s">
        <v>723</v>
      </c>
      <c r="V402" s="11">
        <v>101610</v>
      </c>
      <c r="W402" s="11">
        <v>112252</v>
      </c>
      <c r="X402" s="11">
        <v>124700</v>
      </c>
      <c r="Y402" s="11">
        <v>131300</v>
      </c>
      <c r="Z402" s="11">
        <v>117347</v>
      </c>
      <c r="AA402" s="11">
        <v>85270</v>
      </c>
      <c r="AB402" s="11">
        <v>43221</v>
      </c>
      <c r="AC402" s="11">
        <v>44431</v>
      </c>
    </row>
    <row r="403" spans="21:29" x14ac:dyDescent="0.25">
      <c r="U403" t="s">
        <v>724</v>
      </c>
      <c r="V403" s="11">
        <v>0</v>
      </c>
      <c r="W403" s="11">
        <v>0</v>
      </c>
      <c r="X403" s="11">
        <v>0</v>
      </c>
      <c r="Y403" s="11">
        <v>22100</v>
      </c>
      <c r="Z403" s="11">
        <v>16582</v>
      </c>
      <c r="AA403" s="11">
        <v>61759</v>
      </c>
      <c r="AB403" s="11">
        <v>30549</v>
      </c>
      <c r="AC403" s="11">
        <v>20478</v>
      </c>
    </row>
    <row r="404" spans="21:29" x14ac:dyDescent="0.25">
      <c r="U404" t="s">
        <v>725</v>
      </c>
      <c r="V404" s="11">
        <v>0</v>
      </c>
      <c r="W404" s="11">
        <v>0</v>
      </c>
      <c r="X404" s="11">
        <v>0</v>
      </c>
      <c r="Y404" s="11">
        <v>67300</v>
      </c>
      <c r="Z404" s="11">
        <v>90959</v>
      </c>
      <c r="AA404" s="11">
        <v>49486</v>
      </c>
      <c r="AB404" s="11">
        <v>40533</v>
      </c>
      <c r="AC404" s="11">
        <v>41244</v>
      </c>
    </row>
    <row r="405" spans="21:29" x14ac:dyDescent="0.25">
      <c r="U405" t="s">
        <v>726</v>
      </c>
      <c r="V405" s="11">
        <v>23895</v>
      </c>
      <c r="W405" s="11">
        <v>30882</v>
      </c>
      <c r="X405" s="11">
        <v>21400</v>
      </c>
      <c r="Y405" s="11">
        <v>33800</v>
      </c>
      <c r="Z405" s="11">
        <v>41687</v>
      </c>
      <c r="AA405" s="11">
        <v>47656</v>
      </c>
      <c r="AB405" s="11">
        <v>51517</v>
      </c>
      <c r="AC405" s="11">
        <v>55985</v>
      </c>
    </row>
    <row r="406" spans="21:29" x14ac:dyDescent="0.25">
      <c r="U406" t="s">
        <v>727</v>
      </c>
      <c r="V406" s="11">
        <v>232512</v>
      </c>
      <c r="W406" s="11">
        <v>317288</v>
      </c>
      <c r="X406" s="11">
        <v>207000</v>
      </c>
      <c r="Y406" s="11">
        <v>149900</v>
      </c>
      <c r="Z406" s="11">
        <v>191895</v>
      </c>
      <c r="AA406" s="11">
        <v>119497</v>
      </c>
      <c r="AB406" s="11">
        <v>109404</v>
      </c>
      <c r="AC406" s="11">
        <v>114832</v>
      </c>
    </row>
    <row r="407" spans="21:29" x14ac:dyDescent="0.25">
      <c r="U407" t="s">
        <v>728</v>
      </c>
      <c r="V407" s="11">
        <v>0</v>
      </c>
      <c r="W407" s="11">
        <v>0</v>
      </c>
      <c r="X407" s="11">
        <v>0</v>
      </c>
      <c r="Y407" s="11">
        <v>40600</v>
      </c>
      <c r="Z407" s="11">
        <v>64895</v>
      </c>
      <c r="AA407" s="11">
        <v>79449</v>
      </c>
      <c r="AB407" s="11">
        <v>87322</v>
      </c>
      <c r="AC407" s="11">
        <v>97266</v>
      </c>
    </row>
    <row r="408" spans="21:29" x14ac:dyDescent="0.25">
      <c r="U408" t="s">
        <v>729</v>
      </c>
      <c r="V408" s="11">
        <v>0</v>
      </c>
      <c r="W408" s="11">
        <v>0</v>
      </c>
      <c r="X408" s="11">
        <v>0</v>
      </c>
      <c r="Y408" s="11">
        <v>55800</v>
      </c>
      <c r="Z408" s="11">
        <v>65318</v>
      </c>
      <c r="AA408" s="11">
        <v>50273</v>
      </c>
      <c r="AB408" s="11">
        <v>46656</v>
      </c>
      <c r="AC408" s="11">
        <v>53773</v>
      </c>
    </row>
    <row r="409" spans="21:29" x14ac:dyDescent="0.25">
      <c r="U409" t="s">
        <v>730</v>
      </c>
      <c r="V409" s="11">
        <v>0</v>
      </c>
      <c r="W409" s="11">
        <v>0</v>
      </c>
      <c r="X409" s="11">
        <v>0</v>
      </c>
      <c r="Y409" s="11">
        <v>85400</v>
      </c>
      <c r="Z409" s="11">
        <v>78979</v>
      </c>
      <c r="AA409" s="11">
        <v>84985</v>
      </c>
      <c r="AB409" s="11">
        <v>66764</v>
      </c>
      <c r="AC409" s="11">
        <v>63465</v>
      </c>
    </row>
    <row r="410" spans="21:29" x14ac:dyDescent="0.25">
      <c r="U410" t="s">
        <v>731</v>
      </c>
      <c r="V410" s="11">
        <v>12442</v>
      </c>
      <c r="W410" s="11">
        <v>10846</v>
      </c>
      <c r="X410" s="11">
        <v>94300</v>
      </c>
      <c r="Y410" s="11">
        <v>126400</v>
      </c>
      <c r="Z410" s="11">
        <v>122935</v>
      </c>
      <c r="AA410" s="11">
        <v>136234</v>
      </c>
      <c r="AB410" s="11">
        <v>122129</v>
      </c>
      <c r="AC410" s="11">
        <v>108679</v>
      </c>
    </row>
    <row r="411" spans="21:29" x14ac:dyDescent="0.25">
      <c r="U411" t="s">
        <v>732</v>
      </c>
      <c r="V411" s="11">
        <v>0</v>
      </c>
      <c r="W411" s="11">
        <v>0</v>
      </c>
      <c r="X411" s="11">
        <v>236400</v>
      </c>
      <c r="Y411" s="11">
        <v>261000</v>
      </c>
      <c r="Z411" s="11">
        <v>237417</v>
      </c>
      <c r="AA411" s="11">
        <v>139632</v>
      </c>
      <c r="AB411" s="11">
        <v>97312</v>
      </c>
      <c r="AC411" s="11">
        <v>91999</v>
      </c>
    </row>
    <row r="412" spans="21:29" x14ac:dyDescent="0.25">
      <c r="U412" t="s">
        <v>733</v>
      </c>
      <c r="V412" s="11">
        <v>0</v>
      </c>
      <c r="W412" s="11">
        <v>0</v>
      </c>
      <c r="X412" s="11">
        <v>0</v>
      </c>
      <c r="Y412" s="11">
        <v>53900</v>
      </c>
      <c r="Z412" s="11">
        <v>63506</v>
      </c>
      <c r="AA412" s="11">
        <v>53752</v>
      </c>
      <c r="AB412" s="11">
        <v>41199</v>
      </c>
      <c r="AC412" s="11">
        <v>32267</v>
      </c>
    </row>
    <row r="413" spans="21:29" x14ac:dyDescent="0.25">
      <c r="U413" t="s">
        <v>734</v>
      </c>
      <c r="V413" s="11">
        <v>214138</v>
      </c>
      <c r="W413" s="11">
        <v>187598</v>
      </c>
      <c r="X413" s="11">
        <v>201200</v>
      </c>
      <c r="Y413" s="11">
        <v>178400</v>
      </c>
      <c r="Z413" s="11">
        <v>112325</v>
      </c>
      <c r="AA413" s="11">
        <v>27055</v>
      </c>
      <c r="AB413" s="11">
        <v>16434</v>
      </c>
      <c r="AC413" s="11">
        <v>16746</v>
      </c>
    </row>
    <row r="414" spans="21:29" x14ac:dyDescent="0.25">
      <c r="U414" t="s">
        <v>735</v>
      </c>
      <c r="V414" s="11">
        <v>104162</v>
      </c>
      <c r="W414" s="11">
        <v>909055</v>
      </c>
      <c r="X414" s="11">
        <v>1280500</v>
      </c>
      <c r="Y414" s="11">
        <v>1242500</v>
      </c>
      <c r="Z414" s="11">
        <v>1198383</v>
      </c>
      <c r="AA414" s="11">
        <v>1166091</v>
      </c>
      <c r="AB414" s="11">
        <v>967177</v>
      </c>
      <c r="AC414" s="11">
        <v>999167</v>
      </c>
    </row>
    <row r="415" spans="21:29" x14ac:dyDescent="0.25">
      <c r="U415" t="s">
        <v>736</v>
      </c>
      <c r="V415" s="11">
        <v>51930</v>
      </c>
      <c r="W415" s="11">
        <v>44320</v>
      </c>
      <c r="X415" s="11">
        <v>46800</v>
      </c>
      <c r="Y415" s="11">
        <v>49700</v>
      </c>
      <c r="Z415" s="11">
        <v>78951</v>
      </c>
      <c r="AA415" s="11">
        <v>62997</v>
      </c>
      <c r="AB415" s="11">
        <v>45827</v>
      </c>
      <c r="AC415" s="11">
        <v>53636</v>
      </c>
    </row>
    <row r="416" spans="21:29" x14ac:dyDescent="0.25">
      <c r="U416" t="s">
        <v>737</v>
      </c>
      <c r="V416" s="11">
        <v>0</v>
      </c>
      <c r="W416" s="11">
        <v>0</v>
      </c>
      <c r="X416" s="11">
        <v>32000</v>
      </c>
      <c r="Y416" s="11">
        <v>58100</v>
      </c>
      <c r="Z416" s="11">
        <v>67301</v>
      </c>
      <c r="AA416" s="11">
        <v>111780</v>
      </c>
      <c r="AB416" s="11">
        <v>103480</v>
      </c>
      <c r="AC416" s="11">
        <v>105720</v>
      </c>
    </row>
    <row r="417" spans="21:29" x14ac:dyDescent="0.25">
      <c r="U417" t="s">
        <v>738</v>
      </c>
      <c r="V417" s="11">
        <v>0</v>
      </c>
      <c r="W417" s="11">
        <v>815116</v>
      </c>
      <c r="X417" s="11">
        <v>971200</v>
      </c>
      <c r="Y417" s="11">
        <v>160200</v>
      </c>
      <c r="Z417" s="11">
        <v>366189</v>
      </c>
      <c r="AA417" s="11">
        <v>409045</v>
      </c>
      <c r="AB417" s="11">
        <v>365579</v>
      </c>
      <c r="AC417" s="11">
        <v>353496</v>
      </c>
    </row>
    <row r="418" spans="21:29" x14ac:dyDescent="0.25">
      <c r="U418" t="s">
        <v>739</v>
      </c>
      <c r="V418" s="11">
        <v>185714</v>
      </c>
      <c r="W418" s="11">
        <v>202503</v>
      </c>
      <c r="X418" s="11">
        <v>177500</v>
      </c>
      <c r="Y418" s="11">
        <v>194800</v>
      </c>
      <c r="Z418" s="11">
        <v>152389</v>
      </c>
      <c r="AA418" s="11">
        <v>212111</v>
      </c>
      <c r="AB418" s="11">
        <v>185361</v>
      </c>
      <c r="AC418" s="11">
        <v>184417</v>
      </c>
    </row>
    <row r="419" spans="21:29" x14ac:dyDescent="0.25">
      <c r="U419" t="s">
        <v>740</v>
      </c>
      <c r="V419" s="11">
        <v>34475</v>
      </c>
      <c r="W419" s="11">
        <v>58481</v>
      </c>
      <c r="X419" s="11">
        <v>91100</v>
      </c>
      <c r="Y419" s="11">
        <v>112200</v>
      </c>
      <c r="Z419" s="11">
        <v>126976</v>
      </c>
      <c r="AA419" s="11">
        <v>110900</v>
      </c>
      <c r="AB419" s="11">
        <v>69731</v>
      </c>
      <c r="AC419" s="11">
        <v>37701</v>
      </c>
    </row>
    <row r="420" spans="21:29" x14ac:dyDescent="0.25">
      <c r="U420" t="s">
        <v>741</v>
      </c>
      <c r="V420" s="11">
        <v>0</v>
      </c>
      <c r="W420" s="11">
        <v>0</v>
      </c>
      <c r="X420" s="11">
        <v>0</v>
      </c>
      <c r="Y420" s="11">
        <v>43900</v>
      </c>
      <c r="Z420" s="11">
        <v>43752</v>
      </c>
      <c r="AA420" s="11">
        <v>24034</v>
      </c>
      <c r="AB420" s="11">
        <v>19642</v>
      </c>
      <c r="AC420" s="11">
        <v>10772</v>
      </c>
    </row>
    <row r="421" spans="21:29" x14ac:dyDescent="0.25">
      <c r="U421" t="s">
        <v>742</v>
      </c>
      <c r="V421" s="11">
        <v>0</v>
      </c>
      <c r="W421" s="11">
        <v>0</v>
      </c>
      <c r="X421" s="11">
        <v>0</v>
      </c>
      <c r="Y421" s="11">
        <v>11000</v>
      </c>
      <c r="Z421" s="11">
        <v>16075</v>
      </c>
      <c r="AA421" s="11">
        <v>23198</v>
      </c>
      <c r="AB421" s="11">
        <v>11016</v>
      </c>
      <c r="AC421" s="11">
        <v>0</v>
      </c>
    </row>
    <row r="422" spans="21:29" x14ac:dyDescent="0.25">
      <c r="U422" t="s">
        <v>743</v>
      </c>
      <c r="V422" s="11">
        <v>42677</v>
      </c>
      <c r="W422" s="11">
        <v>45917</v>
      </c>
      <c r="X422" s="11">
        <v>45900</v>
      </c>
      <c r="Y422" s="11">
        <v>47600</v>
      </c>
      <c r="Z422" s="11">
        <v>72102</v>
      </c>
      <c r="AA422" s="11">
        <v>18034</v>
      </c>
      <c r="AB422" s="11">
        <v>11687</v>
      </c>
      <c r="AC422" s="11">
        <v>12727</v>
      </c>
    </row>
    <row r="423" spans="21:29" x14ac:dyDescent="0.25">
      <c r="U423" t="s">
        <v>744</v>
      </c>
      <c r="V423" s="11">
        <v>0</v>
      </c>
      <c r="W423" s="11">
        <v>0</v>
      </c>
      <c r="X423" s="11">
        <v>30700</v>
      </c>
      <c r="Y423" s="11">
        <v>178700</v>
      </c>
      <c r="Z423" s="11">
        <v>205999</v>
      </c>
      <c r="AA423" s="11">
        <v>48382</v>
      </c>
      <c r="AB423" s="11">
        <v>48530</v>
      </c>
      <c r="AC423" s="11">
        <v>37690</v>
      </c>
    </row>
    <row r="424" spans="21:29" x14ac:dyDescent="0.25">
      <c r="U424" t="s">
        <v>745</v>
      </c>
      <c r="V424" s="11">
        <v>0</v>
      </c>
      <c r="W424" s="11">
        <v>0</v>
      </c>
      <c r="X424" s="11">
        <v>0</v>
      </c>
      <c r="Y424" s="11">
        <v>46900</v>
      </c>
      <c r="Z424" s="11">
        <v>26398</v>
      </c>
      <c r="AA424" s="11">
        <v>53738</v>
      </c>
      <c r="AB424" s="11">
        <v>37623</v>
      </c>
      <c r="AC424" s="11">
        <v>29726</v>
      </c>
    </row>
    <row r="425" spans="21:29" x14ac:dyDescent="0.25">
      <c r="U425" t="s">
        <v>746</v>
      </c>
      <c r="V425" s="11">
        <v>0</v>
      </c>
      <c r="W425" s="11">
        <v>0</v>
      </c>
      <c r="X425" s="11">
        <v>0</v>
      </c>
      <c r="Y425" s="11">
        <v>0</v>
      </c>
      <c r="Z425" s="11">
        <v>0</v>
      </c>
      <c r="AA425" s="11">
        <v>27155</v>
      </c>
      <c r="AB425" s="11">
        <v>18026</v>
      </c>
      <c r="AC425" s="11">
        <v>16887</v>
      </c>
    </row>
    <row r="426" spans="21:29" x14ac:dyDescent="0.25">
      <c r="U426" t="s">
        <v>747</v>
      </c>
      <c r="V426" s="11">
        <v>0</v>
      </c>
      <c r="W426" s="11">
        <v>0</v>
      </c>
      <c r="X426" s="11">
        <v>0</v>
      </c>
      <c r="Y426" s="11">
        <v>144400</v>
      </c>
      <c r="Z426" s="11">
        <v>49511</v>
      </c>
      <c r="AA426" s="11">
        <v>74921</v>
      </c>
      <c r="AB426" s="11">
        <v>85916</v>
      </c>
      <c r="AC426" s="11">
        <v>71120</v>
      </c>
    </row>
    <row r="427" spans="21:29" x14ac:dyDescent="0.25">
      <c r="U427" t="s">
        <v>748</v>
      </c>
      <c r="V427" s="11">
        <v>6802186</v>
      </c>
      <c r="W427" s="11">
        <v>6592934</v>
      </c>
      <c r="X427" s="11">
        <v>4620600</v>
      </c>
      <c r="Y427" s="11">
        <v>2498100</v>
      </c>
      <c r="Z427" s="11">
        <v>1856473</v>
      </c>
      <c r="AA427" s="11">
        <v>1786801</v>
      </c>
      <c r="AB427" s="11">
        <v>1557327</v>
      </c>
      <c r="AC427" s="11">
        <v>1620414</v>
      </c>
    </row>
    <row r="428" spans="21:29" x14ac:dyDescent="0.25">
      <c r="U428" t="s">
        <v>749</v>
      </c>
      <c r="V428" s="11">
        <v>0</v>
      </c>
      <c r="W428" s="11">
        <v>0</v>
      </c>
      <c r="X428" s="11">
        <v>0</v>
      </c>
      <c r="Y428" s="11">
        <v>87400</v>
      </c>
      <c r="Z428" s="11">
        <v>130398</v>
      </c>
      <c r="AA428" s="11">
        <v>281295</v>
      </c>
      <c r="AB428" s="11">
        <v>255742</v>
      </c>
      <c r="AC428" s="11">
        <v>253759</v>
      </c>
    </row>
    <row r="429" spans="21:29" x14ac:dyDescent="0.25">
      <c r="U429" t="s">
        <v>750</v>
      </c>
      <c r="V429" s="11">
        <v>16988</v>
      </c>
      <c r="W429" s="11">
        <v>31268</v>
      </c>
      <c r="X429" s="11">
        <v>57100</v>
      </c>
      <c r="Y429" s="11">
        <v>85700</v>
      </c>
      <c r="Z429" s="11">
        <v>122021</v>
      </c>
      <c r="AA429" s="11">
        <v>134051</v>
      </c>
      <c r="AB429" s="11">
        <v>143344</v>
      </c>
      <c r="AC429" s="11">
        <v>166495</v>
      </c>
    </row>
    <row r="430" spans="21:29" x14ac:dyDescent="0.25">
      <c r="U430" t="s">
        <v>751</v>
      </c>
      <c r="V430" s="11">
        <v>0</v>
      </c>
      <c r="W430" s="11">
        <v>0</v>
      </c>
      <c r="X430" s="11">
        <v>27500</v>
      </c>
      <c r="Y430" s="11">
        <v>44300</v>
      </c>
      <c r="Z430" s="11">
        <v>52850</v>
      </c>
      <c r="AA430" s="11">
        <v>37881</v>
      </c>
      <c r="AB430" s="11">
        <v>40095</v>
      </c>
      <c r="AC430" s="11">
        <v>51179</v>
      </c>
    </row>
    <row r="431" spans="21:29" x14ac:dyDescent="0.25">
      <c r="U431" t="s">
        <v>752</v>
      </c>
      <c r="V431" s="11">
        <v>0</v>
      </c>
      <c r="W431" s="11">
        <v>0</v>
      </c>
      <c r="X431" s="11">
        <v>48200</v>
      </c>
      <c r="Y431" s="11">
        <v>73800</v>
      </c>
      <c r="Z431" s="11">
        <v>120151</v>
      </c>
      <c r="AA431" s="11">
        <v>154646</v>
      </c>
      <c r="AB431" s="11">
        <v>148111</v>
      </c>
      <c r="AC431" s="11">
        <v>160547</v>
      </c>
    </row>
    <row r="432" spans="21:29" x14ac:dyDescent="0.25">
      <c r="U432" t="s">
        <v>753</v>
      </c>
      <c r="V432" s="11">
        <v>162062</v>
      </c>
      <c r="W432" s="11">
        <v>204801</v>
      </c>
      <c r="X432" s="11">
        <v>278500</v>
      </c>
      <c r="Y432" s="11">
        <v>450100</v>
      </c>
      <c r="Z432" s="11">
        <v>522900</v>
      </c>
      <c r="AA432" s="11">
        <v>619883</v>
      </c>
      <c r="AB432" s="11">
        <v>760897</v>
      </c>
      <c r="AC432" s="11">
        <v>788980</v>
      </c>
    </row>
    <row r="433" spans="21:29" x14ac:dyDescent="0.25">
      <c r="U433" t="s">
        <v>754</v>
      </c>
      <c r="V433" s="11">
        <v>1704613</v>
      </c>
      <c r="W433" s="11">
        <v>2366257</v>
      </c>
      <c r="X433" s="11">
        <v>2381600</v>
      </c>
      <c r="Y433" s="11">
        <v>3014200</v>
      </c>
      <c r="Z433" s="11">
        <v>3557052</v>
      </c>
      <c r="AA433" s="11">
        <v>3918806</v>
      </c>
      <c r="AB433" s="11">
        <v>3814511</v>
      </c>
      <c r="AC433" s="11">
        <v>4257191</v>
      </c>
    </row>
    <row r="434" spans="21:29" x14ac:dyDescent="0.25">
      <c r="U434" t="s">
        <v>755</v>
      </c>
      <c r="V434" s="11">
        <v>214959</v>
      </c>
      <c r="W434" s="11">
        <v>190053</v>
      </c>
      <c r="X434" s="11">
        <v>194700</v>
      </c>
      <c r="Y434" s="11">
        <v>227700</v>
      </c>
      <c r="Z434" s="11">
        <v>250803</v>
      </c>
      <c r="AA434" s="11">
        <v>302267</v>
      </c>
      <c r="AB434" s="11">
        <v>437404</v>
      </c>
      <c r="AC434" s="11">
        <v>526187</v>
      </c>
    </row>
    <row r="435" spans="21:29" x14ac:dyDescent="0.25">
      <c r="U435" t="s">
        <v>756</v>
      </c>
      <c r="V435" s="11">
        <v>0</v>
      </c>
      <c r="W435" s="11">
        <v>0</v>
      </c>
      <c r="X435" s="11">
        <v>0</v>
      </c>
      <c r="Y435" s="11">
        <v>5700</v>
      </c>
      <c r="Z435" s="11">
        <v>6211</v>
      </c>
      <c r="AA435" s="11">
        <v>27645</v>
      </c>
      <c r="AB435" s="11">
        <v>88953</v>
      </c>
      <c r="AC435" s="11">
        <v>77832</v>
      </c>
    </row>
    <row r="436" spans="21:29" x14ac:dyDescent="0.25">
      <c r="U436" t="s">
        <v>757</v>
      </c>
      <c r="V436" s="11">
        <v>140704</v>
      </c>
      <c r="W436" s="11">
        <v>119745</v>
      </c>
      <c r="X436" s="11">
        <v>78000</v>
      </c>
      <c r="Y436" s="11">
        <v>85800</v>
      </c>
      <c r="Z436" s="11">
        <v>57702</v>
      </c>
      <c r="AA436" s="11">
        <v>61732</v>
      </c>
      <c r="AB436" s="11">
        <v>59808</v>
      </c>
      <c r="AC436" s="11">
        <v>51244</v>
      </c>
    </row>
    <row r="437" spans="21:29" x14ac:dyDescent="0.25">
      <c r="U437" t="s">
        <v>758</v>
      </c>
      <c r="V437" s="11">
        <v>149057</v>
      </c>
      <c r="W437" s="11">
        <v>136936</v>
      </c>
      <c r="X437" s="11">
        <v>121700</v>
      </c>
      <c r="Y437" s="11">
        <v>91600</v>
      </c>
      <c r="Z437" s="11">
        <v>40338</v>
      </c>
      <c r="AA437" s="11">
        <v>11254</v>
      </c>
      <c r="AB437" s="11">
        <v>7913</v>
      </c>
      <c r="AC437" s="11">
        <v>0</v>
      </c>
    </row>
    <row r="438" spans="21:29" x14ac:dyDescent="0.25">
      <c r="U438" t="s">
        <v>759</v>
      </c>
      <c r="V438" s="11">
        <v>69223</v>
      </c>
      <c r="W438" s="11">
        <v>69747</v>
      </c>
      <c r="X438" s="11">
        <v>49300</v>
      </c>
      <c r="Y438" s="11">
        <v>59000</v>
      </c>
      <c r="Z438" s="11">
        <v>46355</v>
      </c>
      <c r="AA438" s="11">
        <v>53942</v>
      </c>
      <c r="AB438" s="11">
        <v>49768</v>
      </c>
      <c r="AC438" s="11">
        <v>66109</v>
      </c>
    </row>
    <row r="439" spans="21:29" x14ac:dyDescent="0.25">
      <c r="U439" t="s">
        <v>760</v>
      </c>
      <c r="V439" s="11">
        <v>25999</v>
      </c>
      <c r="W439" s="11">
        <v>9767</v>
      </c>
      <c r="X439" s="11">
        <v>13000</v>
      </c>
      <c r="Y439" s="11">
        <v>11500</v>
      </c>
      <c r="Z439" s="11">
        <v>7070</v>
      </c>
      <c r="AA439" s="11">
        <v>12816</v>
      </c>
      <c r="AB439" s="11">
        <v>13697</v>
      </c>
      <c r="AC439" s="11">
        <v>24587</v>
      </c>
    </row>
    <row r="440" spans="21:29" x14ac:dyDescent="0.25">
      <c r="U440" t="s">
        <v>761</v>
      </c>
      <c r="V440" s="11">
        <v>59708</v>
      </c>
      <c r="W440" s="11">
        <v>49599</v>
      </c>
      <c r="X440" s="11">
        <v>46300</v>
      </c>
      <c r="Y440" s="11">
        <v>51700</v>
      </c>
      <c r="Z440" s="11">
        <v>41237</v>
      </c>
      <c r="AA440" s="11">
        <v>37992</v>
      </c>
      <c r="AB440" s="11">
        <v>38349</v>
      </c>
      <c r="AC440" s="11">
        <v>44705</v>
      </c>
    </row>
    <row r="441" spans="21:29" x14ac:dyDescent="0.25">
      <c r="U441" t="s">
        <v>762</v>
      </c>
      <c r="V441" s="11">
        <v>51423</v>
      </c>
      <c r="W441" s="11">
        <v>45317</v>
      </c>
      <c r="X441" s="11">
        <v>32500</v>
      </c>
      <c r="Y441" s="11">
        <v>39900</v>
      </c>
      <c r="Z441" s="11">
        <v>43195</v>
      </c>
      <c r="AA441" s="11">
        <v>46759</v>
      </c>
      <c r="AB441" s="11">
        <v>49968</v>
      </c>
      <c r="AC441" s="11">
        <v>60029</v>
      </c>
    </row>
    <row r="442" spans="21:29" x14ac:dyDescent="0.25">
      <c r="U442" t="s">
        <v>763</v>
      </c>
      <c r="V442" s="11">
        <v>0</v>
      </c>
      <c r="W442" s="11">
        <v>0</v>
      </c>
      <c r="X442" s="11">
        <v>43500</v>
      </c>
      <c r="Y442" s="11">
        <v>52300</v>
      </c>
      <c r="Z442" s="11">
        <v>60838</v>
      </c>
      <c r="AA442" s="11">
        <v>85578</v>
      </c>
      <c r="AB442" s="11">
        <v>107390</v>
      </c>
      <c r="AC442" s="11">
        <v>111633</v>
      </c>
    </row>
    <row r="443" spans="21:29" x14ac:dyDescent="0.25">
      <c r="U443" t="s">
        <v>764</v>
      </c>
      <c r="V443" s="11">
        <v>264355</v>
      </c>
      <c r="W443" s="11">
        <v>445815</v>
      </c>
      <c r="X443" s="11">
        <v>595200</v>
      </c>
      <c r="Y443" s="20">
        <f>((AA443-X443)/3)+X443</f>
        <v>453334.66666666663</v>
      </c>
      <c r="Z443" s="20">
        <f>((AA443-X443)/3)+Y443</f>
        <v>311469.33333333326</v>
      </c>
      <c r="AA443" s="11">
        <v>169604</v>
      </c>
      <c r="AB443" s="11">
        <v>166406</v>
      </c>
      <c r="AC443" s="11">
        <v>127460</v>
      </c>
    </row>
    <row r="444" spans="21:29" x14ac:dyDescent="0.25">
      <c r="U444" t="s">
        <v>765</v>
      </c>
      <c r="V444" s="11">
        <v>0</v>
      </c>
      <c r="W444" s="11">
        <v>0</v>
      </c>
      <c r="X444" s="11">
        <v>0</v>
      </c>
      <c r="Y444" s="11">
        <v>0</v>
      </c>
      <c r="Z444" s="11">
        <v>0</v>
      </c>
      <c r="AA444" s="11">
        <v>41763</v>
      </c>
      <c r="AB444" s="11">
        <v>59967</v>
      </c>
      <c r="AC444" s="11">
        <v>54537</v>
      </c>
    </row>
    <row r="445" spans="21:29" x14ac:dyDescent="0.25">
      <c r="U445" t="s">
        <v>766</v>
      </c>
      <c r="V445" s="11">
        <v>28745</v>
      </c>
      <c r="W445" s="11">
        <v>43633</v>
      </c>
      <c r="X445" s="11">
        <v>14000</v>
      </c>
      <c r="Y445" s="11">
        <v>7600</v>
      </c>
      <c r="Z445" s="11">
        <v>8799</v>
      </c>
      <c r="AA445" s="11">
        <v>24224</v>
      </c>
      <c r="AB445" s="11">
        <v>26942</v>
      </c>
      <c r="AC445" s="11">
        <v>37920</v>
      </c>
    </row>
    <row r="446" spans="21:29" x14ac:dyDescent="0.25">
      <c r="U446" t="s">
        <v>767</v>
      </c>
      <c r="V446" s="11">
        <v>111734</v>
      </c>
      <c r="W446" s="11">
        <v>145167</v>
      </c>
      <c r="X446" s="19">
        <f>(+Y446+W446)/2</f>
        <v>145533.5</v>
      </c>
      <c r="Y446" s="11">
        <v>145900</v>
      </c>
      <c r="Z446" s="11">
        <v>93350</v>
      </c>
      <c r="AA446" s="11">
        <v>84828</v>
      </c>
      <c r="AB446" s="11">
        <v>85824</v>
      </c>
      <c r="AC446" s="11">
        <v>69870</v>
      </c>
    </row>
    <row r="447" spans="21:29" x14ac:dyDescent="0.25">
      <c r="U447" t="s">
        <v>768</v>
      </c>
      <c r="V447" s="11">
        <v>115826</v>
      </c>
      <c r="W447" s="11">
        <v>235783</v>
      </c>
      <c r="X447" s="19">
        <f>(+Y447+W447)/2</f>
        <v>163641.5</v>
      </c>
      <c r="Y447" s="11">
        <v>91500</v>
      </c>
      <c r="Z447" s="11">
        <v>112596</v>
      </c>
      <c r="AA447" s="11">
        <v>69005</v>
      </c>
      <c r="AB447" s="11">
        <v>56449</v>
      </c>
      <c r="AC447" s="11">
        <v>43703</v>
      </c>
    </row>
    <row r="448" spans="21:29" x14ac:dyDescent="0.25">
      <c r="U448" t="s">
        <v>769</v>
      </c>
      <c r="V448" s="11">
        <v>73562</v>
      </c>
      <c r="W448" s="11">
        <v>64968</v>
      </c>
      <c r="X448" s="11">
        <v>237000</v>
      </c>
      <c r="Y448" s="11">
        <v>43100</v>
      </c>
      <c r="Z448" s="11">
        <v>29365</v>
      </c>
      <c r="AA448" s="11">
        <v>18504</v>
      </c>
      <c r="AB448" s="11">
        <v>16907</v>
      </c>
      <c r="AC448" s="11">
        <v>17364</v>
      </c>
    </row>
    <row r="449" spans="21:29" x14ac:dyDescent="0.25">
      <c r="U449" t="s">
        <v>770</v>
      </c>
      <c r="V449" s="11">
        <v>0</v>
      </c>
      <c r="W449" s="11">
        <v>0</v>
      </c>
      <c r="X449" s="11">
        <v>0</v>
      </c>
      <c r="Y449" s="11">
        <v>493200</v>
      </c>
      <c r="Z449" s="11">
        <v>522956</v>
      </c>
      <c r="AA449" s="11">
        <v>639261</v>
      </c>
      <c r="AB449" s="11">
        <v>645741</v>
      </c>
      <c r="AC449" s="11">
        <v>706311</v>
      </c>
    </row>
    <row r="450" spans="21:29" x14ac:dyDescent="0.25">
      <c r="U450" t="s">
        <v>771</v>
      </c>
      <c r="V450" s="11">
        <v>99714</v>
      </c>
      <c r="W450" s="11">
        <v>115957</v>
      </c>
      <c r="X450" s="11">
        <v>183400</v>
      </c>
      <c r="Y450" s="11">
        <v>185100</v>
      </c>
      <c r="Z450" s="11">
        <v>300793</v>
      </c>
      <c r="AA450" s="11">
        <v>480260</v>
      </c>
      <c r="AB450" s="11">
        <v>510844</v>
      </c>
      <c r="AC450" s="11">
        <v>501530</v>
      </c>
    </row>
    <row r="451" spans="21:29" x14ac:dyDescent="0.25">
      <c r="U451" t="s">
        <v>772</v>
      </c>
      <c r="V451" s="11">
        <v>0</v>
      </c>
      <c r="W451" s="11">
        <v>134786</v>
      </c>
      <c r="X451" s="11">
        <v>1641200</v>
      </c>
      <c r="Y451" s="11">
        <v>3305100</v>
      </c>
      <c r="Z451" s="11">
        <v>3695533</v>
      </c>
      <c r="AA451" s="11">
        <v>2627252</v>
      </c>
      <c r="AB451" s="11">
        <v>2938897</v>
      </c>
      <c r="AC451" s="11">
        <v>3074518</v>
      </c>
    </row>
    <row r="452" spans="21:29" x14ac:dyDescent="0.25">
      <c r="U452" t="s">
        <v>773</v>
      </c>
      <c r="V452" s="11">
        <v>0</v>
      </c>
      <c r="W452" s="11">
        <v>0</v>
      </c>
      <c r="X452" s="11">
        <v>0</v>
      </c>
      <c r="Y452" s="11">
        <v>138200</v>
      </c>
      <c r="Z452" s="11">
        <v>104744</v>
      </c>
      <c r="AA452" s="11">
        <v>71759</v>
      </c>
      <c r="AB452" s="11">
        <v>53464</v>
      </c>
      <c r="AC452" s="11">
        <v>39267</v>
      </c>
    </row>
    <row r="453" spans="21:29" x14ac:dyDescent="0.25">
      <c r="U453" t="s">
        <v>774</v>
      </c>
      <c r="V453" s="11">
        <v>0</v>
      </c>
      <c r="W453" s="11">
        <v>0</v>
      </c>
      <c r="X453" s="11">
        <v>71100</v>
      </c>
      <c r="Y453" s="11">
        <v>848500</v>
      </c>
      <c r="Z453" s="11">
        <v>501024</v>
      </c>
      <c r="AA453" s="11">
        <v>581734</v>
      </c>
      <c r="AB453" s="11">
        <v>649855</v>
      </c>
      <c r="AC453" s="11">
        <v>700608</v>
      </c>
    </row>
    <row r="454" spans="21:29" x14ac:dyDescent="0.25">
      <c r="U454" t="s">
        <v>775</v>
      </c>
      <c r="V454" s="11">
        <v>0</v>
      </c>
      <c r="W454" s="11">
        <v>0</v>
      </c>
      <c r="X454" s="11">
        <v>0</v>
      </c>
      <c r="Y454" s="11">
        <v>444600</v>
      </c>
      <c r="Z454" s="11">
        <v>332779</v>
      </c>
      <c r="AA454" s="11">
        <v>24317</v>
      </c>
      <c r="AB454" s="11">
        <v>25772</v>
      </c>
      <c r="AC454" s="11">
        <v>33745</v>
      </c>
    </row>
    <row r="455" spans="21:29" x14ac:dyDescent="0.25">
      <c r="U455" t="s">
        <v>776</v>
      </c>
      <c r="V455" s="11">
        <v>0</v>
      </c>
      <c r="W455" s="11">
        <v>0</v>
      </c>
      <c r="X455" s="11">
        <v>88300</v>
      </c>
      <c r="Y455" s="11">
        <v>93900</v>
      </c>
      <c r="Z455" s="11">
        <v>77302</v>
      </c>
      <c r="AA455" s="11">
        <v>116441</v>
      </c>
      <c r="AB455" s="11">
        <v>124304</v>
      </c>
      <c r="AC455" s="11">
        <v>135094</v>
      </c>
    </row>
    <row r="456" spans="21:29" x14ac:dyDescent="0.25">
      <c r="U456" t="s">
        <v>777</v>
      </c>
      <c r="V456" s="11">
        <v>3443760</v>
      </c>
      <c r="W456" s="11">
        <v>3662650</v>
      </c>
      <c r="X456" s="11">
        <v>2206200</v>
      </c>
      <c r="Y456" s="11">
        <v>308900</v>
      </c>
      <c r="Z456" s="11">
        <v>139976</v>
      </c>
      <c r="AA456" s="11">
        <v>86039</v>
      </c>
      <c r="AB456" s="11">
        <v>74824</v>
      </c>
      <c r="AC456" s="11">
        <v>74610</v>
      </c>
    </row>
    <row r="457" spans="21:29" x14ac:dyDescent="0.25">
      <c r="U457" t="s">
        <v>778</v>
      </c>
      <c r="V457" s="11">
        <v>0</v>
      </c>
      <c r="W457" s="11">
        <v>0</v>
      </c>
      <c r="X457" s="11">
        <v>0</v>
      </c>
      <c r="Y457" s="11">
        <v>0</v>
      </c>
      <c r="Z457" s="11">
        <v>4618</v>
      </c>
      <c r="AA457" s="11">
        <v>4382</v>
      </c>
      <c r="AB457" s="11">
        <v>7723</v>
      </c>
      <c r="AC457" s="11">
        <v>49094</v>
      </c>
    </row>
    <row r="458" spans="21:29" x14ac:dyDescent="0.25">
      <c r="U458" t="s">
        <v>779</v>
      </c>
      <c r="V458" s="11">
        <v>0</v>
      </c>
      <c r="W458" s="11">
        <v>0</v>
      </c>
      <c r="X458" s="11">
        <v>0</v>
      </c>
      <c r="Y458" s="11">
        <v>0</v>
      </c>
      <c r="Z458" s="11">
        <v>0</v>
      </c>
      <c r="AA458" s="11">
        <v>4649</v>
      </c>
      <c r="AB458" s="11">
        <v>11244</v>
      </c>
      <c r="AC458" s="11">
        <v>111018</v>
      </c>
    </row>
    <row r="459" spans="21:29" x14ac:dyDescent="0.25">
      <c r="U459" t="s">
        <v>780</v>
      </c>
      <c r="V459" s="11">
        <v>0</v>
      </c>
      <c r="W459" s="11">
        <v>0</v>
      </c>
      <c r="X459" s="11">
        <v>0</v>
      </c>
      <c r="Y459" s="11">
        <v>0</v>
      </c>
      <c r="Z459" s="11">
        <v>29951</v>
      </c>
      <c r="AA459" s="11">
        <v>10125</v>
      </c>
      <c r="AB459" s="11">
        <v>18184</v>
      </c>
      <c r="AC459" s="11">
        <v>171519</v>
      </c>
    </row>
    <row r="460" spans="21:29" x14ac:dyDescent="0.25">
      <c r="U460" t="s">
        <v>781</v>
      </c>
      <c r="V460" s="11">
        <v>1022498</v>
      </c>
      <c r="W460" s="11">
        <v>1800220</v>
      </c>
      <c r="X460" s="11">
        <v>2165700</v>
      </c>
      <c r="Y460" s="11">
        <v>1790400</v>
      </c>
      <c r="Z460" s="11">
        <v>1678285</v>
      </c>
      <c r="AA460" s="11">
        <v>1153172</v>
      </c>
      <c r="AB460" s="11">
        <v>1098631</v>
      </c>
      <c r="AC460" s="11">
        <v>274977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3"/>
  <sheetViews>
    <sheetView zoomScaleNormal="100" workbookViewId="0"/>
  </sheetViews>
  <sheetFormatPr defaultRowHeight="15" x14ac:dyDescent="0.25"/>
  <cols>
    <col min="1" max="1" width="46.42578125" customWidth="1"/>
    <col min="2" max="2" width="11.85546875" style="8" customWidth="1"/>
    <col min="3" max="3" width="12" style="8" customWidth="1"/>
    <col min="4" max="4" width="12.5703125" style="8" customWidth="1"/>
    <col min="5" max="5" width="12.140625" customWidth="1"/>
    <col min="6" max="6" width="13" style="3" customWidth="1"/>
    <col min="7" max="7" width="12.28515625" bestFit="1" customWidth="1"/>
    <col min="8" max="9" width="11.85546875" customWidth="1"/>
    <col min="10" max="10" width="4" style="53" customWidth="1"/>
    <col min="11" max="11" width="14.140625" customWidth="1"/>
    <col min="12" max="12" width="44.5703125" customWidth="1"/>
    <col min="13" max="13" width="14" customWidth="1"/>
    <col min="14" max="14" width="6.85546875" customWidth="1"/>
  </cols>
  <sheetData>
    <row r="1" spans="1:15" x14ac:dyDescent="0.25">
      <c r="A1" s="25" t="s">
        <v>815</v>
      </c>
      <c r="B1" s="18" t="s">
        <v>846</v>
      </c>
      <c r="E1" s="8"/>
      <c r="J1" s="44"/>
    </row>
    <row r="2" spans="1:15" ht="60" x14ac:dyDescent="0.25">
      <c r="A2" s="25" t="s">
        <v>324</v>
      </c>
      <c r="B2" s="34" t="s">
        <v>788</v>
      </c>
      <c r="C2" s="35">
        <v>1960</v>
      </c>
      <c r="D2" s="35">
        <v>1970</v>
      </c>
      <c r="E2" s="34" t="s">
        <v>789</v>
      </c>
      <c r="F2" s="36" t="s">
        <v>790</v>
      </c>
      <c r="G2" s="34" t="s">
        <v>792</v>
      </c>
      <c r="H2" s="33" t="s">
        <v>791</v>
      </c>
      <c r="I2" s="34" t="s">
        <v>793</v>
      </c>
      <c r="J2" s="71"/>
      <c r="K2" s="95" t="str">
        <f>"Summary Statistics "&amp;A1</f>
        <v>Summary Statistics Decade: 1960 to 1970</v>
      </c>
      <c r="L2" s="96"/>
      <c r="M2" s="97"/>
    </row>
    <row r="3" spans="1:15" ht="15" customHeight="1" x14ac:dyDescent="0.25">
      <c r="A3" s="25" t="s">
        <v>325</v>
      </c>
      <c r="B3" s="62" t="s">
        <v>298</v>
      </c>
      <c r="C3" s="63">
        <f>VLOOKUP($A3,RAW!$U$2:$AC$460,3,FALSE)</f>
        <v>232909</v>
      </c>
      <c r="D3" s="63">
        <f>VLOOKUP($A3,RAW!$U$2:$AC$460,4,FALSE)</f>
        <v>143804.5</v>
      </c>
      <c r="E3" s="64">
        <f t="shared" ref="E3:E66" si="0">D3-C3</f>
        <v>-89104.5</v>
      </c>
      <c r="F3" s="64">
        <f t="shared" ref="F3:F66" si="1">+C3*E$463</f>
        <v>65157.969007656058</v>
      </c>
      <c r="G3" s="65">
        <f t="shared" ref="G3:G66" si="2">IF(C3=0,0,+E3-F3)</f>
        <v>-154262.46900765607</v>
      </c>
      <c r="H3" s="65">
        <f t="shared" ref="H3:H66" si="3">ABS(G3)</f>
        <v>154262.46900765607</v>
      </c>
      <c r="I3" s="66">
        <f t="shared" ref="I3:I66" si="4">IFERROR(+G3/C3,"")</f>
        <v>-0.66232936042684509</v>
      </c>
      <c r="J3" s="52"/>
      <c r="K3" s="9" t="str">
        <f>"Total Jobs in "&amp;C2</f>
        <v>Total Jobs in 1960</v>
      </c>
      <c r="L3" s="9"/>
      <c r="M3" s="12">
        <f>C462</f>
        <v>86945731</v>
      </c>
    </row>
    <row r="4" spans="1:15" ht="15" customHeight="1" x14ac:dyDescent="0.25">
      <c r="A4" s="25" t="s">
        <v>328</v>
      </c>
      <c r="B4" s="62" t="s">
        <v>298</v>
      </c>
      <c r="C4" s="63">
        <v>0</v>
      </c>
      <c r="D4" s="63">
        <v>0</v>
      </c>
      <c r="E4" s="64">
        <f t="shared" si="0"/>
        <v>0</v>
      </c>
      <c r="F4" s="64">
        <f t="shared" si="1"/>
        <v>0</v>
      </c>
      <c r="G4" s="65">
        <f t="shared" si="2"/>
        <v>0</v>
      </c>
      <c r="H4" s="65">
        <f t="shared" si="3"/>
        <v>0</v>
      </c>
      <c r="I4" s="66" t="str">
        <f t="shared" si="4"/>
        <v/>
      </c>
      <c r="J4" s="52"/>
      <c r="K4" s="9" t="str">
        <f>"Total Jobs in "&amp;D2</f>
        <v>Total Jobs in 1970</v>
      </c>
      <c r="L4" s="9"/>
      <c r="M4" s="12">
        <f>D462</f>
        <v>111269425</v>
      </c>
      <c r="O4" s="13"/>
    </row>
    <row r="5" spans="1:15" ht="15" customHeight="1" x14ac:dyDescent="0.25">
      <c r="A5" s="25" t="s">
        <v>371</v>
      </c>
      <c r="B5" s="62" t="s">
        <v>298</v>
      </c>
      <c r="C5" s="63">
        <v>0</v>
      </c>
      <c r="D5" s="63">
        <v>0</v>
      </c>
      <c r="E5" s="64">
        <f t="shared" si="0"/>
        <v>0</v>
      </c>
      <c r="F5" s="64">
        <f t="shared" si="1"/>
        <v>0</v>
      </c>
      <c r="G5" s="65">
        <f t="shared" si="2"/>
        <v>0</v>
      </c>
      <c r="H5" s="65">
        <f t="shared" si="3"/>
        <v>0</v>
      </c>
      <c r="I5" s="66" t="str">
        <f t="shared" si="4"/>
        <v/>
      </c>
      <c r="J5" s="52"/>
      <c r="K5" s="9" t="s">
        <v>301</v>
      </c>
      <c r="L5" s="9"/>
      <c r="M5" s="12">
        <f>M4-M3</f>
        <v>24323694</v>
      </c>
    </row>
    <row r="6" spans="1:15" ht="15" customHeight="1" x14ac:dyDescent="0.25">
      <c r="A6" s="25" t="s">
        <v>372</v>
      </c>
      <c r="B6" s="62" t="s">
        <v>298</v>
      </c>
      <c r="C6" s="63">
        <v>0</v>
      </c>
      <c r="D6" s="63">
        <v>0</v>
      </c>
      <c r="E6" s="64">
        <f t="shared" si="0"/>
        <v>0</v>
      </c>
      <c r="F6" s="64">
        <f t="shared" si="1"/>
        <v>0</v>
      </c>
      <c r="G6" s="65">
        <f t="shared" si="2"/>
        <v>0</v>
      </c>
      <c r="H6" s="65">
        <f t="shared" si="3"/>
        <v>0</v>
      </c>
      <c r="I6" s="66" t="str">
        <f t="shared" si="4"/>
        <v/>
      </c>
      <c r="J6" s="52"/>
      <c r="K6" s="9" t="s">
        <v>311</v>
      </c>
      <c r="L6" s="9"/>
      <c r="M6" s="37">
        <f>(M5/M3)</f>
        <v>0.27975719704973206</v>
      </c>
    </row>
    <row r="7" spans="1:15" ht="15" customHeight="1" x14ac:dyDescent="0.25">
      <c r="A7" s="25" t="s">
        <v>373</v>
      </c>
      <c r="B7" s="62" t="s">
        <v>298</v>
      </c>
      <c r="C7" s="63">
        <v>0</v>
      </c>
      <c r="D7" s="63">
        <v>0</v>
      </c>
      <c r="E7" s="64">
        <f t="shared" si="0"/>
        <v>0</v>
      </c>
      <c r="F7" s="64">
        <f t="shared" si="1"/>
        <v>0</v>
      </c>
      <c r="G7" s="65">
        <f t="shared" si="2"/>
        <v>0</v>
      </c>
      <c r="H7" s="65">
        <f t="shared" si="3"/>
        <v>0</v>
      </c>
      <c r="I7" s="66" t="str">
        <f t="shared" si="4"/>
        <v/>
      </c>
      <c r="J7" s="52"/>
      <c r="K7" s="9" t="s">
        <v>302</v>
      </c>
      <c r="L7" s="9"/>
      <c r="M7" s="12">
        <f>+M15+M17</f>
        <v>22560981</v>
      </c>
    </row>
    <row r="8" spans="1:15" ht="15" customHeight="1" x14ac:dyDescent="0.25">
      <c r="A8" s="25" t="s">
        <v>374</v>
      </c>
      <c r="B8" s="62" t="s">
        <v>298</v>
      </c>
      <c r="C8" s="63">
        <v>0</v>
      </c>
      <c r="D8" s="63">
        <v>0</v>
      </c>
      <c r="E8" s="64">
        <f t="shared" si="0"/>
        <v>0</v>
      </c>
      <c r="F8" s="64">
        <f t="shared" si="1"/>
        <v>0</v>
      </c>
      <c r="G8" s="65">
        <f t="shared" si="2"/>
        <v>0</v>
      </c>
      <c r="H8" s="65">
        <f t="shared" si="3"/>
        <v>0</v>
      </c>
      <c r="I8" s="66" t="str">
        <f t="shared" si="4"/>
        <v/>
      </c>
      <c r="J8" s="52"/>
      <c r="K8" s="9" t="s">
        <v>303</v>
      </c>
      <c r="L8" s="9"/>
      <c r="M8" s="12">
        <f>+M16+M18</f>
        <v>-14364177</v>
      </c>
    </row>
    <row r="9" spans="1:15" ht="15" customHeight="1" x14ac:dyDescent="0.25">
      <c r="A9" s="25" t="s">
        <v>375</v>
      </c>
      <c r="B9" s="62" t="s">
        <v>298</v>
      </c>
      <c r="C9" s="63">
        <v>0</v>
      </c>
      <c r="D9" s="63">
        <v>0</v>
      </c>
      <c r="E9" s="64">
        <f t="shared" si="0"/>
        <v>0</v>
      </c>
      <c r="F9" s="64">
        <f t="shared" si="1"/>
        <v>0</v>
      </c>
      <c r="G9" s="65">
        <f t="shared" si="2"/>
        <v>0</v>
      </c>
      <c r="H9" s="65">
        <f t="shared" si="3"/>
        <v>0</v>
      </c>
      <c r="I9" s="66" t="str">
        <f t="shared" si="4"/>
        <v/>
      </c>
      <c r="J9" s="52"/>
      <c r="K9" s="9" t="s">
        <v>300</v>
      </c>
      <c r="L9" s="9"/>
      <c r="M9" s="12">
        <f>+M7-M8</f>
        <v>36925158</v>
      </c>
    </row>
    <row r="10" spans="1:15" ht="15" customHeight="1" x14ac:dyDescent="0.25">
      <c r="A10" s="25" t="s">
        <v>329</v>
      </c>
      <c r="B10" s="62" t="s">
        <v>298</v>
      </c>
      <c r="C10" s="63">
        <v>0</v>
      </c>
      <c r="D10" s="63">
        <v>0</v>
      </c>
      <c r="E10" s="64">
        <f t="shared" si="0"/>
        <v>0</v>
      </c>
      <c r="F10" s="64">
        <f t="shared" si="1"/>
        <v>0</v>
      </c>
      <c r="G10" s="65">
        <f t="shared" si="2"/>
        <v>0</v>
      </c>
      <c r="H10" s="65">
        <f t="shared" si="3"/>
        <v>0</v>
      </c>
      <c r="I10" s="66" t="str">
        <f t="shared" si="4"/>
        <v/>
      </c>
      <c r="J10" s="52"/>
      <c r="K10" s="9" t="s">
        <v>312</v>
      </c>
      <c r="L10" s="9"/>
      <c r="M10" s="12">
        <f>+H462</f>
        <v>40299957.423319697</v>
      </c>
    </row>
    <row r="11" spans="1:15" ht="15" customHeight="1" x14ac:dyDescent="0.25">
      <c r="A11" s="25" t="s">
        <v>376</v>
      </c>
      <c r="B11" s="62" t="s">
        <v>298</v>
      </c>
      <c r="C11" s="63">
        <v>0</v>
      </c>
      <c r="D11" s="63">
        <v>0</v>
      </c>
      <c r="E11" s="64">
        <f t="shared" si="0"/>
        <v>0</v>
      </c>
      <c r="F11" s="64">
        <f t="shared" si="1"/>
        <v>0</v>
      </c>
      <c r="G11" s="65">
        <f t="shared" si="2"/>
        <v>0</v>
      </c>
      <c r="H11" s="65">
        <f t="shared" si="3"/>
        <v>0</v>
      </c>
      <c r="I11" s="66" t="str">
        <f t="shared" si="4"/>
        <v/>
      </c>
      <c r="J11" s="52"/>
      <c r="K11" s="9" t="s">
        <v>310</v>
      </c>
      <c r="L11" s="9"/>
      <c r="M11" s="80">
        <f>+C466</f>
        <v>0.46350702857762732</v>
      </c>
    </row>
    <row r="12" spans="1:15" ht="15" customHeight="1" x14ac:dyDescent="0.25">
      <c r="A12" s="25" t="s">
        <v>330</v>
      </c>
      <c r="B12" s="62" t="s">
        <v>298</v>
      </c>
      <c r="C12" s="63">
        <v>0</v>
      </c>
      <c r="D12" s="63">
        <v>0</v>
      </c>
      <c r="E12" s="64">
        <f t="shared" si="0"/>
        <v>0</v>
      </c>
      <c r="F12" s="64">
        <f t="shared" si="1"/>
        <v>0</v>
      </c>
      <c r="G12" s="65">
        <f t="shared" si="2"/>
        <v>0</v>
      </c>
      <c r="H12" s="65">
        <f t="shared" si="3"/>
        <v>0</v>
      </c>
      <c r="I12" s="66" t="str">
        <f t="shared" si="4"/>
        <v/>
      </c>
      <c r="J12" s="52"/>
      <c r="K12" s="9" t="s">
        <v>800</v>
      </c>
      <c r="L12" s="9"/>
      <c r="M12" s="78">
        <f>+H469</f>
        <v>0.3110063949568882</v>
      </c>
    </row>
    <row r="13" spans="1:15" ht="15" customHeight="1" x14ac:dyDescent="0.25">
      <c r="A13" s="25" t="s">
        <v>377</v>
      </c>
      <c r="B13" s="62" t="s">
        <v>298</v>
      </c>
      <c r="C13" s="63">
        <v>0</v>
      </c>
      <c r="D13" s="63">
        <v>0</v>
      </c>
      <c r="E13" s="64">
        <f t="shared" si="0"/>
        <v>0</v>
      </c>
      <c r="F13" s="64">
        <f t="shared" si="1"/>
        <v>0</v>
      </c>
      <c r="G13" s="65">
        <f t="shared" si="2"/>
        <v>0</v>
      </c>
      <c r="H13" s="65">
        <f t="shared" si="3"/>
        <v>0</v>
      </c>
      <c r="I13" s="66" t="str">
        <f t="shared" si="4"/>
        <v/>
      </c>
      <c r="J13" s="52"/>
      <c r="K13" s="9"/>
      <c r="L13" s="9"/>
      <c r="M13" s="14"/>
    </row>
    <row r="14" spans="1:15" ht="15" customHeight="1" x14ac:dyDescent="0.25">
      <c r="A14" s="25" t="s">
        <v>378</v>
      </c>
      <c r="B14" s="62" t="s">
        <v>298</v>
      </c>
      <c r="C14" s="63">
        <v>0</v>
      </c>
      <c r="D14" s="63">
        <v>0</v>
      </c>
      <c r="E14" s="64">
        <f t="shared" si="0"/>
        <v>0</v>
      </c>
      <c r="F14" s="64">
        <f t="shared" si="1"/>
        <v>0</v>
      </c>
      <c r="G14" s="65">
        <f t="shared" si="2"/>
        <v>0</v>
      </c>
      <c r="H14" s="65">
        <f t="shared" si="3"/>
        <v>0</v>
      </c>
      <c r="I14" s="66" t="str">
        <f t="shared" si="4"/>
        <v/>
      </c>
      <c r="J14" s="52"/>
      <c r="K14" s="9" t="s">
        <v>304</v>
      </c>
      <c r="L14" s="9"/>
      <c r="M14" s="9"/>
    </row>
    <row r="15" spans="1:15" ht="15" customHeight="1" x14ac:dyDescent="0.25">
      <c r="A15" s="25" t="s">
        <v>379</v>
      </c>
      <c r="B15" s="62" t="s">
        <v>298</v>
      </c>
      <c r="C15" s="63">
        <f>VLOOKUP($A15,RAW!$U$2:$AC$460,3,FALSE)</f>
        <v>25894</v>
      </c>
      <c r="D15" s="63">
        <f>VLOOKUP($A15,RAW!$U$2:$AC$460,4,FALSE)</f>
        <v>28600</v>
      </c>
      <c r="E15" s="64">
        <f t="shared" si="0"/>
        <v>2706</v>
      </c>
      <c r="F15" s="64">
        <f t="shared" si="1"/>
        <v>7244.0328604057631</v>
      </c>
      <c r="G15" s="65">
        <f t="shared" si="2"/>
        <v>-4538.0328604057631</v>
      </c>
      <c r="H15" s="65">
        <f t="shared" si="3"/>
        <v>4538.0328604057631</v>
      </c>
      <c r="I15" s="66">
        <f t="shared" si="4"/>
        <v>-0.17525422338787994</v>
      </c>
      <c r="J15" s="52"/>
      <c r="K15" s="9" t="s">
        <v>299</v>
      </c>
      <c r="L15" s="9" t="s">
        <v>305</v>
      </c>
      <c r="M15" s="10">
        <f>SUMIFS(E:E,B:B,K15,E:E,"&gt;0")</f>
        <v>2501798.5</v>
      </c>
    </row>
    <row r="16" spans="1:15" ht="15" customHeight="1" x14ac:dyDescent="0.25">
      <c r="A16" s="25" t="s">
        <v>380</v>
      </c>
      <c r="B16" s="62" t="s">
        <v>298</v>
      </c>
      <c r="C16" s="63">
        <f>VLOOKUP($A16,RAW!$U$2:$AC$460,3,FALSE)</f>
        <v>9070</v>
      </c>
      <c r="D16" s="63">
        <f>VLOOKUP($A16,RAW!$U$2:$AC$460,4,FALSE)</f>
        <v>7900</v>
      </c>
      <c r="E16" s="64">
        <f t="shared" si="0"/>
        <v>-1170</v>
      </c>
      <c r="F16" s="64">
        <f t="shared" si="1"/>
        <v>2537.3977772410703</v>
      </c>
      <c r="G16" s="65">
        <f t="shared" si="2"/>
        <v>-3707.3977772410703</v>
      </c>
      <c r="H16" s="65">
        <f t="shared" si="3"/>
        <v>3707.3977772410703</v>
      </c>
      <c r="I16" s="66">
        <f t="shared" si="4"/>
        <v>-0.4087538894422349</v>
      </c>
      <c r="J16" s="52"/>
      <c r="K16" s="9"/>
      <c r="L16" s="9" t="s">
        <v>306</v>
      </c>
      <c r="M16" s="10">
        <f>SUMIFS(E:E,B:B,K15,E:E,"&lt;0")</f>
        <v>-8255060</v>
      </c>
    </row>
    <row r="17" spans="1:16" ht="15" customHeight="1" x14ac:dyDescent="0.25">
      <c r="A17" s="25" t="s">
        <v>331</v>
      </c>
      <c r="B17" s="62" t="s">
        <v>298</v>
      </c>
      <c r="C17" s="63">
        <v>0</v>
      </c>
      <c r="D17" s="63">
        <v>0</v>
      </c>
      <c r="E17" s="64">
        <f t="shared" si="0"/>
        <v>0</v>
      </c>
      <c r="F17" s="64">
        <f t="shared" si="1"/>
        <v>0</v>
      </c>
      <c r="G17" s="65">
        <f t="shared" si="2"/>
        <v>0</v>
      </c>
      <c r="H17" s="65">
        <f t="shared" si="3"/>
        <v>0</v>
      </c>
      <c r="I17" s="66" t="str">
        <f t="shared" si="4"/>
        <v/>
      </c>
      <c r="J17" s="52"/>
      <c r="K17" s="9" t="s">
        <v>298</v>
      </c>
      <c r="L17" s="9" t="s">
        <v>307</v>
      </c>
      <c r="M17" s="10">
        <f>SUMIFS(E:E,B:B,K17,E:E,"&gt;0")</f>
        <v>20059182.5</v>
      </c>
    </row>
    <row r="18" spans="1:16" ht="15" customHeight="1" x14ac:dyDescent="0.25">
      <c r="A18" s="25" t="s">
        <v>381</v>
      </c>
      <c r="B18" s="62" t="s">
        <v>298</v>
      </c>
      <c r="C18" s="63">
        <f>VLOOKUP($A18,RAW!$U$2:$AC$460,3,FALSE)</f>
        <v>31293</v>
      </c>
      <c r="D18" s="63">
        <f>VLOOKUP($A18,RAW!$U$2:$AC$460,4,FALSE)</f>
        <v>63900</v>
      </c>
      <c r="E18" s="64">
        <f t="shared" si="0"/>
        <v>32607</v>
      </c>
      <c r="F18" s="64">
        <f t="shared" si="1"/>
        <v>8754.4419672772674</v>
      </c>
      <c r="G18" s="65">
        <f t="shared" si="2"/>
        <v>23852.558032722733</v>
      </c>
      <c r="H18" s="65">
        <f t="shared" si="3"/>
        <v>23852.558032722733</v>
      </c>
      <c r="I18" s="66">
        <f t="shared" si="4"/>
        <v>0.76223302440554541</v>
      </c>
      <c r="J18" s="52"/>
      <c r="K18" s="9"/>
      <c r="L18" s="9" t="s">
        <v>308</v>
      </c>
      <c r="M18" s="10">
        <f>SUMIFS(E:E,B:B,K17,E:E,"&lt;0")</f>
        <v>-6109117</v>
      </c>
    </row>
    <row r="19" spans="1:16" ht="15" customHeight="1" x14ac:dyDescent="0.25">
      <c r="A19" s="25" t="s">
        <v>382</v>
      </c>
      <c r="B19" s="62" t="s">
        <v>298</v>
      </c>
      <c r="C19" s="63">
        <f>VLOOKUP($A19,RAW!$U$2:$AC$460,3,FALSE)</f>
        <v>71523</v>
      </c>
      <c r="D19" s="63">
        <f>VLOOKUP($A19,RAW!$U$2:$AC$460,4,FALSE)</f>
        <v>62111.5</v>
      </c>
      <c r="E19" s="64">
        <f t="shared" si="0"/>
        <v>-9411.5</v>
      </c>
      <c r="F19" s="64">
        <f t="shared" si="1"/>
        <v>20009.07400458799</v>
      </c>
      <c r="G19" s="65">
        <f t="shared" si="2"/>
        <v>-29420.57400458799</v>
      </c>
      <c r="H19" s="65">
        <f t="shared" si="3"/>
        <v>29420.57400458799</v>
      </c>
      <c r="I19" s="66">
        <f t="shared" si="4"/>
        <v>-0.41134423898029993</v>
      </c>
      <c r="J19" s="52"/>
      <c r="K19" s="9"/>
      <c r="L19" s="9"/>
      <c r="M19" s="9"/>
    </row>
    <row r="20" spans="1:16" ht="15" customHeight="1" x14ac:dyDescent="0.25">
      <c r="A20" s="25" t="s">
        <v>383</v>
      </c>
      <c r="B20" s="62" t="s">
        <v>314</v>
      </c>
      <c r="C20" s="63">
        <f>VLOOKUP($A20,RAW!$U$2:$AC$460,3,FALSE)</f>
        <v>55179</v>
      </c>
      <c r="D20" s="63">
        <f>VLOOKUP($A20,RAW!$U$2:$AC$460,4,FALSE)</f>
        <v>70300</v>
      </c>
      <c r="E20" s="64">
        <f t="shared" si="0"/>
        <v>15121</v>
      </c>
      <c r="F20" s="64">
        <f t="shared" si="1"/>
        <v>15436.722376007168</v>
      </c>
      <c r="G20" s="65">
        <f t="shared" si="2"/>
        <v>-315.72237600716835</v>
      </c>
      <c r="H20" s="65">
        <f t="shared" si="3"/>
        <v>315.72237600716835</v>
      </c>
      <c r="I20" s="66">
        <f t="shared" si="4"/>
        <v>-5.7217850270423233E-3</v>
      </c>
      <c r="J20" s="52"/>
      <c r="K20" s="9" t="s">
        <v>833</v>
      </c>
      <c r="L20" s="9"/>
      <c r="M20" s="75">
        <f>+M15/M10</f>
        <v>6.2079432832162905E-2</v>
      </c>
    </row>
    <row r="21" spans="1:16" ht="15" customHeight="1" x14ac:dyDescent="0.25">
      <c r="A21" s="25" t="s">
        <v>384</v>
      </c>
      <c r="B21" s="62" t="s">
        <v>314</v>
      </c>
      <c r="C21" s="63">
        <f>VLOOKUP($A21,RAW!$U$2:$AC$460,3,FALSE)</f>
        <v>43520</v>
      </c>
      <c r="D21" s="63">
        <f>VLOOKUP($A21,RAW!$U$2:$AC$460,4,FALSE)</f>
        <v>52900</v>
      </c>
      <c r="E21" s="64">
        <f t="shared" si="0"/>
        <v>9380</v>
      </c>
      <c r="F21" s="64">
        <f t="shared" si="1"/>
        <v>12175.033215604342</v>
      </c>
      <c r="G21" s="65">
        <f t="shared" si="2"/>
        <v>-2795.0332156043423</v>
      </c>
      <c r="H21" s="65">
        <f t="shared" si="3"/>
        <v>2795.0332156043423</v>
      </c>
      <c r="I21" s="66">
        <f t="shared" si="4"/>
        <v>-6.4224108814438019E-2</v>
      </c>
      <c r="J21" s="52"/>
      <c r="K21" s="9" t="s">
        <v>834</v>
      </c>
      <c r="L21" s="9"/>
      <c r="M21" s="32">
        <f>ABS(+M16/M10)</f>
        <v>0.20484041492369379</v>
      </c>
      <c r="N21" s="7"/>
      <c r="O21" s="7"/>
      <c r="P21" s="7"/>
    </row>
    <row r="22" spans="1:16" x14ac:dyDescent="0.25">
      <c r="A22" s="25" t="s">
        <v>385</v>
      </c>
      <c r="B22" s="62" t="s">
        <v>298</v>
      </c>
      <c r="C22" s="63">
        <f>VLOOKUP($A22,RAW!$U$2:$AC$460,3,FALSE)</f>
        <v>173699</v>
      </c>
      <c r="D22" s="63">
        <f>VLOOKUP($A22,RAW!$U$2:$AC$460,4,FALSE)</f>
        <v>202400</v>
      </c>
      <c r="E22" s="64">
        <f t="shared" si="0"/>
        <v>28701</v>
      </c>
      <c r="F22" s="64">
        <f t="shared" si="1"/>
        <v>48593.545370341417</v>
      </c>
      <c r="G22" s="65">
        <f t="shared" si="2"/>
        <v>-19892.545370341417</v>
      </c>
      <c r="H22" s="65">
        <f t="shared" si="3"/>
        <v>19892.545370341417</v>
      </c>
      <c r="I22" s="66">
        <f t="shared" si="4"/>
        <v>-0.11452308516653185</v>
      </c>
      <c r="J22" s="52"/>
      <c r="K22" s="9" t="s">
        <v>835</v>
      </c>
      <c r="L22" s="9"/>
      <c r="M22" s="73">
        <f>+M21+M20</f>
        <v>0.2669198477558567</v>
      </c>
      <c r="N22" s="7"/>
      <c r="O22" s="7"/>
      <c r="P22" s="7"/>
    </row>
    <row r="23" spans="1:16" x14ac:dyDescent="0.25">
      <c r="A23" s="25" t="s">
        <v>332</v>
      </c>
      <c r="B23" s="62" t="s">
        <v>298</v>
      </c>
      <c r="C23" s="63">
        <v>0</v>
      </c>
      <c r="D23" s="63">
        <v>0</v>
      </c>
      <c r="E23" s="64">
        <f t="shared" si="0"/>
        <v>0</v>
      </c>
      <c r="F23" s="64">
        <f t="shared" si="1"/>
        <v>0</v>
      </c>
      <c r="G23" s="65">
        <f t="shared" si="2"/>
        <v>0</v>
      </c>
      <c r="H23" s="65">
        <f t="shared" si="3"/>
        <v>0</v>
      </c>
      <c r="I23" s="66" t="str">
        <f t="shared" si="4"/>
        <v/>
      </c>
      <c r="J23" s="52"/>
      <c r="K23" s="9" t="s">
        <v>836</v>
      </c>
      <c r="L23" s="9"/>
      <c r="M23" s="78">
        <f>+M20/M21</f>
        <v>0.30306242474312722</v>
      </c>
      <c r="N23" s="75"/>
      <c r="O23" s="75"/>
      <c r="P23" s="7"/>
    </row>
    <row r="24" spans="1:16" x14ac:dyDescent="0.25">
      <c r="A24" s="25" t="s">
        <v>386</v>
      </c>
      <c r="B24" s="62" t="s">
        <v>298</v>
      </c>
      <c r="C24" s="63">
        <v>0</v>
      </c>
      <c r="D24" s="63">
        <v>0</v>
      </c>
      <c r="E24" s="64">
        <f t="shared" si="0"/>
        <v>0</v>
      </c>
      <c r="F24" s="64">
        <f t="shared" si="1"/>
        <v>0</v>
      </c>
      <c r="G24" s="65">
        <f t="shared" si="2"/>
        <v>0</v>
      </c>
      <c r="H24" s="65">
        <f t="shared" si="3"/>
        <v>0</v>
      </c>
      <c r="I24" s="66" t="str">
        <f t="shared" si="4"/>
        <v/>
      </c>
      <c r="J24" s="52"/>
      <c r="N24" s="7"/>
      <c r="O24" s="76"/>
      <c r="P24" s="7"/>
    </row>
    <row r="25" spans="1:16" x14ac:dyDescent="0.25">
      <c r="A25" s="25" t="s">
        <v>387</v>
      </c>
      <c r="B25" s="62" t="s">
        <v>782</v>
      </c>
      <c r="C25" s="63">
        <f>VLOOKUP($A25,RAW!$U$2:$AC$460,3,FALSE)</f>
        <v>186085</v>
      </c>
      <c r="D25" s="63">
        <f>VLOOKUP($A25,RAW!$U$2:$AC$460,4,FALSE)</f>
        <v>307000</v>
      </c>
      <c r="E25" s="64">
        <f t="shared" si="0"/>
        <v>120915</v>
      </c>
      <c r="F25" s="64">
        <f t="shared" si="1"/>
        <v>52058.618012999403</v>
      </c>
      <c r="G25" s="65">
        <f t="shared" si="2"/>
        <v>68856.381987000597</v>
      </c>
      <c r="H25" s="65">
        <f t="shared" si="3"/>
        <v>68856.381987000597</v>
      </c>
      <c r="I25" s="66">
        <f t="shared" si="4"/>
        <v>0.37002650394712416</v>
      </c>
      <c r="J25" s="52"/>
      <c r="N25" s="7"/>
      <c r="O25" s="27"/>
      <c r="P25" s="7"/>
    </row>
    <row r="26" spans="1:16" x14ac:dyDescent="0.25">
      <c r="A26" s="25" t="s">
        <v>388</v>
      </c>
      <c r="B26" s="62" t="s">
        <v>298</v>
      </c>
      <c r="C26" s="63">
        <v>0</v>
      </c>
      <c r="D26" s="63">
        <v>0</v>
      </c>
      <c r="E26" s="64">
        <f t="shared" si="0"/>
        <v>0</v>
      </c>
      <c r="F26" s="64">
        <f t="shared" si="1"/>
        <v>0</v>
      </c>
      <c r="G26" s="65">
        <f t="shared" si="2"/>
        <v>0</v>
      </c>
      <c r="H26" s="65">
        <f t="shared" si="3"/>
        <v>0</v>
      </c>
      <c r="I26" s="66" t="str">
        <f t="shared" si="4"/>
        <v/>
      </c>
      <c r="J26" s="52"/>
      <c r="N26" s="7"/>
      <c r="O26" s="7"/>
      <c r="P26" s="7"/>
    </row>
    <row r="27" spans="1:16" x14ac:dyDescent="0.25">
      <c r="A27" s="25" t="s">
        <v>389</v>
      </c>
      <c r="B27" s="62" t="s">
        <v>782</v>
      </c>
      <c r="C27" s="63">
        <f>VLOOKUP($A27,RAW!$U$2:$AC$460,3,FALSE)</f>
        <v>106111</v>
      </c>
      <c r="D27" s="63">
        <f>VLOOKUP($A27,RAW!$U$2:$AC$460,4,FALSE)</f>
        <v>192900</v>
      </c>
      <c r="E27" s="64">
        <f t="shared" si="0"/>
        <v>86789</v>
      </c>
      <c r="F27" s="64">
        <f t="shared" si="1"/>
        <v>29685.315936144125</v>
      </c>
      <c r="G27" s="65">
        <f t="shared" si="2"/>
        <v>57103.684063855879</v>
      </c>
      <c r="H27" s="65">
        <f t="shared" si="3"/>
        <v>57103.684063855879</v>
      </c>
      <c r="I27" s="66">
        <f t="shared" si="4"/>
        <v>0.53815046568080482</v>
      </c>
      <c r="J27" s="52"/>
      <c r="N27" s="7"/>
      <c r="O27" s="7"/>
      <c r="P27" s="7"/>
    </row>
    <row r="28" spans="1:16" x14ac:dyDescent="0.25">
      <c r="A28" s="25" t="s">
        <v>390</v>
      </c>
      <c r="B28" s="62" t="s">
        <v>298</v>
      </c>
      <c r="C28" s="63">
        <v>0</v>
      </c>
      <c r="D28" s="63">
        <v>0</v>
      </c>
      <c r="E28" s="64">
        <f t="shared" si="0"/>
        <v>0</v>
      </c>
      <c r="F28" s="64">
        <f t="shared" si="1"/>
        <v>0</v>
      </c>
      <c r="G28" s="65">
        <f t="shared" si="2"/>
        <v>0</v>
      </c>
      <c r="H28" s="65">
        <f t="shared" si="3"/>
        <v>0</v>
      </c>
      <c r="I28" s="66" t="str">
        <f t="shared" si="4"/>
        <v/>
      </c>
      <c r="J28" s="52"/>
    </row>
    <row r="29" spans="1:16" x14ac:dyDescent="0.25">
      <c r="A29" s="25" t="s">
        <v>391</v>
      </c>
      <c r="B29" s="62" t="s">
        <v>298</v>
      </c>
      <c r="C29" s="63">
        <f>VLOOKUP($A29,RAW!$U$2:$AC$460,3,FALSE)</f>
        <v>19220</v>
      </c>
      <c r="D29" s="63">
        <f>VLOOKUP($A29,RAW!$U$2:$AC$460,4,FALSE)</f>
        <v>18100</v>
      </c>
      <c r="E29" s="64">
        <f t="shared" si="0"/>
        <v>-1120</v>
      </c>
      <c r="F29" s="64">
        <f t="shared" si="1"/>
        <v>5376.9333272958511</v>
      </c>
      <c r="G29" s="65">
        <f t="shared" si="2"/>
        <v>-6496.9333272958511</v>
      </c>
      <c r="H29" s="65">
        <f t="shared" si="3"/>
        <v>6496.9333272958511</v>
      </c>
      <c r="I29" s="66">
        <f t="shared" si="4"/>
        <v>-0.33802982972402973</v>
      </c>
      <c r="J29" s="52"/>
    </row>
    <row r="30" spans="1:16" x14ac:dyDescent="0.25">
      <c r="A30" s="25" t="s">
        <v>392</v>
      </c>
      <c r="B30" s="62" t="s">
        <v>299</v>
      </c>
      <c r="C30" s="63">
        <f>VLOOKUP($A30,RAW!$U$2:$AC$460,3,FALSE)</f>
        <v>167819</v>
      </c>
      <c r="D30" s="63">
        <f>VLOOKUP($A30,RAW!$U$2:$AC$460,4,FALSE)</f>
        <v>198300</v>
      </c>
      <c r="E30" s="64">
        <f t="shared" si="0"/>
        <v>30481</v>
      </c>
      <c r="F30" s="64">
        <f t="shared" si="1"/>
        <v>46948.573051688996</v>
      </c>
      <c r="G30" s="65">
        <f t="shared" si="2"/>
        <v>-16467.573051688996</v>
      </c>
      <c r="H30" s="65">
        <f t="shared" si="3"/>
        <v>16467.573051688996</v>
      </c>
      <c r="I30" s="66">
        <f t="shared" si="4"/>
        <v>-9.8126988312938326E-2</v>
      </c>
      <c r="J30" s="52"/>
    </row>
    <row r="31" spans="1:16" x14ac:dyDescent="0.25">
      <c r="A31" s="25" t="s">
        <v>333</v>
      </c>
      <c r="B31" s="62" t="s">
        <v>298</v>
      </c>
      <c r="C31" s="63">
        <v>0</v>
      </c>
      <c r="D31" s="63">
        <v>0</v>
      </c>
      <c r="E31" s="64">
        <f t="shared" si="0"/>
        <v>0</v>
      </c>
      <c r="F31" s="64">
        <f t="shared" si="1"/>
        <v>0</v>
      </c>
      <c r="G31" s="65">
        <f t="shared" si="2"/>
        <v>0</v>
      </c>
      <c r="H31" s="65">
        <f t="shared" si="3"/>
        <v>0</v>
      </c>
      <c r="I31" s="66" t="str">
        <f t="shared" si="4"/>
        <v/>
      </c>
      <c r="J31" s="52"/>
    </row>
    <row r="32" spans="1:16" x14ac:dyDescent="0.25">
      <c r="A32" s="25" t="s">
        <v>393</v>
      </c>
      <c r="B32" s="62" t="s">
        <v>314</v>
      </c>
      <c r="C32" s="63">
        <f>VLOOKUP($A32,RAW!$U$2:$AC$460,3,FALSE)</f>
        <v>12962</v>
      </c>
      <c r="D32" s="63">
        <f>VLOOKUP($A32,RAW!$U$2:$AC$460,4,FALSE)</f>
        <v>17000</v>
      </c>
      <c r="E32" s="64">
        <f t="shared" si="0"/>
        <v>4038</v>
      </c>
      <c r="F32" s="64">
        <f t="shared" si="1"/>
        <v>3626.2127881586275</v>
      </c>
      <c r="G32" s="65">
        <f t="shared" si="2"/>
        <v>411.78721184137248</v>
      </c>
      <c r="H32" s="65">
        <f t="shared" si="3"/>
        <v>411.78721184137248</v>
      </c>
      <c r="I32" s="66">
        <f t="shared" si="4"/>
        <v>3.1768802024484837E-2</v>
      </c>
      <c r="J32" s="52"/>
    </row>
    <row r="33" spans="1:10" x14ac:dyDescent="0.25">
      <c r="A33" s="25" t="s">
        <v>394</v>
      </c>
      <c r="B33" s="62" t="s">
        <v>782</v>
      </c>
      <c r="C33" s="63">
        <f>VLOOKUP($A33,RAW!$U$2:$AC$460,3,FALSE)</f>
        <v>92959</v>
      </c>
      <c r="D33" s="63">
        <f>VLOOKUP($A33,RAW!$U$2:$AC$460,4,FALSE)</f>
        <v>210100</v>
      </c>
      <c r="E33" s="64">
        <f t="shared" si="0"/>
        <v>117141</v>
      </c>
      <c r="F33" s="64">
        <f t="shared" si="1"/>
        <v>26005.949280546047</v>
      </c>
      <c r="G33" s="65">
        <f t="shared" si="2"/>
        <v>91135.050719453953</v>
      </c>
      <c r="H33" s="65">
        <f t="shared" si="3"/>
        <v>91135.050719453953</v>
      </c>
      <c r="I33" s="66">
        <f t="shared" si="4"/>
        <v>0.98037899202286982</v>
      </c>
      <c r="J33" s="52"/>
    </row>
    <row r="34" spans="1:10" x14ac:dyDescent="0.25">
      <c r="A34" s="25" t="s">
        <v>395</v>
      </c>
      <c r="B34" s="62" t="s">
        <v>314</v>
      </c>
      <c r="C34" s="63">
        <f>VLOOKUP($A34,RAW!$U$2:$AC$460,3,FALSE)</f>
        <v>247044</v>
      </c>
      <c r="D34" s="63">
        <f>VLOOKUP($A34,RAW!$U$2:$AC$460,4,FALSE)</f>
        <v>330900</v>
      </c>
      <c r="E34" s="64">
        <f t="shared" si="0"/>
        <v>83856</v>
      </c>
      <c r="F34" s="64">
        <f t="shared" si="1"/>
        <v>69112.336987954026</v>
      </c>
      <c r="G34" s="65">
        <f t="shared" si="2"/>
        <v>14743.663012045974</v>
      </c>
      <c r="H34" s="65">
        <f t="shared" si="3"/>
        <v>14743.663012045974</v>
      </c>
      <c r="I34" s="66">
        <f t="shared" si="4"/>
        <v>5.968031205795718E-2</v>
      </c>
      <c r="J34" s="52"/>
    </row>
    <row r="35" spans="1:10" x14ac:dyDescent="0.25">
      <c r="A35" s="25" t="s">
        <v>396</v>
      </c>
      <c r="B35" s="62" t="s">
        <v>782</v>
      </c>
      <c r="C35" s="63">
        <f>VLOOKUP($A35,RAW!$U$2:$AC$460,3,FALSE)</f>
        <v>102919</v>
      </c>
      <c r="D35" s="63">
        <f>VLOOKUP($A35,RAW!$U$2:$AC$460,4,FALSE)</f>
        <v>426200</v>
      </c>
      <c r="E35" s="64">
        <f t="shared" si="0"/>
        <v>323281</v>
      </c>
      <c r="F35" s="64">
        <f t="shared" si="1"/>
        <v>28792.330963161381</v>
      </c>
      <c r="G35" s="65">
        <f t="shared" si="2"/>
        <v>294488.66903683863</v>
      </c>
      <c r="H35" s="65">
        <f t="shared" si="3"/>
        <v>294488.66903683863</v>
      </c>
      <c r="I35" s="66">
        <f t="shared" si="4"/>
        <v>2.8613634900925837</v>
      </c>
      <c r="J35" s="52"/>
    </row>
    <row r="36" spans="1:10" x14ac:dyDescent="0.25">
      <c r="A36" s="25" t="s">
        <v>397</v>
      </c>
      <c r="B36" s="62" t="s">
        <v>298</v>
      </c>
      <c r="C36" s="63">
        <v>0</v>
      </c>
      <c r="D36" s="63">
        <v>0</v>
      </c>
      <c r="E36" s="64">
        <f t="shared" si="0"/>
        <v>0</v>
      </c>
      <c r="F36" s="64">
        <f t="shared" si="1"/>
        <v>0</v>
      </c>
      <c r="G36" s="65">
        <f t="shared" si="2"/>
        <v>0</v>
      </c>
      <c r="H36" s="65">
        <f t="shared" si="3"/>
        <v>0</v>
      </c>
      <c r="I36" s="66" t="str">
        <f t="shared" si="4"/>
        <v/>
      </c>
      <c r="J36" s="52"/>
    </row>
    <row r="37" spans="1:10" x14ac:dyDescent="0.25">
      <c r="A37" s="25" t="s">
        <v>334</v>
      </c>
      <c r="B37" s="62" t="s">
        <v>298</v>
      </c>
      <c r="C37" s="63">
        <v>0</v>
      </c>
      <c r="D37" s="63">
        <v>0</v>
      </c>
      <c r="E37" s="64">
        <f t="shared" si="0"/>
        <v>0</v>
      </c>
      <c r="F37" s="64">
        <f t="shared" si="1"/>
        <v>0</v>
      </c>
      <c r="G37" s="65">
        <f t="shared" si="2"/>
        <v>0</v>
      </c>
      <c r="H37" s="65">
        <f t="shared" si="3"/>
        <v>0</v>
      </c>
      <c r="I37" s="66" t="str">
        <f t="shared" si="4"/>
        <v/>
      </c>
      <c r="J37" s="52"/>
    </row>
    <row r="38" spans="1:10" x14ac:dyDescent="0.25">
      <c r="A38" s="25" t="s">
        <v>398</v>
      </c>
      <c r="B38" s="62" t="s">
        <v>782</v>
      </c>
      <c r="C38" s="63">
        <f>VLOOKUP($A38,RAW!$U$2:$AC$460,3,FALSE)</f>
        <v>9554</v>
      </c>
      <c r="D38" s="63">
        <f>VLOOKUP($A38,RAW!$U$2:$AC$460,4,FALSE)</f>
        <v>16300</v>
      </c>
      <c r="E38" s="64">
        <f t="shared" si="0"/>
        <v>6746</v>
      </c>
      <c r="F38" s="64">
        <f t="shared" si="1"/>
        <v>2672.8002606131408</v>
      </c>
      <c r="G38" s="65">
        <f t="shared" si="2"/>
        <v>4073.1997393868592</v>
      </c>
      <c r="H38" s="65">
        <f t="shared" si="3"/>
        <v>4073.1997393868592</v>
      </c>
      <c r="I38" s="66">
        <f t="shared" si="4"/>
        <v>0.42633449229504494</v>
      </c>
      <c r="J38" s="52"/>
    </row>
    <row r="39" spans="1:10" x14ac:dyDescent="0.25">
      <c r="A39" s="25" t="s">
        <v>399</v>
      </c>
      <c r="B39" s="62" t="s">
        <v>782</v>
      </c>
      <c r="C39" s="63">
        <f>VLOOKUP($A39,RAW!$U$2:$AC$460,3,FALSE)</f>
        <v>15038</v>
      </c>
      <c r="D39" s="63">
        <f>VLOOKUP($A39,RAW!$U$2:$AC$460,4,FALSE)</f>
        <v>36500</v>
      </c>
      <c r="E39" s="64">
        <f t="shared" si="0"/>
        <v>21462</v>
      </c>
      <c r="F39" s="64">
        <f t="shared" si="1"/>
        <v>4206.9887292338717</v>
      </c>
      <c r="G39" s="65">
        <f t="shared" si="2"/>
        <v>17255.011270766128</v>
      </c>
      <c r="H39" s="65">
        <f t="shared" si="3"/>
        <v>17255.011270766128</v>
      </c>
      <c r="I39" s="66">
        <f t="shared" si="4"/>
        <v>1.1474272689696854</v>
      </c>
      <c r="J39" s="52"/>
    </row>
    <row r="40" spans="1:10" x14ac:dyDescent="0.25">
      <c r="A40" s="25" t="s">
        <v>400</v>
      </c>
      <c r="B40" s="62" t="s">
        <v>298</v>
      </c>
      <c r="C40" s="63">
        <f>VLOOKUP($A40,RAW!$U$2:$AC$460,3,FALSE)</f>
        <v>42753</v>
      </c>
      <c r="D40" s="63">
        <f>VLOOKUP($A40,RAW!$U$2:$AC$460,4,FALSE)</f>
        <v>51100</v>
      </c>
      <c r="E40" s="64">
        <f t="shared" si="0"/>
        <v>8347</v>
      </c>
      <c r="F40" s="64">
        <f t="shared" si="1"/>
        <v>11960.459445467197</v>
      </c>
      <c r="G40" s="65">
        <f t="shared" si="2"/>
        <v>-3613.4594454671969</v>
      </c>
      <c r="H40" s="65">
        <f t="shared" si="3"/>
        <v>3613.4594454671969</v>
      </c>
      <c r="I40" s="66">
        <f t="shared" si="4"/>
        <v>-8.4519435956943306E-2</v>
      </c>
      <c r="J40" s="52"/>
    </row>
    <row r="41" spans="1:10" x14ac:dyDescent="0.25">
      <c r="A41" s="25" t="s">
        <v>401</v>
      </c>
      <c r="B41" s="62" t="s">
        <v>298</v>
      </c>
      <c r="C41" s="63">
        <v>0</v>
      </c>
      <c r="D41" s="63">
        <v>0</v>
      </c>
      <c r="E41" s="64">
        <f t="shared" si="0"/>
        <v>0</v>
      </c>
      <c r="F41" s="64">
        <f t="shared" si="1"/>
        <v>0</v>
      </c>
      <c r="G41" s="65">
        <f t="shared" si="2"/>
        <v>0</v>
      </c>
      <c r="H41" s="65">
        <f t="shared" si="3"/>
        <v>0</v>
      </c>
      <c r="I41" s="66" t="str">
        <f t="shared" si="4"/>
        <v/>
      </c>
      <c r="J41" s="52"/>
    </row>
    <row r="42" spans="1:10" x14ac:dyDescent="0.25">
      <c r="A42" s="25" t="s">
        <v>402</v>
      </c>
      <c r="B42" s="62" t="s">
        <v>782</v>
      </c>
      <c r="C42" s="63">
        <f>VLOOKUP($A42,RAW!$U$2:$AC$460,3,FALSE)</f>
        <v>14053</v>
      </c>
      <c r="D42" s="63">
        <f>VLOOKUP($A42,RAW!$U$2:$AC$460,4,FALSE)</f>
        <v>23900</v>
      </c>
      <c r="E42" s="64">
        <f t="shared" si="0"/>
        <v>9847</v>
      </c>
      <c r="F42" s="64">
        <f t="shared" si="1"/>
        <v>3931.4278901398857</v>
      </c>
      <c r="G42" s="65">
        <f t="shared" si="2"/>
        <v>5915.5721098601143</v>
      </c>
      <c r="H42" s="65">
        <f t="shared" si="3"/>
        <v>5915.5721098601143</v>
      </c>
      <c r="I42" s="66">
        <f t="shared" si="4"/>
        <v>0.42094727886288441</v>
      </c>
      <c r="J42" s="52"/>
    </row>
    <row r="43" spans="1:10" x14ac:dyDescent="0.25">
      <c r="A43" s="25" t="s">
        <v>403</v>
      </c>
      <c r="B43" s="62" t="s">
        <v>298</v>
      </c>
      <c r="C43" s="63">
        <v>0</v>
      </c>
      <c r="D43" s="63">
        <v>0</v>
      </c>
      <c r="E43" s="64">
        <f t="shared" si="0"/>
        <v>0</v>
      </c>
      <c r="F43" s="64">
        <f t="shared" si="1"/>
        <v>0</v>
      </c>
      <c r="G43" s="65">
        <f t="shared" si="2"/>
        <v>0</v>
      </c>
      <c r="H43" s="65">
        <f t="shared" si="3"/>
        <v>0</v>
      </c>
      <c r="I43" s="66" t="str">
        <f t="shared" si="4"/>
        <v/>
      </c>
      <c r="J43" s="52"/>
    </row>
    <row r="44" spans="1:10" x14ac:dyDescent="0.25">
      <c r="A44" s="25" t="s">
        <v>404</v>
      </c>
      <c r="B44" s="62" t="s">
        <v>314</v>
      </c>
      <c r="C44" s="63">
        <f>VLOOKUP($A44,RAW!$U$2:$AC$460,3,FALSE)</f>
        <v>94440</v>
      </c>
      <c r="D44" s="63">
        <f>VLOOKUP($A44,RAW!$U$2:$AC$460,4,FALSE)</f>
        <v>125600</v>
      </c>
      <c r="E44" s="64">
        <f t="shared" si="0"/>
        <v>31160</v>
      </c>
      <c r="F44" s="64">
        <f t="shared" si="1"/>
        <v>26420.269689376702</v>
      </c>
      <c r="G44" s="65">
        <f t="shared" si="2"/>
        <v>4739.7303106232976</v>
      </c>
      <c r="H44" s="65">
        <f t="shared" si="3"/>
        <v>4739.7303106232976</v>
      </c>
      <c r="I44" s="66">
        <f t="shared" si="4"/>
        <v>5.0187741535613062E-2</v>
      </c>
      <c r="J44" s="52"/>
    </row>
    <row r="45" spans="1:10" x14ac:dyDescent="0.25">
      <c r="A45" s="25" t="s">
        <v>405</v>
      </c>
      <c r="B45" s="62" t="s">
        <v>298</v>
      </c>
      <c r="C45" s="63">
        <f>VLOOKUP($A45,RAW!$U$2:$AC$460,3,FALSE)</f>
        <v>21612</v>
      </c>
      <c r="D45" s="63">
        <f>VLOOKUP($A45,RAW!$U$2:$AC$460,4,FALSE)</f>
        <v>21200</v>
      </c>
      <c r="E45" s="64">
        <f t="shared" si="0"/>
        <v>-412</v>
      </c>
      <c r="F45" s="64">
        <f t="shared" si="1"/>
        <v>6046.1125426388107</v>
      </c>
      <c r="G45" s="65">
        <f t="shared" si="2"/>
        <v>-6458.1125426388107</v>
      </c>
      <c r="H45" s="65">
        <f t="shared" si="3"/>
        <v>6458.1125426388107</v>
      </c>
      <c r="I45" s="66">
        <f t="shared" si="4"/>
        <v>-0.29882068029977837</v>
      </c>
      <c r="J45" s="52"/>
    </row>
    <row r="46" spans="1:10" x14ac:dyDescent="0.25">
      <c r="A46" s="25" t="s">
        <v>406</v>
      </c>
      <c r="B46" s="62" t="s">
        <v>298</v>
      </c>
      <c r="C46" s="63">
        <f>VLOOKUP($A46,RAW!$U$2:$AC$460,3,FALSE)</f>
        <v>3388</v>
      </c>
      <c r="D46" s="63">
        <f>VLOOKUP($A46,RAW!$U$2:$AC$460,4,FALSE)</f>
        <v>1500</v>
      </c>
      <c r="E46" s="64">
        <f t="shared" si="0"/>
        <v>-1888</v>
      </c>
      <c r="F46" s="64">
        <f t="shared" si="1"/>
        <v>947.81738360449242</v>
      </c>
      <c r="G46" s="65">
        <f t="shared" si="2"/>
        <v>-2835.8173836044925</v>
      </c>
      <c r="H46" s="65">
        <f t="shared" si="3"/>
        <v>2835.8173836044925</v>
      </c>
      <c r="I46" s="66">
        <f t="shared" si="4"/>
        <v>-0.83701811794701664</v>
      </c>
      <c r="J46" s="52"/>
    </row>
    <row r="47" spans="1:10" x14ac:dyDescent="0.25">
      <c r="A47" s="25" t="s">
        <v>407</v>
      </c>
      <c r="B47" s="62" t="s">
        <v>298</v>
      </c>
      <c r="C47" s="63">
        <f>VLOOKUP($A47,RAW!$U$2:$AC$460,3,FALSE)</f>
        <v>19326</v>
      </c>
      <c r="D47" s="63">
        <f>VLOOKUP($A47,RAW!$U$2:$AC$460,4,FALSE)</f>
        <v>71400</v>
      </c>
      <c r="E47" s="64">
        <f t="shared" si="0"/>
        <v>52074</v>
      </c>
      <c r="F47" s="64">
        <f t="shared" si="1"/>
        <v>5406.5875901831232</v>
      </c>
      <c r="G47" s="65">
        <f t="shared" si="2"/>
        <v>46667.412409816876</v>
      </c>
      <c r="H47" s="65">
        <f t="shared" si="3"/>
        <v>46667.412409816876</v>
      </c>
      <c r="I47" s="66">
        <f t="shared" si="4"/>
        <v>2.4147476151204015</v>
      </c>
      <c r="J47" s="52"/>
    </row>
    <row r="48" spans="1:10" x14ac:dyDescent="0.25">
      <c r="A48" s="25" t="s">
        <v>408</v>
      </c>
      <c r="B48" s="62" t="s">
        <v>298</v>
      </c>
      <c r="C48" s="63">
        <f>VLOOKUP($A48,RAW!$U$2:$AC$460,3,FALSE)</f>
        <v>15443</v>
      </c>
      <c r="D48" s="63">
        <f>VLOOKUP($A48,RAW!$U$2:$AC$460,4,FALSE)</f>
        <v>32800</v>
      </c>
      <c r="E48" s="64">
        <f t="shared" si="0"/>
        <v>17357</v>
      </c>
      <c r="F48" s="64">
        <f t="shared" si="1"/>
        <v>4320.2903940390133</v>
      </c>
      <c r="G48" s="65">
        <f t="shared" si="2"/>
        <v>13036.709605960987</v>
      </c>
      <c r="H48" s="65">
        <f t="shared" si="3"/>
        <v>13036.709605960987</v>
      </c>
      <c r="I48" s="66">
        <f t="shared" si="4"/>
        <v>0.84418245198219166</v>
      </c>
      <c r="J48" s="52"/>
    </row>
    <row r="49" spans="1:10" x14ac:dyDescent="0.25">
      <c r="A49" s="25" t="s">
        <v>409</v>
      </c>
      <c r="B49" s="62" t="s">
        <v>298</v>
      </c>
      <c r="C49" s="63">
        <v>0</v>
      </c>
      <c r="D49" s="63">
        <v>0</v>
      </c>
      <c r="E49" s="64">
        <f t="shared" si="0"/>
        <v>0</v>
      </c>
      <c r="F49" s="64">
        <f t="shared" si="1"/>
        <v>0</v>
      </c>
      <c r="G49" s="65">
        <f t="shared" si="2"/>
        <v>0</v>
      </c>
      <c r="H49" s="65">
        <f t="shared" si="3"/>
        <v>0</v>
      </c>
      <c r="I49" s="66" t="str">
        <f t="shared" si="4"/>
        <v/>
      </c>
      <c r="J49" s="52"/>
    </row>
    <row r="50" spans="1:10" x14ac:dyDescent="0.25">
      <c r="A50" s="25" t="s">
        <v>410</v>
      </c>
      <c r="B50" s="62" t="s">
        <v>298</v>
      </c>
      <c r="C50" s="63">
        <f>VLOOKUP($A50,RAW!$U$2:$AC$460,3,FALSE)</f>
        <v>21529</v>
      </c>
      <c r="D50" s="63">
        <f>VLOOKUP($A50,RAW!$U$2:$AC$460,4,FALSE)</f>
        <v>23500</v>
      </c>
      <c r="E50" s="64">
        <f t="shared" si="0"/>
        <v>1971</v>
      </c>
      <c r="F50" s="64">
        <f t="shared" si="1"/>
        <v>6022.8926952836828</v>
      </c>
      <c r="G50" s="65">
        <f t="shared" si="2"/>
        <v>-4051.8926952836828</v>
      </c>
      <c r="H50" s="65">
        <f t="shared" si="3"/>
        <v>4051.8926952836828</v>
      </c>
      <c r="I50" s="66">
        <f t="shared" si="4"/>
        <v>-0.18820626574776733</v>
      </c>
      <c r="J50" s="52"/>
    </row>
    <row r="51" spans="1:10" x14ac:dyDescent="0.25">
      <c r="A51" s="25" t="s">
        <v>411</v>
      </c>
      <c r="B51" s="62" t="s">
        <v>298</v>
      </c>
      <c r="C51" s="63">
        <v>0</v>
      </c>
      <c r="D51" s="63">
        <v>0</v>
      </c>
      <c r="E51" s="64">
        <f t="shared" si="0"/>
        <v>0</v>
      </c>
      <c r="F51" s="64">
        <f t="shared" si="1"/>
        <v>0</v>
      </c>
      <c r="G51" s="65">
        <f t="shared" si="2"/>
        <v>0</v>
      </c>
      <c r="H51" s="65">
        <f t="shared" si="3"/>
        <v>0</v>
      </c>
      <c r="I51" s="66" t="str">
        <f t="shared" si="4"/>
        <v/>
      </c>
      <c r="J51" s="52"/>
    </row>
    <row r="52" spans="1:10" x14ac:dyDescent="0.25">
      <c r="A52" s="25" t="s">
        <v>412</v>
      </c>
      <c r="B52" s="62" t="s">
        <v>298</v>
      </c>
      <c r="C52" s="63">
        <v>0</v>
      </c>
      <c r="D52" s="63">
        <v>0</v>
      </c>
      <c r="E52" s="64">
        <f t="shared" si="0"/>
        <v>0</v>
      </c>
      <c r="F52" s="64">
        <f t="shared" si="1"/>
        <v>0</v>
      </c>
      <c r="G52" s="65">
        <f t="shared" si="2"/>
        <v>0</v>
      </c>
      <c r="H52" s="65">
        <f t="shared" si="3"/>
        <v>0</v>
      </c>
      <c r="I52" s="66" t="str">
        <f t="shared" si="4"/>
        <v/>
      </c>
      <c r="J52" s="52"/>
    </row>
    <row r="53" spans="1:10" x14ac:dyDescent="0.25">
      <c r="A53" s="25" t="s">
        <v>413</v>
      </c>
      <c r="B53" s="62" t="s">
        <v>298</v>
      </c>
      <c r="C53" s="63">
        <v>0</v>
      </c>
      <c r="D53" s="63">
        <v>0</v>
      </c>
      <c r="E53" s="64">
        <f t="shared" si="0"/>
        <v>0</v>
      </c>
      <c r="F53" s="64">
        <f t="shared" si="1"/>
        <v>0</v>
      </c>
      <c r="G53" s="65">
        <f t="shared" si="2"/>
        <v>0</v>
      </c>
      <c r="H53" s="65">
        <f t="shared" si="3"/>
        <v>0</v>
      </c>
      <c r="I53" s="66" t="str">
        <f t="shared" si="4"/>
        <v/>
      </c>
      <c r="J53" s="52"/>
    </row>
    <row r="54" spans="1:10" x14ac:dyDescent="0.25">
      <c r="A54" s="25" t="s">
        <v>414</v>
      </c>
      <c r="B54" s="62" t="s">
        <v>298</v>
      </c>
      <c r="C54" s="63">
        <v>0</v>
      </c>
      <c r="D54" s="63">
        <v>0</v>
      </c>
      <c r="E54" s="64">
        <f t="shared" si="0"/>
        <v>0</v>
      </c>
      <c r="F54" s="64">
        <f t="shared" si="1"/>
        <v>0</v>
      </c>
      <c r="G54" s="65">
        <f t="shared" si="2"/>
        <v>0</v>
      </c>
      <c r="H54" s="65">
        <f t="shared" si="3"/>
        <v>0</v>
      </c>
      <c r="I54" s="66" t="str">
        <f t="shared" si="4"/>
        <v/>
      </c>
      <c r="J54" s="52"/>
    </row>
    <row r="55" spans="1:10" x14ac:dyDescent="0.25">
      <c r="A55" s="25" t="s">
        <v>415</v>
      </c>
      <c r="B55" s="62" t="s">
        <v>298</v>
      </c>
      <c r="C55" s="63">
        <f>VLOOKUP($A55,RAW!$U$2:$AC$460,3,FALSE)</f>
        <v>301911</v>
      </c>
      <c r="D55" s="63">
        <f>VLOOKUP($A55,RAW!$U$2:$AC$460,4,FALSE)</f>
        <v>44200</v>
      </c>
      <c r="E55" s="64">
        <f t="shared" si="0"/>
        <v>-257711</v>
      </c>
      <c r="F55" s="64">
        <f t="shared" si="1"/>
        <v>84461.775118481673</v>
      </c>
      <c r="G55" s="65">
        <f t="shared" si="2"/>
        <v>-342172.77511848166</v>
      </c>
      <c r="H55" s="65">
        <f t="shared" si="3"/>
        <v>342172.77511848166</v>
      </c>
      <c r="I55" s="66">
        <f t="shared" si="4"/>
        <v>-1.1333564365607138</v>
      </c>
      <c r="J55" s="52"/>
    </row>
    <row r="56" spans="1:10" x14ac:dyDescent="0.25">
      <c r="A56" s="25" t="s">
        <v>416</v>
      </c>
      <c r="B56" s="62" t="s">
        <v>782</v>
      </c>
      <c r="C56" s="63">
        <f>VLOOKUP($A56,RAW!$U$2:$AC$460,3,FALSE)</f>
        <v>358028</v>
      </c>
      <c r="D56" s="63">
        <f>VLOOKUP($A56,RAW!$U$2:$AC$460,4,FALSE)</f>
        <v>917700</v>
      </c>
      <c r="E56" s="64">
        <f t="shared" si="0"/>
        <v>559672</v>
      </c>
      <c r="F56" s="64">
        <f t="shared" si="1"/>
        <v>100160.90974532149</v>
      </c>
      <c r="G56" s="65">
        <f t="shared" si="2"/>
        <v>459511.09025467851</v>
      </c>
      <c r="H56" s="65">
        <f t="shared" si="3"/>
        <v>459511.09025467851</v>
      </c>
      <c r="I56" s="66">
        <f t="shared" si="4"/>
        <v>1.2834501498616826</v>
      </c>
      <c r="J56" s="52"/>
    </row>
    <row r="57" spans="1:10" x14ac:dyDescent="0.25">
      <c r="A57" s="25" t="s">
        <v>326</v>
      </c>
      <c r="B57" s="62" t="s">
        <v>298</v>
      </c>
      <c r="C57" s="63">
        <v>0</v>
      </c>
      <c r="D57" s="63">
        <v>0</v>
      </c>
      <c r="E57" s="64">
        <f t="shared" si="0"/>
        <v>0</v>
      </c>
      <c r="F57" s="64">
        <f t="shared" si="1"/>
        <v>0</v>
      </c>
      <c r="G57" s="65">
        <f t="shared" si="2"/>
        <v>0</v>
      </c>
      <c r="H57" s="65">
        <f t="shared" si="3"/>
        <v>0</v>
      </c>
      <c r="I57" s="66" t="str">
        <f t="shared" si="4"/>
        <v/>
      </c>
      <c r="J57" s="52"/>
    </row>
    <row r="58" spans="1:10" x14ac:dyDescent="0.25">
      <c r="A58" s="25" t="s">
        <v>417</v>
      </c>
      <c r="B58" s="62" t="s">
        <v>298</v>
      </c>
      <c r="C58" s="63">
        <v>0</v>
      </c>
      <c r="D58" s="63">
        <v>0</v>
      </c>
      <c r="E58" s="64">
        <f t="shared" si="0"/>
        <v>0</v>
      </c>
      <c r="F58" s="64">
        <f t="shared" si="1"/>
        <v>0</v>
      </c>
      <c r="G58" s="65">
        <f t="shared" si="2"/>
        <v>0</v>
      </c>
      <c r="H58" s="65">
        <f t="shared" si="3"/>
        <v>0</v>
      </c>
      <c r="I58" s="66" t="str">
        <f t="shared" si="4"/>
        <v/>
      </c>
      <c r="J58" s="52"/>
    </row>
    <row r="59" spans="1:10" x14ac:dyDescent="0.25">
      <c r="A59" s="25" t="s">
        <v>418</v>
      </c>
      <c r="B59" s="62" t="s">
        <v>298</v>
      </c>
      <c r="C59" s="63">
        <f>VLOOKUP($A59,RAW!$U$2:$AC$460,3,FALSE)</f>
        <v>132744</v>
      </c>
      <c r="D59" s="63">
        <f>VLOOKUP($A59,RAW!$U$2:$AC$460,4,FALSE)</f>
        <v>281800</v>
      </c>
      <c r="E59" s="64">
        <f t="shared" si="0"/>
        <v>149056</v>
      </c>
      <c r="F59" s="64">
        <f t="shared" si="1"/>
        <v>37136.089365169639</v>
      </c>
      <c r="G59" s="65">
        <f t="shared" si="2"/>
        <v>111919.91063483036</v>
      </c>
      <c r="H59" s="65">
        <f t="shared" si="3"/>
        <v>111919.91063483036</v>
      </c>
      <c r="I59" s="66">
        <f t="shared" si="4"/>
        <v>0.84312594644451244</v>
      </c>
      <c r="J59" s="52"/>
    </row>
    <row r="60" spans="1:10" x14ac:dyDescent="0.25">
      <c r="A60" s="25" t="s">
        <v>419</v>
      </c>
      <c r="B60" s="62" t="s">
        <v>298</v>
      </c>
      <c r="C60" s="63">
        <v>0</v>
      </c>
      <c r="D60" s="63">
        <v>0</v>
      </c>
      <c r="E60" s="64">
        <f t="shared" si="0"/>
        <v>0</v>
      </c>
      <c r="F60" s="64">
        <f t="shared" si="1"/>
        <v>0</v>
      </c>
      <c r="G60" s="65">
        <f t="shared" si="2"/>
        <v>0</v>
      </c>
      <c r="H60" s="65">
        <f t="shared" si="3"/>
        <v>0</v>
      </c>
      <c r="I60" s="66" t="str">
        <f t="shared" si="4"/>
        <v/>
      </c>
      <c r="J60" s="52"/>
    </row>
    <row r="61" spans="1:10" x14ac:dyDescent="0.25">
      <c r="A61" s="25" t="s">
        <v>420</v>
      </c>
      <c r="B61" s="62" t="s">
        <v>298</v>
      </c>
      <c r="C61" s="63">
        <f>VLOOKUP($A61,RAW!$U$2:$AC$460,3,FALSE)</f>
        <v>220177</v>
      </c>
      <c r="D61" s="63">
        <f>VLOOKUP($A61,RAW!$U$2:$AC$460,4,FALSE)</f>
        <v>238600</v>
      </c>
      <c r="E61" s="64">
        <f t="shared" si="0"/>
        <v>18423</v>
      </c>
      <c r="F61" s="64">
        <f t="shared" si="1"/>
        <v>61596.100374818867</v>
      </c>
      <c r="G61" s="65">
        <f t="shared" si="2"/>
        <v>-43173.100374818867</v>
      </c>
      <c r="H61" s="65">
        <f t="shared" si="3"/>
        <v>43173.100374818867</v>
      </c>
      <c r="I61" s="66">
        <f t="shared" si="4"/>
        <v>-0.1960836071652301</v>
      </c>
      <c r="J61" s="52"/>
    </row>
    <row r="62" spans="1:10" x14ac:dyDescent="0.25">
      <c r="A62" s="25" t="s">
        <v>335</v>
      </c>
      <c r="B62" s="62" t="s">
        <v>299</v>
      </c>
      <c r="C62" s="63">
        <f>VLOOKUP($A62,RAW!$U$2:$AC$460,3,FALSE)</f>
        <v>2975119</v>
      </c>
      <c r="D62" s="63">
        <f>VLOOKUP($A62,RAW!$U$2:$AC$460,4,FALSE)</f>
        <v>1873800</v>
      </c>
      <c r="E62" s="64">
        <f t="shared" si="0"/>
        <v>-1101319</v>
      </c>
      <c r="F62" s="64">
        <f t="shared" si="1"/>
        <v>832310.95232940197</v>
      </c>
      <c r="G62" s="65">
        <f t="shared" si="2"/>
        <v>-1933629.9523294019</v>
      </c>
      <c r="H62" s="65">
        <f t="shared" si="3"/>
        <v>1933629.9523294019</v>
      </c>
      <c r="I62" s="66">
        <f t="shared" si="4"/>
        <v>-0.64993365049579588</v>
      </c>
      <c r="J62" s="52"/>
    </row>
    <row r="63" spans="1:10" x14ac:dyDescent="0.25">
      <c r="A63" s="25" t="s">
        <v>421</v>
      </c>
      <c r="B63" s="62" t="s">
        <v>298</v>
      </c>
      <c r="C63" s="63">
        <v>0</v>
      </c>
      <c r="D63" s="63">
        <v>0</v>
      </c>
      <c r="E63" s="64">
        <f t="shared" si="0"/>
        <v>0</v>
      </c>
      <c r="F63" s="64">
        <f t="shared" si="1"/>
        <v>0</v>
      </c>
      <c r="G63" s="65">
        <f t="shared" si="2"/>
        <v>0</v>
      </c>
      <c r="H63" s="65">
        <f t="shared" si="3"/>
        <v>0</v>
      </c>
      <c r="I63" s="66" t="str">
        <f t="shared" si="4"/>
        <v/>
      </c>
      <c r="J63" s="52"/>
    </row>
    <row r="64" spans="1:10" x14ac:dyDescent="0.25">
      <c r="A64" s="25" t="s">
        <v>422</v>
      </c>
      <c r="B64" s="62" t="s">
        <v>298</v>
      </c>
      <c r="C64" s="63">
        <f>VLOOKUP($A64,RAW!$U$2:$AC$460,3,FALSE)</f>
        <v>68931</v>
      </c>
      <c r="D64" s="63">
        <f>VLOOKUP($A64,RAW!$U$2:$AC$460,4,FALSE)</f>
        <v>45400</v>
      </c>
      <c r="E64" s="64">
        <f t="shared" si="0"/>
        <v>-23531</v>
      </c>
      <c r="F64" s="64">
        <f t="shared" si="1"/>
        <v>19283.943349835085</v>
      </c>
      <c r="G64" s="65">
        <f t="shared" si="2"/>
        <v>-42814.943349835085</v>
      </c>
      <c r="H64" s="65">
        <f t="shared" si="3"/>
        <v>42814.943349835085</v>
      </c>
      <c r="I64" s="66">
        <f t="shared" si="4"/>
        <v>-0.62112755291284161</v>
      </c>
      <c r="J64" s="52"/>
    </row>
    <row r="65" spans="1:10" x14ac:dyDescent="0.25">
      <c r="A65" s="25" t="s">
        <v>423</v>
      </c>
      <c r="B65" s="62" t="s">
        <v>298</v>
      </c>
      <c r="C65" s="63">
        <f>VLOOKUP($A65,RAW!$U$2:$AC$460,3,FALSE)</f>
        <v>220741</v>
      </c>
      <c r="D65" s="63">
        <f>VLOOKUP($A65,RAW!$U$2:$AC$460,4,FALSE)</f>
        <v>293100</v>
      </c>
      <c r="E65" s="64">
        <f t="shared" si="0"/>
        <v>72359</v>
      </c>
      <c r="F65" s="64">
        <f t="shared" si="1"/>
        <v>61753.883433954921</v>
      </c>
      <c r="G65" s="65">
        <f t="shared" si="2"/>
        <v>10605.116566045079</v>
      </c>
      <c r="H65" s="65">
        <f t="shared" si="3"/>
        <v>10605.116566045079</v>
      </c>
      <c r="I65" s="66">
        <f t="shared" si="4"/>
        <v>4.8043256875909227E-2</v>
      </c>
      <c r="J65" s="52"/>
    </row>
    <row r="66" spans="1:10" x14ac:dyDescent="0.25">
      <c r="A66" s="25" t="s">
        <v>424</v>
      </c>
      <c r="B66" s="62" t="s">
        <v>298</v>
      </c>
      <c r="C66" s="63">
        <v>0</v>
      </c>
      <c r="D66" s="63">
        <v>0</v>
      </c>
      <c r="E66" s="64">
        <f t="shared" si="0"/>
        <v>0</v>
      </c>
      <c r="F66" s="64">
        <f t="shared" si="1"/>
        <v>0</v>
      </c>
      <c r="G66" s="65">
        <f t="shared" si="2"/>
        <v>0</v>
      </c>
      <c r="H66" s="65">
        <f t="shared" si="3"/>
        <v>0</v>
      </c>
      <c r="I66" s="66" t="str">
        <f t="shared" si="4"/>
        <v/>
      </c>
      <c r="J66" s="52"/>
    </row>
    <row r="67" spans="1:10" x14ac:dyDescent="0.25">
      <c r="A67" s="25" t="s">
        <v>425</v>
      </c>
      <c r="B67" s="62" t="s">
        <v>298</v>
      </c>
      <c r="C67" s="63">
        <v>0</v>
      </c>
      <c r="D67" s="63">
        <v>0</v>
      </c>
      <c r="E67" s="64">
        <f t="shared" ref="E67:E130" si="5">D67-C67</f>
        <v>0</v>
      </c>
      <c r="F67" s="64">
        <f t="shared" ref="F67:F130" si="6">+C67*E$463</f>
        <v>0</v>
      </c>
      <c r="G67" s="65">
        <f t="shared" ref="G67:G130" si="7">IF(C67=0,0,+E67-F67)</f>
        <v>0</v>
      </c>
      <c r="H67" s="65">
        <f t="shared" ref="H67:H130" si="8">ABS(G67)</f>
        <v>0</v>
      </c>
      <c r="I67" s="66" t="str">
        <f t="shared" ref="I67:I130" si="9">IFERROR(+G67/C67,"")</f>
        <v/>
      </c>
      <c r="J67" s="52"/>
    </row>
    <row r="68" spans="1:10" x14ac:dyDescent="0.25">
      <c r="A68" s="25" t="s">
        <v>336</v>
      </c>
      <c r="B68" s="62" t="s">
        <v>298</v>
      </c>
      <c r="C68" s="63">
        <v>0</v>
      </c>
      <c r="D68" s="63">
        <v>0</v>
      </c>
      <c r="E68" s="64">
        <f t="shared" si="5"/>
        <v>0</v>
      </c>
      <c r="F68" s="64">
        <f t="shared" si="6"/>
        <v>0</v>
      </c>
      <c r="G68" s="65">
        <f t="shared" si="7"/>
        <v>0</v>
      </c>
      <c r="H68" s="65">
        <f t="shared" si="8"/>
        <v>0</v>
      </c>
      <c r="I68" s="66" t="str">
        <f t="shared" si="9"/>
        <v/>
      </c>
      <c r="J68" s="52"/>
    </row>
    <row r="69" spans="1:10" x14ac:dyDescent="0.25">
      <c r="A69" s="25" t="s">
        <v>426</v>
      </c>
      <c r="B69" s="62" t="s">
        <v>298</v>
      </c>
      <c r="C69" s="63">
        <f>VLOOKUP($A69,RAW!$U$2:$AC$460,3,FALSE)</f>
        <v>185655</v>
      </c>
      <c r="D69" s="63">
        <f>VLOOKUP($A69,RAW!$U$2:$AC$460,4,FALSE)</f>
        <v>555100</v>
      </c>
      <c r="E69" s="64">
        <f t="shared" si="5"/>
        <v>369445</v>
      </c>
      <c r="F69" s="64">
        <f t="shared" si="6"/>
        <v>51938.322418268013</v>
      </c>
      <c r="G69" s="65">
        <f t="shared" si="7"/>
        <v>317506.67758173199</v>
      </c>
      <c r="H69" s="65">
        <f t="shared" si="8"/>
        <v>317506.67758173199</v>
      </c>
      <c r="I69" s="66">
        <f t="shared" si="9"/>
        <v>1.7101972884206296</v>
      </c>
      <c r="J69" s="52"/>
    </row>
    <row r="70" spans="1:10" x14ac:dyDescent="0.25">
      <c r="A70" s="25" t="s">
        <v>337</v>
      </c>
      <c r="B70" s="62" t="s">
        <v>298</v>
      </c>
      <c r="C70" s="67">
        <v>100000</v>
      </c>
      <c r="D70" s="63">
        <f>VLOOKUP($A70,RAW!$U$2:$AC$460,4,FALSE)</f>
        <v>241100</v>
      </c>
      <c r="E70" s="64">
        <f t="shared" si="5"/>
        <v>141100</v>
      </c>
      <c r="F70" s="64">
        <f t="shared" si="6"/>
        <v>27975.719704973213</v>
      </c>
      <c r="G70" s="65">
        <f t="shared" si="7"/>
        <v>113124.28029502678</v>
      </c>
      <c r="H70" s="65">
        <f t="shared" si="8"/>
        <v>113124.28029502678</v>
      </c>
      <c r="I70" s="66">
        <f t="shared" si="9"/>
        <v>1.1312428029502677</v>
      </c>
      <c r="J70" s="52"/>
    </row>
    <row r="71" spans="1:10" x14ac:dyDescent="0.25">
      <c r="A71" s="25" t="s">
        <v>427</v>
      </c>
      <c r="B71" s="62" t="s">
        <v>298</v>
      </c>
      <c r="C71" s="63">
        <v>0</v>
      </c>
      <c r="D71" s="63">
        <v>0</v>
      </c>
      <c r="E71" s="64">
        <f t="shared" si="5"/>
        <v>0</v>
      </c>
      <c r="F71" s="64">
        <f t="shared" si="6"/>
        <v>0</v>
      </c>
      <c r="G71" s="65">
        <f t="shared" si="7"/>
        <v>0</v>
      </c>
      <c r="H71" s="65">
        <f t="shared" si="8"/>
        <v>0</v>
      </c>
      <c r="I71" s="66" t="str">
        <f t="shared" si="9"/>
        <v/>
      </c>
      <c r="J71" s="52"/>
    </row>
    <row r="72" spans="1:10" x14ac:dyDescent="0.25">
      <c r="A72" s="25" t="s">
        <v>428</v>
      </c>
      <c r="B72" s="62" t="s">
        <v>298</v>
      </c>
      <c r="C72" s="63">
        <f>VLOOKUP($A72,RAW!$U$2:$AC$460,3,FALSE)</f>
        <v>1348748</v>
      </c>
      <c r="D72" s="63">
        <f>VLOOKUP($A72,RAW!$U$2:$AC$460,4,FALSE)</f>
        <v>1968600</v>
      </c>
      <c r="E72" s="64">
        <f t="shared" si="5"/>
        <v>619852</v>
      </c>
      <c r="F72" s="64">
        <f t="shared" si="6"/>
        <v>377321.96000643208</v>
      </c>
      <c r="G72" s="65">
        <f t="shared" si="7"/>
        <v>242530.03999356792</v>
      </c>
      <c r="H72" s="65">
        <f t="shared" si="8"/>
        <v>242530.03999356792</v>
      </c>
      <c r="I72" s="66">
        <f t="shared" si="9"/>
        <v>0.17981864662158381</v>
      </c>
      <c r="J72" s="52"/>
    </row>
    <row r="73" spans="1:10" x14ac:dyDescent="0.25">
      <c r="A73" s="25" t="s">
        <v>429</v>
      </c>
      <c r="B73" s="62" t="s">
        <v>298</v>
      </c>
      <c r="C73" s="63">
        <f>VLOOKUP($A73,RAW!$U$2:$AC$460,3,FALSE)</f>
        <v>637431</v>
      </c>
      <c r="D73" s="63">
        <f>VLOOKUP($A73,RAW!$U$2:$AC$460,4,FALSE)</f>
        <v>1236000</v>
      </c>
      <c r="E73" s="64">
        <f t="shared" si="5"/>
        <v>598569</v>
      </c>
      <c r="F73" s="64">
        <f t="shared" si="6"/>
        <v>178325.90987260779</v>
      </c>
      <c r="G73" s="65">
        <f t="shared" si="7"/>
        <v>420243.09012739221</v>
      </c>
      <c r="H73" s="65">
        <f t="shared" si="8"/>
        <v>420243.09012739221</v>
      </c>
      <c r="I73" s="66">
        <f t="shared" si="9"/>
        <v>0.6592762042125222</v>
      </c>
      <c r="J73" s="52"/>
    </row>
    <row r="74" spans="1:10" x14ac:dyDescent="0.25">
      <c r="A74" s="25" t="s">
        <v>430</v>
      </c>
      <c r="B74" s="62" t="s">
        <v>298</v>
      </c>
      <c r="C74" s="63">
        <v>0</v>
      </c>
      <c r="D74" s="63">
        <v>0</v>
      </c>
      <c r="E74" s="64">
        <f t="shared" si="5"/>
        <v>0</v>
      </c>
      <c r="F74" s="64">
        <f t="shared" si="6"/>
        <v>0</v>
      </c>
      <c r="G74" s="65">
        <f t="shared" si="7"/>
        <v>0</v>
      </c>
      <c r="H74" s="65">
        <f t="shared" si="8"/>
        <v>0</v>
      </c>
      <c r="I74" s="66" t="str">
        <f t="shared" si="9"/>
        <v/>
      </c>
      <c r="J74" s="52"/>
    </row>
    <row r="75" spans="1:10" x14ac:dyDescent="0.25">
      <c r="A75" s="25" t="s">
        <v>431</v>
      </c>
      <c r="B75" s="62" t="s">
        <v>298</v>
      </c>
      <c r="C75" s="63">
        <f>VLOOKUP($A75,RAW!$U$2:$AC$460,3,FALSE)</f>
        <v>204931</v>
      </c>
      <c r="D75" s="63">
        <f>VLOOKUP($A75,RAW!$U$2:$AC$460,4,FALSE)</f>
        <v>268300</v>
      </c>
      <c r="E75" s="64">
        <f t="shared" si="5"/>
        <v>63369</v>
      </c>
      <c r="F75" s="64">
        <f t="shared" si="6"/>
        <v>57330.922148598656</v>
      </c>
      <c r="G75" s="65">
        <f t="shared" si="7"/>
        <v>6038.0778514013437</v>
      </c>
      <c r="H75" s="65">
        <f t="shared" si="8"/>
        <v>6038.0778514013437</v>
      </c>
      <c r="I75" s="66">
        <f t="shared" si="9"/>
        <v>2.9463955435738584E-2</v>
      </c>
      <c r="J75" s="52"/>
    </row>
    <row r="76" spans="1:10" x14ac:dyDescent="0.25">
      <c r="A76" s="25" t="s">
        <v>432</v>
      </c>
      <c r="B76" s="62" t="s">
        <v>298</v>
      </c>
      <c r="C76" s="63">
        <v>0</v>
      </c>
      <c r="D76" s="63">
        <v>0</v>
      </c>
      <c r="E76" s="64">
        <f t="shared" si="5"/>
        <v>0</v>
      </c>
      <c r="F76" s="64">
        <f t="shared" si="6"/>
        <v>0</v>
      </c>
      <c r="G76" s="65">
        <f t="shared" si="7"/>
        <v>0</v>
      </c>
      <c r="H76" s="65">
        <f t="shared" si="8"/>
        <v>0</v>
      </c>
      <c r="I76" s="66" t="str">
        <f t="shared" si="9"/>
        <v/>
      </c>
      <c r="J76" s="52"/>
    </row>
    <row r="77" spans="1:10" x14ac:dyDescent="0.25">
      <c r="A77" s="25" t="s">
        <v>433</v>
      </c>
      <c r="B77" s="62" t="s">
        <v>298</v>
      </c>
      <c r="C77" s="63">
        <f>VLOOKUP($A77,RAW!$U$2:$AC$460,3,FALSE)</f>
        <v>115946</v>
      </c>
      <c r="D77" s="63">
        <f>VLOOKUP($A77,RAW!$U$2:$AC$460,4,FALSE)</f>
        <v>159000</v>
      </c>
      <c r="E77" s="64">
        <f t="shared" si="5"/>
        <v>43054</v>
      </c>
      <c r="F77" s="64">
        <f t="shared" si="6"/>
        <v>32436.727969128242</v>
      </c>
      <c r="G77" s="65">
        <f t="shared" si="7"/>
        <v>10617.272030871758</v>
      </c>
      <c r="H77" s="65">
        <f t="shared" si="8"/>
        <v>10617.272030871758</v>
      </c>
      <c r="I77" s="66">
        <f t="shared" si="9"/>
        <v>9.1570834965171349E-2</v>
      </c>
      <c r="J77" s="52"/>
    </row>
    <row r="78" spans="1:10" x14ac:dyDescent="0.25">
      <c r="A78" s="25" t="s">
        <v>434</v>
      </c>
      <c r="B78" s="62" t="s">
        <v>298</v>
      </c>
      <c r="C78" s="63">
        <v>0</v>
      </c>
      <c r="D78" s="63">
        <v>0</v>
      </c>
      <c r="E78" s="64">
        <f t="shared" si="5"/>
        <v>0</v>
      </c>
      <c r="F78" s="64">
        <f t="shared" si="6"/>
        <v>0</v>
      </c>
      <c r="G78" s="65">
        <f t="shared" si="7"/>
        <v>0</v>
      </c>
      <c r="H78" s="65">
        <f t="shared" si="8"/>
        <v>0</v>
      </c>
      <c r="I78" s="66" t="str">
        <f t="shared" si="9"/>
        <v/>
      </c>
      <c r="J78" s="52"/>
    </row>
    <row r="79" spans="1:10" x14ac:dyDescent="0.25">
      <c r="A79" s="25" t="s">
        <v>435</v>
      </c>
      <c r="B79" s="62" t="s">
        <v>298</v>
      </c>
      <c r="C79" s="63">
        <v>0</v>
      </c>
      <c r="D79" s="63">
        <v>0</v>
      </c>
      <c r="E79" s="64">
        <f t="shared" si="5"/>
        <v>0</v>
      </c>
      <c r="F79" s="64">
        <f t="shared" si="6"/>
        <v>0</v>
      </c>
      <c r="G79" s="65">
        <f t="shared" si="7"/>
        <v>0</v>
      </c>
      <c r="H79" s="65">
        <f t="shared" si="8"/>
        <v>0</v>
      </c>
      <c r="I79" s="66" t="str">
        <f t="shared" si="9"/>
        <v/>
      </c>
      <c r="J79" s="52"/>
    </row>
    <row r="80" spans="1:10" x14ac:dyDescent="0.25">
      <c r="A80" s="25" t="s">
        <v>436</v>
      </c>
      <c r="B80" s="62" t="s">
        <v>298</v>
      </c>
      <c r="C80" s="63">
        <v>0</v>
      </c>
      <c r="D80" s="63">
        <v>0</v>
      </c>
      <c r="E80" s="64">
        <f t="shared" si="5"/>
        <v>0</v>
      </c>
      <c r="F80" s="64">
        <f t="shared" si="6"/>
        <v>0</v>
      </c>
      <c r="G80" s="65">
        <f t="shared" si="7"/>
        <v>0</v>
      </c>
      <c r="H80" s="65">
        <f t="shared" si="8"/>
        <v>0</v>
      </c>
      <c r="I80" s="66" t="str">
        <f t="shared" si="9"/>
        <v/>
      </c>
      <c r="J80" s="52"/>
    </row>
    <row r="81" spans="1:10" x14ac:dyDescent="0.25">
      <c r="A81" s="25" t="s">
        <v>437</v>
      </c>
      <c r="B81" s="62" t="s">
        <v>298</v>
      </c>
      <c r="C81" s="63">
        <f>VLOOKUP($A81,RAW!$U$2:$AC$460,3,FALSE)</f>
        <v>129722</v>
      </c>
      <c r="D81" s="63">
        <f>VLOOKUP($A81,RAW!$U$2:$AC$460,4,FALSE)</f>
        <v>132800</v>
      </c>
      <c r="E81" s="64">
        <f t="shared" si="5"/>
        <v>3078</v>
      </c>
      <c r="F81" s="64">
        <f t="shared" si="6"/>
        <v>36290.663115685347</v>
      </c>
      <c r="G81" s="65">
        <f t="shared" si="7"/>
        <v>-33212.663115685347</v>
      </c>
      <c r="H81" s="65">
        <f t="shared" si="8"/>
        <v>33212.663115685347</v>
      </c>
      <c r="I81" s="66">
        <f t="shared" si="9"/>
        <v>-0.2560295332764323</v>
      </c>
      <c r="J81" s="52"/>
    </row>
    <row r="82" spans="1:10" x14ac:dyDescent="0.25">
      <c r="A82" s="25" t="s">
        <v>438</v>
      </c>
      <c r="B82" s="62" t="s">
        <v>298</v>
      </c>
      <c r="C82" s="63">
        <f>VLOOKUP($A82,RAW!$U$2:$AC$460,3,FALSE)</f>
        <v>153923</v>
      </c>
      <c r="D82" s="63">
        <f>VLOOKUP($A82,RAW!$U$2:$AC$460,4,FALSE)</f>
        <v>221800</v>
      </c>
      <c r="E82" s="64">
        <f t="shared" si="5"/>
        <v>67877</v>
      </c>
      <c r="F82" s="64">
        <f t="shared" si="6"/>
        <v>43061.06704148592</v>
      </c>
      <c r="G82" s="65">
        <f t="shared" si="7"/>
        <v>24815.93295851408</v>
      </c>
      <c r="H82" s="65">
        <f t="shared" si="8"/>
        <v>24815.93295851408</v>
      </c>
      <c r="I82" s="66">
        <f t="shared" si="9"/>
        <v>0.16122303332519558</v>
      </c>
      <c r="J82" s="52"/>
    </row>
    <row r="83" spans="1:10" x14ac:dyDescent="0.25">
      <c r="A83" s="25" t="s">
        <v>439</v>
      </c>
      <c r="B83" s="62" t="s">
        <v>298</v>
      </c>
      <c r="C83" s="63">
        <f>VLOOKUP($A83,RAW!$U$2:$AC$460,3,FALSE)</f>
        <v>18536</v>
      </c>
      <c r="D83" s="63">
        <f>VLOOKUP($A83,RAW!$U$2:$AC$460,4,FALSE)</f>
        <v>25000</v>
      </c>
      <c r="E83" s="64">
        <f t="shared" si="5"/>
        <v>6464</v>
      </c>
      <c r="F83" s="64">
        <f t="shared" si="6"/>
        <v>5185.5794045138346</v>
      </c>
      <c r="G83" s="65">
        <f t="shared" si="7"/>
        <v>1278.4205954861654</v>
      </c>
      <c r="H83" s="65">
        <f t="shared" si="8"/>
        <v>1278.4205954861654</v>
      </c>
      <c r="I83" s="66">
        <f t="shared" si="9"/>
        <v>6.8969604849275223E-2</v>
      </c>
      <c r="J83" s="52"/>
    </row>
    <row r="84" spans="1:10" x14ac:dyDescent="0.25">
      <c r="A84" s="25" t="s">
        <v>440</v>
      </c>
      <c r="B84" s="62" t="s">
        <v>298</v>
      </c>
      <c r="C84" s="63">
        <f>VLOOKUP($A84,RAW!$U$2:$AC$460,3,FALSE)</f>
        <v>104105</v>
      </c>
      <c r="D84" s="63">
        <f>VLOOKUP($A84,RAW!$U$2:$AC$460,4,FALSE)</f>
        <v>85900</v>
      </c>
      <c r="E84" s="64">
        <f t="shared" si="5"/>
        <v>-18205</v>
      </c>
      <c r="F84" s="64">
        <f t="shared" si="6"/>
        <v>29124.122998862364</v>
      </c>
      <c r="G84" s="65">
        <f t="shared" si="7"/>
        <v>-47329.122998862367</v>
      </c>
      <c r="H84" s="65">
        <f t="shared" si="8"/>
        <v>47329.122998862367</v>
      </c>
      <c r="I84" s="66">
        <f t="shared" si="9"/>
        <v>-0.45462872099190593</v>
      </c>
      <c r="J84" s="52"/>
    </row>
    <row r="85" spans="1:10" x14ac:dyDescent="0.25">
      <c r="A85" s="25" t="s">
        <v>441</v>
      </c>
      <c r="B85" s="62" t="s">
        <v>298</v>
      </c>
      <c r="C85" s="63">
        <f>VLOOKUP($A85,RAW!$U$2:$AC$460,3,FALSE)</f>
        <v>34173</v>
      </c>
      <c r="D85" s="63">
        <f>VLOOKUP($A85,RAW!$U$2:$AC$460,4,FALSE)</f>
        <v>12100</v>
      </c>
      <c r="E85" s="64">
        <f t="shared" si="5"/>
        <v>-22073</v>
      </c>
      <c r="F85" s="64">
        <f t="shared" si="6"/>
        <v>9560.1426947804957</v>
      </c>
      <c r="G85" s="65">
        <f t="shared" si="7"/>
        <v>-31633.142694780494</v>
      </c>
      <c r="H85" s="65">
        <f t="shared" si="8"/>
        <v>31633.142694780494</v>
      </c>
      <c r="I85" s="66">
        <f t="shared" si="9"/>
        <v>-0.92567649005883279</v>
      </c>
      <c r="J85" s="52"/>
    </row>
    <row r="86" spans="1:10" x14ac:dyDescent="0.25">
      <c r="A86" s="25" t="s">
        <v>442</v>
      </c>
      <c r="B86" s="62" t="s">
        <v>298</v>
      </c>
      <c r="C86" s="63">
        <f>VLOOKUP($A86,RAW!$U$2:$AC$460,3,FALSE)</f>
        <v>233193</v>
      </c>
      <c r="D86" s="63">
        <f>VLOOKUP($A86,RAW!$U$2:$AC$460,4,FALSE)</f>
        <v>125300</v>
      </c>
      <c r="E86" s="64">
        <f t="shared" si="5"/>
        <v>-107893</v>
      </c>
      <c r="F86" s="64">
        <f t="shared" si="6"/>
        <v>65237.420051618181</v>
      </c>
      <c r="G86" s="65">
        <f t="shared" si="7"/>
        <v>-173130.42005161819</v>
      </c>
      <c r="H86" s="65">
        <f t="shared" si="8"/>
        <v>173130.42005161819</v>
      </c>
      <c r="I86" s="66">
        <f t="shared" si="9"/>
        <v>-0.74243403554831489</v>
      </c>
      <c r="J86" s="52"/>
    </row>
    <row r="87" spans="1:10" x14ac:dyDescent="0.25">
      <c r="A87" s="25" t="s">
        <v>443</v>
      </c>
      <c r="B87" s="62" t="s">
        <v>298</v>
      </c>
      <c r="C87" s="63">
        <f>VLOOKUP($A87,RAW!$U$2:$AC$460,3,FALSE)</f>
        <v>15945</v>
      </c>
      <c r="D87" s="63">
        <f>VLOOKUP($A87,RAW!$U$2:$AC$460,4,FALSE)</f>
        <v>82300</v>
      </c>
      <c r="E87" s="64">
        <f t="shared" si="5"/>
        <v>66355</v>
      </c>
      <c r="F87" s="64">
        <f t="shared" si="6"/>
        <v>4460.7285069579784</v>
      </c>
      <c r="G87" s="65">
        <f t="shared" si="7"/>
        <v>61894.271493042019</v>
      </c>
      <c r="H87" s="65">
        <f t="shared" si="8"/>
        <v>61894.271493042019</v>
      </c>
      <c r="I87" s="66">
        <f t="shared" si="9"/>
        <v>3.8817354338690508</v>
      </c>
      <c r="J87" s="52"/>
    </row>
    <row r="88" spans="1:10" x14ac:dyDescent="0.25">
      <c r="A88" s="25" t="s">
        <v>444</v>
      </c>
      <c r="B88" s="62" t="s">
        <v>298</v>
      </c>
      <c r="C88" s="63">
        <v>0</v>
      </c>
      <c r="D88" s="63">
        <v>0</v>
      </c>
      <c r="E88" s="64">
        <f t="shared" si="5"/>
        <v>0</v>
      </c>
      <c r="F88" s="64">
        <f t="shared" si="6"/>
        <v>0</v>
      </c>
      <c r="G88" s="65">
        <f t="shared" si="7"/>
        <v>0</v>
      </c>
      <c r="H88" s="65">
        <f t="shared" si="8"/>
        <v>0</v>
      </c>
      <c r="I88" s="66" t="str">
        <f t="shared" si="9"/>
        <v/>
      </c>
      <c r="J88" s="52"/>
    </row>
    <row r="89" spans="1:10" x14ac:dyDescent="0.25">
      <c r="A89" s="25" t="s">
        <v>445</v>
      </c>
      <c r="B89" s="62" t="s">
        <v>298</v>
      </c>
      <c r="C89" s="63">
        <f>VLOOKUP($A89,RAW!$U$2:$AC$460,3,FALSE)</f>
        <v>127908</v>
      </c>
      <c r="D89" s="63">
        <f>VLOOKUP($A89,RAW!$U$2:$AC$460,4,FALSE)</f>
        <v>185700</v>
      </c>
      <c r="E89" s="64">
        <f t="shared" si="5"/>
        <v>57792</v>
      </c>
      <c r="F89" s="64">
        <f t="shared" si="6"/>
        <v>35783.183560237136</v>
      </c>
      <c r="G89" s="65">
        <f t="shared" si="7"/>
        <v>22008.816439762864</v>
      </c>
      <c r="H89" s="65">
        <f t="shared" si="8"/>
        <v>22008.816439762864</v>
      </c>
      <c r="I89" s="66">
        <f t="shared" si="9"/>
        <v>0.17206755198863921</v>
      </c>
      <c r="J89" s="52"/>
    </row>
    <row r="90" spans="1:10" x14ac:dyDescent="0.25">
      <c r="A90" s="25" t="s">
        <v>446</v>
      </c>
      <c r="B90" s="62" t="s">
        <v>298</v>
      </c>
      <c r="C90" s="63">
        <v>0</v>
      </c>
      <c r="D90" s="63">
        <v>0</v>
      </c>
      <c r="E90" s="64">
        <f t="shared" si="5"/>
        <v>0</v>
      </c>
      <c r="F90" s="64">
        <f t="shared" si="6"/>
        <v>0</v>
      </c>
      <c r="G90" s="65">
        <f t="shared" si="7"/>
        <v>0</v>
      </c>
      <c r="H90" s="65">
        <f t="shared" si="8"/>
        <v>0</v>
      </c>
      <c r="I90" s="66" t="str">
        <f t="shared" si="9"/>
        <v/>
      </c>
      <c r="J90" s="52"/>
    </row>
    <row r="91" spans="1:10" x14ac:dyDescent="0.25">
      <c r="A91" s="25" t="s">
        <v>447</v>
      </c>
      <c r="B91" s="62" t="s">
        <v>298</v>
      </c>
      <c r="C91" s="63">
        <v>0</v>
      </c>
      <c r="D91" s="63">
        <v>0</v>
      </c>
      <c r="E91" s="64">
        <f t="shared" si="5"/>
        <v>0</v>
      </c>
      <c r="F91" s="64">
        <f t="shared" si="6"/>
        <v>0</v>
      </c>
      <c r="G91" s="65">
        <f t="shared" si="7"/>
        <v>0</v>
      </c>
      <c r="H91" s="65">
        <f t="shared" si="8"/>
        <v>0</v>
      </c>
      <c r="I91" s="66" t="str">
        <f t="shared" si="9"/>
        <v/>
      </c>
      <c r="J91" s="52"/>
    </row>
    <row r="92" spans="1:10" x14ac:dyDescent="0.25">
      <c r="A92" s="25" t="s">
        <v>448</v>
      </c>
      <c r="B92" s="62" t="s">
        <v>298</v>
      </c>
      <c r="C92" s="63">
        <f>VLOOKUP($A92,RAW!$U$2:$AC$460,3,FALSE)</f>
        <v>32280</v>
      </c>
      <c r="D92" s="63">
        <f>VLOOKUP($A92,RAW!$U$2:$AC$460,4,FALSE)</f>
        <v>31800</v>
      </c>
      <c r="E92" s="64">
        <f t="shared" si="5"/>
        <v>-480</v>
      </c>
      <c r="F92" s="64">
        <f t="shared" si="6"/>
        <v>9030.5623207653534</v>
      </c>
      <c r="G92" s="65">
        <f t="shared" si="7"/>
        <v>-9510.5623207653534</v>
      </c>
      <c r="H92" s="65">
        <f t="shared" si="8"/>
        <v>9510.5623207653534</v>
      </c>
      <c r="I92" s="66">
        <f t="shared" si="9"/>
        <v>-0.29462708552556854</v>
      </c>
      <c r="J92" s="52"/>
    </row>
    <row r="93" spans="1:10" x14ac:dyDescent="0.25">
      <c r="A93" s="25" t="s">
        <v>449</v>
      </c>
      <c r="B93" s="62" t="s">
        <v>298</v>
      </c>
      <c r="C93" s="63">
        <v>0</v>
      </c>
      <c r="D93" s="63">
        <v>0</v>
      </c>
      <c r="E93" s="64">
        <f t="shared" si="5"/>
        <v>0</v>
      </c>
      <c r="F93" s="64">
        <f t="shared" si="6"/>
        <v>0</v>
      </c>
      <c r="G93" s="65">
        <f t="shared" si="7"/>
        <v>0</v>
      </c>
      <c r="H93" s="65">
        <f t="shared" si="8"/>
        <v>0</v>
      </c>
      <c r="I93" s="66" t="str">
        <f t="shared" si="9"/>
        <v/>
      </c>
      <c r="J93" s="52"/>
    </row>
    <row r="94" spans="1:10" x14ac:dyDescent="0.25">
      <c r="A94" s="25" t="s">
        <v>450</v>
      </c>
      <c r="B94" s="62" t="s">
        <v>298</v>
      </c>
      <c r="C94" s="63">
        <f>VLOOKUP($A94,RAW!$U$2:$AC$460,3,FALSE)</f>
        <v>32667</v>
      </c>
      <c r="D94" s="63">
        <f>VLOOKUP($A94,RAW!$U$2:$AC$460,4,FALSE)</f>
        <v>34500</v>
      </c>
      <c r="E94" s="64">
        <f t="shared" si="5"/>
        <v>1833</v>
      </c>
      <c r="F94" s="64">
        <f t="shared" si="6"/>
        <v>9138.8283560235996</v>
      </c>
      <c r="G94" s="65">
        <f t="shared" si="7"/>
        <v>-7305.8283560235996</v>
      </c>
      <c r="H94" s="65">
        <f t="shared" si="8"/>
        <v>7305.8283560235996</v>
      </c>
      <c r="I94" s="66">
        <f t="shared" si="9"/>
        <v>-0.22364552471985794</v>
      </c>
      <c r="J94" s="52"/>
    </row>
    <row r="95" spans="1:10" x14ac:dyDescent="0.25">
      <c r="A95" s="25" t="s">
        <v>451</v>
      </c>
      <c r="B95" s="62" t="s">
        <v>298</v>
      </c>
      <c r="C95" s="63">
        <f>VLOOKUP($A95,RAW!$U$2:$AC$460,3,FALSE)</f>
        <v>60382</v>
      </c>
      <c r="D95" s="63">
        <f>VLOOKUP($A95,RAW!$U$2:$AC$460,4,FALSE)</f>
        <v>79600</v>
      </c>
      <c r="E95" s="64">
        <f t="shared" si="5"/>
        <v>19218</v>
      </c>
      <c r="F95" s="64">
        <f t="shared" si="6"/>
        <v>16892.299072256927</v>
      </c>
      <c r="G95" s="65">
        <f t="shared" si="7"/>
        <v>2325.7009277430734</v>
      </c>
      <c r="H95" s="65">
        <f t="shared" si="8"/>
        <v>2325.7009277430734</v>
      </c>
      <c r="I95" s="66">
        <f t="shared" si="9"/>
        <v>3.8516460662831195E-2</v>
      </c>
      <c r="J95" s="52"/>
    </row>
    <row r="96" spans="1:10" x14ac:dyDescent="0.25">
      <c r="A96" s="25" t="s">
        <v>452</v>
      </c>
      <c r="B96" s="62" t="s">
        <v>298</v>
      </c>
      <c r="C96" s="63">
        <v>0</v>
      </c>
      <c r="D96" s="63">
        <v>0</v>
      </c>
      <c r="E96" s="64">
        <f t="shared" si="5"/>
        <v>0</v>
      </c>
      <c r="F96" s="64">
        <f t="shared" si="6"/>
        <v>0</v>
      </c>
      <c r="G96" s="65">
        <f t="shared" si="7"/>
        <v>0</v>
      </c>
      <c r="H96" s="65">
        <f t="shared" si="8"/>
        <v>0</v>
      </c>
      <c r="I96" s="66" t="str">
        <f t="shared" si="9"/>
        <v/>
      </c>
      <c r="J96" s="52"/>
    </row>
    <row r="97" spans="1:10" x14ac:dyDescent="0.25">
      <c r="A97" s="25" t="s">
        <v>327</v>
      </c>
      <c r="B97" s="62" t="s">
        <v>298</v>
      </c>
      <c r="C97" s="67">
        <v>354440</v>
      </c>
      <c r="D97" s="63">
        <f>VLOOKUP($A97,RAW!$U$2:$AC$460,4,FALSE)</f>
        <v>582700</v>
      </c>
      <c r="E97" s="64">
        <f t="shared" si="5"/>
        <v>228260</v>
      </c>
      <c r="F97" s="64">
        <f t="shared" si="6"/>
        <v>99157.140922307051</v>
      </c>
      <c r="G97" s="65">
        <f t="shared" si="7"/>
        <v>129102.85907769295</v>
      </c>
      <c r="H97" s="65">
        <f t="shared" si="8"/>
        <v>129102.85907769295</v>
      </c>
      <c r="I97" s="66">
        <f t="shared" si="9"/>
        <v>0.3642446086155427</v>
      </c>
      <c r="J97" s="52"/>
    </row>
    <row r="98" spans="1:10" x14ac:dyDescent="0.25">
      <c r="A98" s="25" t="s">
        <v>338</v>
      </c>
      <c r="B98" s="62" t="s">
        <v>298</v>
      </c>
      <c r="C98" s="63">
        <v>0</v>
      </c>
      <c r="D98" s="63">
        <v>0</v>
      </c>
      <c r="E98" s="64">
        <f t="shared" si="5"/>
        <v>0</v>
      </c>
      <c r="F98" s="64">
        <f t="shared" si="6"/>
        <v>0</v>
      </c>
      <c r="G98" s="65">
        <f t="shared" si="7"/>
        <v>0</v>
      </c>
      <c r="H98" s="65">
        <f t="shared" si="8"/>
        <v>0</v>
      </c>
      <c r="I98" s="66" t="str">
        <f t="shared" si="9"/>
        <v/>
      </c>
      <c r="J98" s="52"/>
    </row>
    <row r="99" spans="1:10" x14ac:dyDescent="0.25">
      <c r="A99" s="25" t="s">
        <v>453</v>
      </c>
      <c r="B99" s="62" t="s">
        <v>298</v>
      </c>
      <c r="C99" s="63">
        <f>VLOOKUP($A99,RAW!$U$2:$AC$460,3,FALSE)</f>
        <v>15632</v>
      </c>
      <c r="D99" s="63">
        <f>VLOOKUP($A99,RAW!$U$2:$AC$460,4,FALSE)</f>
        <v>15300</v>
      </c>
      <c r="E99" s="64">
        <f t="shared" si="5"/>
        <v>-332</v>
      </c>
      <c r="F99" s="64">
        <f t="shared" si="6"/>
        <v>4373.1645042814125</v>
      </c>
      <c r="G99" s="65">
        <f t="shared" si="7"/>
        <v>-4705.1645042814125</v>
      </c>
      <c r="H99" s="65">
        <f t="shared" si="8"/>
        <v>4705.1645042814125</v>
      </c>
      <c r="I99" s="66">
        <f t="shared" si="9"/>
        <v>-0.30099568220838102</v>
      </c>
      <c r="J99" s="52"/>
    </row>
    <row r="100" spans="1:10" x14ac:dyDescent="0.25">
      <c r="A100" s="25" t="s">
        <v>454</v>
      </c>
      <c r="B100" s="62" t="s">
        <v>298</v>
      </c>
      <c r="C100" s="63">
        <f>VLOOKUP($A100,RAW!$U$2:$AC$460,3,FALSE)</f>
        <v>87951</v>
      </c>
      <c r="D100" s="63">
        <f>VLOOKUP($A100,RAW!$U$2:$AC$460,4,FALSE)</f>
        <v>104600</v>
      </c>
      <c r="E100" s="64">
        <f t="shared" si="5"/>
        <v>16649</v>
      </c>
      <c r="F100" s="64">
        <f t="shared" si="6"/>
        <v>24604.925237720989</v>
      </c>
      <c r="G100" s="65">
        <f t="shared" si="7"/>
        <v>-7955.9252377209887</v>
      </c>
      <c r="H100" s="65">
        <f t="shared" si="8"/>
        <v>7955.9252377209887</v>
      </c>
      <c r="I100" s="66">
        <f t="shared" si="9"/>
        <v>-9.0458610336675974E-2</v>
      </c>
      <c r="J100" s="52"/>
    </row>
    <row r="101" spans="1:10" x14ac:dyDescent="0.25">
      <c r="A101" s="25" t="s">
        <v>455</v>
      </c>
      <c r="B101" s="62" t="s">
        <v>298</v>
      </c>
      <c r="C101" s="63">
        <f>VLOOKUP($A101,RAW!$U$2:$AC$460,3,FALSE)</f>
        <v>42937</v>
      </c>
      <c r="D101" s="63">
        <f>VLOOKUP($A101,RAW!$U$2:$AC$460,4,FALSE)</f>
        <v>57200</v>
      </c>
      <c r="E101" s="64">
        <f t="shared" si="5"/>
        <v>14263</v>
      </c>
      <c r="F101" s="64">
        <f t="shared" si="6"/>
        <v>12011.934769724348</v>
      </c>
      <c r="G101" s="65">
        <f t="shared" si="7"/>
        <v>2251.0652302756516</v>
      </c>
      <c r="H101" s="65">
        <f t="shared" si="8"/>
        <v>2251.0652302756516</v>
      </c>
      <c r="I101" s="66">
        <f t="shared" si="9"/>
        <v>5.2427166086956509E-2</v>
      </c>
      <c r="J101" s="52"/>
    </row>
    <row r="102" spans="1:10" x14ac:dyDescent="0.25">
      <c r="A102" s="25" t="s">
        <v>456</v>
      </c>
      <c r="B102" s="62" t="s">
        <v>298</v>
      </c>
      <c r="C102" s="63">
        <f>VLOOKUP($A102,RAW!$U$2:$AC$460,3,FALSE)</f>
        <v>18634</v>
      </c>
      <c r="D102" s="63">
        <f>VLOOKUP($A102,RAW!$U$2:$AC$460,4,FALSE)</f>
        <v>17500</v>
      </c>
      <c r="E102" s="64">
        <f t="shared" si="5"/>
        <v>-1134</v>
      </c>
      <c r="F102" s="64">
        <f t="shared" si="6"/>
        <v>5212.9956098247085</v>
      </c>
      <c r="G102" s="65">
        <f t="shared" si="7"/>
        <v>-6346.9956098247085</v>
      </c>
      <c r="H102" s="65">
        <f t="shared" si="8"/>
        <v>6346.9956098247085</v>
      </c>
      <c r="I102" s="66">
        <f t="shared" si="9"/>
        <v>-0.34061369592275992</v>
      </c>
      <c r="J102" s="52"/>
    </row>
    <row r="103" spans="1:10" x14ac:dyDescent="0.25">
      <c r="A103" s="25" t="s">
        <v>457</v>
      </c>
      <c r="B103" s="62" t="s">
        <v>298</v>
      </c>
      <c r="C103" s="63">
        <f>VLOOKUP($A103,RAW!$U$2:$AC$460,3,FALSE)</f>
        <v>107596</v>
      </c>
      <c r="D103" s="63">
        <f>VLOOKUP($A103,RAW!$U$2:$AC$460,4,FALSE)</f>
        <v>124400</v>
      </c>
      <c r="E103" s="64">
        <f t="shared" si="5"/>
        <v>16804</v>
      </c>
      <c r="F103" s="64">
        <f t="shared" si="6"/>
        <v>30100.755373762979</v>
      </c>
      <c r="G103" s="65">
        <f t="shared" si="7"/>
        <v>-13296.755373762979</v>
      </c>
      <c r="H103" s="65">
        <f t="shared" si="8"/>
        <v>13296.755373762979</v>
      </c>
      <c r="I103" s="66">
        <f t="shared" si="9"/>
        <v>-0.12358038750290883</v>
      </c>
      <c r="J103" s="52"/>
    </row>
    <row r="104" spans="1:10" x14ac:dyDescent="0.25">
      <c r="A104" s="25" t="s">
        <v>458</v>
      </c>
      <c r="B104" s="62" t="s">
        <v>298</v>
      </c>
      <c r="C104" s="63">
        <f>VLOOKUP($A104,RAW!$U$2:$AC$460,3,FALSE)</f>
        <v>243047</v>
      </c>
      <c r="D104" s="63">
        <f>VLOOKUP($A104,RAW!$U$2:$AC$460,4,FALSE)</f>
        <v>300200</v>
      </c>
      <c r="E104" s="64">
        <f t="shared" si="5"/>
        <v>57153</v>
      </c>
      <c r="F104" s="64">
        <f t="shared" si="6"/>
        <v>67994.147471346238</v>
      </c>
      <c r="G104" s="65">
        <f t="shared" si="7"/>
        <v>-10841.147471346238</v>
      </c>
      <c r="H104" s="65">
        <f t="shared" si="8"/>
        <v>10841.147471346238</v>
      </c>
      <c r="I104" s="66">
        <f t="shared" si="9"/>
        <v>-4.460514826904359E-2</v>
      </c>
      <c r="J104" s="52"/>
    </row>
    <row r="105" spans="1:10" x14ac:dyDescent="0.25">
      <c r="A105" s="25" t="s">
        <v>339</v>
      </c>
      <c r="B105" s="62" t="s">
        <v>298</v>
      </c>
      <c r="C105" s="63">
        <v>0</v>
      </c>
      <c r="D105" s="63">
        <v>0</v>
      </c>
      <c r="E105" s="64">
        <f t="shared" si="5"/>
        <v>0</v>
      </c>
      <c r="F105" s="64">
        <f t="shared" si="6"/>
        <v>0</v>
      </c>
      <c r="G105" s="65">
        <f t="shared" si="7"/>
        <v>0</v>
      </c>
      <c r="H105" s="65">
        <f t="shared" si="8"/>
        <v>0</v>
      </c>
      <c r="I105" s="66" t="str">
        <f t="shared" si="9"/>
        <v/>
      </c>
      <c r="J105" s="52"/>
    </row>
    <row r="106" spans="1:10" x14ac:dyDescent="0.25">
      <c r="A106" s="25" t="s">
        <v>459</v>
      </c>
      <c r="B106" s="62" t="s">
        <v>298</v>
      </c>
      <c r="C106" s="63">
        <v>0</v>
      </c>
      <c r="D106" s="63">
        <v>0</v>
      </c>
      <c r="E106" s="64">
        <f t="shared" si="5"/>
        <v>0</v>
      </c>
      <c r="F106" s="64">
        <f t="shared" si="6"/>
        <v>0</v>
      </c>
      <c r="G106" s="65">
        <f t="shared" si="7"/>
        <v>0</v>
      </c>
      <c r="H106" s="65">
        <f t="shared" si="8"/>
        <v>0</v>
      </c>
      <c r="I106" s="66" t="str">
        <f t="shared" si="9"/>
        <v/>
      </c>
      <c r="J106" s="52"/>
    </row>
    <row r="107" spans="1:10" x14ac:dyDescent="0.25">
      <c r="A107" s="25" t="s">
        <v>460</v>
      </c>
      <c r="B107" s="62" t="s">
        <v>298</v>
      </c>
      <c r="C107" s="63">
        <v>0</v>
      </c>
      <c r="D107" s="63">
        <v>0</v>
      </c>
      <c r="E107" s="64">
        <f t="shared" si="5"/>
        <v>0</v>
      </c>
      <c r="F107" s="64">
        <f t="shared" si="6"/>
        <v>0</v>
      </c>
      <c r="G107" s="65">
        <f t="shared" si="7"/>
        <v>0</v>
      </c>
      <c r="H107" s="65">
        <f t="shared" si="8"/>
        <v>0</v>
      </c>
      <c r="I107" s="66" t="str">
        <f t="shared" si="9"/>
        <v/>
      </c>
      <c r="J107" s="52"/>
    </row>
    <row r="108" spans="1:10" x14ac:dyDescent="0.25">
      <c r="A108" s="25" t="s">
        <v>461</v>
      </c>
      <c r="B108" s="62" t="s">
        <v>298</v>
      </c>
      <c r="C108" s="63">
        <f>VLOOKUP($A108,RAW!$U$2:$AC$460,3,FALSE)</f>
        <v>905987</v>
      </c>
      <c r="D108" s="63">
        <f>VLOOKUP($A108,RAW!$U$2:$AC$460,4,FALSE)</f>
        <v>1192100</v>
      </c>
      <c r="E108" s="64">
        <f t="shared" si="5"/>
        <v>286113</v>
      </c>
      <c r="F108" s="64">
        <f t="shared" si="6"/>
        <v>253456.38368349566</v>
      </c>
      <c r="G108" s="65">
        <f t="shared" si="7"/>
        <v>32656.61631650434</v>
      </c>
      <c r="H108" s="65">
        <f t="shared" si="8"/>
        <v>32656.61631650434</v>
      </c>
      <c r="I108" s="66">
        <f t="shared" si="9"/>
        <v>3.6045347578391673E-2</v>
      </c>
      <c r="J108" s="52"/>
    </row>
    <row r="109" spans="1:10" x14ac:dyDescent="0.25">
      <c r="A109" s="25" t="s">
        <v>462</v>
      </c>
      <c r="B109" s="62" t="s">
        <v>298</v>
      </c>
      <c r="C109" s="63">
        <v>0</v>
      </c>
      <c r="D109" s="63">
        <v>0</v>
      </c>
      <c r="E109" s="64">
        <f t="shared" si="5"/>
        <v>0</v>
      </c>
      <c r="F109" s="64">
        <f t="shared" si="6"/>
        <v>0</v>
      </c>
      <c r="G109" s="65">
        <f t="shared" si="7"/>
        <v>0</v>
      </c>
      <c r="H109" s="65">
        <f t="shared" si="8"/>
        <v>0</v>
      </c>
      <c r="I109" s="66" t="str">
        <f t="shared" si="9"/>
        <v/>
      </c>
      <c r="J109" s="52"/>
    </row>
    <row r="110" spans="1:10" x14ac:dyDescent="0.25">
      <c r="A110" s="25" t="s">
        <v>463</v>
      </c>
      <c r="B110" s="62" t="s">
        <v>298</v>
      </c>
      <c r="C110" s="63">
        <v>0</v>
      </c>
      <c r="D110" s="63">
        <v>0</v>
      </c>
      <c r="E110" s="64">
        <f t="shared" si="5"/>
        <v>0</v>
      </c>
      <c r="F110" s="64">
        <f t="shared" si="6"/>
        <v>0</v>
      </c>
      <c r="G110" s="65">
        <f t="shared" si="7"/>
        <v>0</v>
      </c>
      <c r="H110" s="65">
        <f t="shared" si="8"/>
        <v>0</v>
      </c>
      <c r="I110" s="66" t="str">
        <f t="shared" si="9"/>
        <v/>
      </c>
      <c r="J110" s="52"/>
    </row>
    <row r="111" spans="1:10" x14ac:dyDescent="0.25">
      <c r="A111" s="25" t="s">
        <v>464</v>
      </c>
      <c r="B111" s="62" t="s">
        <v>298</v>
      </c>
      <c r="C111" s="63">
        <v>0</v>
      </c>
      <c r="D111" s="63">
        <v>0</v>
      </c>
      <c r="E111" s="64">
        <f t="shared" si="5"/>
        <v>0</v>
      </c>
      <c r="F111" s="64">
        <f t="shared" si="6"/>
        <v>0</v>
      </c>
      <c r="G111" s="65">
        <f t="shared" si="7"/>
        <v>0</v>
      </c>
      <c r="H111" s="65">
        <f t="shared" si="8"/>
        <v>0</v>
      </c>
      <c r="I111" s="66" t="str">
        <f t="shared" si="9"/>
        <v/>
      </c>
      <c r="J111" s="52"/>
    </row>
    <row r="112" spans="1:10" x14ac:dyDescent="0.25">
      <c r="A112" s="25" t="s">
        <v>340</v>
      </c>
      <c r="B112" s="62" t="s">
        <v>298</v>
      </c>
      <c r="C112" s="63">
        <f>VLOOKUP($A112,RAW!$U$2:$AC$460,3,FALSE)</f>
        <v>39141</v>
      </c>
      <c r="D112" s="63">
        <f>VLOOKUP($A112,RAW!$U$2:$AC$460,4,FALSE)</f>
        <v>39300</v>
      </c>
      <c r="E112" s="64">
        <f t="shared" si="5"/>
        <v>159</v>
      </c>
      <c r="F112" s="64">
        <f t="shared" si="6"/>
        <v>10949.976449723565</v>
      </c>
      <c r="G112" s="65">
        <f t="shared" si="7"/>
        <v>-10790.976449723565</v>
      </c>
      <c r="H112" s="65">
        <f t="shared" si="8"/>
        <v>10790.976449723565</v>
      </c>
      <c r="I112" s="66">
        <f t="shared" si="9"/>
        <v>-0.27569496052026171</v>
      </c>
      <c r="J112" s="52"/>
    </row>
    <row r="113" spans="1:10" x14ac:dyDescent="0.25">
      <c r="A113" s="25" t="s">
        <v>465</v>
      </c>
      <c r="B113" s="62" t="s">
        <v>298</v>
      </c>
      <c r="C113" s="63">
        <v>0</v>
      </c>
      <c r="D113" s="63">
        <v>0</v>
      </c>
      <c r="E113" s="64">
        <f t="shared" si="5"/>
        <v>0</v>
      </c>
      <c r="F113" s="64">
        <f t="shared" si="6"/>
        <v>0</v>
      </c>
      <c r="G113" s="65">
        <f t="shared" si="7"/>
        <v>0</v>
      </c>
      <c r="H113" s="65">
        <f t="shared" si="8"/>
        <v>0</v>
      </c>
      <c r="I113" s="66" t="str">
        <f t="shared" si="9"/>
        <v/>
      </c>
      <c r="J113" s="52"/>
    </row>
    <row r="114" spans="1:10" x14ac:dyDescent="0.25">
      <c r="A114" s="25" t="s">
        <v>466</v>
      </c>
      <c r="B114" s="62" t="s">
        <v>298</v>
      </c>
      <c r="C114" s="63">
        <v>0</v>
      </c>
      <c r="D114" s="63">
        <v>0</v>
      </c>
      <c r="E114" s="64">
        <f t="shared" si="5"/>
        <v>0</v>
      </c>
      <c r="F114" s="64">
        <f t="shared" si="6"/>
        <v>0</v>
      </c>
      <c r="G114" s="65">
        <f t="shared" si="7"/>
        <v>0</v>
      </c>
      <c r="H114" s="65">
        <f t="shared" si="8"/>
        <v>0</v>
      </c>
      <c r="I114" s="66" t="str">
        <f t="shared" si="9"/>
        <v/>
      </c>
      <c r="J114" s="52"/>
    </row>
    <row r="115" spans="1:10" x14ac:dyDescent="0.25">
      <c r="A115" s="25" t="s">
        <v>467</v>
      </c>
      <c r="B115" s="62" t="s">
        <v>298</v>
      </c>
      <c r="C115" s="63">
        <v>0</v>
      </c>
      <c r="D115" s="63">
        <v>0</v>
      </c>
      <c r="E115" s="64">
        <f t="shared" si="5"/>
        <v>0</v>
      </c>
      <c r="F115" s="64">
        <f t="shared" si="6"/>
        <v>0</v>
      </c>
      <c r="G115" s="65">
        <f t="shared" si="7"/>
        <v>0</v>
      </c>
      <c r="H115" s="65">
        <f t="shared" si="8"/>
        <v>0</v>
      </c>
      <c r="I115" s="66" t="str">
        <f t="shared" si="9"/>
        <v/>
      </c>
      <c r="J115" s="52"/>
    </row>
    <row r="116" spans="1:10" x14ac:dyDescent="0.25">
      <c r="A116" s="25" t="s">
        <v>468</v>
      </c>
      <c r="B116" s="62" t="s">
        <v>298</v>
      </c>
      <c r="C116" s="63">
        <v>0</v>
      </c>
      <c r="D116" s="63">
        <v>0</v>
      </c>
      <c r="E116" s="64">
        <f t="shared" si="5"/>
        <v>0</v>
      </c>
      <c r="F116" s="64">
        <f t="shared" si="6"/>
        <v>0</v>
      </c>
      <c r="G116" s="65">
        <f t="shared" si="7"/>
        <v>0</v>
      </c>
      <c r="H116" s="65">
        <f t="shared" si="8"/>
        <v>0</v>
      </c>
      <c r="I116" s="66" t="str">
        <f t="shared" si="9"/>
        <v/>
      </c>
      <c r="J116" s="52"/>
    </row>
    <row r="117" spans="1:10" x14ac:dyDescent="0.25">
      <c r="A117" s="25" t="s">
        <v>469</v>
      </c>
      <c r="B117" s="62" t="s">
        <v>298</v>
      </c>
      <c r="C117" s="63">
        <f>VLOOKUP($A117,RAW!$U$2:$AC$460,3,FALSE)</f>
        <v>47115</v>
      </c>
      <c r="D117" s="63">
        <f>VLOOKUP($A117,RAW!$U$2:$AC$460,4,FALSE)</f>
        <v>92200</v>
      </c>
      <c r="E117" s="64">
        <f t="shared" si="5"/>
        <v>45085</v>
      </c>
      <c r="F117" s="64">
        <f t="shared" si="6"/>
        <v>13180.760338998129</v>
      </c>
      <c r="G117" s="65">
        <f t="shared" si="7"/>
        <v>31904.23966100187</v>
      </c>
      <c r="H117" s="65">
        <f t="shared" si="8"/>
        <v>31904.23966100187</v>
      </c>
      <c r="I117" s="66">
        <f t="shared" si="9"/>
        <v>0.67715673694156575</v>
      </c>
      <c r="J117" s="52"/>
    </row>
    <row r="118" spans="1:10" x14ac:dyDescent="0.25">
      <c r="A118" s="25" t="s">
        <v>470</v>
      </c>
      <c r="B118" s="62" t="s">
        <v>298</v>
      </c>
      <c r="C118" s="63">
        <f>VLOOKUP($A118,RAW!$U$2:$AC$460,3,FALSE)</f>
        <v>18313</v>
      </c>
      <c r="D118" s="63">
        <f>VLOOKUP($A118,RAW!$U$2:$AC$460,4,FALSE)</f>
        <v>21600</v>
      </c>
      <c r="E118" s="64">
        <f t="shared" si="5"/>
        <v>3287</v>
      </c>
      <c r="F118" s="64">
        <f t="shared" si="6"/>
        <v>5123.1935495717444</v>
      </c>
      <c r="G118" s="65">
        <f t="shared" si="7"/>
        <v>-1836.1935495717444</v>
      </c>
      <c r="H118" s="65">
        <f t="shared" si="8"/>
        <v>1836.1935495717444</v>
      </c>
      <c r="I118" s="66">
        <f t="shared" si="9"/>
        <v>-0.10026721725395862</v>
      </c>
      <c r="J118" s="52"/>
    </row>
    <row r="119" spans="1:10" x14ac:dyDescent="0.25">
      <c r="A119" s="25" t="s">
        <v>471</v>
      </c>
      <c r="B119" s="62" t="s">
        <v>299</v>
      </c>
      <c r="C119" s="63">
        <f>VLOOKUP($A119,RAW!$U$2:$AC$460,3,FALSE)</f>
        <v>1994</v>
      </c>
      <c r="D119" s="63">
        <f>VLOOKUP($A119,RAW!$U$2:$AC$460,4,FALSE)</f>
        <v>2400</v>
      </c>
      <c r="E119" s="64">
        <f t="shared" si="5"/>
        <v>406</v>
      </c>
      <c r="F119" s="64">
        <f t="shared" si="6"/>
        <v>557.83585091716589</v>
      </c>
      <c r="G119" s="65">
        <f t="shared" si="7"/>
        <v>-151.83585091716589</v>
      </c>
      <c r="H119" s="65">
        <f t="shared" si="8"/>
        <v>151.83585091716589</v>
      </c>
      <c r="I119" s="66">
        <f t="shared" si="9"/>
        <v>-7.6146364552239665E-2</v>
      </c>
      <c r="J119" s="52"/>
    </row>
    <row r="120" spans="1:10" x14ac:dyDescent="0.25">
      <c r="A120" s="25" t="s">
        <v>341</v>
      </c>
      <c r="B120" s="62" t="s">
        <v>298</v>
      </c>
      <c r="C120" s="63">
        <v>0</v>
      </c>
      <c r="D120" s="63">
        <v>0</v>
      </c>
      <c r="E120" s="64">
        <f t="shared" si="5"/>
        <v>0</v>
      </c>
      <c r="F120" s="64">
        <f t="shared" si="6"/>
        <v>0</v>
      </c>
      <c r="G120" s="65">
        <f t="shared" si="7"/>
        <v>0</v>
      </c>
      <c r="H120" s="65">
        <f t="shared" si="8"/>
        <v>0</v>
      </c>
      <c r="I120" s="66" t="str">
        <f t="shared" si="9"/>
        <v/>
      </c>
      <c r="J120" s="52"/>
    </row>
    <row r="121" spans="1:10" x14ac:dyDescent="0.25">
      <c r="A121" s="25" t="s">
        <v>472</v>
      </c>
      <c r="B121" s="62" t="s">
        <v>298</v>
      </c>
      <c r="C121" s="63">
        <f>VLOOKUP($A121,RAW!$U$2:$AC$460,3,FALSE)</f>
        <v>197162</v>
      </c>
      <c r="D121" s="63">
        <f>VLOOKUP($A121,RAW!$U$2:$AC$460,4,FALSE)</f>
        <v>155000</v>
      </c>
      <c r="E121" s="64">
        <f t="shared" si="5"/>
        <v>-42162</v>
      </c>
      <c r="F121" s="64">
        <f t="shared" si="6"/>
        <v>55157.488484719281</v>
      </c>
      <c r="G121" s="65">
        <f t="shared" si="7"/>
        <v>-97319.488484719273</v>
      </c>
      <c r="H121" s="65">
        <f t="shared" si="8"/>
        <v>97319.488484719273</v>
      </c>
      <c r="I121" s="66">
        <f t="shared" si="9"/>
        <v>-0.49360164983475147</v>
      </c>
      <c r="J121" s="52"/>
    </row>
    <row r="122" spans="1:10" x14ac:dyDescent="0.25">
      <c r="A122" s="25" t="s">
        <v>473</v>
      </c>
      <c r="B122" s="62" t="s">
        <v>298</v>
      </c>
      <c r="C122" s="63">
        <v>0</v>
      </c>
      <c r="D122" s="63">
        <v>0</v>
      </c>
      <c r="E122" s="64">
        <f t="shared" si="5"/>
        <v>0</v>
      </c>
      <c r="F122" s="64">
        <f t="shared" si="6"/>
        <v>0</v>
      </c>
      <c r="G122" s="65">
        <f t="shared" si="7"/>
        <v>0</v>
      </c>
      <c r="H122" s="65">
        <f t="shared" si="8"/>
        <v>0</v>
      </c>
      <c r="I122" s="66" t="str">
        <f t="shared" si="9"/>
        <v/>
      </c>
      <c r="J122" s="52"/>
    </row>
    <row r="123" spans="1:10" x14ac:dyDescent="0.25">
      <c r="A123" s="25" t="s">
        <v>474</v>
      </c>
      <c r="B123" s="62" t="s">
        <v>298</v>
      </c>
      <c r="C123" s="63">
        <v>0</v>
      </c>
      <c r="D123" s="63">
        <v>0</v>
      </c>
      <c r="E123" s="64">
        <f t="shared" si="5"/>
        <v>0</v>
      </c>
      <c r="F123" s="64">
        <f t="shared" si="6"/>
        <v>0</v>
      </c>
      <c r="G123" s="65">
        <f t="shared" si="7"/>
        <v>0</v>
      </c>
      <c r="H123" s="65">
        <f t="shared" si="8"/>
        <v>0</v>
      </c>
      <c r="I123" s="66" t="str">
        <f t="shared" si="9"/>
        <v/>
      </c>
      <c r="J123" s="52"/>
    </row>
    <row r="124" spans="1:10" x14ac:dyDescent="0.25">
      <c r="A124" s="25" t="s">
        <v>475</v>
      </c>
      <c r="B124" s="62" t="s">
        <v>298</v>
      </c>
      <c r="C124" s="63">
        <v>0</v>
      </c>
      <c r="D124" s="63">
        <v>0</v>
      </c>
      <c r="E124" s="64">
        <f t="shared" si="5"/>
        <v>0</v>
      </c>
      <c r="F124" s="64">
        <f t="shared" si="6"/>
        <v>0</v>
      </c>
      <c r="G124" s="65">
        <f t="shared" si="7"/>
        <v>0</v>
      </c>
      <c r="H124" s="65">
        <f t="shared" si="8"/>
        <v>0</v>
      </c>
      <c r="I124" s="66" t="str">
        <f t="shared" si="9"/>
        <v/>
      </c>
      <c r="J124" s="52"/>
    </row>
    <row r="125" spans="1:10" x14ac:dyDescent="0.25">
      <c r="A125" s="25" t="s">
        <v>476</v>
      </c>
      <c r="B125" s="62" t="s">
        <v>298</v>
      </c>
      <c r="C125" s="63">
        <v>0</v>
      </c>
      <c r="D125" s="63">
        <v>0</v>
      </c>
      <c r="E125" s="64">
        <f t="shared" si="5"/>
        <v>0</v>
      </c>
      <c r="F125" s="64">
        <f t="shared" si="6"/>
        <v>0</v>
      </c>
      <c r="G125" s="65">
        <f t="shared" si="7"/>
        <v>0</v>
      </c>
      <c r="H125" s="65">
        <f t="shared" si="8"/>
        <v>0</v>
      </c>
      <c r="I125" s="66" t="str">
        <f t="shared" si="9"/>
        <v/>
      </c>
      <c r="J125" s="52"/>
    </row>
    <row r="126" spans="1:10" x14ac:dyDescent="0.25">
      <c r="A126" s="25" t="s">
        <v>342</v>
      </c>
      <c r="B126" s="62" t="s">
        <v>298</v>
      </c>
      <c r="C126" s="63">
        <v>0</v>
      </c>
      <c r="D126" s="63">
        <v>0</v>
      </c>
      <c r="E126" s="64">
        <f t="shared" si="5"/>
        <v>0</v>
      </c>
      <c r="F126" s="64">
        <f t="shared" si="6"/>
        <v>0</v>
      </c>
      <c r="G126" s="65">
        <f t="shared" si="7"/>
        <v>0</v>
      </c>
      <c r="H126" s="65">
        <f t="shared" si="8"/>
        <v>0</v>
      </c>
      <c r="I126" s="66" t="str">
        <f t="shared" si="9"/>
        <v/>
      </c>
      <c r="J126" s="52"/>
    </row>
    <row r="127" spans="1:10" x14ac:dyDescent="0.25">
      <c r="A127" s="25" t="s">
        <v>477</v>
      </c>
      <c r="B127" s="62" t="s">
        <v>298</v>
      </c>
      <c r="C127" s="63">
        <f>VLOOKUP($A127,RAW!$U$2:$AC$460,3,FALSE)</f>
        <v>344538</v>
      </c>
      <c r="D127" s="63">
        <f>VLOOKUP($A127,RAW!$U$2:$AC$460,4,FALSE)</f>
        <v>333100</v>
      </c>
      <c r="E127" s="64">
        <f t="shared" si="5"/>
        <v>-11438</v>
      </c>
      <c r="F127" s="64">
        <f t="shared" si="6"/>
        <v>96386.985157120609</v>
      </c>
      <c r="G127" s="65">
        <f t="shared" si="7"/>
        <v>-107824.98515712061</v>
      </c>
      <c r="H127" s="65">
        <f t="shared" si="8"/>
        <v>107824.98515712061</v>
      </c>
      <c r="I127" s="66">
        <f t="shared" si="9"/>
        <v>-0.312955276797104</v>
      </c>
      <c r="J127" s="52"/>
    </row>
    <row r="128" spans="1:10" x14ac:dyDescent="0.25">
      <c r="A128" s="25" t="s">
        <v>478</v>
      </c>
      <c r="B128" s="62" t="s">
        <v>298</v>
      </c>
      <c r="C128" s="63">
        <v>0</v>
      </c>
      <c r="D128" s="63">
        <v>0</v>
      </c>
      <c r="E128" s="64">
        <f t="shared" si="5"/>
        <v>0</v>
      </c>
      <c r="F128" s="64">
        <f t="shared" si="6"/>
        <v>0</v>
      </c>
      <c r="G128" s="65">
        <f t="shared" si="7"/>
        <v>0</v>
      </c>
      <c r="H128" s="65">
        <f t="shared" si="8"/>
        <v>0</v>
      </c>
      <c r="I128" s="66" t="str">
        <f t="shared" si="9"/>
        <v/>
      </c>
      <c r="J128" s="52"/>
    </row>
    <row r="129" spans="1:10" x14ac:dyDescent="0.25">
      <c r="A129" s="25" t="s">
        <v>479</v>
      </c>
      <c r="B129" s="62" t="s">
        <v>298</v>
      </c>
      <c r="C129" s="63">
        <f>VLOOKUP($A129,RAW!$U$2:$AC$460,3,FALSE)</f>
        <v>22513</v>
      </c>
      <c r="D129" s="63">
        <f>VLOOKUP($A129,RAW!$U$2:$AC$460,4,FALSE)</f>
        <v>32200</v>
      </c>
      <c r="E129" s="64">
        <f t="shared" si="5"/>
        <v>9687</v>
      </c>
      <c r="F129" s="64">
        <f t="shared" si="6"/>
        <v>6298.1737771806193</v>
      </c>
      <c r="G129" s="65">
        <f t="shared" si="7"/>
        <v>3388.8262228193807</v>
      </c>
      <c r="H129" s="65">
        <f t="shared" si="8"/>
        <v>3388.8262228193807</v>
      </c>
      <c r="I129" s="66">
        <f t="shared" si="9"/>
        <v>0.15052752733173635</v>
      </c>
      <c r="J129" s="52"/>
    </row>
    <row r="130" spans="1:10" x14ac:dyDescent="0.25">
      <c r="A130" s="25" t="s">
        <v>480</v>
      </c>
      <c r="B130" s="62" t="s">
        <v>298</v>
      </c>
      <c r="C130" s="63">
        <v>0</v>
      </c>
      <c r="D130" s="63">
        <v>0</v>
      </c>
      <c r="E130" s="64">
        <f t="shared" si="5"/>
        <v>0</v>
      </c>
      <c r="F130" s="64">
        <f t="shared" si="6"/>
        <v>0</v>
      </c>
      <c r="G130" s="65">
        <f t="shared" si="7"/>
        <v>0</v>
      </c>
      <c r="H130" s="65">
        <f t="shared" si="8"/>
        <v>0</v>
      </c>
      <c r="I130" s="66" t="str">
        <f t="shared" si="9"/>
        <v/>
      </c>
      <c r="J130" s="52"/>
    </row>
    <row r="131" spans="1:10" x14ac:dyDescent="0.25">
      <c r="A131" s="25" t="s">
        <v>481</v>
      </c>
      <c r="B131" s="62" t="s">
        <v>298</v>
      </c>
      <c r="C131" s="63">
        <v>0</v>
      </c>
      <c r="D131" s="63">
        <v>0</v>
      </c>
      <c r="E131" s="64">
        <f t="shared" ref="E131:E194" si="10">D131-C131</f>
        <v>0</v>
      </c>
      <c r="F131" s="64">
        <f t="shared" ref="F131:F194" si="11">+C131*E$463</f>
        <v>0</v>
      </c>
      <c r="G131" s="65">
        <f t="shared" ref="G131:G194" si="12">IF(C131=0,0,+E131-F131)</f>
        <v>0</v>
      </c>
      <c r="H131" s="65">
        <f t="shared" ref="H131:H194" si="13">ABS(G131)</f>
        <v>0</v>
      </c>
      <c r="I131" s="66" t="str">
        <f t="shared" ref="I131:I194" si="14">IFERROR(+G131/C131,"")</f>
        <v/>
      </c>
      <c r="J131" s="52"/>
    </row>
    <row r="132" spans="1:10" x14ac:dyDescent="0.25">
      <c r="A132" s="25" t="s">
        <v>343</v>
      </c>
      <c r="B132" s="62" t="s">
        <v>298</v>
      </c>
      <c r="C132" s="63">
        <v>0</v>
      </c>
      <c r="D132" s="63">
        <v>0</v>
      </c>
      <c r="E132" s="64">
        <f t="shared" si="10"/>
        <v>0</v>
      </c>
      <c r="F132" s="64">
        <f t="shared" si="11"/>
        <v>0</v>
      </c>
      <c r="G132" s="65">
        <f t="shared" si="12"/>
        <v>0</v>
      </c>
      <c r="H132" s="65">
        <f t="shared" si="13"/>
        <v>0</v>
      </c>
      <c r="I132" s="66" t="str">
        <f t="shared" si="14"/>
        <v/>
      </c>
      <c r="J132" s="52"/>
    </row>
    <row r="133" spans="1:10" x14ac:dyDescent="0.25">
      <c r="A133" s="25" t="s">
        <v>482</v>
      </c>
      <c r="B133" s="62" t="s">
        <v>298</v>
      </c>
      <c r="C133" s="67">
        <v>400000</v>
      </c>
      <c r="D133" s="63">
        <f>VLOOKUP($A133,RAW!$U$2:$AC$460,4,FALSE)</f>
        <v>1106500</v>
      </c>
      <c r="E133" s="64">
        <f t="shared" si="10"/>
        <v>706500</v>
      </c>
      <c r="F133" s="64">
        <f t="shared" si="11"/>
        <v>111902.87881989285</v>
      </c>
      <c r="G133" s="65">
        <f t="shared" si="12"/>
        <v>594597.12118010712</v>
      </c>
      <c r="H133" s="65">
        <f t="shared" si="13"/>
        <v>594597.12118010712</v>
      </c>
      <c r="I133" s="66">
        <f t="shared" si="14"/>
        <v>1.4864928029502678</v>
      </c>
      <c r="J133" s="52"/>
    </row>
    <row r="134" spans="1:10" x14ac:dyDescent="0.25">
      <c r="A134" s="25" t="s">
        <v>483</v>
      </c>
      <c r="B134" s="62" t="s">
        <v>298</v>
      </c>
      <c r="C134" s="63">
        <v>0</v>
      </c>
      <c r="D134" s="63">
        <v>0</v>
      </c>
      <c r="E134" s="64">
        <f t="shared" si="10"/>
        <v>0</v>
      </c>
      <c r="F134" s="64">
        <f t="shared" si="11"/>
        <v>0</v>
      </c>
      <c r="G134" s="65">
        <f t="shared" si="12"/>
        <v>0</v>
      </c>
      <c r="H134" s="65">
        <f t="shared" si="13"/>
        <v>0</v>
      </c>
      <c r="I134" s="66" t="str">
        <f t="shared" si="14"/>
        <v/>
      </c>
      <c r="J134" s="52"/>
    </row>
    <row r="135" spans="1:10" x14ac:dyDescent="0.25">
      <c r="A135" s="25" t="s">
        <v>484</v>
      </c>
      <c r="B135" s="62" t="s">
        <v>298</v>
      </c>
      <c r="C135" s="63">
        <v>0</v>
      </c>
      <c r="D135" s="63">
        <v>0</v>
      </c>
      <c r="E135" s="64">
        <f t="shared" si="10"/>
        <v>0</v>
      </c>
      <c r="F135" s="64">
        <f t="shared" si="11"/>
        <v>0</v>
      </c>
      <c r="G135" s="65">
        <f t="shared" si="12"/>
        <v>0</v>
      </c>
      <c r="H135" s="65">
        <f t="shared" si="13"/>
        <v>0</v>
      </c>
      <c r="I135" s="66" t="str">
        <f t="shared" si="14"/>
        <v/>
      </c>
      <c r="J135" s="52"/>
    </row>
    <row r="136" spans="1:10" x14ac:dyDescent="0.25">
      <c r="A136" s="25" t="s">
        <v>485</v>
      </c>
      <c r="B136" s="62" t="s">
        <v>298</v>
      </c>
      <c r="C136" s="63">
        <v>0</v>
      </c>
      <c r="D136" s="63">
        <v>0</v>
      </c>
      <c r="E136" s="64">
        <f t="shared" si="10"/>
        <v>0</v>
      </c>
      <c r="F136" s="64">
        <f t="shared" si="11"/>
        <v>0</v>
      </c>
      <c r="G136" s="65">
        <f t="shared" si="12"/>
        <v>0</v>
      </c>
      <c r="H136" s="65">
        <f t="shared" si="13"/>
        <v>0</v>
      </c>
      <c r="I136" s="66" t="str">
        <f t="shared" si="14"/>
        <v/>
      </c>
      <c r="J136" s="52"/>
    </row>
    <row r="137" spans="1:10" x14ac:dyDescent="0.25">
      <c r="A137" s="25" t="s">
        <v>486</v>
      </c>
      <c r="B137" s="62" t="s">
        <v>298</v>
      </c>
      <c r="C137" s="63">
        <v>0</v>
      </c>
      <c r="D137" s="63">
        <v>0</v>
      </c>
      <c r="E137" s="64">
        <f t="shared" si="10"/>
        <v>0</v>
      </c>
      <c r="F137" s="64">
        <f t="shared" si="11"/>
        <v>0</v>
      </c>
      <c r="G137" s="65">
        <f t="shared" si="12"/>
        <v>0</v>
      </c>
      <c r="H137" s="65">
        <f t="shared" si="13"/>
        <v>0</v>
      </c>
      <c r="I137" s="66" t="str">
        <f t="shared" si="14"/>
        <v/>
      </c>
      <c r="J137" s="52"/>
    </row>
    <row r="138" spans="1:10" x14ac:dyDescent="0.25">
      <c r="A138" s="25" t="s">
        <v>487</v>
      </c>
      <c r="B138" s="62" t="s">
        <v>298</v>
      </c>
      <c r="C138" s="63">
        <f>VLOOKUP($A138,RAW!$U$2:$AC$460,3,FALSE)</f>
        <v>733723</v>
      </c>
      <c r="D138" s="63">
        <f>VLOOKUP($A138,RAW!$U$2:$AC$460,4,FALSE)</f>
        <v>198200</v>
      </c>
      <c r="E138" s="64">
        <f t="shared" si="10"/>
        <v>-535523</v>
      </c>
      <c r="F138" s="64">
        <f t="shared" si="11"/>
        <v>205264.2898909206</v>
      </c>
      <c r="G138" s="65">
        <f t="shared" si="12"/>
        <v>-740787.28989092063</v>
      </c>
      <c r="H138" s="65">
        <f t="shared" si="13"/>
        <v>740787.28989092063</v>
      </c>
      <c r="I138" s="66">
        <f t="shared" si="14"/>
        <v>-1.0096280066059271</v>
      </c>
      <c r="J138" s="52"/>
    </row>
    <row r="139" spans="1:10" x14ac:dyDescent="0.25">
      <c r="A139" s="25" t="s">
        <v>488</v>
      </c>
      <c r="B139" s="62" t="s">
        <v>298</v>
      </c>
      <c r="C139" s="63">
        <v>0</v>
      </c>
      <c r="D139" s="63">
        <v>0</v>
      </c>
      <c r="E139" s="64">
        <f t="shared" si="10"/>
        <v>0</v>
      </c>
      <c r="F139" s="64">
        <f t="shared" si="11"/>
        <v>0</v>
      </c>
      <c r="G139" s="65">
        <f t="shared" si="12"/>
        <v>0</v>
      </c>
      <c r="H139" s="65">
        <f t="shared" si="13"/>
        <v>0</v>
      </c>
      <c r="I139" s="66" t="str">
        <f t="shared" si="14"/>
        <v/>
      </c>
      <c r="J139" s="52"/>
    </row>
    <row r="140" spans="1:10" x14ac:dyDescent="0.25">
      <c r="A140" s="25" t="s">
        <v>489</v>
      </c>
      <c r="B140" s="62" t="s">
        <v>298</v>
      </c>
      <c r="C140" s="63">
        <v>0</v>
      </c>
      <c r="D140" s="63">
        <v>0</v>
      </c>
      <c r="E140" s="64">
        <f t="shared" si="10"/>
        <v>0</v>
      </c>
      <c r="F140" s="64">
        <f t="shared" si="11"/>
        <v>0</v>
      </c>
      <c r="G140" s="65">
        <f t="shared" si="12"/>
        <v>0</v>
      </c>
      <c r="H140" s="65">
        <f t="shared" si="13"/>
        <v>0</v>
      </c>
      <c r="I140" s="66" t="str">
        <f t="shared" si="14"/>
        <v/>
      </c>
      <c r="J140" s="52"/>
    </row>
    <row r="141" spans="1:10" x14ac:dyDescent="0.25">
      <c r="A141" s="25" t="s">
        <v>490</v>
      </c>
      <c r="B141" s="62" t="s">
        <v>298</v>
      </c>
      <c r="C141" s="63">
        <v>0</v>
      </c>
      <c r="D141" s="63">
        <v>0</v>
      </c>
      <c r="E141" s="64">
        <f t="shared" si="10"/>
        <v>0</v>
      </c>
      <c r="F141" s="64">
        <f t="shared" si="11"/>
        <v>0</v>
      </c>
      <c r="G141" s="65">
        <f t="shared" si="12"/>
        <v>0</v>
      </c>
      <c r="H141" s="65">
        <f t="shared" si="13"/>
        <v>0</v>
      </c>
      <c r="I141" s="66" t="str">
        <f t="shared" si="14"/>
        <v/>
      </c>
      <c r="J141" s="52"/>
    </row>
    <row r="142" spans="1:10" x14ac:dyDescent="0.25">
      <c r="A142" s="25" t="s">
        <v>491</v>
      </c>
      <c r="B142" s="62" t="s">
        <v>298</v>
      </c>
      <c r="C142" s="63">
        <v>0</v>
      </c>
      <c r="D142" s="63">
        <v>0</v>
      </c>
      <c r="E142" s="64">
        <f t="shared" si="10"/>
        <v>0</v>
      </c>
      <c r="F142" s="64">
        <f t="shared" si="11"/>
        <v>0</v>
      </c>
      <c r="G142" s="65">
        <f t="shared" si="12"/>
        <v>0</v>
      </c>
      <c r="H142" s="65">
        <f t="shared" si="13"/>
        <v>0</v>
      </c>
      <c r="I142" s="66" t="str">
        <f t="shared" si="14"/>
        <v/>
      </c>
      <c r="J142" s="52"/>
    </row>
    <row r="143" spans="1:10" x14ac:dyDescent="0.25">
      <c r="A143" s="25" t="s">
        <v>492</v>
      </c>
      <c r="B143" s="62" t="s">
        <v>298</v>
      </c>
      <c r="C143" s="63">
        <f>VLOOKUP($A143,RAW!$U$2:$AC$460,3,FALSE)</f>
        <v>143154</v>
      </c>
      <c r="D143" s="63">
        <f>VLOOKUP($A143,RAW!$U$2:$AC$460,4,FALSE)</f>
        <v>197600</v>
      </c>
      <c r="E143" s="64">
        <f t="shared" si="10"/>
        <v>54446</v>
      </c>
      <c r="F143" s="64">
        <f t="shared" si="11"/>
        <v>40048.361786457353</v>
      </c>
      <c r="G143" s="65">
        <f t="shared" si="12"/>
        <v>14397.638213542647</v>
      </c>
      <c r="H143" s="65">
        <f t="shared" si="13"/>
        <v>14397.638213542647</v>
      </c>
      <c r="I143" s="66">
        <f t="shared" si="14"/>
        <v>0.1005744737383702</v>
      </c>
      <c r="J143" s="52"/>
    </row>
    <row r="144" spans="1:10" x14ac:dyDescent="0.25">
      <c r="A144" s="25" t="s">
        <v>493</v>
      </c>
      <c r="B144" s="62" t="s">
        <v>298</v>
      </c>
      <c r="C144" s="63">
        <v>0</v>
      </c>
      <c r="D144" s="63">
        <v>0</v>
      </c>
      <c r="E144" s="64">
        <f t="shared" si="10"/>
        <v>0</v>
      </c>
      <c r="F144" s="64">
        <f t="shared" si="11"/>
        <v>0</v>
      </c>
      <c r="G144" s="65">
        <f t="shared" si="12"/>
        <v>0</v>
      </c>
      <c r="H144" s="65">
        <f t="shared" si="13"/>
        <v>0</v>
      </c>
      <c r="I144" s="66" t="str">
        <f t="shared" si="14"/>
        <v/>
      </c>
      <c r="J144" s="52"/>
    </row>
    <row r="145" spans="1:10" x14ac:dyDescent="0.25">
      <c r="A145" s="25" t="s">
        <v>494</v>
      </c>
      <c r="B145" s="62" t="s">
        <v>298</v>
      </c>
      <c r="C145" s="63">
        <f>VLOOKUP($A145,RAW!$U$2:$AC$460,3,FALSE)</f>
        <v>29975</v>
      </c>
      <c r="D145" s="63">
        <f>VLOOKUP($A145,RAW!$U$2:$AC$460,4,FALSE)</f>
        <v>38300</v>
      </c>
      <c r="E145" s="64">
        <f t="shared" si="10"/>
        <v>8325</v>
      </c>
      <c r="F145" s="64">
        <f t="shared" si="11"/>
        <v>8385.7219815657209</v>
      </c>
      <c r="G145" s="65">
        <f t="shared" si="12"/>
        <v>-60.721981565720853</v>
      </c>
      <c r="H145" s="65">
        <f t="shared" si="13"/>
        <v>60.721981565720853</v>
      </c>
      <c r="I145" s="66">
        <f t="shared" si="14"/>
        <v>-2.0257541806745906E-3</v>
      </c>
      <c r="J145" s="52"/>
    </row>
    <row r="146" spans="1:10" x14ac:dyDescent="0.25">
      <c r="A146" s="25" t="s">
        <v>495</v>
      </c>
      <c r="B146" s="62" t="s">
        <v>298</v>
      </c>
      <c r="C146" s="63">
        <f>VLOOKUP($A146,RAW!$U$2:$AC$460,3,FALSE)</f>
        <v>295057</v>
      </c>
      <c r="D146" s="63">
        <f>VLOOKUP($A146,RAW!$U$2:$AC$460,4,FALSE)</f>
        <v>406200</v>
      </c>
      <c r="E146" s="64">
        <f t="shared" si="10"/>
        <v>111143</v>
      </c>
      <c r="F146" s="64">
        <f t="shared" si="11"/>
        <v>82544.319289902807</v>
      </c>
      <c r="G146" s="65">
        <f t="shared" si="12"/>
        <v>28598.680710097193</v>
      </c>
      <c r="H146" s="65">
        <f t="shared" si="13"/>
        <v>28598.680710097193</v>
      </c>
      <c r="I146" s="66">
        <f t="shared" si="14"/>
        <v>9.6925952307849644E-2</v>
      </c>
      <c r="J146" s="52"/>
    </row>
    <row r="147" spans="1:10" x14ac:dyDescent="0.25">
      <c r="A147" s="25" t="s">
        <v>496</v>
      </c>
      <c r="B147" s="62" t="s">
        <v>298</v>
      </c>
      <c r="C147" s="63">
        <v>0</v>
      </c>
      <c r="D147" s="63">
        <v>0</v>
      </c>
      <c r="E147" s="64">
        <f t="shared" si="10"/>
        <v>0</v>
      </c>
      <c r="F147" s="64">
        <f t="shared" si="11"/>
        <v>0</v>
      </c>
      <c r="G147" s="65">
        <f t="shared" si="12"/>
        <v>0</v>
      </c>
      <c r="H147" s="65">
        <f t="shared" si="13"/>
        <v>0</v>
      </c>
      <c r="I147" s="66" t="str">
        <f t="shared" si="14"/>
        <v/>
      </c>
      <c r="J147" s="52"/>
    </row>
    <row r="148" spans="1:10" x14ac:dyDescent="0.25">
      <c r="A148" s="25" t="s">
        <v>497</v>
      </c>
      <c r="B148" s="62" t="s">
        <v>298</v>
      </c>
      <c r="C148" s="63">
        <v>0</v>
      </c>
      <c r="D148" s="63">
        <v>0</v>
      </c>
      <c r="E148" s="64">
        <f t="shared" si="10"/>
        <v>0</v>
      </c>
      <c r="F148" s="64">
        <f t="shared" si="11"/>
        <v>0</v>
      </c>
      <c r="G148" s="65">
        <f t="shared" si="12"/>
        <v>0</v>
      </c>
      <c r="H148" s="65">
        <f t="shared" si="13"/>
        <v>0</v>
      </c>
      <c r="I148" s="66" t="str">
        <f t="shared" si="14"/>
        <v/>
      </c>
      <c r="J148" s="52"/>
    </row>
    <row r="149" spans="1:10" x14ac:dyDescent="0.25">
      <c r="A149" s="25" t="s">
        <v>498</v>
      </c>
      <c r="B149" s="62" t="s">
        <v>298</v>
      </c>
      <c r="C149" s="63">
        <v>0</v>
      </c>
      <c r="D149" s="63">
        <v>0</v>
      </c>
      <c r="E149" s="64">
        <f t="shared" si="10"/>
        <v>0</v>
      </c>
      <c r="F149" s="64">
        <f t="shared" si="11"/>
        <v>0</v>
      </c>
      <c r="G149" s="65">
        <f t="shared" si="12"/>
        <v>0</v>
      </c>
      <c r="H149" s="65">
        <f t="shared" si="13"/>
        <v>0</v>
      </c>
      <c r="I149" s="66" t="str">
        <f t="shared" si="14"/>
        <v/>
      </c>
      <c r="J149" s="52"/>
    </row>
    <row r="150" spans="1:10" x14ac:dyDescent="0.25">
      <c r="A150" s="25" t="s">
        <v>499</v>
      </c>
      <c r="B150" s="62" t="s">
        <v>298</v>
      </c>
      <c r="C150" s="63">
        <v>0</v>
      </c>
      <c r="D150" s="63">
        <v>0</v>
      </c>
      <c r="E150" s="64">
        <f t="shared" si="10"/>
        <v>0</v>
      </c>
      <c r="F150" s="64">
        <f t="shared" si="11"/>
        <v>0</v>
      </c>
      <c r="G150" s="65">
        <f t="shared" si="12"/>
        <v>0</v>
      </c>
      <c r="H150" s="65">
        <f t="shared" si="13"/>
        <v>0</v>
      </c>
      <c r="I150" s="66" t="str">
        <f t="shared" si="14"/>
        <v/>
      </c>
      <c r="J150" s="52"/>
    </row>
    <row r="151" spans="1:10" x14ac:dyDescent="0.25">
      <c r="A151" s="25" t="s">
        <v>500</v>
      </c>
      <c r="B151" s="62" t="s">
        <v>298</v>
      </c>
      <c r="C151" s="63">
        <f>VLOOKUP($A151,RAW!$U$2:$AC$460,3,FALSE)</f>
        <v>369037</v>
      </c>
      <c r="D151" s="63">
        <f>VLOOKUP($A151,RAW!$U$2:$AC$460,4,FALSE)</f>
        <v>4800</v>
      </c>
      <c r="E151" s="64">
        <f t="shared" si="10"/>
        <v>-364237</v>
      </c>
      <c r="F151" s="64">
        <f t="shared" si="11"/>
        <v>103240.75672764199</v>
      </c>
      <c r="G151" s="65">
        <f t="shared" si="12"/>
        <v>-467477.75672764197</v>
      </c>
      <c r="H151" s="65">
        <f t="shared" si="13"/>
        <v>467477.75672764197</v>
      </c>
      <c r="I151" s="66">
        <f t="shared" si="14"/>
        <v>-1.2667503711759036</v>
      </c>
      <c r="J151" s="52"/>
    </row>
    <row r="152" spans="1:10" x14ac:dyDescent="0.25">
      <c r="A152" s="25" t="s">
        <v>501</v>
      </c>
      <c r="B152" s="62" t="s">
        <v>298</v>
      </c>
      <c r="C152" s="63">
        <f>VLOOKUP($A152,RAW!$U$2:$AC$460,3,FALSE)</f>
        <v>860520</v>
      </c>
      <c r="D152" s="63">
        <f>VLOOKUP($A152,RAW!$U$2:$AC$460,4,FALSE)</f>
        <v>1347900</v>
      </c>
      <c r="E152" s="64">
        <f t="shared" si="10"/>
        <v>487380</v>
      </c>
      <c r="F152" s="64">
        <f t="shared" si="11"/>
        <v>240736.6632052355</v>
      </c>
      <c r="G152" s="65">
        <f t="shared" si="12"/>
        <v>246643.3367947645</v>
      </c>
      <c r="H152" s="65">
        <f t="shared" si="13"/>
        <v>246643.3367947645</v>
      </c>
      <c r="I152" s="66">
        <f t="shared" si="14"/>
        <v>0.28662127178306662</v>
      </c>
      <c r="J152" s="52"/>
    </row>
    <row r="153" spans="1:10" x14ac:dyDescent="0.25">
      <c r="A153" s="25" t="s">
        <v>502</v>
      </c>
      <c r="B153" s="62" t="s">
        <v>298</v>
      </c>
      <c r="C153" s="63">
        <v>0</v>
      </c>
      <c r="D153" s="63">
        <v>0</v>
      </c>
      <c r="E153" s="64">
        <f t="shared" si="10"/>
        <v>0</v>
      </c>
      <c r="F153" s="64">
        <f t="shared" si="11"/>
        <v>0</v>
      </c>
      <c r="G153" s="65">
        <f t="shared" si="12"/>
        <v>0</v>
      </c>
      <c r="H153" s="65">
        <f t="shared" si="13"/>
        <v>0</v>
      </c>
      <c r="I153" s="66" t="str">
        <f t="shared" si="14"/>
        <v/>
      </c>
      <c r="J153" s="52"/>
    </row>
    <row r="154" spans="1:10" x14ac:dyDescent="0.25">
      <c r="A154" s="25" t="s">
        <v>503</v>
      </c>
      <c r="B154" s="62" t="s">
        <v>298</v>
      </c>
      <c r="C154" s="63">
        <f>VLOOKUP($A154,RAW!$U$2:$AC$460,3,FALSE)</f>
        <v>540360</v>
      </c>
      <c r="D154" s="63">
        <f>VLOOKUP($A154,RAW!$U$2:$AC$460,4,FALSE)</f>
        <v>346780</v>
      </c>
      <c r="E154" s="64">
        <f t="shared" si="10"/>
        <v>-193580</v>
      </c>
      <c r="F154" s="64">
        <f t="shared" si="11"/>
        <v>151169.59899779325</v>
      </c>
      <c r="G154" s="65">
        <f t="shared" si="12"/>
        <v>-344749.59899779328</v>
      </c>
      <c r="H154" s="65">
        <f t="shared" si="13"/>
        <v>344749.59899779328</v>
      </c>
      <c r="I154" s="66">
        <f t="shared" si="14"/>
        <v>-0.63799985009584959</v>
      </c>
      <c r="J154" s="52"/>
    </row>
    <row r="155" spans="1:10" x14ac:dyDescent="0.25">
      <c r="A155" s="25" t="s">
        <v>504</v>
      </c>
      <c r="B155" s="62" t="s">
        <v>298</v>
      </c>
      <c r="C155" s="63">
        <f>VLOOKUP($A155,RAW!$U$2:$AC$460,3,FALSE)</f>
        <v>224992</v>
      </c>
      <c r="D155" s="63">
        <f>VLOOKUP($A155,RAW!$U$2:$AC$460,4,FALSE)</f>
        <v>254400</v>
      </c>
      <c r="E155" s="64">
        <f t="shared" si="10"/>
        <v>29408</v>
      </c>
      <c r="F155" s="64">
        <f t="shared" si="11"/>
        <v>62943.131278613328</v>
      </c>
      <c r="G155" s="65">
        <f t="shared" si="12"/>
        <v>-33535.131278613328</v>
      </c>
      <c r="H155" s="65">
        <f t="shared" si="13"/>
        <v>33535.131278613328</v>
      </c>
      <c r="I155" s="66">
        <f t="shared" si="14"/>
        <v>-0.14905032747214714</v>
      </c>
      <c r="J155" s="52"/>
    </row>
    <row r="156" spans="1:10" x14ac:dyDescent="0.25">
      <c r="A156" s="25" t="s">
        <v>505</v>
      </c>
      <c r="B156" s="62" t="s">
        <v>298</v>
      </c>
      <c r="C156" s="63">
        <v>0</v>
      </c>
      <c r="D156" s="63">
        <v>0</v>
      </c>
      <c r="E156" s="64">
        <f t="shared" si="10"/>
        <v>0</v>
      </c>
      <c r="F156" s="64">
        <f t="shared" si="11"/>
        <v>0</v>
      </c>
      <c r="G156" s="65">
        <f t="shared" si="12"/>
        <v>0</v>
      </c>
      <c r="H156" s="65">
        <f t="shared" si="13"/>
        <v>0</v>
      </c>
      <c r="I156" s="66" t="str">
        <f t="shared" si="14"/>
        <v/>
      </c>
      <c r="J156" s="52"/>
    </row>
    <row r="157" spans="1:10" x14ac:dyDescent="0.25">
      <c r="A157" s="25" t="s">
        <v>506</v>
      </c>
      <c r="B157" s="62" t="s">
        <v>298</v>
      </c>
      <c r="C157" s="63">
        <f>VLOOKUP($A157,RAW!$U$2:$AC$460,3,FALSE)</f>
        <v>266965</v>
      </c>
      <c r="D157" s="63">
        <f>VLOOKUP($A157,RAW!$U$2:$AC$460,4,FALSE)</f>
        <v>272200</v>
      </c>
      <c r="E157" s="64">
        <f t="shared" si="10"/>
        <v>5235</v>
      </c>
      <c r="F157" s="64">
        <f t="shared" si="11"/>
        <v>74685.380110381739</v>
      </c>
      <c r="G157" s="65">
        <f t="shared" si="12"/>
        <v>-69450.380110381739</v>
      </c>
      <c r="H157" s="65">
        <f t="shared" si="13"/>
        <v>69450.380110381739</v>
      </c>
      <c r="I157" s="66">
        <f t="shared" si="14"/>
        <v>-0.26014788496762398</v>
      </c>
      <c r="J157" s="52"/>
    </row>
    <row r="158" spans="1:10" x14ac:dyDescent="0.25">
      <c r="A158" s="25" t="s">
        <v>344</v>
      </c>
      <c r="B158" s="62" t="s">
        <v>298</v>
      </c>
      <c r="C158" s="63">
        <f>VLOOKUP($A158,RAW!$U$2:$AC$460,3,FALSE)</f>
        <v>64249</v>
      </c>
      <c r="D158" s="63">
        <f>VLOOKUP($A158,RAW!$U$2:$AC$460,4,FALSE)</f>
        <v>113600</v>
      </c>
      <c r="E158" s="64">
        <f t="shared" si="10"/>
        <v>49351</v>
      </c>
      <c r="F158" s="64">
        <f t="shared" si="11"/>
        <v>17974.120153248237</v>
      </c>
      <c r="G158" s="65">
        <f t="shared" si="12"/>
        <v>31376.879846751763</v>
      </c>
      <c r="H158" s="65">
        <f t="shared" si="13"/>
        <v>31376.879846751763</v>
      </c>
      <c r="I158" s="66">
        <f t="shared" si="14"/>
        <v>0.48836370755578706</v>
      </c>
      <c r="J158" s="52"/>
    </row>
    <row r="159" spans="1:10" x14ac:dyDescent="0.25">
      <c r="A159" s="25" t="s">
        <v>507</v>
      </c>
      <c r="B159" s="62" t="s">
        <v>298</v>
      </c>
      <c r="C159" s="63">
        <f>VLOOKUP($A159,RAW!$U$2:$AC$460,3,FALSE)</f>
        <v>1813021</v>
      </c>
      <c r="D159" s="63">
        <f>VLOOKUP($A159,RAW!$U$2:$AC$460,4,FALSE)</f>
        <v>2115200</v>
      </c>
      <c r="E159" s="64">
        <f t="shared" si="10"/>
        <v>302179</v>
      </c>
      <c r="F159" s="64">
        <f t="shared" si="11"/>
        <v>507205.67315230239</v>
      </c>
      <c r="G159" s="65">
        <f t="shared" si="12"/>
        <v>-205026.67315230239</v>
      </c>
      <c r="H159" s="65">
        <f t="shared" si="13"/>
        <v>205026.67315230239</v>
      </c>
      <c r="I159" s="66">
        <f t="shared" si="14"/>
        <v>-0.11308565822034185</v>
      </c>
      <c r="J159" s="52"/>
    </row>
    <row r="160" spans="1:10" x14ac:dyDescent="0.25">
      <c r="A160" s="25" t="s">
        <v>508</v>
      </c>
      <c r="B160" s="62" t="s">
        <v>298</v>
      </c>
      <c r="C160" s="63">
        <v>0</v>
      </c>
      <c r="D160" s="63">
        <v>0</v>
      </c>
      <c r="E160" s="64">
        <f t="shared" si="10"/>
        <v>0</v>
      </c>
      <c r="F160" s="64">
        <f t="shared" si="11"/>
        <v>0</v>
      </c>
      <c r="G160" s="65">
        <f t="shared" si="12"/>
        <v>0</v>
      </c>
      <c r="H160" s="65">
        <f t="shared" si="13"/>
        <v>0</v>
      </c>
      <c r="I160" s="66" t="str">
        <f t="shared" si="14"/>
        <v/>
      </c>
      <c r="J160" s="52"/>
    </row>
    <row r="161" spans="1:10" x14ac:dyDescent="0.25">
      <c r="A161" s="25" t="s">
        <v>509</v>
      </c>
      <c r="B161" s="62" t="s">
        <v>298</v>
      </c>
      <c r="C161" s="63">
        <v>0</v>
      </c>
      <c r="D161" s="63">
        <v>0</v>
      </c>
      <c r="E161" s="64">
        <f t="shared" si="10"/>
        <v>0</v>
      </c>
      <c r="F161" s="64">
        <f t="shared" si="11"/>
        <v>0</v>
      </c>
      <c r="G161" s="65">
        <f t="shared" si="12"/>
        <v>0</v>
      </c>
      <c r="H161" s="65">
        <f t="shared" si="13"/>
        <v>0</v>
      </c>
      <c r="I161" s="66" t="str">
        <f t="shared" si="14"/>
        <v/>
      </c>
      <c r="J161" s="52"/>
    </row>
    <row r="162" spans="1:10" x14ac:dyDescent="0.25">
      <c r="A162" s="25" t="s">
        <v>510</v>
      </c>
      <c r="B162" s="62" t="s">
        <v>298</v>
      </c>
      <c r="C162" s="63">
        <v>0</v>
      </c>
      <c r="D162" s="63">
        <v>0</v>
      </c>
      <c r="E162" s="64">
        <f t="shared" si="10"/>
        <v>0</v>
      </c>
      <c r="F162" s="64">
        <f t="shared" si="11"/>
        <v>0</v>
      </c>
      <c r="G162" s="65">
        <f t="shared" si="12"/>
        <v>0</v>
      </c>
      <c r="H162" s="65">
        <f t="shared" si="13"/>
        <v>0</v>
      </c>
      <c r="I162" s="66" t="str">
        <f t="shared" si="14"/>
        <v/>
      </c>
      <c r="J162" s="52"/>
    </row>
    <row r="163" spans="1:10" x14ac:dyDescent="0.25">
      <c r="A163" s="25" t="s">
        <v>511</v>
      </c>
      <c r="B163" s="62" t="s">
        <v>298</v>
      </c>
      <c r="C163" s="63">
        <v>0</v>
      </c>
      <c r="D163" s="63">
        <v>0</v>
      </c>
      <c r="E163" s="64">
        <f t="shared" si="10"/>
        <v>0</v>
      </c>
      <c r="F163" s="64">
        <f t="shared" si="11"/>
        <v>0</v>
      </c>
      <c r="G163" s="65">
        <f t="shared" si="12"/>
        <v>0</v>
      </c>
      <c r="H163" s="65">
        <f t="shared" si="13"/>
        <v>0</v>
      </c>
      <c r="I163" s="66" t="str">
        <f t="shared" si="14"/>
        <v/>
      </c>
      <c r="J163" s="52"/>
    </row>
    <row r="164" spans="1:10" x14ac:dyDescent="0.25">
      <c r="A164" s="25" t="s">
        <v>345</v>
      </c>
      <c r="B164" s="62" t="s">
        <v>298</v>
      </c>
      <c r="C164" s="63">
        <v>0</v>
      </c>
      <c r="D164" s="63">
        <v>0</v>
      </c>
      <c r="E164" s="64">
        <f t="shared" si="10"/>
        <v>0</v>
      </c>
      <c r="F164" s="64">
        <f t="shared" si="11"/>
        <v>0</v>
      </c>
      <c r="G164" s="65">
        <f t="shared" si="12"/>
        <v>0</v>
      </c>
      <c r="H164" s="65">
        <f t="shared" si="13"/>
        <v>0</v>
      </c>
      <c r="I164" s="66" t="str">
        <f t="shared" si="14"/>
        <v/>
      </c>
      <c r="J164" s="52"/>
    </row>
    <row r="165" spans="1:10" x14ac:dyDescent="0.25">
      <c r="A165" s="25" t="s">
        <v>512</v>
      </c>
      <c r="B165" s="62" t="s">
        <v>298</v>
      </c>
      <c r="C165" s="63">
        <v>0</v>
      </c>
      <c r="D165" s="63">
        <v>0</v>
      </c>
      <c r="E165" s="64">
        <f t="shared" si="10"/>
        <v>0</v>
      </c>
      <c r="F165" s="64">
        <f t="shared" si="11"/>
        <v>0</v>
      </c>
      <c r="G165" s="65">
        <f t="shared" si="12"/>
        <v>0</v>
      </c>
      <c r="H165" s="65">
        <f t="shared" si="13"/>
        <v>0</v>
      </c>
      <c r="I165" s="66" t="str">
        <f t="shared" si="14"/>
        <v/>
      </c>
      <c r="J165" s="52"/>
    </row>
    <row r="166" spans="1:10" x14ac:dyDescent="0.25">
      <c r="A166" s="25" t="s">
        <v>513</v>
      </c>
      <c r="B166" s="62" t="s">
        <v>298</v>
      </c>
      <c r="C166" s="63">
        <v>0</v>
      </c>
      <c r="D166" s="63">
        <v>0</v>
      </c>
      <c r="E166" s="64">
        <f t="shared" si="10"/>
        <v>0</v>
      </c>
      <c r="F166" s="64">
        <f t="shared" si="11"/>
        <v>0</v>
      </c>
      <c r="G166" s="65">
        <f t="shared" si="12"/>
        <v>0</v>
      </c>
      <c r="H166" s="65">
        <f t="shared" si="13"/>
        <v>0</v>
      </c>
      <c r="I166" s="66" t="str">
        <f t="shared" si="14"/>
        <v/>
      </c>
      <c r="J166" s="52"/>
    </row>
    <row r="167" spans="1:10" x14ac:dyDescent="0.25">
      <c r="A167" s="25" t="s">
        <v>514</v>
      </c>
      <c r="B167" s="62" t="s">
        <v>298</v>
      </c>
      <c r="C167" s="63">
        <f>VLOOKUP($A167,RAW!$U$2:$AC$460,3,FALSE)</f>
        <v>816359</v>
      </c>
      <c r="D167" s="63">
        <f>VLOOKUP($A167,RAW!$U$2:$AC$460,4,FALSE)</f>
        <v>1702000</v>
      </c>
      <c r="E167" s="64">
        <f t="shared" si="10"/>
        <v>885641</v>
      </c>
      <c r="F167" s="64">
        <f t="shared" si="11"/>
        <v>228382.30562632225</v>
      </c>
      <c r="G167" s="65">
        <f t="shared" si="12"/>
        <v>657258.69437367772</v>
      </c>
      <c r="H167" s="65">
        <f t="shared" si="13"/>
        <v>657258.69437367772</v>
      </c>
      <c r="I167" s="66">
        <f t="shared" si="14"/>
        <v>0.80510987736238315</v>
      </c>
      <c r="J167" s="52"/>
    </row>
    <row r="168" spans="1:10" x14ac:dyDescent="0.25">
      <c r="A168" s="25" t="s">
        <v>515</v>
      </c>
      <c r="B168" s="62" t="s">
        <v>298</v>
      </c>
      <c r="C168" s="63">
        <f>VLOOKUP($A168,RAW!$U$2:$AC$460,3,FALSE)</f>
        <v>1057843</v>
      </c>
      <c r="D168" s="63">
        <f>VLOOKUP($A168,RAW!$U$2:$AC$460,4,FALSE)</f>
        <v>2491500</v>
      </c>
      <c r="E168" s="64">
        <f t="shared" si="10"/>
        <v>1433657</v>
      </c>
      <c r="F168" s="64">
        <f t="shared" si="11"/>
        <v>295939.1925986798</v>
      </c>
      <c r="G168" s="65">
        <f t="shared" si="12"/>
        <v>1137717.8074013202</v>
      </c>
      <c r="H168" s="65">
        <f t="shared" si="13"/>
        <v>1137717.8074013202</v>
      </c>
      <c r="I168" s="66">
        <f t="shared" si="14"/>
        <v>1.0755072420021876</v>
      </c>
      <c r="J168" s="52"/>
    </row>
    <row r="169" spans="1:10" x14ac:dyDescent="0.25">
      <c r="A169" s="25" t="s">
        <v>516</v>
      </c>
      <c r="B169" s="62" t="s">
        <v>298</v>
      </c>
      <c r="C169" s="63">
        <v>0</v>
      </c>
      <c r="D169" s="63">
        <v>0</v>
      </c>
      <c r="E169" s="64">
        <f t="shared" si="10"/>
        <v>0</v>
      </c>
      <c r="F169" s="64">
        <f t="shared" si="11"/>
        <v>0</v>
      </c>
      <c r="G169" s="65">
        <f t="shared" si="12"/>
        <v>0</v>
      </c>
      <c r="H169" s="65">
        <f t="shared" si="13"/>
        <v>0</v>
      </c>
      <c r="I169" s="66" t="str">
        <f t="shared" si="14"/>
        <v/>
      </c>
      <c r="J169" s="52"/>
    </row>
    <row r="170" spans="1:10" x14ac:dyDescent="0.25">
      <c r="A170" s="25" t="s">
        <v>517</v>
      </c>
      <c r="B170" s="62" t="s">
        <v>298</v>
      </c>
      <c r="C170" s="63">
        <f>VLOOKUP($A170,RAW!$U$2:$AC$460,3,FALSE)</f>
        <v>294275</v>
      </c>
      <c r="D170" s="63">
        <f>VLOOKUP($A170,RAW!$U$2:$AC$460,4,FALSE)</f>
        <v>555800</v>
      </c>
      <c r="E170" s="64">
        <f t="shared" si="10"/>
        <v>261525</v>
      </c>
      <c r="F170" s="64">
        <f t="shared" si="11"/>
        <v>82325.549161809919</v>
      </c>
      <c r="G170" s="65">
        <f t="shared" si="12"/>
        <v>179199.4508381901</v>
      </c>
      <c r="H170" s="65">
        <f t="shared" si="13"/>
        <v>179199.4508381901</v>
      </c>
      <c r="I170" s="66">
        <f t="shared" si="14"/>
        <v>0.60895234334615611</v>
      </c>
      <c r="J170" s="52"/>
    </row>
    <row r="171" spans="1:10" x14ac:dyDescent="0.25">
      <c r="A171" s="25" t="s">
        <v>346</v>
      </c>
      <c r="B171" s="62" t="s">
        <v>298</v>
      </c>
      <c r="C171" s="63">
        <f>VLOOKUP($A171,RAW!$U$2:$AC$460,3,FALSE)</f>
        <v>5203816</v>
      </c>
      <c r="D171" s="63">
        <f>VLOOKUP($A171,RAW!$U$2:$AC$460,4,FALSE)</f>
        <v>5065100</v>
      </c>
      <c r="E171" s="64">
        <f t="shared" si="10"/>
        <v>-138716</v>
      </c>
      <c r="F171" s="64">
        <f t="shared" si="11"/>
        <v>1455804.9781225489</v>
      </c>
      <c r="G171" s="65">
        <f t="shared" si="12"/>
        <v>-1594520.9781225489</v>
      </c>
      <c r="H171" s="65">
        <f t="shared" si="13"/>
        <v>1594520.9781225489</v>
      </c>
      <c r="I171" s="66">
        <f t="shared" si="14"/>
        <v>-0.3064137890583658</v>
      </c>
      <c r="J171" s="52"/>
    </row>
    <row r="172" spans="1:10" x14ac:dyDescent="0.25">
      <c r="A172" s="25" t="s">
        <v>518</v>
      </c>
      <c r="B172" s="62" t="s">
        <v>298</v>
      </c>
      <c r="C172" s="63">
        <v>0</v>
      </c>
      <c r="D172" s="63">
        <v>0</v>
      </c>
      <c r="E172" s="64">
        <f t="shared" si="10"/>
        <v>0</v>
      </c>
      <c r="F172" s="64">
        <f t="shared" si="11"/>
        <v>0</v>
      </c>
      <c r="G172" s="65">
        <f t="shared" si="12"/>
        <v>0</v>
      </c>
      <c r="H172" s="65">
        <f t="shared" si="13"/>
        <v>0</v>
      </c>
      <c r="I172" s="66" t="str">
        <f t="shared" si="14"/>
        <v/>
      </c>
      <c r="J172" s="52"/>
    </row>
    <row r="173" spans="1:10" x14ac:dyDescent="0.25">
      <c r="A173" s="25" t="s">
        <v>519</v>
      </c>
      <c r="B173" s="62" t="s">
        <v>298</v>
      </c>
      <c r="C173" s="63">
        <v>0</v>
      </c>
      <c r="D173" s="63">
        <v>0</v>
      </c>
      <c r="E173" s="64">
        <f t="shared" si="10"/>
        <v>0</v>
      </c>
      <c r="F173" s="64">
        <f t="shared" si="11"/>
        <v>0</v>
      </c>
      <c r="G173" s="65">
        <f t="shared" si="12"/>
        <v>0</v>
      </c>
      <c r="H173" s="65">
        <f t="shared" si="13"/>
        <v>0</v>
      </c>
      <c r="I173" s="66" t="str">
        <f t="shared" si="14"/>
        <v/>
      </c>
      <c r="J173" s="52"/>
    </row>
    <row r="174" spans="1:10" x14ac:dyDescent="0.25">
      <c r="A174" s="25" t="s">
        <v>520</v>
      </c>
      <c r="B174" s="62" t="s">
        <v>298</v>
      </c>
      <c r="C174" s="63">
        <v>0</v>
      </c>
      <c r="D174" s="63">
        <v>0</v>
      </c>
      <c r="E174" s="64">
        <f t="shared" si="10"/>
        <v>0</v>
      </c>
      <c r="F174" s="64">
        <f t="shared" si="11"/>
        <v>0</v>
      </c>
      <c r="G174" s="65">
        <f t="shared" si="12"/>
        <v>0</v>
      </c>
      <c r="H174" s="65">
        <f t="shared" si="13"/>
        <v>0</v>
      </c>
      <c r="I174" s="66" t="str">
        <f t="shared" si="14"/>
        <v/>
      </c>
      <c r="J174" s="52"/>
    </row>
    <row r="175" spans="1:10" x14ac:dyDescent="0.25">
      <c r="A175" s="25" t="s">
        <v>521</v>
      </c>
      <c r="B175" s="62" t="s">
        <v>298</v>
      </c>
      <c r="C175" s="63">
        <v>0</v>
      </c>
      <c r="D175" s="63">
        <v>0</v>
      </c>
      <c r="E175" s="64">
        <f t="shared" si="10"/>
        <v>0</v>
      </c>
      <c r="F175" s="64">
        <f t="shared" si="11"/>
        <v>0</v>
      </c>
      <c r="G175" s="65">
        <f t="shared" si="12"/>
        <v>0</v>
      </c>
      <c r="H175" s="65">
        <f t="shared" si="13"/>
        <v>0</v>
      </c>
      <c r="I175" s="66" t="str">
        <f t="shared" si="14"/>
        <v/>
      </c>
      <c r="J175" s="52"/>
    </row>
    <row r="176" spans="1:10" x14ac:dyDescent="0.25">
      <c r="A176" s="25" t="s">
        <v>522</v>
      </c>
      <c r="B176" s="62" t="s">
        <v>298</v>
      </c>
      <c r="C176" s="63">
        <v>0</v>
      </c>
      <c r="D176" s="63">
        <v>0</v>
      </c>
      <c r="E176" s="64">
        <f t="shared" si="10"/>
        <v>0</v>
      </c>
      <c r="F176" s="64">
        <f t="shared" si="11"/>
        <v>0</v>
      </c>
      <c r="G176" s="65">
        <f t="shared" si="12"/>
        <v>0</v>
      </c>
      <c r="H176" s="65">
        <f t="shared" si="13"/>
        <v>0</v>
      </c>
      <c r="I176" s="66" t="str">
        <f t="shared" si="14"/>
        <v/>
      </c>
      <c r="J176" s="52"/>
    </row>
    <row r="177" spans="1:10" x14ac:dyDescent="0.25">
      <c r="A177" s="25" t="s">
        <v>523</v>
      </c>
      <c r="B177" s="62" t="s">
        <v>298</v>
      </c>
      <c r="C177" s="63">
        <f>VLOOKUP($A177,RAW!$U$2:$AC$460,3,FALSE)</f>
        <v>25498</v>
      </c>
      <c r="D177" s="63">
        <f>VLOOKUP($A177,RAW!$U$2:$AC$460,4,FALSE)</f>
        <v>30700</v>
      </c>
      <c r="E177" s="64">
        <f t="shared" si="10"/>
        <v>5202</v>
      </c>
      <c r="F177" s="64">
        <f t="shared" si="11"/>
        <v>7133.2490103740693</v>
      </c>
      <c r="G177" s="65">
        <f t="shared" si="12"/>
        <v>-1931.2490103740693</v>
      </c>
      <c r="H177" s="65">
        <f t="shared" si="13"/>
        <v>1931.2490103740693</v>
      </c>
      <c r="I177" s="66">
        <f t="shared" si="14"/>
        <v>-7.5741195794731708E-2</v>
      </c>
      <c r="J177" s="52"/>
    </row>
    <row r="178" spans="1:10" x14ac:dyDescent="0.25">
      <c r="A178" s="25" t="s">
        <v>524</v>
      </c>
      <c r="B178" s="62" t="s">
        <v>298</v>
      </c>
      <c r="C178" s="63">
        <f>VLOOKUP($A178,RAW!$U$2:$AC$460,3,FALSE)</f>
        <v>130711</v>
      </c>
      <c r="D178" s="63">
        <f>VLOOKUP($A178,RAW!$U$2:$AC$460,4,FALSE)</f>
        <v>238900</v>
      </c>
      <c r="E178" s="64">
        <f t="shared" si="10"/>
        <v>108189</v>
      </c>
      <c r="F178" s="64">
        <f t="shared" si="11"/>
        <v>36567.342983567534</v>
      </c>
      <c r="G178" s="65">
        <f t="shared" si="12"/>
        <v>71621.657016432466</v>
      </c>
      <c r="H178" s="65">
        <f t="shared" si="13"/>
        <v>71621.657016432466</v>
      </c>
      <c r="I178" s="66">
        <f t="shared" si="14"/>
        <v>0.54793901826496982</v>
      </c>
      <c r="J178" s="52"/>
    </row>
    <row r="179" spans="1:10" x14ac:dyDescent="0.25">
      <c r="A179" s="25" t="s">
        <v>525</v>
      </c>
      <c r="B179" s="62" t="s">
        <v>298</v>
      </c>
      <c r="C179" s="63">
        <v>0</v>
      </c>
      <c r="D179" s="63">
        <v>0</v>
      </c>
      <c r="E179" s="64">
        <f t="shared" si="10"/>
        <v>0</v>
      </c>
      <c r="F179" s="64">
        <f t="shared" si="11"/>
        <v>0</v>
      </c>
      <c r="G179" s="65">
        <f t="shared" si="12"/>
        <v>0</v>
      </c>
      <c r="H179" s="65">
        <f t="shared" si="13"/>
        <v>0</v>
      </c>
      <c r="I179" s="66" t="str">
        <f t="shared" si="14"/>
        <v/>
      </c>
      <c r="J179" s="52"/>
    </row>
    <row r="180" spans="1:10" x14ac:dyDescent="0.25">
      <c r="A180" s="25" t="s">
        <v>526</v>
      </c>
      <c r="B180" s="62" t="s">
        <v>298</v>
      </c>
      <c r="C180" s="63">
        <f>VLOOKUP($A180,RAW!$U$2:$AC$460,3,FALSE)</f>
        <v>199566</v>
      </c>
      <c r="D180" s="63">
        <f>VLOOKUP($A180,RAW!$U$2:$AC$460,4,FALSE)</f>
        <v>197200</v>
      </c>
      <c r="E180" s="64">
        <f t="shared" si="10"/>
        <v>-2366</v>
      </c>
      <c r="F180" s="64">
        <f t="shared" si="11"/>
        <v>55830.024786426839</v>
      </c>
      <c r="G180" s="65">
        <f t="shared" si="12"/>
        <v>-58196.024786426839</v>
      </c>
      <c r="H180" s="65">
        <f t="shared" si="13"/>
        <v>58196.024786426839</v>
      </c>
      <c r="I180" s="66">
        <f t="shared" si="14"/>
        <v>-0.29161292397716465</v>
      </c>
      <c r="J180" s="52"/>
    </row>
    <row r="181" spans="1:10" x14ac:dyDescent="0.25">
      <c r="A181" s="25" t="s">
        <v>527</v>
      </c>
      <c r="B181" s="62" t="s">
        <v>298</v>
      </c>
      <c r="C181" s="63">
        <f>VLOOKUP($A181,RAW!$U$2:$AC$460,3,FALSE)</f>
        <v>415832</v>
      </c>
      <c r="D181" s="63">
        <f>VLOOKUP($A181,RAW!$U$2:$AC$460,4,FALSE)</f>
        <v>695900</v>
      </c>
      <c r="E181" s="64">
        <f t="shared" si="10"/>
        <v>280068</v>
      </c>
      <c r="F181" s="64">
        <f t="shared" si="11"/>
        <v>116331.99476358421</v>
      </c>
      <c r="G181" s="65">
        <f t="shared" si="12"/>
        <v>163736.00523641577</v>
      </c>
      <c r="H181" s="65">
        <f t="shared" si="13"/>
        <v>163736.00523641577</v>
      </c>
      <c r="I181" s="66">
        <f t="shared" si="14"/>
        <v>0.39375518294988304</v>
      </c>
      <c r="J181" s="52"/>
    </row>
    <row r="182" spans="1:10" x14ac:dyDescent="0.25">
      <c r="A182" s="25" t="s">
        <v>528</v>
      </c>
      <c r="B182" s="62" t="s">
        <v>298</v>
      </c>
      <c r="C182" s="63">
        <v>0</v>
      </c>
      <c r="D182" s="63">
        <v>0</v>
      </c>
      <c r="E182" s="64">
        <f t="shared" si="10"/>
        <v>0</v>
      </c>
      <c r="F182" s="64">
        <f t="shared" si="11"/>
        <v>0</v>
      </c>
      <c r="G182" s="65">
        <f t="shared" si="12"/>
        <v>0</v>
      </c>
      <c r="H182" s="65">
        <f t="shared" si="13"/>
        <v>0</v>
      </c>
      <c r="I182" s="66" t="str">
        <f t="shared" si="14"/>
        <v/>
      </c>
      <c r="J182" s="52"/>
    </row>
    <row r="183" spans="1:10" x14ac:dyDescent="0.25">
      <c r="A183" s="25" t="s">
        <v>529</v>
      </c>
      <c r="B183" s="62" t="s">
        <v>298</v>
      </c>
      <c r="C183" s="63">
        <f>VLOOKUP($A183,RAW!$U$2:$AC$460,3,FALSE)</f>
        <v>193241</v>
      </c>
      <c r="D183" s="63">
        <f>VLOOKUP($A183,RAW!$U$2:$AC$460,4,FALSE)</f>
        <v>26800</v>
      </c>
      <c r="E183" s="64">
        <f t="shared" si="10"/>
        <v>-166441</v>
      </c>
      <c r="F183" s="64">
        <f t="shared" si="11"/>
        <v>54060.560515087287</v>
      </c>
      <c r="G183" s="65">
        <f t="shared" si="12"/>
        <v>-220501.56051508727</v>
      </c>
      <c r="H183" s="65">
        <f t="shared" si="13"/>
        <v>220501.56051508727</v>
      </c>
      <c r="I183" s="66">
        <f t="shared" si="14"/>
        <v>-1.1410702724322854</v>
      </c>
      <c r="J183" s="52"/>
    </row>
    <row r="184" spans="1:10" x14ac:dyDescent="0.25">
      <c r="A184" s="25" t="s">
        <v>530</v>
      </c>
      <c r="B184" s="62" t="s">
        <v>298</v>
      </c>
      <c r="C184" s="63">
        <v>0</v>
      </c>
      <c r="D184" s="63">
        <v>0</v>
      </c>
      <c r="E184" s="64">
        <f t="shared" si="10"/>
        <v>0</v>
      </c>
      <c r="F184" s="64">
        <f t="shared" si="11"/>
        <v>0</v>
      </c>
      <c r="G184" s="65">
        <f t="shared" si="12"/>
        <v>0</v>
      </c>
      <c r="H184" s="65">
        <f t="shared" si="13"/>
        <v>0</v>
      </c>
      <c r="I184" s="66" t="str">
        <f t="shared" si="14"/>
        <v/>
      </c>
      <c r="J184" s="52"/>
    </row>
    <row r="185" spans="1:10" x14ac:dyDescent="0.25">
      <c r="A185" s="25" t="s">
        <v>531</v>
      </c>
      <c r="B185" s="62" t="s">
        <v>298</v>
      </c>
      <c r="C185" s="63">
        <f>VLOOKUP($A185,RAW!$U$2:$AC$460,3,FALSE)</f>
        <v>546262</v>
      </c>
      <c r="D185" s="63">
        <f>VLOOKUP($A185,RAW!$U$2:$AC$460,4,FALSE)</f>
        <v>774400</v>
      </c>
      <c r="E185" s="64">
        <f t="shared" si="10"/>
        <v>228138</v>
      </c>
      <c r="F185" s="64">
        <f t="shared" si="11"/>
        <v>152820.72597478077</v>
      </c>
      <c r="G185" s="65">
        <f t="shared" si="12"/>
        <v>75317.274025219231</v>
      </c>
      <c r="H185" s="65">
        <f t="shared" si="13"/>
        <v>75317.274025219231</v>
      </c>
      <c r="I185" s="66">
        <f t="shared" si="14"/>
        <v>0.13787756429189515</v>
      </c>
      <c r="J185" s="52"/>
    </row>
    <row r="186" spans="1:10" x14ac:dyDescent="0.25">
      <c r="A186" s="25" t="s">
        <v>532</v>
      </c>
      <c r="B186" s="62" t="s">
        <v>298</v>
      </c>
      <c r="C186" s="63">
        <v>0</v>
      </c>
      <c r="D186" s="63">
        <v>0</v>
      </c>
      <c r="E186" s="64">
        <f t="shared" si="10"/>
        <v>0</v>
      </c>
      <c r="F186" s="64">
        <f t="shared" si="11"/>
        <v>0</v>
      </c>
      <c r="G186" s="65">
        <f t="shared" si="12"/>
        <v>0</v>
      </c>
      <c r="H186" s="65">
        <f t="shared" si="13"/>
        <v>0</v>
      </c>
      <c r="I186" s="66" t="str">
        <f t="shared" si="14"/>
        <v/>
      </c>
      <c r="J186" s="52"/>
    </row>
    <row r="187" spans="1:10" x14ac:dyDescent="0.25">
      <c r="A187" s="25" t="s">
        <v>533</v>
      </c>
      <c r="B187" s="62" t="s">
        <v>298</v>
      </c>
      <c r="C187" s="63">
        <f>VLOOKUP($A187,RAW!$U$2:$AC$460,3,FALSE)</f>
        <v>113293</v>
      </c>
      <c r="D187" s="63">
        <f>VLOOKUP($A187,RAW!$U$2:$AC$460,4,FALSE)</f>
        <v>143600</v>
      </c>
      <c r="E187" s="64">
        <f t="shared" si="10"/>
        <v>30307</v>
      </c>
      <c r="F187" s="64">
        <f t="shared" si="11"/>
        <v>31694.532125355301</v>
      </c>
      <c r="G187" s="65">
        <f t="shared" si="12"/>
        <v>-1387.5321253553011</v>
      </c>
      <c r="H187" s="65">
        <f t="shared" si="13"/>
        <v>1387.5321253553011</v>
      </c>
      <c r="I187" s="66">
        <f t="shared" si="14"/>
        <v>-1.2247289111907188E-2</v>
      </c>
      <c r="J187" s="52"/>
    </row>
    <row r="188" spans="1:10" x14ac:dyDescent="0.25">
      <c r="A188" s="25" t="s">
        <v>534</v>
      </c>
      <c r="B188" s="62" t="s">
        <v>298</v>
      </c>
      <c r="C188" s="63">
        <v>0</v>
      </c>
      <c r="D188" s="63">
        <v>0</v>
      </c>
      <c r="E188" s="64">
        <f t="shared" si="10"/>
        <v>0</v>
      </c>
      <c r="F188" s="64">
        <f t="shared" si="11"/>
        <v>0</v>
      </c>
      <c r="G188" s="65">
        <f t="shared" si="12"/>
        <v>0</v>
      </c>
      <c r="H188" s="65">
        <f t="shared" si="13"/>
        <v>0</v>
      </c>
      <c r="I188" s="66" t="str">
        <f t="shared" si="14"/>
        <v/>
      </c>
      <c r="J188" s="52"/>
    </row>
    <row r="189" spans="1:10" x14ac:dyDescent="0.25">
      <c r="A189" s="25" t="s">
        <v>535</v>
      </c>
      <c r="B189" s="62" t="s">
        <v>298</v>
      </c>
      <c r="C189" s="63">
        <f>VLOOKUP($A189,RAW!$U$2:$AC$460,3,FALSE)</f>
        <v>2251452</v>
      </c>
      <c r="D189" s="63">
        <f>VLOOKUP($A189,RAW!$U$2:$AC$460,4,FALSE)</f>
        <v>1611200</v>
      </c>
      <c r="E189" s="64">
        <f t="shared" si="10"/>
        <v>-640252</v>
      </c>
      <c r="F189" s="64">
        <f t="shared" si="11"/>
        <v>629859.90081201342</v>
      </c>
      <c r="G189" s="65">
        <f t="shared" si="12"/>
        <v>-1270111.9008120135</v>
      </c>
      <c r="H189" s="65">
        <f t="shared" si="13"/>
        <v>1270111.9008120135</v>
      </c>
      <c r="I189" s="66">
        <f t="shared" si="14"/>
        <v>-0.56413012616392155</v>
      </c>
      <c r="J189" s="52"/>
    </row>
    <row r="190" spans="1:10" x14ac:dyDescent="0.25">
      <c r="A190" s="25" t="s">
        <v>536</v>
      </c>
      <c r="B190" s="62" t="s">
        <v>298</v>
      </c>
      <c r="C190" s="67">
        <v>300000</v>
      </c>
      <c r="D190" s="63">
        <f>VLOOKUP($A190,RAW!$U$2:$AC$460,4,FALSE)</f>
        <v>916069.5</v>
      </c>
      <c r="E190" s="64">
        <f t="shared" si="10"/>
        <v>616069.5</v>
      </c>
      <c r="F190" s="64">
        <f t="shared" si="11"/>
        <v>83927.159114919632</v>
      </c>
      <c r="G190" s="65">
        <f t="shared" si="12"/>
        <v>532142.3408850804</v>
      </c>
      <c r="H190" s="65">
        <f t="shared" si="13"/>
        <v>532142.3408850804</v>
      </c>
      <c r="I190" s="66">
        <f t="shared" si="14"/>
        <v>1.773807802950268</v>
      </c>
      <c r="J190" s="52"/>
    </row>
    <row r="191" spans="1:10" x14ac:dyDescent="0.25">
      <c r="A191" s="25" t="s">
        <v>537</v>
      </c>
      <c r="B191" s="62" t="s">
        <v>298</v>
      </c>
      <c r="C191" s="63">
        <f>VLOOKUP($A191,RAW!$U$2:$AC$460,3,FALSE)</f>
        <v>842016</v>
      </c>
      <c r="D191" s="63">
        <f>VLOOKUP($A191,RAW!$U$2:$AC$460,4,FALSE)</f>
        <v>1433400</v>
      </c>
      <c r="E191" s="64">
        <f t="shared" si="10"/>
        <v>591384</v>
      </c>
      <c r="F191" s="64">
        <f t="shared" si="11"/>
        <v>235560.03603102724</v>
      </c>
      <c r="G191" s="65">
        <f t="shared" si="12"/>
        <v>355823.96396897279</v>
      </c>
      <c r="H191" s="65">
        <f t="shared" si="13"/>
        <v>355823.96396897279</v>
      </c>
      <c r="I191" s="66">
        <f t="shared" si="14"/>
        <v>0.4225857513027933</v>
      </c>
      <c r="J191" s="52"/>
    </row>
    <row r="192" spans="1:10" x14ac:dyDescent="0.25">
      <c r="A192" s="25" t="s">
        <v>538</v>
      </c>
      <c r="B192" s="62" t="s">
        <v>298</v>
      </c>
      <c r="C192" s="63">
        <v>0</v>
      </c>
      <c r="D192" s="63">
        <v>0</v>
      </c>
      <c r="E192" s="64">
        <f t="shared" si="10"/>
        <v>0</v>
      </c>
      <c r="F192" s="64">
        <f t="shared" si="11"/>
        <v>0</v>
      </c>
      <c r="G192" s="65">
        <f t="shared" si="12"/>
        <v>0</v>
      </c>
      <c r="H192" s="65">
        <f t="shared" si="13"/>
        <v>0</v>
      </c>
      <c r="I192" s="66" t="str">
        <f t="shared" si="14"/>
        <v/>
      </c>
      <c r="J192" s="52"/>
    </row>
    <row r="193" spans="1:10" x14ac:dyDescent="0.25">
      <c r="A193" s="25" t="s">
        <v>539</v>
      </c>
      <c r="B193" s="62" t="s">
        <v>298</v>
      </c>
      <c r="C193" s="63">
        <v>0</v>
      </c>
      <c r="D193" s="63">
        <v>0</v>
      </c>
      <c r="E193" s="64">
        <f t="shared" si="10"/>
        <v>0</v>
      </c>
      <c r="F193" s="64">
        <f t="shared" si="11"/>
        <v>0</v>
      </c>
      <c r="G193" s="65">
        <f t="shared" si="12"/>
        <v>0</v>
      </c>
      <c r="H193" s="65">
        <f t="shared" si="13"/>
        <v>0</v>
      </c>
      <c r="I193" s="66" t="str">
        <f t="shared" si="14"/>
        <v/>
      </c>
      <c r="J193" s="52"/>
    </row>
    <row r="194" spans="1:10" x14ac:dyDescent="0.25">
      <c r="A194" s="25" t="s">
        <v>540</v>
      </c>
      <c r="B194" s="62" t="s">
        <v>298</v>
      </c>
      <c r="C194" s="63">
        <v>0</v>
      </c>
      <c r="D194" s="63">
        <v>0</v>
      </c>
      <c r="E194" s="64">
        <f t="shared" si="10"/>
        <v>0</v>
      </c>
      <c r="F194" s="64">
        <f t="shared" si="11"/>
        <v>0</v>
      </c>
      <c r="G194" s="65">
        <f t="shared" si="12"/>
        <v>0</v>
      </c>
      <c r="H194" s="65">
        <f t="shared" si="13"/>
        <v>0</v>
      </c>
      <c r="I194" s="66" t="str">
        <f t="shared" si="14"/>
        <v/>
      </c>
      <c r="J194" s="52"/>
    </row>
    <row r="195" spans="1:10" x14ac:dyDescent="0.25">
      <c r="A195" s="25" t="s">
        <v>541</v>
      </c>
      <c r="B195" s="62" t="s">
        <v>298</v>
      </c>
      <c r="C195" s="63">
        <f>VLOOKUP($A195,RAW!$U$2:$AC$460,3,FALSE)</f>
        <v>40913</v>
      </c>
      <c r="D195" s="63">
        <f>VLOOKUP($A195,RAW!$U$2:$AC$460,4,FALSE)</f>
        <v>75100</v>
      </c>
      <c r="E195" s="64">
        <f t="shared" ref="E195:E258" si="15">D195-C195</f>
        <v>34187</v>
      </c>
      <c r="F195" s="64">
        <f t="shared" ref="F195:F205" si="16">+C195*E$463</f>
        <v>11445.70620289569</v>
      </c>
      <c r="G195" s="65">
        <f t="shared" ref="G195:G258" si="17">IF(C195=0,0,+E195-F195)</f>
        <v>22741.29379710431</v>
      </c>
      <c r="H195" s="65">
        <f t="shared" ref="H195:H258" si="18">ABS(G195)</f>
        <v>22741.29379710431</v>
      </c>
      <c r="I195" s="66">
        <f t="shared" ref="I195:I258" si="19">IFERROR(+G195/C195,"")</f>
        <v>0.55584517872324957</v>
      </c>
      <c r="J195" s="52"/>
    </row>
    <row r="196" spans="1:10" x14ac:dyDescent="0.25">
      <c r="A196" s="25" t="s">
        <v>542</v>
      </c>
      <c r="B196" s="62" t="s">
        <v>298</v>
      </c>
      <c r="C196" s="63">
        <f>VLOOKUP($A196,RAW!$U$2:$AC$460,3,FALSE)</f>
        <v>418838</v>
      </c>
      <c r="D196" s="63">
        <f>VLOOKUP($A196,RAW!$U$2:$AC$460,4,FALSE)</f>
        <v>501000</v>
      </c>
      <c r="E196" s="64">
        <f t="shared" si="15"/>
        <v>82162</v>
      </c>
      <c r="F196" s="64">
        <f t="shared" si="16"/>
        <v>117172.9448979157</v>
      </c>
      <c r="G196" s="65">
        <f t="shared" si="17"/>
        <v>-35010.944897915702</v>
      </c>
      <c r="H196" s="65">
        <f t="shared" si="18"/>
        <v>35010.944897915702</v>
      </c>
      <c r="I196" s="66">
        <f t="shared" si="19"/>
        <v>-8.359066010704784E-2</v>
      </c>
      <c r="J196" s="52"/>
    </row>
    <row r="197" spans="1:10" x14ac:dyDescent="0.25">
      <c r="A197" s="25" t="s">
        <v>543</v>
      </c>
      <c r="B197" s="62" t="s">
        <v>298</v>
      </c>
      <c r="C197" s="63">
        <f>VLOOKUP($A197,RAW!$U$2:$AC$460,3,FALSE)</f>
        <v>35745</v>
      </c>
      <c r="D197" s="63">
        <f>VLOOKUP($A197,RAW!$U$2:$AC$460,4,FALSE)</f>
        <v>109000</v>
      </c>
      <c r="E197" s="64">
        <f t="shared" si="15"/>
        <v>73255</v>
      </c>
      <c r="F197" s="64">
        <f t="shared" si="16"/>
        <v>9999.9210085426748</v>
      </c>
      <c r="G197" s="65">
        <f t="shared" si="17"/>
        <v>63255.078991457325</v>
      </c>
      <c r="H197" s="65">
        <f t="shared" si="18"/>
        <v>63255.078991457325</v>
      </c>
      <c r="I197" s="66">
        <f t="shared" si="19"/>
        <v>1.769620338269893</v>
      </c>
      <c r="J197" s="52"/>
    </row>
    <row r="198" spans="1:10" x14ac:dyDescent="0.25">
      <c r="A198" s="25" t="s">
        <v>544</v>
      </c>
      <c r="B198" s="62" t="s">
        <v>298</v>
      </c>
      <c r="C198" s="63">
        <v>0</v>
      </c>
      <c r="D198" s="63">
        <v>0</v>
      </c>
      <c r="E198" s="64">
        <f t="shared" si="15"/>
        <v>0</v>
      </c>
      <c r="F198" s="64">
        <f t="shared" si="16"/>
        <v>0</v>
      </c>
      <c r="G198" s="65">
        <f t="shared" si="17"/>
        <v>0</v>
      </c>
      <c r="H198" s="65">
        <f t="shared" si="18"/>
        <v>0</v>
      </c>
      <c r="I198" s="66" t="str">
        <f t="shared" si="19"/>
        <v/>
      </c>
      <c r="J198" s="52"/>
    </row>
    <row r="199" spans="1:10" x14ac:dyDescent="0.25">
      <c r="A199" s="25" t="s">
        <v>545</v>
      </c>
      <c r="B199" s="62" t="s">
        <v>298</v>
      </c>
      <c r="C199" s="63">
        <v>0</v>
      </c>
      <c r="D199" s="63">
        <v>0</v>
      </c>
      <c r="E199" s="64">
        <f t="shared" si="15"/>
        <v>0</v>
      </c>
      <c r="F199" s="64">
        <f t="shared" si="16"/>
        <v>0</v>
      </c>
      <c r="G199" s="65">
        <f t="shared" si="17"/>
        <v>0</v>
      </c>
      <c r="H199" s="65">
        <f t="shared" si="18"/>
        <v>0</v>
      </c>
      <c r="I199" s="66" t="str">
        <f t="shared" si="19"/>
        <v/>
      </c>
      <c r="J199" s="52"/>
    </row>
    <row r="200" spans="1:10" x14ac:dyDescent="0.25">
      <c r="A200" s="25" t="s">
        <v>546</v>
      </c>
      <c r="B200" s="62" t="s">
        <v>298</v>
      </c>
      <c r="C200" s="63">
        <v>0</v>
      </c>
      <c r="D200" s="63">
        <v>0</v>
      </c>
      <c r="E200" s="64">
        <f t="shared" si="15"/>
        <v>0</v>
      </c>
      <c r="F200" s="64">
        <f t="shared" si="16"/>
        <v>0</v>
      </c>
      <c r="G200" s="65">
        <f t="shared" si="17"/>
        <v>0</v>
      </c>
      <c r="H200" s="65">
        <f t="shared" si="18"/>
        <v>0</v>
      </c>
      <c r="I200" s="66" t="str">
        <f t="shared" si="19"/>
        <v/>
      </c>
      <c r="J200" s="52"/>
    </row>
    <row r="201" spans="1:10" x14ac:dyDescent="0.25">
      <c r="A201" s="25" t="s">
        <v>547</v>
      </c>
      <c r="B201" s="62" t="s">
        <v>298</v>
      </c>
      <c r="C201" s="63">
        <f>VLOOKUP($A201,RAW!$U$2:$AC$460,3,FALSE)</f>
        <v>54778</v>
      </c>
      <c r="D201" s="63">
        <f>VLOOKUP($A201,RAW!$U$2:$AC$460,4,FALSE)</f>
        <v>84000</v>
      </c>
      <c r="E201" s="64">
        <f t="shared" si="15"/>
        <v>29222</v>
      </c>
      <c r="F201" s="64">
        <f t="shared" si="16"/>
        <v>15324.539739990227</v>
      </c>
      <c r="G201" s="65">
        <f t="shared" si="17"/>
        <v>13897.460260009773</v>
      </c>
      <c r="H201" s="65">
        <f t="shared" si="18"/>
        <v>13897.460260009773</v>
      </c>
      <c r="I201" s="66">
        <f t="shared" si="19"/>
        <v>0.25370514184544474</v>
      </c>
      <c r="J201" s="52"/>
    </row>
    <row r="202" spans="1:10" x14ac:dyDescent="0.25">
      <c r="A202" s="25" t="s">
        <v>548</v>
      </c>
      <c r="B202" s="62" t="s">
        <v>298</v>
      </c>
      <c r="C202" s="63">
        <f>VLOOKUP($A202,RAW!$U$2:$AC$460,3,FALSE)</f>
        <v>238072</v>
      </c>
      <c r="D202" s="63">
        <f>VLOOKUP($A202,RAW!$U$2:$AC$460,4,FALSE)</f>
        <v>340900</v>
      </c>
      <c r="E202" s="64">
        <f t="shared" si="15"/>
        <v>102828</v>
      </c>
      <c r="F202" s="64">
        <f t="shared" si="16"/>
        <v>66602.355416023827</v>
      </c>
      <c r="G202" s="65">
        <f t="shared" si="17"/>
        <v>36225.644583976173</v>
      </c>
      <c r="H202" s="65">
        <f t="shared" si="18"/>
        <v>36225.644583976173</v>
      </c>
      <c r="I202" s="66">
        <f t="shared" si="19"/>
        <v>0.15216255831839179</v>
      </c>
      <c r="J202" s="52"/>
    </row>
    <row r="203" spans="1:10" x14ac:dyDescent="0.25">
      <c r="A203" s="25" t="s">
        <v>549</v>
      </c>
      <c r="B203" s="62" t="s">
        <v>298</v>
      </c>
      <c r="C203" s="63">
        <f>VLOOKUP($A203,RAW!$U$2:$AC$460,3,FALSE)</f>
        <v>61138</v>
      </c>
      <c r="D203" s="63">
        <f>VLOOKUP($A203,RAW!$U$2:$AC$460,4,FALSE)</f>
        <v>55200</v>
      </c>
      <c r="E203" s="64">
        <f t="shared" si="15"/>
        <v>-5938</v>
      </c>
      <c r="F203" s="64">
        <f t="shared" si="16"/>
        <v>17103.795513226523</v>
      </c>
      <c r="G203" s="65">
        <f t="shared" si="17"/>
        <v>-23041.795513226523</v>
      </c>
      <c r="H203" s="65">
        <f t="shared" si="18"/>
        <v>23041.795513226523</v>
      </c>
      <c r="I203" s="66">
        <f t="shared" si="19"/>
        <v>-0.37688173498031541</v>
      </c>
      <c r="J203" s="52"/>
    </row>
    <row r="204" spans="1:10" x14ac:dyDescent="0.25">
      <c r="A204" s="25" t="s">
        <v>550</v>
      </c>
      <c r="B204" s="62" t="s">
        <v>298</v>
      </c>
      <c r="C204" s="63">
        <v>0</v>
      </c>
      <c r="D204" s="63">
        <v>0</v>
      </c>
      <c r="E204" s="64">
        <f t="shared" si="15"/>
        <v>0</v>
      </c>
      <c r="F204" s="64">
        <f t="shared" si="16"/>
        <v>0</v>
      </c>
      <c r="G204" s="65">
        <f t="shared" si="17"/>
        <v>0</v>
      </c>
      <c r="H204" s="65">
        <f t="shared" si="18"/>
        <v>0</v>
      </c>
      <c r="I204" s="66" t="str">
        <f t="shared" si="19"/>
        <v/>
      </c>
      <c r="J204" s="52"/>
    </row>
    <row r="205" spans="1:10" x14ac:dyDescent="0.25">
      <c r="A205" s="25" t="s">
        <v>551</v>
      </c>
      <c r="B205" s="62" t="s">
        <v>298</v>
      </c>
      <c r="C205" s="63">
        <f>VLOOKUP($A205,RAW!$U$2:$AC$460,3,FALSE)</f>
        <v>353236</v>
      </c>
      <c r="D205" s="63">
        <f>VLOOKUP($A205,RAW!$U$2:$AC$460,4,FALSE)</f>
        <v>476600</v>
      </c>
      <c r="E205" s="64">
        <f t="shared" si="15"/>
        <v>123364</v>
      </c>
      <c r="F205" s="64">
        <f t="shared" si="16"/>
        <v>98820.31325705917</v>
      </c>
      <c r="G205" s="65">
        <f t="shared" si="17"/>
        <v>24543.68674294083</v>
      </c>
      <c r="H205" s="65">
        <f t="shared" si="18"/>
        <v>24543.68674294083</v>
      </c>
      <c r="I205" s="66">
        <f t="shared" si="19"/>
        <v>6.9482404802853698E-2</v>
      </c>
      <c r="J205" s="52"/>
    </row>
    <row r="206" spans="1:10" x14ac:dyDescent="0.25">
      <c r="A206" s="25" t="s">
        <v>552</v>
      </c>
      <c r="B206" s="62" t="s">
        <v>298</v>
      </c>
      <c r="C206" s="63">
        <f>VLOOKUP($A206,RAW!$U$2:$AC$460,3,FALSE)</f>
        <v>5960402</v>
      </c>
      <c r="D206" s="67">
        <v>3000000</v>
      </c>
      <c r="E206" s="64">
        <f t="shared" si="15"/>
        <v>-2960402</v>
      </c>
      <c r="F206" s="64">
        <f>+C206*L667</f>
        <v>0</v>
      </c>
      <c r="G206" s="65">
        <f t="shared" si="17"/>
        <v>-2960402</v>
      </c>
      <c r="H206" s="65">
        <f t="shared" si="18"/>
        <v>2960402</v>
      </c>
      <c r="I206" s="66">
        <f t="shared" si="19"/>
        <v>-0.49667824418554318</v>
      </c>
      <c r="J206" s="52"/>
    </row>
    <row r="207" spans="1:10" x14ac:dyDescent="0.25">
      <c r="A207" s="25" t="s">
        <v>347</v>
      </c>
      <c r="B207" s="62" t="s">
        <v>298</v>
      </c>
      <c r="C207" s="63">
        <v>0</v>
      </c>
      <c r="D207" s="63">
        <v>0</v>
      </c>
      <c r="E207" s="64">
        <f t="shared" si="15"/>
        <v>0</v>
      </c>
      <c r="F207" s="64">
        <f t="shared" ref="F207:F270" si="20">+C207*E$463</f>
        <v>0</v>
      </c>
      <c r="G207" s="65">
        <f t="shared" si="17"/>
        <v>0</v>
      </c>
      <c r="H207" s="65">
        <f t="shared" si="18"/>
        <v>0</v>
      </c>
      <c r="I207" s="66" t="str">
        <f t="shared" si="19"/>
        <v/>
      </c>
      <c r="J207" s="52"/>
    </row>
    <row r="208" spans="1:10" x14ac:dyDescent="0.25">
      <c r="A208" s="25" t="s">
        <v>553</v>
      </c>
      <c r="B208" s="62" t="s">
        <v>298</v>
      </c>
      <c r="C208" s="63">
        <v>0</v>
      </c>
      <c r="D208" s="63">
        <v>0</v>
      </c>
      <c r="E208" s="64">
        <f t="shared" si="15"/>
        <v>0</v>
      </c>
      <c r="F208" s="64">
        <f t="shared" si="20"/>
        <v>0</v>
      </c>
      <c r="G208" s="65">
        <f t="shared" si="17"/>
        <v>0</v>
      </c>
      <c r="H208" s="65">
        <f t="shared" si="18"/>
        <v>0</v>
      </c>
      <c r="I208" s="66" t="str">
        <f t="shared" si="19"/>
        <v/>
      </c>
      <c r="J208" s="52"/>
    </row>
    <row r="209" spans="1:10" x14ac:dyDescent="0.25">
      <c r="A209" s="25" t="s">
        <v>554</v>
      </c>
      <c r="B209" s="62" t="s">
        <v>298</v>
      </c>
      <c r="C209" s="63">
        <v>0</v>
      </c>
      <c r="D209" s="63">
        <v>0</v>
      </c>
      <c r="E209" s="64">
        <f t="shared" si="15"/>
        <v>0</v>
      </c>
      <c r="F209" s="64">
        <f t="shared" si="20"/>
        <v>0</v>
      </c>
      <c r="G209" s="65">
        <f t="shared" si="17"/>
        <v>0</v>
      </c>
      <c r="H209" s="65">
        <f t="shared" si="18"/>
        <v>0</v>
      </c>
      <c r="I209" s="66" t="str">
        <f t="shared" si="19"/>
        <v/>
      </c>
      <c r="J209" s="52"/>
    </row>
    <row r="210" spans="1:10" x14ac:dyDescent="0.25">
      <c r="A210" s="25" t="s">
        <v>555</v>
      </c>
      <c r="B210" s="62" t="s">
        <v>314</v>
      </c>
      <c r="C210" s="63">
        <f>VLOOKUP($A210,RAW!$U$2:$AC$460,3,FALSE)</f>
        <v>669767</v>
      </c>
      <c r="D210" s="63">
        <f>VLOOKUP($A210,RAW!$U$2:$AC$460,4,FALSE)</f>
        <v>660800</v>
      </c>
      <c r="E210" s="64">
        <f t="shared" si="15"/>
        <v>-8967</v>
      </c>
      <c r="F210" s="64">
        <f t="shared" si="20"/>
        <v>187372.13859640792</v>
      </c>
      <c r="G210" s="65">
        <f t="shared" si="17"/>
        <v>-196339.13859640792</v>
      </c>
      <c r="H210" s="65">
        <f t="shared" si="18"/>
        <v>196339.13859640792</v>
      </c>
      <c r="I210" s="66">
        <f t="shared" si="19"/>
        <v>-0.29314543504891688</v>
      </c>
      <c r="J210" s="52"/>
    </row>
    <row r="211" spans="1:10" x14ac:dyDescent="0.25">
      <c r="A211" s="25" t="s">
        <v>556</v>
      </c>
      <c r="B211" s="62" t="s">
        <v>299</v>
      </c>
      <c r="C211" s="63">
        <f>VLOOKUP($A211,RAW!$U$2:$AC$460,3,FALSE)</f>
        <v>27580</v>
      </c>
      <c r="D211" s="63">
        <f>VLOOKUP($A211,RAW!$U$2:$AC$460,4,FALSE)</f>
        <v>18800</v>
      </c>
      <c r="E211" s="64">
        <f t="shared" si="15"/>
        <v>-8780</v>
      </c>
      <c r="F211" s="64">
        <f t="shared" si="20"/>
        <v>7715.7034946316116</v>
      </c>
      <c r="G211" s="65">
        <f t="shared" si="17"/>
        <v>-16495.703494631613</v>
      </c>
      <c r="H211" s="65">
        <f t="shared" si="18"/>
        <v>16495.703494631613</v>
      </c>
      <c r="I211" s="66">
        <f t="shared" si="19"/>
        <v>-0.59810382504103021</v>
      </c>
      <c r="J211" s="52"/>
    </row>
    <row r="212" spans="1:10" x14ac:dyDescent="0.25">
      <c r="A212" s="25" t="s">
        <v>348</v>
      </c>
      <c r="B212" s="62" t="s">
        <v>314</v>
      </c>
      <c r="C212" s="63">
        <f>VLOOKUP($A212,RAW!$U$2:$AC$460,3,FALSE)</f>
        <v>22122</v>
      </c>
      <c r="D212" s="63">
        <f>VLOOKUP($A212,RAW!$U$2:$AC$460,4,FALSE)</f>
        <v>26800</v>
      </c>
      <c r="E212" s="64">
        <f t="shared" si="15"/>
        <v>4678</v>
      </c>
      <c r="F212" s="64">
        <f t="shared" si="20"/>
        <v>6188.788713134174</v>
      </c>
      <c r="G212" s="65">
        <f t="shared" si="17"/>
        <v>-1510.788713134174</v>
      </c>
      <c r="H212" s="65">
        <f t="shared" si="18"/>
        <v>1510.788713134174</v>
      </c>
      <c r="I212" s="66">
        <f t="shared" si="19"/>
        <v>-6.8293495756901454E-2</v>
      </c>
      <c r="J212" s="52"/>
    </row>
    <row r="213" spans="1:10" x14ac:dyDescent="0.25">
      <c r="A213" s="25" t="s">
        <v>557</v>
      </c>
      <c r="B213" s="62" t="s">
        <v>298</v>
      </c>
      <c r="C213" s="63">
        <f>VLOOKUP($A213,RAW!$U$2:$AC$460,3,FALSE)</f>
        <v>40438</v>
      </c>
      <c r="D213" s="63">
        <f>VLOOKUP($A213,RAW!$U$2:$AC$460,4,FALSE)</f>
        <v>64400</v>
      </c>
      <c r="E213" s="64">
        <f t="shared" si="15"/>
        <v>23962</v>
      </c>
      <c r="F213" s="64">
        <f t="shared" si="20"/>
        <v>11312.821534297067</v>
      </c>
      <c r="G213" s="65">
        <f t="shared" si="17"/>
        <v>12649.178465702933</v>
      </c>
      <c r="H213" s="65">
        <f t="shared" si="18"/>
        <v>12649.178465702933</v>
      </c>
      <c r="I213" s="66">
        <f t="shared" si="19"/>
        <v>0.31280425504977827</v>
      </c>
      <c r="J213" s="52"/>
    </row>
    <row r="214" spans="1:10" x14ac:dyDescent="0.25">
      <c r="A214" s="25" t="s">
        <v>558</v>
      </c>
      <c r="B214" s="62" t="s">
        <v>298</v>
      </c>
      <c r="C214" s="63">
        <v>0</v>
      </c>
      <c r="D214" s="63">
        <v>0</v>
      </c>
      <c r="E214" s="64">
        <f t="shared" si="15"/>
        <v>0</v>
      </c>
      <c r="F214" s="64">
        <f t="shared" si="20"/>
        <v>0</v>
      </c>
      <c r="G214" s="65">
        <f t="shared" si="17"/>
        <v>0</v>
      </c>
      <c r="H214" s="65">
        <f t="shared" si="18"/>
        <v>0</v>
      </c>
      <c r="I214" s="66" t="str">
        <f t="shared" si="19"/>
        <v/>
      </c>
      <c r="J214" s="52"/>
    </row>
    <row r="215" spans="1:10" x14ac:dyDescent="0.25">
      <c r="A215" s="25" t="s">
        <v>559</v>
      </c>
      <c r="B215" s="62" t="s">
        <v>298</v>
      </c>
      <c r="C215" s="63">
        <f>VLOOKUP($A215,RAW!$U$2:$AC$460,3,FALSE)</f>
        <v>1432159</v>
      </c>
      <c r="D215" s="63">
        <f>VLOOKUP($A215,RAW!$U$2:$AC$460,4,FALSE)</f>
        <v>2161200</v>
      </c>
      <c r="E215" s="64">
        <f t="shared" si="15"/>
        <v>729041</v>
      </c>
      <c r="F215" s="64">
        <f t="shared" si="20"/>
        <v>400656.7875695473</v>
      </c>
      <c r="G215" s="65">
        <f t="shared" si="17"/>
        <v>328384.2124304527</v>
      </c>
      <c r="H215" s="65">
        <f t="shared" si="18"/>
        <v>328384.2124304527</v>
      </c>
      <c r="I215" s="66">
        <f t="shared" si="19"/>
        <v>0.22929312487681375</v>
      </c>
      <c r="J215" s="52"/>
    </row>
    <row r="216" spans="1:10" x14ac:dyDescent="0.25">
      <c r="A216" s="25" t="s">
        <v>560</v>
      </c>
      <c r="B216" s="62" t="s">
        <v>298</v>
      </c>
      <c r="C216" s="63">
        <v>0</v>
      </c>
      <c r="D216" s="63">
        <v>0</v>
      </c>
      <c r="E216" s="64">
        <f t="shared" si="15"/>
        <v>0</v>
      </c>
      <c r="F216" s="64">
        <f t="shared" si="20"/>
        <v>0</v>
      </c>
      <c r="G216" s="65">
        <f t="shared" si="17"/>
        <v>0</v>
      </c>
      <c r="H216" s="65">
        <f t="shared" si="18"/>
        <v>0</v>
      </c>
      <c r="I216" s="66" t="str">
        <f t="shared" si="19"/>
        <v/>
      </c>
      <c r="J216" s="52"/>
    </row>
    <row r="217" spans="1:10" x14ac:dyDescent="0.25">
      <c r="A217" s="25" t="s">
        <v>561</v>
      </c>
      <c r="B217" s="62" t="s">
        <v>298</v>
      </c>
      <c r="C217" s="63">
        <f>VLOOKUP($A217,RAW!$U$2:$AC$460,3,FALSE)</f>
        <v>166760</v>
      </c>
      <c r="D217" s="63">
        <f>VLOOKUP($A217,RAW!$U$2:$AC$460,4,FALSE)</f>
        <v>218800</v>
      </c>
      <c r="E217" s="64">
        <f t="shared" si="15"/>
        <v>52040</v>
      </c>
      <c r="F217" s="64">
        <f t="shared" si="20"/>
        <v>46652.31018001333</v>
      </c>
      <c r="G217" s="65">
        <f t="shared" si="17"/>
        <v>5387.68981998667</v>
      </c>
      <c r="H217" s="65">
        <f t="shared" si="18"/>
        <v>5387.68981998667</v>
      </c>
      <c r="I217" s="66">
        <f t="shared" si="19"/>
        <v>3.2308046413928218E-2</v>
      </c>
      <c r="J217" s="52"/>
    </row>
    <row r="218" spans="1:10" x14ac:dyDescent="0.25">
      <c r="A218" s="25" t="s">
        <v>562</v>
      </c>
      <c r="B218" s="62" t="s">
        <v>298</v>
      </c>
      <c r="C218" s="63">
        <v>0</v>
      </c>
      <c r="D218" s="63">
        <v>0</v>
      </c>
      <c r="E218" s="64">
        <f t="shared" si="15"/>
        <v>0</v>
      </c>
      <c r="F218" s="64">
        <f t="shared" si="20"/>
        <v>0</v>
      </c>
      <c r="G218" s="65">
        <f t="shared" si="17"/>
        <v>0</v>
      </c>
      <c r="H218" s="65">
        <f t="shared" si="18"/>
        <v>0</v>
      </c>
      <c r="I218" s="66" t="str">
        <f t="shared" si="19"/>
        <v/>
      </c>
      <c r="J218" s="52"/>
    </row>
    <row r="219" spans="1:10" x14ac:dyDescent="0.25">
      <c r="A219" s="25" t="s">
        <v>563</v>
      </c>
      <c r="B219" s="62" t="s">
        <v>298</v>
      </c>
      <c r="C219" s="63">
        <f>VLOOKUP($A219,RAW!$U$2:$AC$460,3,FALSE)</f>
        <v>192168</v>
      </c>
      <c r="D219" s="63">
        <f>VLOOKUP($A219,RAW!$U$2:$AC$460,4,FALSE)</f>
        <v>362300</v>
      </c>
      <c r="E219" s="64">
        <f t="shared" si="15"/>
        <v>170132</v>
      </c>
      <c r="F219" s="64">
        <f t="shared" si="20"/>
        <v>53760.381042652923</v>
      </c>
      <c r="G219" s="65">
        <f t="shared" si="17"/>
        <v>116371.61895734708</v>
      </c>
      <c r="H219" s="65">
        <f t="shared" si="18"/>
        <v>116371.61895734708</v>
      </c>
      <c r="I219" s="66">
        <f t="shared" si="19"/>
        <v>0.60557230630150216</v>
      </c>
      <c r="J219" s="52"/>
    </row>
    <row r="220" spans="1:10" x14ac:dyDescent="0.25">
      <c r="A220" s="25" t="s">
        <v>564</v>
      </c>
      <c r="B220" s="62" t="s">
        <v>298</v>
      </c>
      <c r="C220" s="63">
        <v>0</v>
      </c>
      <c r="D220" s="63">
        <v>0</v>
      </c>
      <c r="E220" s="64">
        <f t="shared" si="15"/>
        <v>0</v>
      </c>
      <c r="F220" s="64">
        <f t="shared" si="20"/>
        <v>0</v>
      </c>
      <c r="G220" s="65">
        <f t="shared" si="17"/>
        <v>0</v>
      </c>
      <c r="H220" s="65">
        <f t="shared" si="18"/>
        <v>0</v>
      </c>
      <c r="I220" s="66" t="str">
        <f t="shared" si="19"/>
        <v/>
      </c>
      <c r="J220" s="52"/>
    </row>
    <row r="221" spans="1:10" x14ac:dyDescent="0.25">
      <c r="A221" s="25" t="s">
        <v>349</v>
      </c>
      <c r="B221" s="62" t="s">
        <v>298</v>
      </c>
      <c r="C221" s="63">
        <f>VLOOKUP($A221,RAW!$U$2:$AC$460,3,FALSE)</f>
        <v>270844</v>
      </c>
      <c r="D221" s="63">
        <f>VLOOKUP($A221,RAW!$U$2:$AC$460,4,FALSE)</f>
        <v>208300</v>
      </c>
      <c r="E221" s="64">
        <f t="shared" si="15"/>
        <v>-62544</v>
      </c>
      <c r="F221" s="64">
        <f t="shared" si="20"/>
        <v>75770.55827773764</v>
      </c>
      <c r="G221" s="65">
        <f t="shared" si="17"/>
        <v>-138314.55827773764</v>
      </c>
      <c r="H221" s="65">
        <f t="shared" si="18"/>
        <v>138314.55827773764</v>
      </c>
      <c r="I221" s="66">
        <f t="shared" si="19"/>
        <v>-0.51067979455973789</v>
      </c>
      <c r="J221" s="52"/>
    </row>
    <row r="222" spans="1:10" x14ac:dyDescent="0.25">
      <c r="A222" s="25" t="s">
        <v>565</v>
      </c>
      <c r="B222" s="62" t="s">
        <v>298</v>
      </c>
      <c r="C222" s="63">
        <v>0</v>
      </c>
      <c r="D222" s="63">
        <v>0</v>
      </c>
      <c r="E222" s="64">
        <f t="shared" si="15"/>
        <v>0</v>
      </c>
      <c r="F222" s="64">
        <f t="shared" si="20"/>
        <v>0</v>
      </c>
      <c r="G222" s="65">
        <f t="shared" si="17"/>
        <v>0</v>
      </c>
      <c r="H222" s="65">
        <f t="shared" si="18"/>
        <v>0</v>
      </c>
      <c r="I222" s="66" t="str">
        <f t="shared" si="19"/>
        <v/>
      </c>
      <c r="J222" s="52"/>
    </row>
    <row r="223" spans="1:10" x14ac:dyDescent="0.25">
      <c r="A223" s="25" t="s">
        <v>566</v>
      </c>
      <c r="B223" s="62" t="s">
        <v>298</v>
      </c>
      <c r="C223" s="63">
        <v>0</v>
      </c>
      <c r="D223" s="63">
        <v>0</v>
      </c>
      <c r="E223" s="64">
        <f t="shared" si="15"/>
        <v>0</v>
      </c>
      <c r="F223" s="64">
        <f t="shared" si="20"/>
        <v>0</v>
      </c>
      <c r="G223" s="65">
        <f t="shared" si="17"/>
        <v>0</v>
      </c>
      <c r="H223" s="65">
        <f t="shared" si="18"/>
        <v>0</v>
      </c>
      <c r="I223" s="66" t="str">
        <f t="shared" si="19"/>
        <v/>
      </c>
      <c r="J223" s="52"/>
    </row>
    <row r="224" spans="1:10" x14ac:dyDescent="0.25">
      <c r="A224" s="25" t="s">
        <v>567</v>
      </c>
      <c r="B224" s="62" t="s">
        <v>298</v>
      </c>
      <c r="C224" s="63">
        <v>0</v>
      </c>
      <c r="D224" s="63">
        <v>0</v>
      </c>
      <c r="E224" s="64">
        <f t="shared" si="15"/>
        <v>0</v>
      </c>
      <c r="F224" s="64">
        <f t="shared" si="20"/>
        <v>0</v>
      </c>
      <c r="G224" s="65">
        <f t="shared" si="17"/>
        <v>0</v>
      </c>
      <c r="H224" s="65">
        <f t="shared" si="18"/>
        <v>0</v>
      </c>
      <c r="I224" s="66" t="str">
        <f t="shared" si="19"/>
        <v/>
      </c>
      <c r="J224" s="52"/>
    </row>
    <row r="225" spans="1:10" x14ac:dyDescent="0.25">
      <c r="A225" s="25" t="s">
        <v>568</v>
      </c>
      <c r="B225" s="62" t="s">
        <v>298</v>
      </c>
      <c r="C225" s="63">
        <v>0</v>
      </c>
      <c r="D225" s="63">
        <v>0</v>
      </c>
      <c r="E225" s="64">
        <f t="shared" si="15"/>
        <v>0</v>
      </c>
      <c r="F225" s="64">
        <f t="shared" si="20"/>
        <v>0</v>
      </c>
      <c r="G225" s="65">
        <f t="shared" si="17"/>
        <v>0</v>
      </c>
      <c r="H225" s="65">
        <f t="shared" si="18"/>
        <v>0</v>
      </c>
      <c r="I225" s="66" t="str">
        <f t="shared" si="19"/>
        <v/>
      </c>
      <c r="J225" s="52"/>
    </row>
    <row r="226" spans="1:10" x14ac:dyDescent="0.25">
      <c r="A226" s="25" t="s">
        <v>569</v>
      </c>
      <c r="B226" s="62" t="s">
        <v>298</v>
      </c>
      <c r="C226" s="63">
        <v>0</v>
      </c>
      <c r="D226" s="63">
        <v>0</v>
      </c>
      <c r="E226" s="64">
        <f t="shared" si="15"/>
        <v>0</v>
      </c>
      <c r="F226" s="64">
        <f t="shared" si="20"/>
        <v>0</v>
      </c>
      <c r="G226" s="65">
        <f t="shared" si="17"/>
        <v>0</v>
      </c>
      <c r="H226" s="65">
        <f t="shared" si="18"/>
        <v>0</v>
      </c>
      <c r="I226" s="66" t="str">
        <f t="shared" si="19"/>
        <v/>
      </c>
      <c r="J226" s="52"/>
    </row>
    <row r="227" spans="1:10" x14ac:dyDescent="0.25">
      <c r="A227" s="25" t="s">
        <v>570</v>
      </c>
      <c r="B227" s="62" t="s">
        <v>298</v>
      </c>
      <c r="C227" s="63">
        <f>VLOOKUP($A227,RAW!$U$2:$AC$460,3,FALSE)</f>
        <v>256221</v>
      </c>
      <c r="D227" s="63">
        <f>VLOOKUP($A227,RAW!$U$2:$AC$460,4,FALSE)</f>
        <v>619900</v>
      </c>
      <c r="E227" s="64">
        <f t="shared" si="15"/>
        <v>363679</v>
      </c>
      <c r="F227" s="64">
        <f t="shared" si="20"/>
        <v>71679.668785279413</v>
      </c>
      <c r="G227" s="65">
        <f t="shared" si="17"/>
        <v>291999.33121472062</v>
      </c>
      <c r="H227" s="65">
        <f t="shared" si="18"/>
        <v>291999.33121472062</v>
      </c>
      <c r="I227" s="66">
        <f t="shared" si="19"/>
        <v>1.1396385589577771</v>
      </c>
      <c r="J227" s="52"/>
    </row>
    <row r="228" spans="1:10" x14ac:dyDescent="0.25">
      <c r="A228" s="25" t="s">
        <v>350</v>
      </c>
      <c r="B228" s="62" t="s">
        <v>298</v>
      </c>
      <c r="C228" s="63">
        <f>VLOOKUP($A228,RAW!$U$2:$AC$460,3,FALSE)</f>
        <v>114055</v>
      </c>
      <c r="D228" s="63">
        <f>VLOOKUP($A228,RAW!$U$2:$AC$460,4,FALSE)</f>
        <v>181300</v>
      </c>
      <c r="E228" s="64">
        <f t="shared" si="15"/>
        <v>67245</v>
      </c>
      <c r="F228" s="64">
        <f t="shared" si="20"/>
        <v>31907.707109507199</v>
      </c>
      <c r="G228" s="65">
        <f t="shared" si="17"/>
        <v>35337.292890492798</v>
      </c>
      <c r="H228" s="65">
        <f t="shared" si="18"/>
        <v>35337.292890492798</v>
      </c>
      <c r="I228" s="66">
        <f t="shared" si="19"/>
        <v>0.30982677559504446</v>
      </c>
      <c r="J228" s="52"/>
    </row>
    <row r="229" spans="1:10" x14ac:dyDescent="0.25">
      <c r="A229" s="25" t="s">
        <v>571</v>
      </c>
      <c r="B229" s="62" t="s">
        <v>298</v>
      </c>
      <c r="C229" s="63">
        <v>0</v>
      </c>
      <c r="D229" s="63">
        <v>0</v>
      </c>
      <c r="E229" s="64">
        <f t="shared" si="15"/>
        <v>0</v>
      </c>
      <c r="F229" s="64">
        <f t="shared" si="20"/>
        <v>0</v>
      </c>
      <c r="G229" s="65">
        <f t="shared" si="17"/>
        <v>0</v>
      </c>
      <c r="H229" s="65">
        <f t="shared" si="18"/>
        <v>0</v>
      </c>
      <c r="I229" s="66" t="str">
        <f t="shared" si="19"/>
        <v/>
      </c>
      <c r="J229" s="52"/>
    </row>
    <row r="230" spans="1:10" x14ac:dyDescent="0.25">
      <c r="A230" s="25" t="s">
        <v>572</v>
      </c>
      <c r="B230" s="62" t="s">
        <v>298</v>
      </c>
      <c r="C230" s="63">
        <v>0</v>
      </c>
      <c r="D230" s="63">
        <v>0</v>
      </c>
      <c r="E230" s="64">
        <f t="shared" si="15"/>
        <v>0</v>
      </c>
      <c r="F230" s="64">
        <f t="shared" si="20"/>
        <v>0</v>
      </c>
      <c r="G230" s="65">
        <f t="shared" si="17"/>
        <v>0</v>
      </c>
      <c r="H230" s="65">
        <f t="shared" si="18"/>
        <v>0</v>
      </c>
      <c r="I230" s="66" t="str">
        <f t="shared" si="19"/>
        <v/>
      </c>
      <c r="J230" s="52"/>
    </row>
    <row r="231" spans="1:10" x14ac:dyDescent="0.25">
      <c r="A231" s="25" t="s">
        <v>573</v>
      </c>
      <c r="B231" s="62" t="s">
        <v>298</v>
      </c>
      <c r="C231" s="63">
        <f>VLOOKUP($A231,RAW!$U$2:$AC$460,3,FALSE)</f>
        <v>46833</v>
      </c>
      <c r="D231" s="63">
        <f>VLOOKUP($A231,RAW!$U$2:$AC$460,4,FALSE)</f>
        <v>175900</v>
      </c>
      <c r="E231" s="64">
        <f t="shared" si="15"/>
        <v>129067</v>
      </c>
      <c r="F231" s="64">
        <f t="shared" si="20"/>
        <v>13101.868809430105</v>
      </c>
      <c r="G231" s="65">
        <f t="shared" si="17"/>
        <v>115965.1311905699</v>
      </c>
      <c r="H231" s="65">
        <f t="shared" si="18"/>
        <v>115965.1311905699</v>
      </c>
      <c r="I231" s="66">
        <f t="shared" si="19"/>
        <v>2.4761414214457731</v>
      </c>
      <c r="J231" s="52"/>
    </row>
    <row r="232" spans="1:10" x14ac:dyDescent="0.25">
      <c r="A232" s="25" t="s">
        <v>574</v>
      </c>
      <c r="B232" s="62" t="s">
        <v>298</v>
      </c>
      <c r="C232" s="63">
        <v>0</v>
      </c>
      <c r="D232" s="63">
        <v>0</v>
      </c>
      <c r="E232" s="64">
        <f t="shared" si="15"/>
        <v>0</v>
      </c>
      <c r="F232" s="64">
        <f t="shared" si="20"/>
        <v>0</v>
      </c>
      <c r="G232" s="65">
        <f t="shared" si="17"/>
        <v>0</v>
      </c>
      <c r="H232" s="65">
        <f t="shared" si="18"/>
        <v>0</v>
      </c>
      <c r="I232" s="66" t="str">
        <f t="shared" si="19"/>
        <v/>
      </c>
      <c r="J232" s="52"/>
    </row>
    <row r="233" spans="1:10" x14ac:dyDescent="0.25">
      <c r="A233" s="25" t="s">
        <v>575</v>
      </c>
      <c r="B233" s="62" t="s">
        <v>298</v>
      </c>
      <c r="C233" s="63">
        <v>0</v>
      </c>
      <c r="D233" s="63">
        <v>0</v>
      </c>
      <c r="E233" s="64">
        <f t="shared" si="15"/>
        <v>0</v>
      </c>
      <c r="F233" s="64">
        <f t="shared" si="20"/>
        <v>0</v>
      </c>
      <c r="G233" s="65">
        <f t="shared" si="17"/>
        <v>0</v>
      </c>
      <c r="H233" s="65">
        <f t="shared" si="18"/>
        <v>0</v>
      </c>
      <c r="I233" s="66" t="str">
        <f t="shared" si="19"/>
        <v/>
      </c>
      <c r="J233" s="52"/>
    </row>
    <row r="234" spans="1:10" x14ac:dyDescent="0.25">
      <c r="A234" s="25" t="s">
        <v>576</v>
      </c>
      <c r="B234" s="62" t="s">
        <v>298</v>
      </c>
      <c r="C234" s="63">
        <v>0</v>
      </c>
      <c r="D234" s="63">
        <v>0</v>
      </c>
      <c r="E234" s="64">
        <f t="shared" si="15"/>
        <v>0</v>
      </c>
      <c r="F234" s="64">
        <f t="shared" si="20"/>
        <v>0</v>
      </c>
      <c r="G234" s="65">
        <f t="shared" si="17"/>
        <v>0</v>
      </c>
      <c r="H234" s="65">
        <f t="shared" si="18"/>
        <v>0</v>
      </c>
      <c r="I234" s="66" t="str">
        <f t="shared" si="19"/>
        <v/>
      </c>
      <c r="J234" s="52"/>
    </row>
    <row r="235" spans="1:10" x14ac:dyDescent="0.25">
      <c r="A235" s="25" t="s">
        <v>577</v>
      </c>
      <c r="B235" s="62" t="s">
        <v>298</v>
      </c>
      <c r="C235" s="63">
        <f>VLOOKUP($A235,RAW!$U$2:$AC$460,3,FALSE)</f>
        <v>121854</v>
      </c>
      <c r="D235" s="63">
        <f>VLOOKUP($A235,RAW!$U$2:$AC$460,4,FALSE)</f>
        <v>344900</v>
      </c>
      <c r="E235" s="64">
        <f t="shared" si="15"/>
        <v>223046</v>
      </c>
      <c r="F235" s="64">
        <f t="shared" si="20"/>
        <v>34089.533489298061</v>
      </c>
      <c r="G235" s="65">
        <f t="shared" si="17"/>
        <v>188956.46651070192</v>
      </c>
      <c r="H235" s="65">
        <f t="shared" si="18"/>
        <v>188956.46651070192</v>
      </c>
      <c r="I235" s="66">
        <f t="shared" si="19"/>
        <v>1.5506792268674146</v>
      </c>
      <c r="J235" s="52"/>
    </row>
    <row r="236" spans="1:10" x14ac:dyDescent="0.25">
      <c r="A236" s="25" t="s">
        <v>351</v>
      </c>
      <c r="B236" s="62" t="s">
        <v>298</v>
      </c>
      <c r="C236" s="63">
        <f>VLOOKUP($A236,RAW!$U$2:$AC$460,3,FALSE)</f>
        <v>61965</v>
      </c>
      <c r="D236" s="63">
        <f>VLOOKUP($A236,RAW!$U$2:$AC$460,4,FALSE)</f>
        <v>109700</v>
      </c>
      <c r="E236" s="64">
        <f t="shared" si="15"/>
        <v>47735</v>
      </c>
      <c r="F236" s="64">
        <f t="shared" si="20"/>
        <v>17335.154715186651</v>
      </c>
      <c r="G236" s="65">
        <f t="shared" si="17"/>
        <v>30399.845284813349</v>
      </c>
      <c r="H236" s="65">
        <f t="shared" si="18"/>
        <v>30399.845284813349</v>
      </c>
      <c r="I236" s="66">
        <f t="shared" si="19"/>
        <v>0.49059703517813846</v>
      </c>
      <c r="J236" s="52"/>
    </row>
    <row r="237" spans="1:10" x14ac:dyDescent="0.25">
      <c r="A237" s="25" t="s">
        <v>578</v>
      </c>
      <c r="B237" s="62" t="s">
        <v>298</v>
      </c>
      <c r="C237" s="63">
        <f>VLOOKUP($A237,RAW!$U$2:$AC$460,3,FALSE)</f>
        <v>260982</v>
      </c>
      <c r="D237" s="63">
        <f>VLOOKUP($A237,RAW!$U$2:$AC$460,4,FALSE)</f>
        <v>517300</v>
      </c>
      <c r="E237" s="64">
        <f t="shared" si="15"/>
        <v>256318</v>
      </c>
      <c r="F237" s="64">
        <f t="shared" si="20"/>
        <v>73011.592800433194</v>
      </c>
      <c r="G237" s="65">
        <f t="shared" si="17"/>
        <v>183306.40719956681</v>
      </c>
      <c r="H237" s="65">
        <f t="shared" si="18"/>
        <v>183306.40719956681</v>
      </c>
      <c r="I237" s="66">
        <f t="shared" si="19"/>
        <v>0.70237183866920627</v>
      </c>
      <c r="J237" s="52"/>
    </row>
    <row r="238" spans="1:10" x14ac:dyDescent="0.25">
      <c r="A238" s="25" t="s">
        <v>579</v>
      </c>
      <c r="B238" s="62" t="s">
        <v>314</v>
      </c>
      <c r="C238" s="63">
        <f>VLOOKUP($A238,RAW!$U$2:$AC$460,3,FALSE)</f>
        <v>93141</v>
      </c>
      <c r="D238" s="63">
        <f>VLOOKUP($A238,RAW!$U$2:$AC$460,4,FALSE)</f>
        <v>127300</v>
      </c>
      <c r="E238" s="64">
        <f t="shared" si="15"/>
        <v>34159</v>
      </c>
      <c r="F238" s="64">
        <f t="shared" si="20"/>
        <v>26056.865090409101</v>
      </c>
      <c r="G238" s="65">
        <f t="shared" si="17"/>
        <v>8102.134909590899</v>
      </c>
      <c r="H238" s="65">
        <f t="shared" si="18"/>
        <v>8102.134909590899</v>
      </c>
      <c r="I238" s="66">
        <f t="shared" si="19"/>
        <v>8.6987845412770951E-2</v>
      </c>
      <c r="J238" s="52"/>
    </row>
    <row r="239" spans="1:10" x14ac:dyDescent="0.25">
      <c r="A239" s="25" t="s">
        <v>580</v>
      </c>
      <c r="B239" s="62" t="s">
        <v>298</v>
      </c>
      <c r="C239" s="63">
        <v>0</v>
      </c>
      <c r="D239" s="63">
        <v>0</v>
      </c>
      <c r="E239" s="64">
        <f t="shared" si="15"/>
        <v>0</v>
      </c>
      <c r="F239" s="64">
        <f t="shared" si="20"/>
        <v>0</v>
      </c>
      <c r="G239" s="65">
        <f t="shared" si="17"/>
        <v>0</v>
      </c>
      <c r="H239" s="65">
        <f t="shared" si="18"/>
        <v>0</v>
      </c>
      <c r="I239" s="66" t="str">
        <f t="shared" si="19"/>
        <v/>
      </c>
      <c r="J239" s="52"/>
    </row>
    <row r="240" spans="1:10" x14ac:dyDescent="0.25">
      <c r="A240" s="25" t="s">
        <v>581</v>
      </c>
      <c r="B240" s="62" t="s">
        <v>298</v>
      </c>
      <c r="C240" s="63">
        <v>0</v>
      </c>
      <c r="D240" s="63">
        <v>0</v>
      </c>
      <c r="E240" s="64">
        <f t="shared" si="15"/>
        <v>0</v>
      </c>
      <c r="F240" s="64">
        <f t="shared" si="20"/>
        <v>0</v>
      </c>
      <c r="G240" s="65">
        <f t="shared" si="17"/>
        <v>0</v>
      </c>
      <c r="H240" s="65">
        <f t="shared" si="18"/>
        <v>0</v>
      </c>
      <c r="I240" s="66" t="str">
        <f t="shared" si="19"/>
        <v/>
      </c>
      <c r="J240" s="52"/>
    </row>
    <row r="241" spans="1:10" x14ac:dyDescent="0.25">
      <c r="A241" s="25" t="s">
        <v>582</v>
      </c>
      <c r="B241" s="62" t="s">
        <v>298</v>
      </c>
      <c r="C241" s="63">
        <f>VLOOKUP($A241,RAW!$U$2:$AC$460,3,FALSE)</f>
        <v>101884</v>
      </c>
      <c r="D241" s="63">
        <f>VLOOKUP($A241,RAW!$U$2:$AC$460,4,FALSE)</f>
        <v>96400</v>
      </c>
      <c r="E241" s="64">
        <f t="shared" si="15"/>
        <v>-5484</v>
      </c>
      <c r="F241" s="64">
        <f t="shared" si="20"/>
        <v>28502.782264214908</v>
      </c>
      <c r="G241" s="65">
        <f t="shared" si="17"/>
        <v>-33986.782264214911</v>
      </c>
      <c r="H241" s="65">
        <f t="shared" si="18"/>
        <v>33986.782264214911</v>
      </c>
      <c r="I241" s="66">
        <f t="shared" si="19"/>
        <v>-0.33358311672308616</v>
      </c>
      <c r="J241" s="52"/>
    </row>
    <row r="242" spans="1:10" x14ac:dyDescent="0.25">
      <c r="A242" s="25" t="s">
        <v>583</v>
      </c>
      <c r="B242" s="62" t="s">
        <v>298</v>
      </c>
      <c r="C242" s="63">
        <f>VLOOKUP($A242,RAW!$U$2:$AC$460,3,FALSE)</f>
        <v>65174</v>
      </c>
      <c r="D242" s="63">
        <f>VLOOKUP($A242,RAW!$U$2:$AC$460,4,FALSE)</f>
        <v>67300</v>
      </c>
      <c r="E242" s="64">
        <f t="shared" si="15"/>
        <v>2126</v>
      </c>
      <c r="F242" s="64">
        <f t="shared" si="20"/>
        <v>18232.895560519242</v>
      </c>
      <c r="G242" s="65">
        <f t="shared" si="17"/>
        <v>-16106.895560519242</v>
      </c>
      <c r="H242" s="65">
        <f t="shared" si="18"/>
        <v>16106.895560519242</v>
      </c>
      <c r="I242" s="66">
        <f t="shared" si="19"/>
        <v>-0.24713682696350142</v>
      </c>
      <c r="J242" s="52"/>
    </row>
    <row r="243" spans="1:10" x14ac:dyDescent="0.25">
      <c r="A243" s="25" t="s">
        <v>584</v>
      </c>
      <c r="B243" s="62" t="s">
        <v>298</v>
      </c>
      <c r="C243" s="63">
        <v>0</v>
      </c>
      <c r="D243" s="63">
        <v>0</v>
      </c>
      <c r="E243" s="64">
        <f t="shared" si="15"/>
        <v>0</v>
      </c>
      <c r="F243" s="64">
        <f t="shared" si="20"/>
        <v>0</v>
      </c>
      <c r="G243" s="65">
        <f t="shared" si="17"/>
        <v>0</v>
      </c>
      <c r="H243" s="65">
        <f t="shared" si="18"/>
        <v>0</v>
      </c>
      <c r="I243" s="66" t="str">
        <f t="shared" si="19"/>
        <v/>
      </c>
      <c r="J243" s="52"/>
    </row>
    <row r="244" spans="1:10" x14ac:dyDescent="0.25">
      <c r="A244" s="25" t="s">
        <v>585</v>
      </c>
      <c r="B244" s="62" t="s">
        <v>298</v>
      </c>
      <c r="C244" s="63">
        <f>VLOOKUP($A244,RAW!$U$2:$AC$460,3,FALSE)</f>
        <v>283736</v>
      </c>
      <c r="D244" s="63">
        <f>VLOOKUP($A244,RAW!$U$2:$AC$460,4,FALSE)</f>
        <v>388600</v>
      </c>
      <c r="E244" s="64">
        <f t="shared" si="15"/>
        <v>104864</v>
      </c>
      <c r="F244" s="64">
        <f t="shared" si="20"/>
        <v>79377.188062102796</v>
      </c>
      <c r="G244" s="65">
        <f t="shared" si="17"/>
        <v>25486.811937897204</v>
      </c>
      <c r="H244" s="65">
        <f t="shared" si="18"/>
        <v>25486.811937897204</v>
      </c>
      <c r="I244" s="66">
        <f t="shared" si="19"/>
        <v>8.982579559131447E-2</v>
      </c>
      <c r="J244" s="52"/>
    </row>
    <row r="245" spans="1:10" x14ac:dyDescent="0.25">
      <c r="A245" s="25" t="s">
        <v>586</v>
      </c>
      <c r="B245" s="62" t="s">
        <v>298</v>
      </c>
      <c r="C245" s="63">
        <f>VLOOKUP($A245,RAW!$U$2:$AC$460,3,FALSE)</f>
        <v>237767</v>
      </c>
      <c r="D245" s="63">
        <f>VLOOKUP($A245,RAW!$U$2:$AC$460,4,FALSE)</f>
        <v>292800</v>
      </c>
      <c r="E245" s="64">
        <f t="shared" si="15"/>
        <v>55033</v>
      </c>
      <c r="F245" s="64">
        <f t="shared" si="20"/>
        <v>66517.029470923662</v>
      </c>
      <c r="G245" s="65">
        <f t="shared" si="17"/>
        <v>-11484.029470923662</v>
      </c>
      <c r="H245" s="65">
        <f t="shared" si="18"/>
        <v>11484.029470923662</v>
      </c>
      <c r="I245" s="66">
        <f t="shared" si="19"/>
        <v>-4.8299509481650786E-2</v>
      </c>
      <c r="J245" s="52"/>
    </row>
    <row r="246" spans="1:10" x14ac:dyDescent="0.25">
      <c r="A246" s="25" t="s">
        <v>587</v>
      </c>
      <c r="B246" s="62" t="s">
        <v>298</v>
      </c>
      <c r="C246" s="63">
        <v>0</v>
      </c>
      <c r="D246" s="63">
        <v>0</v>
      </c>
      <c r="E246" s="64">
        <f t="shared" si="15"/>
        <v>0</v>
      </c>
      <c r="F246" s="64">
        <f t="shared" si="20"/>
        <v>0</v>
      </c>
      <c r="G246" s="65">
        <f t="shared" si="17"/>
        <v>0</v>
      </c>
      <c r="H246" s="65">
        <f t="shared" si="18"/>
        <v>0</v>
      </c>
      <c r="I246" s="66" t="str">
        <f t="shared" si="19"/>
        <v/>
      </c>
      <c r="J246" s="52"/>
    </row>
    <row r="247" spans="1:10" x14ac:dyDescent="0.25">
      <c r="A247" s="25" t="s">
        <v>352</v>
      </c>
      <c r="B247" s="62" t="s">
        <v>298</v>
      </c>
      <c r="C247" s="63">
        <f>VLOOKUP($A247,RAW!$U$2:$AC$460,3,FALSE)</f>
        <v>88131</v>
      </c>
      <c r="D247" s="63">
        <f>VLOOKUP($A247,RAW!$U$2:$AC$460,4,FALSE)</f>
        <v>92100</v>
      </c>
      <c r="E247" s="64">
        <f t="shared" si="15"/>
        <v>3969</v>
      </c>
      <c r="F247" s="64">
        <f t="shared" si="20"/>
        <v>24655.28153318994</v>
      </c>
      <c r="G247" s="65">
        <f t="shared" si="17"/>
        <v>-20686.28153318994</v>
      </c>
      <c r="H247" s="65">
        <f t="shared" si="18"/>
        <v>20686.28153318994</v>
      </c>
      <c r="I247" s="66">
        <f t="shared" si="19"/>
        <v>-0.23472196540592913</v>
      </c>
      <c r="J247" s="52"/>
    </row>
    <row r="248" spans="1:10" x14ac:dyDescent="0.25">
      <c r="A248" s="25" t="s">
        <v>588</v>
      </c>
      <c r="B248" s="62" t="s">
        <v>298</v>
      </c>
      <c r="C248" s="63">
        <v>0</v>
      </c>
      <c r="D248" s="63">
        <v>0</v>
      </c>
      <c r="E248" s="64">
        <f t="shared" si="15"/>
        <v>0</v>
      </c>
      <c r="F248" s="64">
        <f t="shared" si="20"/>
        <v>0</v>
      </c>
      <c r="G248" s="65">
        <f t="shared" si="17"/>
        <v>0</v>
      </c>
      <c r="H248" s="65">
        <f t="shared" si="18"/>
        <v>0</v>
      </c>
      <c r="I248" s="66" t="str">
        <f t="shared" si="19"/>
        <v/>
      </c>
      <c r="J248" s="52"/>
    </row>
    <row r="249" spans="1:10" x14ac:dyDescent="0.25">
      <c r="A249" s="25" t="s">
        <v>589</v>
      </c>
      <c r="B249" s="62" t="s">
        <v>298</v>
      </c>
      <c r="C249" s="63">
        <f>VLOOKUP($A249,RAW!$U$2:$AC$460,3,FALSE)</f>
        <v>336148</v>
      </c>
      <c r="D249" s="63">
        <f>VLOOKUP($A249,RAW!$U$2:$AC$460,4,FALSE)</f>
        <v>512400</v>
      </c>
      <c r="E249" s="64">
        <f t="shared" si="15"/>
        <v>176252</v>
      </c>
      <c r="F249" s="64">
        <f t="shared" si="20"/>
        <v>94039.822273873346</v>
      </c>
      <c r="G249" s="65">
        <f t="shared" si="17"/>
        <v>82212.177726126654</v>
      </c>
      <c r="H249" s="65">
        <f t="shared" si="18"/>
        <v>82212.177726126654</v>
      </c>
      <c r="I249" s="66">
        <f t="shared" si="19"/>
        <v>0.2445713725089147</v>
      </c>
      <c r="J249" s="52"/>
    </row>
    <row r="250" spans="1:10" x14ac:dyDescent="0.25">
      <c r="A250" s="25" t="s">
        <v>590</v>
      </c>
      <c r="B250" s="62" t="s">
        <v>298</v>
      </c>
      <c r="C250" s="63">
        <f>VLOOKUP($A250,RAW!$U$2:$AC$460,3,FALSE)</f>
        <v>434091</v>
      </c>
      <c r="D250" s="63">
        <f>VLOOKUP($A250,RAW!$U$2:$AC$460,4,FALSE)</f>
        <v>621800</v>
      </c>
      <c r="E250" s="64">
        <f t="shared" si="15"/>
        <v>187709</v>
      </c>
      <c r="F250" s="64">
        <f t="shared" si="20"/>
        <v>121440.08142451527</v>
      </c>
      <c r="G250" s="65">
        <f t="shared" si="17"/>
        <v>66268.918575484728</v>
      </c>
      <c r="H250" s="65">
        <f t="shared" si="18"/>
        <v>66268.918575484728</v>
      </c>
      <c r="I250" s="66">
        <f t="shared" si="19"/>
        <v>0.15266135113486509</v>
      </c>
      <c r="J250" s="52"/>
    </row>
    <row r="251" spans="1:10" x14ac:dyDescent="0.25">
      <c r="A251" s="25" t="s">
        <v>591</v>
      </c>
      <c r="B251" s="62" t="s">
        <v>298</v>
      </c>
      <c r="C251" s="63">
        <v>0</v>
      </c>
      <c r="D251" s="63">
        <v>0</v>
      </c>
      <c r="E251" s="64">
        <f t="shared" si="15"/>
        <v>0</v>
      </c>
      <c r="F251" s="64">
        <f t="shared" si="20"/>
        <v>0</v>
      </c>
      <c r="G251" s="65">
        <f t="shared" si="17"/>
        <v>0</v>
      </c>
      <c r="H251" s="65">
        <f t="shared" si="18"/>
        <v>0</v>
      </c>
      <c r="I251" s="66" t="str">
        <f t="shared" si="19"/>
        <v/>
      </c>
      <c r="J251" s="52"/>
    </row>
    <row r="252" spans="1:10" x14ac:dyDescent="0.25">
      <c r="A252" s="25" t="s">
        <v>592</v>
      </c>
      <c r="B252" s="62" t="s">
        <v>298</v>
      </c>
      <c r="C252" s="63">
        <f>VLOOKUP($A252,RAW!$U$2:$AC$460,3,FALSE)</f>
        <v>2478267</v>
      </c>
      <c r="D252" s="63">
        <f>VLOOKUP($A252,RAW!$U$2:$AC$460,4,FALSE)</f>
        <v>4123800</v>
      </c>
      <c r="E252" s="64">
        <f t="shared" si="15"/>
        <v>1645533</v>
      </c>
      <c r="F252" s="64">
        <f t="shared" si="20"/>
        <v>693313.02946084843</v>
      </c>
      <c r="G252" s="65">
        <f t="shared" si="17"/>
        <v>952219.97053915157</v>
      </c>
      <c r="H252" s="65">
        <f t="shared" si="18"/>
        <v>952219.97053915157</v>
      </c>
      <c r="I252" s="66">
        <f t="shared" si="19"/>
        <v>0.384228160460173</v>
      </c>
      <c r="J252" s="52"/>
    </row>
    <row r="253" spans="1:10" x14ac:dyDescent="0.25">
      <c r="A253" s="25" t="s">
        <v>593</v>
      </c>
      <c r="B253" s="62" t="s">
        <v>298</v>
      </c>
      <c r="C253" s="63">
        <v>0</v>
      </c>
      <c r="D253" s="63">
        <v>0</v>
      </c>
      <c r="E253" s="64">
        <f t="shared" si="15"/>
        <v>0</v>
      </c>
      <c r="F253" s="64">
        <f t="shared" si="20"/>
        <v>0</v>
      </c>
      <c r="G253" s="65">
        <f t="shared" si="17"/>
        <v>0</v>
      </c>
      <c r="H253" s="65">
        <f t="shared" si="18"/>
        <v>0</v>
      </c>
      <c r="I253" s="66" t="str">
        <f t="shared" si="19"/>
        <v/>
      </c>
      <c r="J253" s="52"/>
    </row>
    <row r="254" spans="1:10" x14ac:dyDescent="0.25">
      <c r="A254" s="25" t="s">
        <v>594</v>
      </c>
      <c r="B254" s="62" t="s">
        <v>298</v>
      </c>
      <c r="C254" s="63">
        <v>0</v>
      </c>
      <c r="D254" s="63">
        <v>0</v>
      </c>
      <c r="E254" s="64">
        <f t="shared" si="15"/>
        <v>0</v>
      </c>
      <c r="F254" s="64">
        <f t="shared" si="20"/>
        <v>0</v>
      </c>
      <c r="G254" s="65">
        <f t="shared" si="17"/>
        <v>0</v>
      </c>
      <c r="H254" s="65">
        <f t="shared" si="18"/>
        <v>0</v>
      </c>
      <c r="I254" s="66" t="str">
        <f t="shared" si="19"/>
        <v/>
      </c>
      <c r="J254" s="52"/>
    </row>
    <row r="255" spans="1:10" x14ac:dyDescent="0.25">
      <c r="A255" s="25" t="s">
        <v>595</v>
      </c>
      <c r="B255" s="62" t="s">
        <v>314</v>
      </c>
      <c r="C255" s="63">
        <f>VLOOKUP($A255,RAW!$U$2:$AC$460,3,FALSE)</f>
        <v>1474334</v>
      </c>
      <c r="D255" s="63">
        <f>VLOOKUP($A255,RAW!$U$2:$AC$460,4,FALSE)</f>
        <v>1839200</v>
      </c>
      <c r="E255" s="64">
        <f t="shared" si="15"/>
        <v>364866</v>
      </c>
      <c r="F255" s="64">
        <f t="shared" si="20"/>
        <v>412455.54735511978</v>
      </c>
      <c r="G255" s="65">
        <f t="shared" si="17"/>
        <v>-47589.547355119779</v>
      </c>
      <c r="H255" s="65">
        <f t="shared" si="18"/>
        <v>47589.547355119779</v>
      </c>
      <c r="I255" s="66">
        <f t="shared" si="19"/>
        <v>-3.2278674543976996E-2</v>
      </c>
      <c r="J255" s="52"/>
    </row>
    <row r="256" spans="1:10" x14ac:dyDescent="0.25">
      <c r="A256" s="25" t="s">
        <v>596</v>
      </c>
      <c r="B256" s="62" t="s">
        <v>298</v>
      </c>
      <c r="C256" s="63">
        <v>0</v>
      </c>
      <c r="D256" s="63">
        <v>0</v>
      </c>
      <c r="E256" s="64">
        <f t="shared" si="15"/>
        <v>0</v>
      </c>
      <c r="F256" s="64">
        <f t="shared" si="20"/>
        <v>0</v>
      </c>
      <c r="G256" s="65">
        <f t="shared" si="17"/>
        <v>0</v>
      </c>
      <c r="H256" s="65">
        <f t="shared" si="18"/>
        <v>0</v>
      </c>
      <c r="I256" s="66" t="str">
        <f t="shared" si="19"/>
        <v/>
      </c>
      <c r="J256" s="52"/>
    </row>
    <row r="257" spans="1:10" x14ac:dyDescent="0.25">
      <c r="A257" s="25" t="s">
        <v>597</v>
      </c>
      <c r="B257" s="62" t="s">
        <v>782</v>
      </c>
      <c r="C257" s="67">
        <v>60000</v>
      </c>
      <c r="D257" s="63">
        <f>VLOOKUP($A257,RAW!$U$2:$AC$460,4,FALSE)</f>
        <v>183800</v>
      </c>
      <c r="E257" s="64">
        <f t="shared" si="15"/>
        <v>123800</v>
      </c>
      <c r="F257" s="64">
        <f t="shared" si="20"/>
        <v>16785.431822983926</v>
      </c>
      <c r="G257" s="65">
        <f t="shared" si="17"/>
        <v>107014.56817701607</v>
      </c>
      <c r="H257" s="65">
        <f t="shared" si="18"/>
        <v>107014.56817701607</v>
      </c>
      <c r="I257" s="66">
        <f t="shared" si="19"/>
        <v>1.7835761362836011</v>
      </c>
      <c r="J257" s="52"/>
    </row>
    <row r="258" spans="1:10" x14ac:dyDescent="0.25">
      <c r="A258" s="25" t="s">
        <v>598</v>
      </c>
      <c r="B258" s="62" t="s">
        <v>299</v>
      </c>
      <c r="C258" s="63">
        <f>VLOOKUP($A258,RAW!$U$2:$AC$460,3,FALSE)</f>
        <v>4390020</v>
      </c>
      <c r="D258" s="63">
        <f>VLOOKUP($A258,RAW!$U$2:$AC$460,4,FALSE)</f>
        <v>2544200</v>
      </c>
      <c r="E258" s="64">
        <f t="shared" si="15"/>
        <v>-1845820</v>
      </c>
      <c r="F258" s="64">
        <f t="shared" si="20"/>
        <v>1228139.690192265</v>
      </c>
      <c r="G258" s="65">
        <f t="shared" si="17"/>
        <v>-3073959.690192265</v>
      </c>
      <c r="H258" s="65">
        <f t="shared" si="18"/>
        <v>3073959.690192265</v>
      </c>
      <c r="I258" s="66">
        <f t="shared" si="19"/>
        <v>-0.70021541819678834</v>
      </c>
      <c r="J258" s="52"/>
    </row>
    <row r="259" spans="1:10" x14ac:dyDescent="0.25">
      <c r="A259" s="25" t="s">
        <v>599</v>
      </c>
      <c r="B259" s="62" t="s">
        <v>299</v>
      </c>
      <c r="C259" s="63">
        <f>VLOOKUP($A259,RAW!$U$2:$AC$460,3,FALSE)</f>
        <v>490145</v>
      </c>
      <c r="D259" s="63">
        <f>VLOOKUP($A259,RAW!$U$2:$AC$460,4,FALSE)</f>
        <v>86100</v>
      </c>
      <c r="E259" s="64">
        <f t="shared" ref="E259:E322" si="21">D259-C259</f>
        <v>-404045</v>
      </c>
      <c r="F259" s="64">
        <f t="shared" si="20"/>
        <v>137121.59134794096</v>
      </c>
      <c r="G259" s="65">
        <f t="shared" ref="G259:G322" si="22">IF(C259=0,0,+E259-F259)</f>
        <v>-541166.59134794096</v>
      </c>
      <c r="H259" s="65">
        <f t="shared" ref="H259:H322" si="23">ABS(G259)</f>
        <v>541166.59134794096</v>
      </c>
      <c r="I259" s="66">
        <f t="shared" ref="I259:I322" si="24">IFERROR(+G259/C259,"")</f>
        <v>-1.1040948930376542</v>
      </c>
    </row>
    <row r="260" spans="1:10" x14ac:dyDescent="0.25">
      <c r="A260" s="25" t="s">
        <v>600</v>
      </c>
      <c r="B260" s="62" t="s">
        <v>298</v>
      </c>
      <c r="C260" s="63">
        <v>0</v>
      </c>
      <c r="D260" s="63">
        <v>0</v>
      </c>
      <c r="E260" s="64">
        <f t="shared" si="21"/>
        <v>0</v>
      </c>
      <c r="F260" s="64">
        <f t="shared" si="20"/>
        <v>0</v>
      </c>
      <c r="G260" s="65">
        <f t="shared" si="22"/>
        <v>0</v>
      </c>
      <c r="H260" s="65">
        <f t="shared" si="23"/>
        <v>0</v>
      </c>
      <c r="I260" s="66" t="str">
        <f t="shared" si="24"/>
        <v/>
      </c>
      <c r="J260" s="74"/>
    </row>
    <row r="261" spans="1:10" x14ac:dyDescent="0.25">
      <c r="A261" s="25" t="s">
        <v>601</v>
      </c>
      <c r="B261" s="62" t="s">
        <v>298</v>
      </c>
      <c r="C261" s="63">
        <v>0</v>
      </c>
      <c r="D261" s="63">
        <v>0</v>
      </c>
      <c r="E261" s="64">
        <f t="shared" si="21"/>
        <v>0</v>
      </c>
      <c r="F261" s="64">
        <f t="shared" si="20"/>
        <v>0</v>
      </c>
      <c r="G261" s="65">
        <f t="shared" si="22"/>
        <v>0</v>
      </c>
      <c r="H261" s="65">
        <f t="shared" si="23"/>
        <v>0</v>
      </c>
      <c r="I261" s="66" t="str">
        <f t="shared" si="24"/>
        <v/>
      </c>
    </row>
    <row r="262" spans="1:10" x14ac:dyDescent="0.25">
      <c r="A262" s="25" t="s">
        <v>602</v>
      </c>
      <c r="B262" s="62" t="s">
        <v>298</v>
      </c>
      <c r="C262" s="63">
        <v>0</v>
      </c>
      <c r="D262" s="63">
        <v>0</v>
      </c>
      <c r="E262" s="64">
        <f t="shared" si="21"/>
        <v>0</v>
      </c>
      <c r="F262" s="64">
        <f t="shared" si="20"/>
        <v>0</v>
      </c>
      <c r="G262" s="65">
        <f t="shared" si="22"/>
        <v>0</v>
      </c>
      <c r="H262" s="65">
        <f t="shared" si="23"/>
        <v>0</v>
      </c>
      <c r="I262" s="66" t="str">
        <f t="shared" si="24"/>
        <v/>
      </c>
    </row>
    <row r="263" spans="1:10" x14ac:dyDescent="0.25">
      <c r="A263" s="25" t="s">
        <v>353</v>
      </c>
      <c r="B263" s="62" t="s">
        <v>298</v>
      </c>
      <c r="C263" s="63">
        <v>0</v>
      </c>
      <c r="D263" s="63">
        <v>0</v>
      </c>
      <c r="E263" s="64">
        <f t="shared" si="21"/>
        <v>0</v>
      </c>
      <c r="F263" s="64">
        <f t="shared" si="20"/>
        <v>0</v>
      </c>
      <c r="G263" s="65">
        <f t="shared" si="22"/>
        <v>0</v>
      </c>
      <c r="H263" s="65">
        <f t="shared" si="23"/>
        <v>0</v>
      </c>
      <c r="I263" s="66" t="str">
        <f t="shared" si="24"/>
        <v/>
      </c>
    </row>
    <row r="264" spans="1:10" x14ac:dyDescent="0.25">
      <c r="A264" s="25" t="s">
        <v>603</v>
      </c>
      <c r="B264" s="62" t="s">
        <v>298</v>
      </c>
      <c r="C264" s="63">
        <f>VLOOKUP($A264,RAW!$U$2:$AC$460,3,FALSE)</f>
        <v>39022</v>
      </c>
      <c r="D264" s="63">
        <f>VLOOKUP($A264,RAW!$U$2:$AC$460,4,FALSE)</f>
        <v>59211</v>
      </c>
      <c r="E264" s="64">
        <f t="shared" si="21"/>
        <v>20189</v>
      </c>
      <c r="F264" s="64">
        <f t="shared" si="20"/>
        <v>10916.685343274647</v>
      </c>
      <c r="G264" s="65">
        <f t="shared" si="22"/>
        <v>9272.3146567253534</v>
      </c>
      <c r="H264" s="65">
        <f t="shared" si="23"/>
        <v>9272.3146567253534</v>
      </c>
      <c r="I264" s="66">
        <f t="shared" si="24"/>
        <v>0.2376176171576381</v>
      </c>
    </row>
    <row r="265" spans="1:10" x14ac:dyDescent="0.25">
      <c r="A265" s="25" t="s">
        <v>604</v>
      </c>
      <c r="B265" s="62" t="s">
        <v>298</v>
      </c>
      <c r="C265" s="63">
        <v>0</v>
      </c>
      <c r="D265" s="63">
        <v>0</v>
      </c>
      <c r="E265" s="64">
        <f t="shared" si="21"/>
        <v>0</v>
      </c>
      <c r="F265" s="64">
        <f t="shared" si="20"/>
        <v>0</v>
      </c>
      <c r="G265" s="65">
        <f t="shared" si="22"/>
        <v>0</v>
      </c>
      <c r="H265" s="65">
        <f t="shared" si="23"/>
        <v>0</v>
      </c>
      <c r="I265" s="66" t="str">
        <f t="shared" si="24"/>
        <v/>
      </c>
    </row>
    <row r="266" spans="1:10" x14ac:dyDescent="0.25">
      <c r="A266" s="25" t="s">
        <v>605</v>
      </c>
      <c r="B266" s="62" t="s">
        <v>299</v>
      </c>
      <c r="C266" s="63">
        <f>VLOOKUP($A266,RAW!$U$2:$AC$460,3,FALSE)</f>
        <v>63463</v>
      </c>
      <c r="D266" s="63">
        <f>VLOOKUP($A266,RAW!$U$2:$AC$460,4,FALSE)</f>
        <v>51731.5</v>
      </c>
      <c r="E266" s="64">
        <f t="shared" si="21"/>
        <v>-11731.5</v>
      </c>
      <c r="F266" s="64">
        <f t="shared" si="20"/>
        <v>17754.230996367151</v>
      </c>
      <c r="G266" s="65">
        <f t="shared" si="22"/>
        <v>-29485.730996367151</v>
      </c>
      <c r="H266" s="65">
        <f t="shared" si="23"/>
        <v>29485.730996367151</v>
      </c>
      <c r="I266" s="66">
        <f t="shared" si="24"/>
        <v>-0.46461293976596046</v>
      </c>
    </row>
    <row r="267" spans="1:10" x14ac:dyDescent="0.25">
      <c r="A267" s="25" t="s">
        <v>606</v>
      </c>
      <c r="B267" s="62" t="s">
        <v>299</v>
      </c>
      <c r="C267" s="63">
        <f>VLOOKUP($A267,RAW!$U$2:$AC$460,3,FALSE)</f>
        <v>2653184</v>
      </c>
      <c r="D267" s="63">
        <f>VLOOKUP($A267,RAW!$U$2:$AC$460,4,FALSE)</f>
        <v>1897000</v>
      </c>
      <c r="E267" s="64">
        <f t="shared" si="21"/>
        <v>-756184</v>
      </c>
      <c r="F267" s="64">
        <f t="shared" si="20"/>
        <v>742247.31909719645</v>
      </c>
      <c r="G267" s="65">
        <f t="shared" si="22"/>
        <v>-1498431.3190971965</v>
      </c>
      <c r="H267" s="65">
        <f t="shared" si="23"/>
        <v>1498431.3190971965</v>
      </c>
      <c r="I267" s="66">
        <f t="shared" si="24"/>
        <v>-0.56476720766339483</v>
      </c>
    </row>
    <row r="268" spans="1:10" x14ac:dyDescent="0.25">
      <c r="A268" s="25" t="s">
        <v>607</v>
      </c>
      <c r="B268" s="62" t="s">
        <v>299</v>
      </c>
      <c r="C268" s="63">
        <f>VLOOKUP($A268,RAW!$U$2:$AC$460,3,FALSE)</f>
        <v>56506</v>
      </c>
      <c r="D268" s="63">
        <f>VLOOKUP($A268,RAW!$U$2:$AC$460,4,FALSE)</f>
        <v>40700</v>
      </c>
      <c r="E268" s="64">
        <f t="shared" si="21"/>
        <v>-15806</v>
      </c>
      <c r="F268" s="64">
        <f t="shared" si="20"/>
        <v>15807.960176492163</v>
      </c>
      <c r="G268" s="65">
        <f t="shared" si="22"/>
        <v>-31613.960176492161</v>
      </c>
      <c r="H268" s="65">
        <f t="shared" si="23"/>
        <v>31613.960176492161</v>
      </c>
      <c r="I268" s="66">
        <f t="shared" si="24"/>
        <v>-0.5594797043940849</v>
      </c>
    </row>
    <row r="269" spans="1:10" x14ac:dyDescent="0.25">
      <c r="A269" s="25" t="s">
        <v>608</v>
      </c>
      <c r="B269" s="62" t="s">
        <v>298</v>
      </c>
      <c r="C269" s="63">
        <f>VLOOKUP($A269,RAW!$U$2:$AC$460,3,FALSE)</f>
        <v>22717</v>
      </c>
      <c r="D269" s="63">
        <f>VLOOKUP($A269,RAW!$U$2:$AC$460,4,FALSE)</f>
        <v>23400</v>
      </c>
      <c r="E269" s="64">
        <f t="shared" si="21"/>
        <v>683</v>
      </c>
      <c r="F269" s="64">
        <f t="shared" si="20"/>
        <v>6355.2442453787644</v>
      </c>
      <c r="G269" s="65">
        <f t="shared" si="22"/>
        <v>-5672.2442453787644</v>
      </c>
      <c r="H269" s="65">
        <f t="shared" si="23"/>
        <v>5672.2442453787644</v>
      </c>
      <c r="I269" s="66">
        <f t="shared" si="24"/>
        <v>-0.24969160740321189</v>
      </c>
    </row>
    <row r="270" spans="1:10" x14ac:dyDescent="0.25">
      <c r="A270" s="25" t="s">
        <v>609</v>
      </c>
      <c r="B270" s="62" t="s">
        <v>299</v>
      </c>
      <c r="C270" s="63">
        <f>VLOOKUP($A270,RAW!$U$2:$AC$460,3,FALSE)</f>
        <v>164980</v>
      </c>
      <c r="D270" s="63">
        <f>VLOOKUP($A270,RAW!$U$2:$AC$460,4,FALSE)</f>
        <v>113500</v>
      </c>
      <c r="E270" s="64">
        <f t="shared" si="21"/>
        <v>-51480</v>
      </c>
      <c r="F270" s="64">
        <f t="shared" si="20"/>
        <v>46154.342369264807</v>
      </c>
      <c r="G270" s="65">
        <f t="shared" si="22"/>
        <v>-97634.342369264807</v>
      </c>
      <c r="H270" s="65">
        <f t="shared" si="23"/>
        <v>97634.342369264807</v>
      </c>
      <c r="I270" s="66">
        <f t="shared" si="24"/>
        <v>-0.59179501981612803</v>
      </c>
    </row>
    <row r="271" spans="1:10" x14ac:dyDescent="0.25">
      <c r="A271" s="25" t="s">
        <v>354</v>
      </c>
      <c r="B271" s="62" t="s">
        <v>298</v>
      </c>
      <c r="C271" s="63">
        <v>0</v>
      </c>
      <c r="D271" s="63">
        <v>0</v>
      </c>
      <c r="E271" s="64">
        <f t="shared" si="21"/>
        <v>0</v>
      </c>
      <c r="F271" s="64">
        <f t="shared" ref="F271:F334" si="25">+C271*E$463</f>
        <v>0</v>
      </c>
      <c r="G271" s="65">
        <f t="shared" si="22"/>
        <v>0</v>
      </c>
      <c r="H271" s="65">
        <f t="shared" si="23"/>
        <v>0</v>
      </c>
      <c r="I271" s="66" t="str">
        <f t="shared" si="24"/>
        <v/>
      </c>
    </row>
    <row r="272" spans="1:10" x14ac:dyDescent="0.25">
      <c r="A272" s="25" t="s">
        <v>610</v>
      </c>
      <c r="B272" s="62" t="s">
        <v>298</v>
      </c>
      <c r="C272" s="63">
        <v>0</v>
      </c>
      <c r="D272" s="63">
        <v>0</v>
      </c>
      <c r="E272" s="64">
        <f t="shared" si="21"/>
        <v>0</v>
      </c>
      <c r="F272" s="64">
        <f t="shared" si="25"/>
        <v>0</v>
      </c>
      <c r="G272" s="65">
        <f t="shared" si="22"/>
        <v>0</v>
      </c>
      <c r="H272" s="65">
        <f t="shared" si="23"/>
        <v>0</v>
      </c>
      <c r="I272" s="66" t="str">
        <f t="shared" si="24"/>
        <v/>
      </c>
    </row>
    <row r="273" spans="1:9" x14ac:dyDescent="0.25">
      <c r="A273" s="25" t="s">
        <v>611</v>
      </c>
      <c r="B273" s="62" t="s">
        <v>298</v>
      </c>
      <c r="C273" s="63">
        <f>VLOOKUP($A273,RAW!$U$2:$AC$460,3,FALSE)</f>
        <v>31077</v>
      </c>
      <c r="D273" s="63">
        <f>VLOOKUP($A273,RAW!$U$2:$AC$460,4,FALSE)</f>
        <v>35700</v>
      </c>
      <c r="E273" s="64">
        <f t="shared" si="21"/>
        <v>4623</v>
      </c>
      <c r="F273" s="64">
        <f t="shared" si="25"/>
        <v>8694.014412714525</v>
      </c>
      <c r="G273" s="65">
        <f t="shared" si="22"/>
        <v>-4071.014412714525</v>
      </c>
      <c r="H273" s="65">
        <f t="shared" si="23"/>
        <v>4071.014412714525</v>
      </c>
      <c r="I273" s="66">
        <f t="shared" si="24"/>
        <v>-0.13099766427629839</v>
      </c>
    </row>
    <row r="274" spans="1:9" x14ac:dyDescent="0.25">
      <c r="A274" s="25" t="s">
        <v>612</v>
      </c>
      <c r="B274" s="62" t="s">
        <v>298</v>
      </c>
      <c r="C274" s="63">
        <f>VLOOKUP($A274,RAW!$U$2:$AC$460,3,FALSE)</f>
        <v>240815</v>
      </c>
      <c r="D274" s="63">
        <f>VLOOKUP($A274,RAW!$U$2:$AC$460,4,FALSE)</f>
        <v>214300</v>
      </c>
      <c r="E274" s="64">
        <f t="shared" si="21"/>
        <v>-26515</v>
      </c>
      <c r="F274" s="64">
        <f t="shared" si="25"/>
        <v>67369.729407531238</v>
      </c>
      <c r="G274" s="65">
        <f t="shared" si="22"/>
        <v>-93884.729407531238</v>
      </c>
      <c r="H274" s="65">
        <f t="shared" si="23"/>
        <v>93884.729407531238</v>
      </c>
      <c r="I274" s="66">
        <f t="shared" si="24"/>
        <v>-0.38986246457874818</v>
      </c>
    </row>
    <row r="275" spans="1:9" x14ac:dyDescent="0.25">
      <c r="A275" s="25" t="s">
        <v>613</v>
      </c>
      <c r="B275" s="62" t="s">
        <v>298</v>
      </c>
      <c r="C275" s="63">
        <f>VLOOKUP($A275,RAW!$U$2:$AC$460,3,FALSE)</f>
        <v>1173466</v>
      </c>
      <c r="D275" s="63">
        <f>VLOOKUP($A275,RAW!$U$2:$AC$460,4,FALSE)</f>
        <v>1223000</v>
      </c>
      <c r="E275" s="64">
        <f t="shared" si="21"/>
        <v>49534</v>
      </c>
      <c r="F275" s="64">
        <f t="shared" si="25"/>
        <v>328285.55899316096</v>
      </c>
      <c r="G275" s="65">
        <f t="shared" si="22"/>
        <v>-278751.55899316096</v>
      </c>
      <c r="H275" s="65">
        <f t="shared" si="23"/>
        <v>278751.55899316096</v>
      </c>
      <c r="I275" s="66">
        <f t="shared" si="24"/>
        <v>-0.23754549257768096</v>
      </c>
    </row>
    <row r="276" spans="1:9" x14ac:dyDescent="0.25">
      <c r="A276" s="25" t="s">
        <v>614</v>
      </c>
      <c r="B276" s="62" t="s">
        <v>298</v>
      </c>
      <c r="C276" s="63">
        <v>0</v>
      </c>
      <c r="D276" s="63">
        <v>0</v>
      </c>
      <c r="E276" s="64">
        <f t="shared" si="21"/>
        <v>0</v>
      </c>
      <c r="F276" s="64">
        <f t="shared" si="25"/>
        <v>0</v>
      </c>
      <c r="G276" s="65">
        <f t="shared" si="22"/>
        <v>0</v>
      </c>
      <c r="H276" s="65">
        <f t="shared" si="23"/>
        <v>0</v>
      </c>
      <c r="I276" s="66" t="str">
        <f t="shared" si="24"/>
        <v/>
      </c>
    </row>
    <row r="277" spans="1:9" x14ac:dyDescent="0.25">
      <c r="A277" s="25" t="s">
        <v>615</v>
      </c>
      <c r="B277" s="62" t="s">
        <v>298</v>
      </c>
      <c r="C277" s="63">
        <f>VLOOKUP($A277,RAW!$U$2:$AC$460,3,FALSE)</f>
        <v>55210</v>
      </c>
      <c r="D277" s="63">
        <f>VLOOKUP($A277,RAW!$U$2:$AC$460,4,FALSE)</f>
        <v>83100</v>
      </c>
      <c r="E277" s="64">
        <f t="shared" si="21"/>
        <v>27890</v>
      </c>
      <c r="F277" s="64">
        <f t="shared" si="25"/>
        <v>15445.39484911571</v>
      </c>
      <c r="G277" s="65">
        <f t="shared" si="22"/>
        <v>12444.60515088429</v>
      </c>
      <c r="H277" s="65">
        <f t="shared" si="23"/>
        <v>12444.60515088429</v>
      </c>
      <c r="I277" s="66">
        <f t="shared" si="24"/>
        <v>0.22540491126397919</v>
      </c>
    </row>
    <row r="278" spans="1:9" x14ac:dyDescent="0.25">
      <c r="A278" s="25" t="s">
        <v>616</v>
      </c>
      <c r="B278" s="62" t="s">
        <v>298</v>
      </c>
      <c r="C278" s="63">
        <v>0</v>
      </c>
      <c r="D278" s="63">
        <v>0</v>
      </c>
      <c r="E278" s="64">
        <f t="shared" si="21"/>
        <v>0</v>
      </c>
      <c r="F278" s="64">
        <f t="shared" si="25"/>
        <v>0</v>
      </c>
      <c r="G278" s="65">
        <f t="shared" si="22"/>
        <v>0</v>
      </c>
      <c r="H278" s="65">
        <f t="shared" si="23"/>
        <v>0</v>
      </c>
      <c r="I278" s="66" t="str">
        <f t="shared" si="24"/>
        <v/>
      </c>
    </row>
    <row r="279" spans="1:9" x14ac:dyDescent="0.25">
      <c r="A279" s="25" t="s">
        <v>617</v>
      </c>
      <c r="B279" s="62" t="s">
        <v>298</v>
      </c>
      <c r="C279" s="63">
        <v>0</v>
      </c>
      <c r="D279" s="63">
        <v>0</v>
      </c>
      <c r="E279" s="64">
        <f t="shared" si="21"/>
        <v>0</v>
      </c>
      <c r="F279" s="64">
        <f t="shared" si="25"/>
        <v>0</v>
      </c>
      <c r="G279" s="65">
        <f t="shared" si="22"/>
        <v>0</v>
      </c>
      <c r="H279" s="65">
        <f t="shared" si="23"/>
        <v>0</v>
      </c>
      <c r="I279" s="66" t="str">
        <f t="shared" si="24"/>
        <v/>
      </c>
    </row>
    <row r="280" spans="1:9" x14ac:dyDescent="0.25">
      <c r="A280" s="25" t="s">
        <v>618</v>
      </c>
      <c r="B280" s="62" t="s">
        <v>298</v>
      </c>
      <c r="C280" s="63">
        <v>0</v>
      </c>
      <c r="D280" s="63">
        <v>0</v>
      </c>
      <c r="E280" s="64">
        <f t="shared" si="21"/>
        <v>0</v>
      </c>
      <c r="F280" s="64">
        <f t="shared" si="25"/>
        <v>0</v>
      </c>
      <c r="G280" s="65">
        <f t="shared" si="22"/>
        <v>0</v>
      </c>
      <c r="H280" s="65">
        <f t="shared" si="23"/>
        <v>0</v>
      </c>
      <c r="I280" s="66" t="str">
        <f t="shared" si="24"/>
        <v/>
      </c>
    </row>
    <row r="281" spans="1:9" x14ac:dyDescent="0.25">
      <c r="A281" s="25" t="s">
        <v>619</v>
      </c>
      <c r="B281" s="62" t="s">
        <v>298</v>
      </c>
      <c r="C281" s="63">
        <v>0</v>
      </c>
      <c r="D281" s="63">
        <v>0</v>
      </c>
      <c r="E281" s="64">
        <f t="shared" si="21"/>
        <v>0</v>
      </c>
      <c r="F281" s="64">
        <f t="shared" si="25"/>
        <v>0</v>
      </c>
      <c r="G281" s="65">
        <f t="shared" si="22"/>
        <v>0</v>
      </c>
      <c r="H281" s="65">
        <f t="shared" si="23"/>
        <v>0</v>
      </c>
      <c r="I281" s="66" t="str">
        <f t="shared" si="24"/>
        <v/>
      </c>
    </row>
    <row r="282" spans="1:9" x14ac:dyDescent="0.25">
      <c r="A282" s="25" t="s">
        <v>620</v>
      </c>
      <c r="B282" s="62" t="s">
        <v>314</v>
      </c>
      <c r="C282" s="63">
        <f>VLOOKUP($A282,RAW!$U$2:$AC$460,3,FALSE)</f>
        <v>398495</v>
      </c>
      <c r="D282" s="63">
        <f>VLOOKUP($A282,RAW!$U$2:$AC$460,4,FALSE)</f>
        <v>523000</v>
      </c>
      <c r="E282" s="64">
        <f t="shared" si="21"/>
        <v>124505</v>
      </c>
      <c r="F282" s="64">
        <f t="shared" si="25"/>
        <v>111481.844238333</v>
      </c>
      <c r="G282" s="65">
        <f t="shared" si="22"/>
        <v>13023.155761667003</v>
      </c>
      <c r="H282" s="65">
        <f t="shared" si="23"/>
        <v>13023.155761667003</v>
      </c>
      <c r="I282" s="66">
        <f t="shared" si="24"/>
        <v>3.268085110645555E-2</v>
      </c>
    </row>
    <row r="283" spans="1:9" x14ac:dyDescent="0.25">
      <c r="A283" s="25" t="s">
        <v>621</v>
      </c>
      <c r="B283" s="62" t="s">
        <v>298</v>
      </c>
      <c r="C283" s="63">
        <f>VLOOKUP($A283,RAW!$U$2:$AC$460,3,FALSE)</f>
        <v>18737</v>
      </c>
      <c r="D283" s="63">
        <f>VLOOKUP($A283,RAW!$U$2:$AC$460,4,FALSE)</f>
        <v>30100</v>
      </c>
      <c r="E283" s="64">
        <f t="shared" si="21"/>
        <v>11363</v>
      </c>
      <c r="F283" s="64">
        <f t="shared" si="25"/>
        <v>5241.8106011208311</v>
      </c>
      <c r="G283" s="65">
        <f t="shared" si="22"/>
        <v>6121.1893988791689</v>
      </c>
      <c r="H283" s="65">
        <f t="shared" si="23"/>
        <v>6121.1893988791689</v>
      </c>
      <c r="I283" s="66">
        <f t="shared" si="24"/>
        <v>0.32668993963170034</v>
      </c>
    </row>
    <row r="284" spans="1:9" x14ac:dyDescent="0.25">
      <c r="A284" s="25" t="s">
        <v>622</v>
      </c>
      <c r="B284" s="62" t="s">
        <v>298</v>
      </c>
      <c r="C284" s="63">
        <f>VLOOKUP($A284,RAW!$U$2:$AC$460,3,FALSE)</f>
        <v>25306</v>
      </c>
      <c r="D284" s="63">
        <f>VLOOKUP($A284,RAW!$U$2:$AC$460,4,FALSE)</f>
        <v>26800</v>
      </c>
      <c r="E284" s="64">
        <f t="shared" si="21"/>
        <v>1494</v>
      </c>
      <c r="F284" s="64">
        <f t="shared" si="25"/>
        <v>7079.5356285405214</v>
      </c>
      <c r="G284" s="65">
        <f t="shared" si="22"/>
        <v>-5585.5356285405214</v>
      </c>
      <c r="H284" s="65">
        <f t="shared" si="23"/>
        <v>5585.5356285405214</v>
      </c>
      <c r="I284" s="66">
        <f t="shared" si="24"/>
        <v>-0.22071981461078485</v>
      </c>
    </row>
    <row r="285" spans="1:9" x14ac:dyDescent="0.25">
      <c r="A285" s="25" t="s">
        <v>623</v>
      </c>
      <c r="B285" s="62" t="s">
        <v>298</v>
      </c>
      <c r="C285" s="63">
        <f>VLOOKUP($A285,RAW!$U$2:$AC$460,3,FALSE)</f>
        <v>504647</v>
      </c>
      <c r="D285" s="63">
        <f>VLOOKUP($A285,RAW!$U$2:$AC$460,4,FALSE)</f>
        <v>487800</v>
      </c>
      <c r="E285" s="64">
        <f t="shared" si="21"/>
        <v>-16847</v>
      </c>
      <c r="F285" s="64">
        <f t="shared" si="25"/>
        <v>141178.63021955616</v>
      </c>
      <c r="G285" s="65">
        <f t="shared" si="22"/>
        <v>-158025.63021955616</v>
      </c>
      <c r="H285" s="65">
        <f t="shared" si="23"/>
        <v>158025.63021955616</v>
      </c>
      <c r="I285" s="66">
        <f t="shared" si="24"/>
        <v>-0.31314092864825543</v>
      </c>
    </row>
    <row r="286" spans="1:9" x14ac:dyDescent="0.25">
      <c r="A286" s="25" t="s">
        <v>624</v>
      </c>
      <c r="B286" s="62" t="s">
        <v>298</v>
      </c>
      <c r="C286" s="63">
        <f>VLOOKUP($A286,RAW!$U$2:$AC$460,3,FALSE)</f>
        <v>15331</v>
      </c>
      <c r="D286" s="63">
        <f>VLOOKUP($A286,RAW!$U$2:$AC$460,4,FALSE)</f>
        <v>15600</v>
      </c>
      <c r="E286" s="64">
        <f t="shared" si="21"/>
        <v>269</v>
      </c>
      <c r="F286" s="64">
        <f t="shared" si="25"/>
        <v>4288.957587969443</v>
      </c>
      <c r="G286" s="65">
        <f t="shared" si="22"/>
        <v>-4019.957587969443</v>
      </c>
      <c r="H286" s="65">
        <f t="shared" si="23"/>
        <v>4019.957587969443</v>
      </c>
      <c r="I286" s="66">
        <f t="shared" si="24"/>
        <v>-0.26221104872281281</v>
      </c>
    </row>
    <row r="287" spans="1:9" x14ac:dyDescent="0.25">
      <c r="A287" s="25" t="s">
        <v>625</v>
      </c>
      <c r="B287" s="62" t="s">
        <v>298</v>
      </c>
      <c r="C287" s="63">
        <f>VLOOKUP($A287,RAW!$U$2:$AC$460,3,FALSE)</f>
        <v>382957</v>
      </c>
      <c r="D287" s="63">
        <f>VLOOKUP($A287,RAW!$U$2:$AC$460,4,FALSE)</f>
        <v>442400</v>
      </c>
      <c r="E287" s="64">
        <f t="shared" si="21"/>
        <v>59443</v>
      </c>
      <c r="F287" s="64">
        <f t="shared" si="25"/>
        <v>107134.97691057426</v>
      </c>
      <c r="G287" s="65">
        <f t="shared" si="22"/>
        <v>-47691.97691057426</v>
      </c>
      <c r="H287" s="65">
        <f t="shared" si="23"/>
        <v>47691.97691057426</v>
      </c>
      <c r="I287" s="66">
        <f t="shared" si="24"/>
        <v>-0.12453611478723267</v>
      </c>
    </row>
    <row r="288" spans="1:9" x14ac:dyDescent="0.25">
      <c r="A288" s="25" t="s">
        <v>626</v>
      </c>
      <c r="B288" s="62" t="s">
        <v>298</v>
      </c>
      <c r="C288" s="63">
        <f>VLOOKUP($A288,RAW!$U$2:$AC$460,3,FALSE)</f>
        <v>63864</v>
      </c>
      <c r="D288" s="63">
        <f>VLOOKUP($A288,RAW!$U$2:$AC$460,4,FALSE)</f>
        <v>40400</v>
      </c>
      <c r="E288" s="64">
        <f t="shared" si="21"/>
        <v>-23464</v>
      </c>
      <c r="F288" s="64">
        <f t="shared" si="25"/>
        <v>17866.413632384094</v>
      </c>
      <c r="G288" s="65">
        <f t="shared" si="22"/>
        <v>-41330.413632384094</v>
      </c>
      <c r="H288" s="65">
        <f t="shared" si="23"/>
        <v>41330.413632384094</v>
      </c>
      <c r="I288" s="66">
        <f t="shared" si="24"/>
        <v>-0.64716293424126414</v>
      </c>
    </row>
    <row r="289" spans="1:9" x14ac:dyDescent="0.25">
      <c r="A289" s="25" t="s">
        <v>627</v>
      </c>
      <c r="B289" s="62" t="s">
        <v>298</v>
      </c>
      <c r="C289" s="63">
        <v>0</v>
      </c>
      <c r="D289" s="63">
        <v>0</v>
      </c>
      <c r="E289" s="64">
        <f t="shared" si="21"/>
        <v>0</v>
      </c>
      <c r="F289" s="64">
        <f t="shared" si="25"/>
        <v>0</v>
      </c>
      <c r="G289" s="65">
        <f t="shared" si="22"/>
        <v>0</v>
      </c>
      <c r="H289" s="65">
        <f t="shared" si="23"/>
        <v>0</v>
      </c>
      <c r="I289" s="66" t="str">
        <f t="shared" si="24"/>
        <v/>
      </c>
    </row>
    <row r="290" spans="1:9" x14ac:dyDescent="0.25">
      <c r="A290" s="25" t="s">
        <v>628</v>
      </c>
      <c r="B290" s="62" t="s">
        <v>298</v>
      </c>
      <c r="C290" s="63">
        <f>VLOOKUP($A290,RAW!$U$2:$AC$460,3,FALSE)</f>
        <v>64147</v>
      </c>
      <c r="D290" s="63">
        <f>VLOOKUP($A290,RAW!$U$2:$AC$460,4,FALSE)</f>
        <v>77600</v>
      </c>
      <c r="E290" s="64">
        <f t="shared" si="21"/>
        <v>13453</v>
      </c>
      <c r="F290" s="64">
        <f t="shared" si="25"/>
        <v>17945.584919149165</v>
      </c>
      <c r="G290" s="65">
        <f t="shared" si="22"/>
        <v>-4492.5849191491652</v>
      </c>
      <c r="H290" s="65">
        <f t="shared" si="23"/>
        <v>4492.5849191491652</v>
      </c>
      <c r="I290" s="66">
        <f t="shared" si="24"/>
        <v>-7.0035775938846176E-2</v>
      </c>
    </row>
    <row r="291" spans="1:9" x14ac:dyDescent="0.25">
      <c r="A291" s="25" t="s">
        <v>629</v>
      </c>
      <c r="B291" s="62" t="s">
        <v>298</v>
      </c>
      <c r="C291" s="63">
        <f>VLOOKUP($A291,RAW!$U$2:$AC$460,3,FALSE)</f>
        <v>167436</v>
      </c>
      <c r="D291" s="63">
        <f>VLOOKUP($A291,RAW!$U$2:$AC$460,4,FALSE)</f>
        <v>178500</v>
      </c>
      <c r="E291" s="64">
        <f t="shared" si="21"/>
        <v>11064</v>
      </c>
      <c r="F291" s="64">
        <f t="shared" si="25"/>
        <v>46841.426045218948</v>
      </c>
      <c r="G291" s="65">
        <f t="shared" si="22"/>
        <v>-35777.426045218948</v>
      </c>
      <c r="H291" s="65">
        <f t="shared" si="23"/>
        <v>35777.426045218948</v>
      </c>
      <c r="I291" s="66">
        <f t="shared" si="24"/>
        <v>-0.21367821761878539</v>
      </c>
    </row>
    <row r="292" spans="1:9" x14ac:dyDescent="0.25">
      <c r="A292" s="25" t="s">
        <v>630</v>
      </c>
      <c r="B292" s="62" t="s">
        <v>298</v>
      </c>
      <c r="C292" s="63">
        <f>VLOOKUP($A292,RAW!$U$2:$AC$460,3,FALSE)</f>
        <v>71610</v>
      </c>
      <c r="D292" s="63">
        <f>VLOOKUP($A292,RAW!$U$2:$AC$460,4,FALSE)</f>
        <v>90500</v>
      </c>
      <c r="E292" s="64">
        <f t="shared" si="21"/>
        <v>18890</v>
      </c>
      <c r="F292" s="64">
        <f t="shared" si="25"/>
        <v>20033.412880731317</v>
      </c>
      <c r="G292" s="65">
        <f t="shared" si="22"/>
        <v>-1143.4128807313173</v>
      </c>
      <c r="H292" s="65">
        <f t="shared" si="23"/>
        <v>1143.4128807313173</v>
      </c>
      <c r="I292" s="66">
        <f t="shared" si="24"/>
        <v>-1.5967223582339301E-2</v>
      </c>
    </row>
    <row r="293" spans="1:9" x14ac:dyDescent="0.25">
      <c r="A293" s="25" t="s">
        <v>631</v>
      </c>
      <c r="B293" s="62" t="s">
        <v>298</v>
      </c>
      <c r="C293" s="63">
        <f>VLOOKUP($A293,RAW!$U$2:$AC$460,3,FALSE)</f>
        <v>3581</v>
      </c>
      <c r="D293" s="63">
        <f>VLOOKUP($A293,RAW!$U$2:$AC$460,4,FALSE)</f>
        <v>15800</v>
      </c>
      <c r="E293" s="64">
        <f t="shared" si="21"/>
        <v>12219</v>
      </c>
      <c r="F293" s="64">
        <f t="shared" si="25"/>
        <v>1001.8105226350907</v>
      </c>
      <c r="G293" s="65">
        <f t="shared" si="22"/>
        <v>11217.189477364909</v>
      </c>
      <c r="H293" s="65">
        <f t="shared" si="23"/>
        <v>11217.189477364909</v>
      </c>
      <c r="I293" s="66">
        <f t="shared" si="24"/>
        <v>3.1324181729586456</v>
      </c>
    </row>
    <row r="294" spans="1:9" x14ac:dyDescent="0.25">
      <c r="A294" s="25" t="s">
        <v>632</v>
      </c>
      <c r="B294" s="62" t="s">
        <v>298</v>
      </c>
      <c r="C294" s="63">
        <v>0</v>
      </c>
      <c r="D294" s="63">
        <v>0</v>
      </c>
      <c r="E294" s="64">
        <f t="shared" si="21"/>
        <v>0</v>
      </c>
      <c r="F294" s="64">
        <f t="shared" si="25"/>
        <v>0</v>
      </c>
      <c r="G294" s="65">
        <f t="shared" si="22"/>
        <v>0</v>
      </c>
      <c r="H294" s="65">
        <f t="shared" si="23"/>
        <v>0</v>
      </c>
      <c r="I294" s="66" t="str">
        <f t="shared" si="24"/>
        <v/>
      </c>
    </row>
    <row r="295" spans="1:9" x14ac:dyDescent="0.25">
      <c r="A295" s="25" t="s">
        <v>633</v>
      </c>
      <c r="B295" s="62" t="s">
        <v>298</v>
      </c>
      <c r="C295" s="63">
        <v>0</v>
      </c>
      <c r="D295" s="63">
        <v>0</v>
      </c>
      <c r="E295" s="64">
        <f t="shared" si="21"/>
        <v>0</v>
      </c>
      <c r="F295" s="64">
        <f t="shared" si="25"/>
        <v>0</v>
      </c>
      <c r="G295" s="65">
        <f t="shared" si="22"/>
        <v>0</v>
      </c>
      <c r="H295" s="65">
        <f t="shared" si="23"/>
        <v>0</v>
      </c>
      <c r="I295" s="66" t="str">
        <f t="shared" si="24"/>
        <v/>
      </c>
    </row>
    <row r="296" spans="1:9" x14ac:dyDescent="0.25">
      <c r="A296" s="25" t="s">
        <v>634</v>
      </c>
      <c r="B296" s="62" t="s">
        <v>298</v>
      </c>
      <c r="C296" s="63">
        <v>0</v>
      </c>
      <c r="D296" s="63">
        <v>0</v>
      </c>
      <c r="E296" s="64">
        <f t="shared" si="21"/>
        <v>0</v>
      </c>
      <c r="F296" s="64">
        <f t="shared" si="25"/>
        <v>0</v>
      </c>
      <c r="G296" s="65">
        <f t="shared" si="22"/>
        <v>0</v>
      </c>
      <c r="H296" s="65">
        <f t="shared" si="23"/>
        <v>0</v>
      </c>
      <c r="I296" s="66" t="str">
        <f t="shared" si="24"/>
        <v/>
      </c>
    </row>
    <row r="297" spans="1:9" x14ac:dyDescent="0.25">
      <c r="A297" s="25" t="s">
        <v>635</v>
      </c>
      <c r="B297" s="62" t="s">
        <v>298</v>
      </c>
      <c r="C297" s="63">
        <v>0</v>
      </c>
      <c r="D297" s="63">
        <v>0</v>
      </c>
      <c r="E297" s="64">
        <f t="shared" si="21"/>
        <v>0</v>
      </c>
      <c r="F297" s="64">
        <f t="shared" si="25"/>
        <v>0</v>
      </c>
      <c r="G297" s="65">
        <f t="shared" si="22"/>
        <v>0</v>
      </c>
      <c r="H297" s="65">
        <f t="shared" si="23"/>
        <v>0</v>
      </c>
      <c r="I297" s="66" t="str">
        <f t="shared" si="24"/>
        <v/>
      </c>
    </row>
    <row r="298" spans="1:9" x14ac:dyDescent="0.25">
      <c r="A298" s="25" t="s">
        <v>636</v>
      </c>
      <c r="B298" s="62" t="s">
        <v>298</v>
      </c>
      <c r="C298" s="63">
        <v>0</v>
      </c>
      <c r="D298" s="63">
        <v>0</v>
      </c>
      <c r="E298" s="64">
        <f t="shared" si="21"/>
        <v>0</v>
      </c>
      <c r="F298" s="64">
        <f t="shared" si="25"/>
        <v>0</v>
      </c>
      <c r="G298" s="65">
        <f t="shared" si="22"/>
        <v>0</v>
      </c>
      <c r="H298" s="65">
        <f t="shared" si="23"/>
        <v>0</v>
      </c>
      <c r="I298" s="66" t="str">
        <f t="shared" si="24"/>
        <v/>
      </c>
    </row>
    <row r="299" spans="1:9" x14ac:dyDescent="0.25">
      <c r="A299" s="25" t="s">
        <v>637</v>
      </c>
      <c r="B299" s="62" t="s">
        <v>298</v>
      </c>
      <c r="C299" s="63">
        <v>0</v>
      </c>
      <c r="D299" s="63">
        <v>0</v>
      </c>
      <c r="E299" s="64">
        <f t="shared" si="21"/>
        <v>0</v>
      </c>
      <c r="F299" s="64">
        <f t="shared" si="25"/>
        <v>0</v>
      </c>
      <c r="G299" s="65">
        <f t="shared" si="22"/>
        <v>0</v>
      </c>
      <c r="H299" s="65">
        <f t="shared" si="23"/>
        <v>0</v>
      </c>
      <c r="I299" s="66" t="str">
        <f t="shared" si="24"/>
        <v/>
      </c>
    </row>
    <row r="300" spans="1:9" x14ac:dyDescent="0.25">
      <c r="A300" s="25" t="s">
        <v>638</v>
      </c>
      <c r="B300" s="62" t="s">
        <v>298</v>
      </c>
      <c r="C300" s="63">
        <v>0</v>
      </c>
      <c r="D300" s="63">
        <v>0</v>
      </c>
      <c r="E300" s="64">
        <f t="shared" si="21"/>
        <v>0</v>
      </c>
      <c r="F300" s="64">
        <f t="shared" si="25"/>
        <v>0</v>
      </c>
      <c r="G300" s="65">
        <f t="shared" si="22"/>
        <v>0</v>
      </c>
      <c r="H300" s="65">
        <f t="shared" si="23"/>
        <v>0</v>
      </c>
      <c r="I300" s="66" t="str">
        <f t="shared" si="24"/>
        <v/>
      </c>
    </row>
    <row r="301" spans="1:9" x14ac:dyDescent="0.25">
      <c r="A301" s="25" t="s">
        <v>639</v>
      </c>
      <c r="B301" s="62" t="s">
        <v>298</v>
      </c>
      <c r="C301" s="63">
        <v>0</v>
      </c>
      <c r="D301" s="63">
        <v>0</v>
      </c>
      <c r="E301" s="64">
        <f t="shared" si="21"/>
        <v>0</v>
      </c>
      <c r="F301" s="64">
        <f t="shared" si="25"/>
        <v>0</v>
      </c>
      <c r="G301" s="65">
        <f t="shared" si="22"/>
        <v>0</v>
      </c>
      <c r="H301" s="65">
        <f t="shared" si="23"/>
        <v>0</v>
      </c>
      <c r="I301" s="66" t="str">
        <f t="shared" si="24"/>
        <v/>
      </c>
    </row>
    <row r="302" spans="1:9" x14ac:dyDescent="0.25">
      <c r="A302" s="25" t="s">
        <v>640</v>
      </c>
      <c r="B302" s="62" t="s">
        <v>298</v>
      </c>
      <c r="C302" s="63">
        <v>0</v>
      </c>
      <c r="D302" s="63">
        <v>0</v>
      </c>
      <c r="E302" s="64">
        <f t="shared" si="21"/>
        <v>0</v>
      </c>
      <c r="F302" s="64">
        <f t="shared" si="25"/>
        <v>0</v>
      </c>
      <c r="G302" s="65">
        <f t="shared" si="22"/>
        <v>0</v>
      </c>
      <c r="H302" s="65">
        <f t="shared" si="23"/>
        <v>0</v>
      </c>
      <c r="I302" s="66" t="str">
        <f t="shared" si="24"/>
        <v/>
      </c>
    </row>
    <row r="303" spans="1:9" x14ac:dyDescent="0.25">
      <c r="A303" s="25" t="s">
        <v>641</v>
      </c>
      <c r="B303" s="62" t="s">
        <v>298</v>
      </c>
      <c r="C303" s="63">
        <f>VLOOKUP($A303,RAW!$U$2:$AC$460,3,FALSE)</f>
        <v>8968</v>
      </c>
      <c r="D303" s="63">
        <f>VLOOKUP($A303,RAW!$U$2:$AC$460,4,FALSE)</f>
        <v>10700</v>
      </c>
      <c r="E303" s="64">
        <f t="shared" si="21"/>
        <v>1732</v>
      </c>
      <c r="F303" s="64">
        <f t="shared" si="25"/>
        <v>2508.8625431419978</v>
      </c>
      <c r="G303" s="65">
        <f t="shared" si="22"/>
        <v>-776.86254314199778</v>
      </c>
      <c r="H303" s="65">
        <f t="shared" si="23"/>
        <v>776.86254314199778</v>
      </c>
      <c r="I303" s="66">
        <f t="shared" si="24"/>
        <v>-8.6626064132693775E-2</v>
      </c>
    </row>
    <row r="304" spans="1:9" x14ac:dyDescent="0.25">
      <c r="A304" s="25" t="s">
        <v>642</v>
      </c>
      <c r="B304" s="62" t="s">
        <v>299</v>
      </c>
      <c r="C304" s="63">
        <f>VLOOKUP($A304,RAW!$U$2:$AC$460,3,FALSE)</f>
        <v>419097</v>
      </c>
      <c r="D304" s="63">
        <f>VLOOKUP($A304,RAW!$U$2:$AC$460,4,FALSE)</f>
        <v>206900</v>
      </c>
      <c r="E304" s="64">
        <f t="shared" si="21"/>
        <v>-212197</v>
      </c>
      <c r="F304" s="64">
        <f t="shared" si="25"/>
        <v>117245.40201195158</v>
      </c>
      <c r="G304" s="65">
        <f t="shared" si="22"/>
        <v>-329442.40201195155</v>
      </c>
      <c r="H304" s="65">
        <f t="shared" si="23"/>
        <v>329442.40201195155</v>
      </c>
      <c r="I304" s="66">
        <f t="shared" si="24"/>
        <v>-0.78607673644037435</v>
      </c>
    </row>
    <row r="305" spans="1:9" x14ac:dyDescent="0.25">
      <c r="A305" s="25" t="s">
        <v>643</v>
      </c>
      <c r="B305" s="62" t="s">
        <v>298</v>
      </c>
      <c r="C305" s="63">
        <v>0</v>
      </c>
      <c r="D305" s="63">
        <v>0</v>
      </c>
      <c r="E305" s="64">
        <f t="shared" si="21"/>
        <v>0</v>
      </c>
      <c r="F305" s="64">
        <f t="shared" si="25"/>
        <v>0</v>
      </c>
      <c r="G305" s="65">
        <f t="shared" si="22"/>
        <v>0</v>
      </c>
      <c r="H305" s="65">
        <f t="shared" si="23"/>
        <v>0</v>
      </c>
      <c r="I305" s="66" t="str">
        <f t="shared" si="24"/>
        <v/>
      </c>
    </row>
    <row r="306" spans="1:9" x14ac:dyDescent="0.25">
      <c r="A306" s="25" t="s">
        <v>355</v>
      </c>
      <c r="B306" s="62" t="s">
        <v>298</v>
      </c>
      <c r="C306" s="63">
        <v>0</v>
      </c>
      <c r="D306" s="63">
        <v>0</v>
      </c>
      <c r="E306" s="64">
        <f t="shared" si="21"/>
        <v>0</v>
      </c>
      <c r="F306" s="64">
        <f t="shared" si="25"/>
        <v>0</v>
      </c>
      <c r="G306" s="65">
        <f t="shared" si="22"/>
        <v>0</v>
      </c>
      <c r="H306" s="65">
        <f t="shared" si="23"/>
        <v>0</v>
      </c>
      <c r="I306" s="66" t="str">
        <f t="shared" si="24"/>
        <v/>
      </c>
    </row>
    <row r="307" spans="1:9" x14ac:dyDescent="0.25">
      <c r="A307" s="25" t="s">
        <v>644</v>
      </c>
      <c r="B307" s="62" t="s">
        <v>298</v>
      </c>
      <c r="C307" s="63">
        <v>0</v>
      </c>
      <c r="D307" s="63">
        <v>0</v>
      </c>
      <c r="E307" s="64">
        <f t="shared" si="21"/>
        <v>0</v>
      </c>
      <c r="F307" s="64">
        <f t="shared" si="25"/>
        <v>0</v>
      </c>
      <c r="G307" s="65">
        <f t="shared" si="22"/>
        <v>0</v>
      </c>
      <c r="H307" s="65">
        <f t="shared" si="23"/>
        <v>0</v>
      </c>
      <c r="I307" s="66" t="str">
        <f t="shared" si="24"/>
        <v/>
      </c>
    </row>
    <row r="308" spans="1:9" x14ac:dyDescent="0.25">
      <c r="A308" s="25" t="s">
        <v>645</v>
      </c>
      <c r="B308" s="62" t="s">
        <v>782</v>
      </c>
      <c r="C308" s="63">
        <f>VLOOKUP($A308,RAW!$U$2:$AC$460,3,FALSE)</f>
        <v>30673</v>
      </c>
      <c r="D308" s="63">
        <f>VLOOKUP($A308,RAW!$U$2:$AC$460,4,FALSE)</f>
        <v>70900</v>
      </c>
      <c r="E308" s="64">
        <f t="shared" si="21"/>
        <v>40227</v>
      </c>
      <c r="F308" s="64">
        <f t="shared" si="25"/>
        <v>8580.9925051064329</v>
      </c>
      <c r="G308" s="65">
        <f t="shared" si="22"/>
        <v>31646.007494893565</v>
      </c>
      <c r="H308" s="65">
        <f t="shared" si="23"/>
        <v>31646.007494893565</v>
      </c>
      <c r="I308" s="66">
        <f t="shared" si="24"/>
        <v>1.0317219539951608</v>
      </c>
    </row>
    <row r="309" spans="1:9" x14ac:dyDescent="0.25">
      <c r="A309" s="25" t="s">
        <v>646</v>
      </c>
      <c r="B309" s="62" t="s">
        <v>298</v>
      </c>
      <c r="C309" s="63">
        <f>VLOOKUP($A309,RAW!$U$2:$AC$460,3,FALSE)</f>
        <v>290550</v>
      </c>
      <c r="D309" s="63">
        <f>VLOOKUP($A309,RAW!$U$2:$AC$460,4,FALSE)</f>
        <v>258600</v>
      </c>
      <c r="E309" s="64">
        <f t="shared" si="21"/>
        <v>-31950</v>
      </c>
      <c r="F309" s="64">
        <f t="shared" si="25"/>
        <v>81283.453602799666</v>
      </c>
      <c r="G309" s="65">
        <f t="shared" si="22"/>
        <v>-113233.45360279967</v>
      </c>
      <c r="H309" s="65">
        <f t="shared" si="23"/>
        <v>113233.45360279967</v>
      </c>
      <c r="I309" s="66">
        <f t="shared" si="24"/>
        <v>-0.38972105869144613</v>
      </c>
    </row>
    <row r="310" spans="1:9" x14ac:dyDescent="0.25">
      <c r="A310" s="25" t="s">
        <v>647</v>
      </c>
      <c r="B310" s="62" t="s">
        <v>298</v>
      </c>
      <c r="C310" s="63">
        <v>0</v>
      </c>
      <c r="D310" s="63">
        <v>0</v>
      </c>
      <c r="E310" s="64">
        <f t="shared" si="21"/>
        <v>0</v>
      </c>
      <c r="F310" s="64">
        <f t="shared" si="25"/>
        <v>0</v>
      </c>
      <c r="G310" s="65">
        <f t="shared" si="22"/>
        <v>0</v>
      </c>
      <c r="H310" s="65">
        <f t="shared" si="23"/>
        <v>0</v>
      </c>
      <c r="I310" s="66" t="str">
        <f t="shared" si="24"/>
        <v/>
      </c>
    </row>
    <row r="311" spans="1:9" x14ac:dyDescent="0.25">
      <c r="A311" s="25" t="s">
        <v>648</v>
      </c>
      <c r="B311" s="62" t="s">
        <v>298</v>
      </c>
      <c r="C311" s="63">
        <v>0</v>
      </c>
      <c r="D311" s="63">
        <v>0</v>
      </c>
      <c r="E311" s="64">
        <f t="shared" si="21"/>
        <v>0</v>
      </c>
      <c r="F311" s="64">
        <f t="shared" si="25"/>
        <v>0</v>
      </c>
      <c r="G311" s="65">
        <f t="shared" si="22"/>
        <v>0</v>
      </c>
      <c r="H311" s="65">
        <f t="shared" si="23"/>
        <v>0</v>
      </c>
      <c r="I311" s="66" t="str">
        <f t="shared" si="24"/>
        <v/>
      </c>
    </row>
    <row r="312" spans="1:9" x14ac:dyDescent="0.25">
      <c r="A312" s="25" t="s">
        <v>356</v>
      </c>
      <c r="B312" s="62" t="s">
        <v>298</v>
      </c>
      <c r="C312" s="63">
        <v>0</v>
      </c>
      <c r="D312" s="63">
        <v>0</v>
      </c>
      <c r="E312" s="64">
        <f t="shared" si="21"/>
        <v>0</v>
      </c>
      <c r="F312" s="64">
        <f t="shared" si="25"/>
        <v>0</v>
      </c>
      <c r="G312" s="65">
        <f t="shared" si="22"/>
        <v>0</v>
      </c>
      <c r="H312" s="65">
        <f t="shared" si="23"/>
        <v>0</v>
      </c>
      <c r="I312" s="66" t="str">
        <f t="shared" si="24"/>
        <v/>
      </c>
    </row>
    <row r="313" spans="1:9" x14ac:dyDescent="0.25">
      <c r="A313" s="25" t="s">
        <v>649</v>
      </c>
      <c r="B313" s="62" t="s">
        <v>782</v>
      </c>
      <c r="C313" s="63">
        <f>VLOOKUP($A313,RAW!$U$2:$AC$460,3,FALSE)</f>
        <v>51888</v>
      </c>
      <c r="D313" s="63">
        <f>VLOOKUP($A313,RAW!$U$2:$AC$460,4,FALSE)</f>
        <v>114500</v>
      </c>
      <c r="E313" s="64">
        <f t="shared" si="21"/>
        <v>62612</v>
      </c>
      <c r="F313" s="64">
        <f t="shared" si="25"/>
        <v>14516.041440516501</v>
      </c>
      <c r="G313" s="65">
        <f t="shared" si="22"/>
        <v>48095.958559483501</v>
      </c>
      <c r="H313" s="65">
        <f t="shared" si="23"/>
        <v>48095.958559483501</v>
      </c>
      <c r="I313" s="66">
        <f t="shared" si="24"/>
        <v>0.92691872031073663</v>
      </c>
    </row>
    <row r="314" spans="1:9" x14ac:dyDescent="0.25">
      <c r="A314" s="25" t="s">
        <v>650</v>
      </c>
      <c r="B314" s="62" t="s">
        <v>298</v>
      </c>
      <c r="C314" s="63">
        <v>0</v>
      </c>
      <c r="D314" s="63">
        <v>0</v>
      </c>
      <c r="E314" s="64">
        <f t="shared" si="21"/>
        <v>0</v>
      </c>
      <c r="F314" s="64">
        <f t="shared" si="25"/>
        <v>0</v>
      </c>
      <c r="G314" s="65">
        <f t="shared" si="22"/>
        <v>0</v>
      </c>
      <c r="H314" s="65">
        <f t="shared" si="23"/>
        <v>0</v>
      </c>
      <c r="I314" s="66" t="str">
        <f t="shared" si="24"/>
        <v/>
      </c>
    </row>
    <row r="315" spans="1:9" x14ac:dyDescent="0.25">
      <c r="A315" s="25" t="s">
        <v>651</v>
      </c>
      <c r="B315" s="62" t="s">
        <v>314</v>
      </c>
      <c r="C315" s="63">
        <f>VLOOKUP($A315,RAW!$U$2:$AC$460,3,FALSE)</f>
        <v>117556</v>
      </c>
      <c r="D315" s="63">
        <f>VLOOKUP($A315,RAW!$U$2:$AC$460,4,FALSE)</f>
        <v>149200</v>
      </c>
      <c r="E315" s="64">
        <f t="shared" si="21"/>
        <v>31644</v>
      </c>
      <c r="F315" s="64">
        <f t="shared" si="25"/>
        <v>32887.137056378306</v>
      </c>
      <c r="G315" s="65">
        <f t="shared" si="22"/>
        <v>-1243.1370563783057</v>
      </c>
      <c r="H315" s="65">
        <f t="shared" si="23"/>
        <v>1243.1370563783057</v>
      </c>
      <c r="I315" s="66">
        <f t="shared" si="24"/>
        <v>-1.0574849913048297E-2</v>
      </c>
    </row>
    <row r="316" spans="1:9" x14ac:dyDescent="0.25">
      <c r="A316" s="25" t="s">
        <v>652</v>
      </c>
      <c r="B316" s="62" t="s">
        <v>298</v>
      </c>
      <c r="C316" s="63">
        <v>0</v>
      </c>
      <c r="D316" s="63">
        <v>0</v>
      </c>
      <c r="E316" s="64">
        <f t="shared" si="21"/>
        <v>0</v>
      </c>
      <c r="F316" s="64">
        <f t="shared" si="25"/>
        <v>0</v>
      </c>
      <c r="G316" s="65">
        <f t="shared" si="22"/>
        <v>0</v>
      </c>
      <c r="H316" s="65">
        <f t="shared" si="23"/>
        <v>0</v>
      </c>
      <c r="I316" s="66" t="str">
        <f t="shared" si="24"/>
        <v/>
      </c>
    </row>
    <row r="317" spans="1:9" x14ac:dyDescent="0.25">
      <c r="A317" s="25" t="s">
        <v>653</v>
      </c>
      <c r="B317" s="62" t="s">
        <v>298</v>
      </c>
      <c r="C317" s="63">
        <v>0</v>
      </c>
      <c r="D317" s="63">
        <v>0</v>
      </c>
      <c r="E317" s="64">
        <f t="shared" si="21"/>
        <v>0</v>
      </c>
      <c r="F317" s="64">
        <f t="shared" si="25"/>
        <v>0</v>
      </c>
      <c r="G317" s="65">
        <f t="shared" si="22"/>
        <v>0</v>
      </c>
      <c r="H317" s="65">
        <f t="shared" si="23"/>
        <v>0</v>
      </c>
      <c r="I317" s="66" t="str">
        <f t="shared" si="24"/>
        <v/>
      </c>
    </row>
    <row r="318" spans="1:9" x14ac:dyDescent="0.25">
      <c r="A318" s="25" t="s">
        <v>654</v>
      </c>
      <c r="B318" s="62" t="s">
        <v>314</v>
      </c>
      <c r="C318" s="63">
        <f>VLOOKUP($A318,RAW!$U$2:$AC$460,3,FALSE)</f>
        <v>125130</v>
      </c>
      <c r="D318" s="63">
        <f>VLOOKUP($A318,RAW!$U$2:$AC$460,4,FALSE)</f>
        <v>153600</v>
      </c>
      <c r="E318" s="64">
        <f t="shared" si="21"/>
        <v>28470</v>
      </c>
      <c r="F318" s="64">
        <f t="shared" si="25"/>
        <v>35006.018066832978</v>
      </c>
      <c r="G318" s="65">
        <f t="shared" si="22"/>
        <v>-6536.0180668329776</v>
      </c>
      <c r="H318" s="65">
        <f t="shared" si="23"/>
        <v>6536.0180668329776</v>
      </c>
      <c r="I318" s="66">
        <f t="shared" si="24"/>
        <v>-5.2233821360448955E-2</v>
      </c>
    </row>
    <row r="319" spans="1:9" x14ac:dyDescent="0.25">
      <c r="A319" s="25" t="s">
        <v>655</v>
      </c>
      <c r="B319" s="62" t="s">
        <v>298</v>
      </c>
      <c r="C319" s="63">
        <v>0</v>
      </c>
      <c r="D319" s="63">
        <v>0</v>
      </c>
      <c r="E319" s="64">
        <f t="shared" si="21"/>
        <v>0</v>
      </c>
      <c r="F319" s="64">
        <f t="shared" si="25"/>
        <v>0</v>
      </c>
      <c r="G319" s="65">
        <f t="shared" si="22"/>
        <v>0</v>
      </c>
      <c r="H319" s="65">
        <f t="shared" si="23"/>
        <v>0</v>
      </c>
      <c r="I319" s="66" t="str">
        <f t="shared" si="24"/>
        <v/>
      </c>
    </row>
    <row r="320" spans="1:9" x14ac:dyDescent="0.25">
      <c r="A320" s="25" t="s">
        <v>656</v>
      </c>
      <c r="B320" s="62" t="s">
        <v>298</v>
      </c>
      <c r="C320" s="63">
        <v>0</v>
      </c>
      <c r="D320" s="63">
        <v>0</v>
      </c>
      <c r="E320" s="64">
        <f t="shared" si="21"/>
        <v>0</v>
      </c>
      <c r="F320" s="64">
        <f t="shared" si="25"/>
        <v>0</v>
      </c>
      <c r="G320" s="65">
        <f t="shared" si="22"/>
        <v>0</v>
      </c>
      <c r="H320" s="65">
        <f t="shared" si="23"/>
        <v>0</v>
      </c>
      <c r="I320" s="66" t="str">
        <f t="shared" si="24"/>
        <v/>
      </c>
    </row>
    <row r="321" spans="1:9" x14ac:dyDescent="0.25">
      <c r="A321" s="25" t="s">
        <v>357</v>
      </c>
      <c r="B321" s="62" t="s">
        <v>298</v>
      </c>
      <c r="C321" s="63">
        <v>0</v>
      </c>
      <c r="D321" s="63">
        <v>0</v>
      </c>
      <c r="E321" s="64">
        <f t="shared" si="21"/>
        <v>0</v>
      </c>
      <c r="F321" s="64">
        <f t="shared" si="25"/>
        <v>0</v>
      </c>
      <c r="G321" s="65">
        <f t="shared" si="22"/>
        <v>0</v>
      </c>
      <c r="H321" s="65">
        <f t="shared" si="23"/>
        <v>0</v>
      </c>
      <c r="I321" s="66" t="str">
        <f t="shared" si="24"/>
        <v/>
      </c>
    </row>
    <row r="322" spans="1:9" x14ac:dyDescent="0.25">
      <c r="A322" s="25" t="s">
        <v>657</v>
      </c>
      <c r="B322" s="62" t="s">
        <v>314</v>
      </c>
      <c r="C322" s="63">
        <f>VLOOKUP($A322,RAW!$U$2:$AC$460,3,FALSE)</f>
        <v>733577</v>
      </c>
      <c r="D322" s="63">
        <f>VLOOKUP($A322,RAW!$U$2:$AC$460,4,FALSE)</f>
        <v>909400</v>
      </c>
      <c r="E322" s="64">
        <f t="shared" si="21"/>
        <v>175823</v>
      </c>
      <c r="F322" s="64">
        <f t="shared" si="25"/>
        <v>205223.44534015135</v>
      </c>
      <c r="G322" s="65">
        <f t="shared" si="22"/>
        <v>-29400.445340151346</v>
      </c>
      <c r="H322" s="65">
        <f t="shared" si="23"/>
        <v>29400.445340151346</v>
      </c>
      <c r="I322" s="66">
        <f t="shared" si="24"/>
        <v>-4.0078199480288158E-2</v>
      </c>
    </row>
    <row r="323" spans="1:9" x14ac:dyDescent="0.25">
      <c r="A323" s="25" t="s">
        <v>658</v>
      </c>
      <c r="B323" s="62" t="s">
        <v>298</v>
      </c>
      <c r="C323" s="63">
        <v>0</v>
      </c>
      <c r="D323" s="63">
        <v>0</v>
      </c>
      <c r="E323" s="64">
        <f t="shared" ref="E323:E386" si="26">D323-C323</f>
        <v>0</v>
      </c>
      <c r="F323" s="64">
        <f t="shared" si="25"/>
        <v>0</v>
      </c>
      <c r="G323" s="65">
        <f t="shared" ref="G323:G386" si="27">IF(C323=0,0,+E323-F323)</f>
        <v>0</v>
      </c>
      <c r="H323" s="65">
        <f t="shared" ref="H323:H386" si="28">ABS(G323)</f>
        <v>0</v>
      </c>
      <c r="I323" s="66" t="str">
        <f t="shared" ref="I323:I386" si="29">IFERROR(+G323/C323,"")</f>
        <v/>
      </c>
    </row>
    <row r="324" spans="1:9" x14ac:dyDescent="0.25">
      <c r="A324" s="25" t="s">
        <v>659</v>
      </c>
      <c r="B324" s="62" t="s">
        <v>298</v>
      </c>
      <c r="C324" s="63">
        <v>0</v>
      </c>
      <c r="D324" s="63">
        <v>0</v>
      </c>
      <c r="E324" s="64">
        <f t="shared" si="26"/>
        <v>0</v>
      </c>
      <c r="F324" s="64">
        <f t="shared" si="25"/>
        <v>0</v>
      </c>
      <c r="G324" s="65">
        <f t="shared" si="27"/>
        <v>0</v>
      </c>
      <c r="H324" s="65">
        <f t="shared" si="28"/>
        <v>0</v>
      </c>
      <c r="I324" s="66" t="str">
        <f t="shared" si="29"/>
        <v/>
      </c>
    </row>
    <row r="325" spans="1:9" x14ac:dyDescent="0.25">
      <c r="A325" s="25" t="s">
        <v>660</v>
      </c>
      <c r="B325" s="62" t="s">
        <v>298</v>
      </c>
      <c r="C325" s="63">
        <v>0</v>
      </c>
      <c r="D325" s="63">
        <v>0</v>
      </c>
      <c r="E325" s="64">
        <f t="shared" si="26"/>
        <v>0</v>
      </c>
      <c r="F325" s="64">
        <f t="shared" si="25"/>
        <v>0</v>
      </c>
      <c r="G325" s="65">
        <f t="shared" si="27"/>
        <v>0</v>
      </c>
      <c r="H325" s="65">
        <f t="shared" si="28"/>
        <v>0</v>
      </c>
      <c r="I325" s="66" t="str">
        <f t="shared" si="29"/>
        <v/>
      </c>
    </row>
    <row r="326" spans="1:9" x14ac:dyDescent="0.25">
      <c r="A326" s="25" t="s">
        <v>661</v>
      </c>
      <c r="B326" s="62" t="s">
        <v>298</v>
      </c>
      <c r="C326" s="63">
        <v>0</v>
      </c>
      <c r="D326" s="63">
        <v>0</v>
      </c>
      <c r="E326" s="64">
        <f t="shared" si="26"/>
        <v>0</v>
      </c>
      <c r="F326" s="64">
        <f t="shared" si="25"/>
        <v>0</v>
      </c>
      <c r="G326" s="65">
        <f t="shared" si="27"/>
        <v>0</v>
      </c>
      <c r="H326" s="65">
        <f t="shared" si="28"/>
        <v>0</v>
      </c>
      <c r="I326" s="66" t="str">
        <f t="shared" si="29"/>
        <v/>
      </c>
    </row>
    <row r="327" spans="1:9" x14ac:dyDescent="0.25">
      <c r="A327" s="25" t="s">
        <v>358</v>
      </c>
      <c r="B327" s="62" t="s">
        <v>298</v>
      </c>
      <c r="C327" s="63">
        <v>0</v>
      </c>
      <c r="D327" s="63">
        <v>0</v>
      </c>
      <c r="E327" s="64">
        <f t="shared" si="26"/>
        <v>0</v>
      </c>
      <c r="F327" s="64">
        <f t="shared" si="25"/>
        <v>0</v>
      </c>
      <c r="G327" s="65">
        <f t="shared" si="27"/>
        <v>0</v>
      </c>
      <c r="H327" s="65">
        <f t="shared" si="28"/>
        <v>0</v>
      </c>
      <c r="I327" s="66" t="str">
        <f t="shared" si="29"/>
        <v/>
      </c>
    </row>
    <row r="328" spans="1:9" x14ac:dyDescent="0.25">
      <c r="A328" s="25" t="s">
        <v>662</v>
      </c>
      <c r="B328" s="62" t="s">
        <v>298</v>
      </c>
      <c r="C328" s="63">
        <v>0</v>
      </c>
      <c r="D328" s="63">
        <v>0</v>
      </c>
      <c r="E328" s="64">
        <f t="shared" si="26"/>
        <v>0</v>
      </c>
      <c r="F328" s="64">
        <f t="shared" si="25"/>
        <v>0</v>
      </c>
      <c r="G328" s="65">
        <f t="shared" si="27"/>
        <v>0</v>
      </c>
      <c r="H328" s="65">
        <f t="shared" si="28"/>
        <v>0</v>
      </c>
      <c r="I328" s="66" t="str">
        <f t="shared" si="29"/>
        <v/>
      </c>
    </row>
    <row r="329" spans="1:9" x14ac:dyDescent="0.25">
      <c r="A329" s="25" t="s">
        <v>663</v>
      </c>
      <c r="B329" s="62" t="s">
        <v>782</v>
      </c>
      <c r="C329" s="63">
        <f>VLOOKUP($A329,RAW!$U$2:$AC$460,3,FALSE)</f>
        <v>67146</v>
      </c>
      <c r="D329" s="63">
        <f>VLOOKUP($A329,RAW!$U$2:$AC$460,4,FALSE)</f>
        <v>128000</v>
      </c>
      <c r="E329" s="64">
        <f t="shared" si="26"/>
        <v>60854</v>
      </c>
      <c r="F329" s="64">
        <f t="shared" si="25"/>
        <v>18784.576753101312</v>
      </c>
      <c r="G329" s="65">
        <f t="shared" si="27"/>
        <v>42069.423246898688</v>
      </c>
      <c r="H329" s="65">
        <f t="shared" si="28"/>
        <v>42069.423246898688</v>
      </c>
      <c r="I329" s="66">
        <f t="shared" si="29"/>
        <v>0.62653655090249138</v>
      </c>
    </row>
    <row r="330" spans="1:9" x14ac:dyDescent="0.25">
      <c r="A330" s="25" t="s">
        <v>664</v>
      </c>
      <c r="B330" s="62" t="s">
        <v>298</v>
      </c>
      <c r="C330" s="63">
        <v>0</v>
      </c>
      <c r="D330" s="63">
        <v>0</v>
      </c>
      <c r="E330" s="64">
        <f t="shared" si="26"/>
        <v>0</v>
      </c>
      <c r="F330" s="64">
        <f t="shared" si="25"/>
        <v>0</v>
      </c>
      <c r="G330" s="65">
        <f t="shared" si="27"/>
        <v>0</v>
      </c>
      <c r="H330" s="65">
        <f t="shared" si="28"/>
        <v>0</v>
      </c>
      <c r="I330" s="66" t="str">
        <f t="shared" si="29"/>
        <v/>
      </c>
    </row>
    <row r="331" spans="1:9" x14ac:dyDescent="0.25">
      <c r="A331" s="25" t="s">
        <v>665</v>
      </c>
      <c r="B331" s="62" t="s">
        <v>298</v>
      </c>
      <c r="C331" s="63">
        <v>0</v>
      </c>
      <c r="D331" s="63">
        <v>0</v>
      </c>
      <c r="E331" s="64">
        <f t="shared" si="26"/>
        <v>0</v>
      </c>
      <c r="F331" s="64">
        <f t="shared" si="25"/>
        <v>0</v>
      </c>
      <c r="G331" s="65">
        <f t="shared" si="27"/>
        <v>0</v>
      </c>
      <c r="H331" s="65">
        <f t="shared" si="28"/>
        <v>0</v>
      </c>
      <c r="I331" s="66" t="str">
        <f t="shared" si="29"/>
        <v/>
      </c>
    </row>
    <row r="332" spans="1:9" x14ac:dyDescent="0.25">
      <c r="A332" s="25" t="s">
        <v>666</v>
      </c>
      <c r="B332" s="62" t="s">
        <v>298</v>
      </c>
      <c r="C332" s="63">
        <v>0</v>
      </c>
      <c r="D332" s="63">
        <v>0</v>
      </c>
      <c r="E332" s="64">
        <f t="shared" si="26"/>
        <v>0</v>
      </c>
      <c r="F332" s="64">
        <f t="shared" si="25"/>
        <v>0</v>
      </c>
      <c r="G332" s="65">
        <f t="shared" si="27"/>
        <v>0</v>
      </c>
      <c r="H332" s="65">
        <f t="shared" si="28"/>
        <v>0</v>
      </c>
      <c r="I332" s="66" t="str">
        <f t="shared" si="29"/>
        <v/>
      </c>
    </row>
    <row r="333" spans="1:9" x14ac:dyDescent="0.25">
      <c r="A333" s="25" t="s">
        <v>667</v>
      </c>
      <c r="B333" s="62" t="s">
        <v>299</v>
      </c>
      <c r="C333" s="63">
        <f>VLOOKUP($A333,RAW!$U$2:$AC$460,3,FALSE)</f>
        <v>91860</v>
      </c>
      <c r="D333" s="63">
        <f>VLOOKUP($A333,RAW!$U$2:$AC$460,4,FALSE)</f>
        <v>84900</v>
      </c>
      <c r="E333" s="64">
        <f t="shared" si="26"/>
        <v>-6960</v>
      </c>
      <c r="F333" s="64">
        <f t="shared" si="25"/>
        <v>25698.496120988391</v>
      </c>
      <c r="G333" s="65">
        <f t="shared" si="27"/>
        <v>-32658.496120988391</v>
      </c>
      <c r="H333" s="65">
        <f t="shared" si="28"/>
        <v>32658.496120988391</v>
      </c>
      <c r="I333" s="66">
        <f t="shared" si="29"/>
        <v>-0.35552466929009791</v>
      </c>
    </row>
    <row r="334" spans="1:9" x14ac:dyDescent="0.25">
      <c r="A334" s="25" t="s">
        <v>668</v>
      </c>
      <c r="B334" s="62" t="s">
        <v>298</v>
      </c>
      <c r="C334" s="63">
        <f>VLOOKUP($A334,RAW!$U$2:$AC$460,3,FALSE)</f>
        <v>73022</v>
      </c>
      <c r="D334" s="63">
        <f>VLOOKUP($A334,RAW!$U$2:$AC$460,4,FALSE)</f>
        <v>93600</v>
      </c>
      <c r="E334" s="64">
        <f t="shared" si="26"/>
        <v>20578</v>
      </c>
      <c r="F334" s="64">
        <f t="shared" si="25"/>
        <v>20428.430042965538</v>
      </c>
      <c r="G334" s="65">
        <f t="shared" si="27"/>
        <v>149.56995703446228</v>
      </c>
      <c r="H334" s="65">
        <f t="shared" si="28"/>
        <v>149.56995703446228</v>
      </c>
      <c r="I334" s="66">
        <f t="shared" si="29"/>
        <v>2.0482862292797001E-3</v>
      </c>
    </row>
    <row r="335" spans="1:9" x14ac:dyDescent="0.25">
      <c r="A335" s="25" t="s">
        <v>669</v>
      </c>
      <c r="B335" s="62" t="s">
        <v>298</v>
      </c>
      <c r="C335" s="63">
        <v>0</v>
      </c>
      <c r="D335" s="63">
        <v>0</v>
      </c>
      <c r="E335" s="64">
        <f t="shared" si="26"/>
        <v>0</v>
      </c>
      <c r="F335" s="64">
        <f t="shared" ref="F335:F398" si="30">+C335*E$463</f>
        <v>0</v>
      </c>
      <c r="G335" s="65">
        <f t="shared" si="27"/>
        <v>0</v>
      </c>
      <c r="H335" s="65">
        <f t="shared" si="28"/>
        <v>0</v>
      </c>
      <c r="I335" s="66" t="str">
        <f t="shared" si="29"/>
        <v/>
      </c>
    </row>
    <row r="336" spans="1:9" x14ac:dyDescent="0.25">
      <c r="A336" s="25" t="s">
        <v>670</v>
      </c>
      <c r="B336" s="62" t="s">
        <v>298</v>
      </c>
      <c r="C336" s="63">
        <v>0</v>
      </c>
      <c r="D336" s="63">
        <v>0</v>
      </c>
      <c r="E336" s="64">
        <f t="shared" si="26"/>
        <v>0</v>
      </c>
      <c r="F336" s="64">
        <f t="shared" si="30"/>
        <v>0</v>
      </c>
      <c r="G336" s="65">
        <f t="shared" si="27"/>
        <v>0</v>
      </c>
      <c r="H336" s="65">
        <f t="shared" si="28"/>
        <v>0</v>
      </c>
      <c r="I336" s="66" t="str">
        <f t="shared" si="29"/>
        <v/>
      </c>
    </row>
    <row r="337" spans="1:9" x14ac:dyDescent="0.25">
      <c r="A337" s="25" t="s">
        <v>671</v>
      </c>
      <c r="B337" s="62" t="s">
        <v>782</v>
      </c>
      <c r="C337" s="63">
        <f>VLOOKUP($A337,RAW!$U$2:$AC$460,3,FALSE)</f>
        <v>5478</v>
      </c>
      <c r="D337" s="63">
        <f>VLOOKUP($A337,RAW!$U$2:$AC$460,4,FALSE)</f>
        <v>8500</v>
      </c>
      <c r="E337" s="64">
        <f t="shared" si="26"/>
        <v>3022</v>
      </c>
      <c r="F337" s="64">
        <f t="shared" si="30"/>
        <v>1532.5099254384324</v>
      </c>
      <c r="G337" s="65">
        <f t="shared" si="27"/>
        <v>1489.4900745615676</v>
      </c>
      <c r="H337" s="65">
        <f t="shared" si="28"/>
        <v>1489.4900745615676</v>
      </c>
      <c r="I337" s="66">
        <f t="shared" si="29"/>
        <v>0.27190399316567498</v>
      </c>
    </row>
    <row r="338" spans="1:9" x14ac:dyDescent="0.25">
      <c r="A338" s="25" t="s">
        <v>672</v>
      </c>
      <c r="B338" s="62" t="s">
        <v>298</v>
      </c>
      <c r="C338" s="63">
        <v>0</v>
      </c>
      <c r="D338" s="63">
        <v>0</v>
      </c>
      <c r="E338" s="64">
        <f t="shared" si="26"/>
        <v>0</v>
      </c>
      <c r="F338" s="64">
        <f t="shared" si="30"/>
        <v>0</v>
      </c>
      <c r="G338" s="65">
        <f t="shared" si="27"/>
        <v>0</v>
      </c>
      <c r="H338" s="65">
        <f t="shared" si="28"/>
        <v>0</v>
      </c>
      <c r="I338" s="66" t="str">
        <f t="shared" si="29"/>
        <v/>
      </c>
    </row>
    <row r="339" spans="1:9" x14ac:dyDescent="0.25">
      <c r="A339" s="25" t="s">
        <v>673</v>
      </c>
      <c r="B339" s="62" t="s">
        <v>298</v>
      </c>
      <c r="C339" s="63">
        <v>0</v>
      </c>
      <c r="D339" s="63">
        <v>0</v>
      </c>
      <c r="E339" s="64">
        <f t="shared" si="26"/>
        <v>0</v>
      </c>
      <c r="F339" s="64">
        <f t="shared" si="30"/>
        <v>0</v>
      </c>
      <c r="G339" s="65">
        <f t="shared" si="27"/>
        <v>0</v>
      </c>
      <c r="H339" s="65">
        <f t="shared" si="28"/>
        <v>0</v>
      </c>
      <c r="I339" s="66" t="str">
        <f t="shared" si="29"/>
        <v/>
      </c>
    </row>
    <row r="340" spans="1:9" x14ac:dyDescent="0.25">
      <c r="A340" s="25" t="s">
        <v>674</v>
      </c>
      <c r="B340" s="62" t="s">
        <v>298</v>
      </c>
      <c r="C340" s="63">
        <v>0</v>
      </c>
      <c r="D340" s="63">
        <v>0</v>
      </c>
      <c r="E340" s="64">
        <f t="shared" si="26"/>
        <v>0</v>
      </c>
      <c r="F340" s="64">
        <f t="shared" si="30"/>
        <v>0</v>
      </c>
      <c r="G340" s="65">
        <f t="shared" si="27"/>
        <v>0</v>
      </c>
      <c r="H340" s="65">
        <f t="shared" si="28"/>
        <v>0</v>
      </c>
      <c r="I340" s="66" t="str">
        <f t="shared" si="29"/>
        <v/>
      </c>
    </row>
    <row r="341" spans="1:9" x14ac:dyDescent="0.25">
      <c r="A341" s="25" t="s">
        <v>675</v>
      </c>
      <c r="B341" s="62" t="s">
        <v>298</v>
      </c>
      <c r="C341" s="63">
        <v>0</v>
      </c>
      <c r="D341" s="63">
        <v>0</v>
      </c>
      <c r="E341" s="64">
        <f t="shared" si="26"/>
        <v>0</v>
      </c>
      <c r="F341" s="64">
        <f t="shared" si="30"/>
        <v>0</v>
      </c>
      <c r="G341" s="65">
        <f t="shared" si="27"/>
        <v>0</v>
      </c>
      <c r="H341" s="65">
        <f t="shared" si="28"/>
        <v>0</v>
      </c>
      <c r="I341" s="66" t="str">
        <f t="shared" si="29"/>
        <v/>
      </c>
    </row>
    <row r="342" spans="1:9" x14ac:dyDescent="0.25">
      <c r="A342" s="25" t="s">
        <v>676</v>
      </c>
      <c r="B342" s="62" t="s">
        <v>298</v>
      </c>
      <c r="C342" s="63">
        <v>0</v>
      </c>
      <c r="D342" s="63">
        <v>0</v>
      </c>
      <c r="E342" s="64">
        <f t="shared" si="26"/>
        <v>0</v>
      </c>
      <c r="F342" s="64">
        <f t="shared" si="30"/>
        <v>0</v>
      </c>
      <c r="G342" s="65">
        <f t="shared" si="27"/>
        <v>0</v>
      </c>
      <c r="H342" s="65">
        <f t="shared" si="28"/>
        <v>0</v>
      </c>
      <c r="I342" s="66" t="str">
        <f t="shared" si="29"/>
        <v/>
      </c>
    </row>
    <row r="343" spans="1:9" x14ac:dyDescent="0.25">
      <c r="A343" s="25" t="s">
        <v>677</v>
      </c>
      <c r="B343" s="62" t="s">
        <v>298</v>
      </c>
      <c r="C343" s="63">
        <f>VLOOKUP($A343,RAW!$U$2:$AC$460,3,FALSE)</f>
        <v>1408173</v>
      </c>
      <c r="D343" s="63">
        <f>VLOOKUP($A343,RAW!$U$2:$AC$460,4,FALSE)</f>
        <v>1351600</v>
      </c>
      <c r="E343" s="64">
        <f t="shared" si="26"/>
        <v>-56573</v>
      </c>
      <c r="F343" s="64">
        <f t="shared" si="30"/>
        <v>393946.53144111246</v>
      </c>
      <c r="G343" s="65">
        <f t="shared" si="27"/>
        <v>-450519.53144111246</v>
      </c>
      <c r="H343" s="65">
        <f t="shared" si="28"/>
        <v>450519.53144111246</v>
      </c>
      <c r="I343" s="66">
        <f t="shared" si="29"/>
        <v>-0.31993194830543725</v>
      </c>
    </row>
    <row r="344" spans="1:9" x14ac:dyDescent="0.25">
      <c r="A344" s="25" t="s">
        <v>678</v>
      </c>
      <c r="B344" s="62" t="s">
        <v>298</v>
      </c>
      <c r="C344" s="63">
        <f>VLOOKUP($A344,RAW!$U$2:$AC$460,3,FALSE)</f>
        <v>1328959</v>
      </c>
      <c r="D344" s="63">
        <f>VLOOKUP($A344,RAW!$U$2:$AC$460,4,FALSE)</f>
        <v>1807900</v>
      </c>
      <c r="E344" s="64">
        <f t="shared" si="26"/>
        <v>478941</v>
      </c>
      <c r="F344" s="64">
        <f t="shared" si="30"/>
        <v>371785.84483401495</v>
      </c>
      <c r="G344" s="65">
        <f t="shared" si="27"/>
        <v>107155.15516598505</v>
      </c>
      <c r="H344" s="65">
        <f t="shared" si="28"/>
        <v>107155.15516598505</v>
      </c>
      <c r="I344" s="66">
        <f t="shared" si="29"/>
        <v>8.0630896187154799E-2</v>
      </c>
    </row>
    <row r="345" spans="1:9" x14ac:dyDescent="0.25">
      <c r="A345" s="25" t="s">
        <v>679</v>
      </c>
      <c r="B345" s="62" t="s">
        <v>298</v>
      </c>
      <c r="C345" s="63">
        <v>0</v>
      </c>
      <c r="D345" s="63">
        <v>0</v>
      </c>
      <c r="E345" s="64">
        <f t="shared" si="26"/>
        <v>0</v>
      </c>
      <c r="F345" s="64">
        <f t="shared" si="30"/>
        <v>0</v>
      </c>
      <c r="G345" s="65">
        <f t="shared" si="27"/>
        <v>0</v>
      </c>
      <c r="H345" s="65">
        <f t="shared" si="28"/>
        <v>0</v>
      </c>
      <c r="I345" s="66" t="str">
        <f t="shared" si="29"/>
        <v/>
      </c>
    </row>
    <row r="346" spans="1:9" x14ac:dyDescent="0.25">
      <c r="A346" s="25" t="s">
        <v>680</v>
      </c>
      <c r="B346" s="62" t="s">
        <v>298</v>
      </c>
      <c r="C346" s="63">
        <v>0</v>
      </c>
      <c r="D346" s="63">
        <v>0</v>
      </c>
      <c r="E346" s="64">
        <f t="shared" si="26"/>
        <v>0</v>
      </c>
      <c r="F346" s="64">
        <f t="shared" si="30"/>
        <v>0</v>
      </c>
      <c r="G346" s="65">
        <f t="shared" si="27"/>
        <v>0</v>
      </c>
      <c r="H346" s="65">
        <f t="shared" si="28"/>
        <v>0</v>
      </c>
      <c r="I346" s="66" t="str">
        <f t="shared" si="29"/>
        <v/>
      </c>
    </row>
    <row r="347" spans="1:9" x14ac:dyDescent="0.25">
      <c r="A347" s="25" t="s">
        <v>681</v>
      </c>
      <c r="B347" s="62" t="s">
        <v>298</v>
      </c>
      <c r="C347" s="63">
        <v>0</v>
      </c>
      <c r="D347" s="63">
        <v>0</v>
      </c>
      <c r="E347" s="64">
        <f t="shared" si="26"/>
        <v>0</v>
      </c>
      <c r="F347" s="64">
        <f t="shared" si="30"/>
        <v>0</v>
      </c>
      <c r="G347" s="65">
        <f t="shared" si="27"/>
        <v>0</v>
      </c>
      <c r="H347" s="65">
        <f t="shared" si="28"/>
        <v>0</v>
      </c>
      <c r="I347" s="66" t="str">
        <f t="shared" si="29"/>
        <v/>
      </c>
    </row>
    <row r="348" spans="1:9" x14ac:dyDescent="0.25">
      <c r="A348" s="25" t="s">
        <v>682</v>
      </c>
      <c r="B348" s="62" t="s">
        <v>298</v>
      </c>
      <c r="C348" s="63">
        <v>0</v>
      </c>
      <c r="D348" s="63">
        <v>0</v>
      </c>
      <c r="E348" s="64">
        <f t="shared" si="26"/>
        <v>0</v>
      </c>
      <c r="F348" s="64">
        <f t="shared" si="30"/>
        <v>0</v>
      </c>
      <c r="G348" s="65">
        <f t="shared" si="27"/>
        <v>0</v>
      </c>
      <c r="H348" s="65">
        <f t="shared" si="28"/>
        <v>0</v>
      </c>
      <c r="I348" s="66" t="str">
        <f t="shared" si="29"/>
        <v/>
      </c>
    </row>
    <row r="349" spans="1:9" x14ac:dyDescent="0.25">
      <c r="A349" s="25" t="s">
        <v>683</v>
      </c>
      <c r="B349" s="62" t="s">
        <v>298</v>
      </c>
      <c r="C349" s="63">
        <f>VLOOKUP($A349,RAW!$U$2:$AC$460,3,FALSE)</f>
        <v>951443</v>
      </c>
      <c r="D349" s="63">
        <f>VLOOKUP($A349,RAW!$U$2:$AC$460,4,FALSE)</f>
        <v>1431100</v>
      </c>
      <c r="E349" s="64">
        <f t="shared" si="26"/>
        <v>479657</v>
      </c>
      <c r="F349" s="64">
        <f t="shared" si="30"/>
        <v>266173.02683258825</v>
      </c>
      <c r="G349" s="65">
        <f t="shared" si="27"/>
        <v>213483.97316741175</v>
      </c>
      <c r="H349" s="65">
        <f t="shared" si="28"/>
        <v>213483.97316741175</v>
      </c>
      <c r="I349" s="66">
        <f t="shared" si="29"/>
        <v>0.22437915163326835</v>
      </c>
    </row>
    <row r="350" spans="1:9" x14ac:dyDescent="0.25">
      <c r="A350" s="25" t="s">
        <v>684</v>
      </c>
      <c r="B350" s="62" t="s">
        <v>298</v>
      </c>
      <c r="C350" s="63">
        <f>VLOOKUP($A350,RAW!$U$2:$AC$460,3,FALSE)</f>
        <v>137694</v>
      </c>
      <c r="D350" s="63">
        <f>VLOOKUP($A350,RAW!$U$2:$AC$460,4,FALSE)</f>
        <v>147300</v>
      </c>
      <c r="E350" s="64">
        <f t="shared" si="26"/>
        <v>9606</v>
      </c>
      <c r="F350" s="64">
        <f t="shared" si="30"/>
        <v>38520.887490565816</v>
      </c>
      <c r="G350" s="65">
        <f t="shared" si="27"/>
        <v>-28914.887490565816</v>
      </c>
      <c r="H350" s="65">
        <f t="shared" si="28"/>
        <v>28914.887490565816</v>
      </c>
      <c r="I350" s="66">
        <f t="shared" si="29"/>
        <v>-0.20999380866679607</v>
      </c>
    </row>
    <row r="351" spans="1:9" x14ac:dyDescent="0.25">
      <c r="A351" s="25" t="s">
        <v>685</v>
      </c>
      <c r="B351" s="62" t="s">
        <v>298</v>
      </c>
      <c r="C351" s="63">
        <f>VLOOKUP($A351,RAW!$U$2:$AC$460,3,FALSE)</f>
        <v>209852</v>
      </c>
      <c r="D351" s="63">
        <f>VLOOKUP($A351,RAW!$U$2:$AC$460,4,FALSE)</f>
        <v>335500</v>
      </c>
      <c r="E351" s="64">
        <f t="shared" si="26"/>
        <v>125648</v>
      </c>
      <c r="F351" s="64">
        <f t="shared" si="30"/>
        <v>58707.607315280387</v>
      </c>
      <c r="G351" s="65">
        <f t="shared" si="27"/>
        <v>66940.392684719613</v>
      </c>
      <c r="H351" s="65">
        <f t="shared" si="28"/>
        <v>66940.392684719613</v>
      </c>
      <c r="I351" s="66">
        <f t="shared" si="29"/>
        <v>0.31898858569239091</v>
      </c>
    </row>
    <row r="352" spans="1:9" x14ac:dyDescent="0.25">
      <c r="A352" s="25" t="s">
        <v>686</v>
      </c>
      <c r="B352" s="62" t="s">
        <v>298</v>
      </c>
      <c r="C352" s="63">
        <v>0</v>
      </c>
      <c r="D352" s="63">
        <v>0</v>
      </c>
      <c r="E352" s="64">
        <f t="shared" si="26"/>
        <v>0</v>
      </c>
      <c r="F352" s="64">
        <f t="shared" si="30"/>
        <v>0</v>
      </c>
      <c r="G352" s="65">
        <f t="shared" si="27"/>
        <v>0</v>
      </c>
      <c r="H352" s="65">
        <f t="shared" si="28"/>
        <v>0</v>
      </c>
      <c r="I352" s="66" t="str">
        <f t="shared" si="29"/>
        <v/>
      </c>
    </row>
    <row r="353" spans="1:9" x14ac:dyDescent="0.25">
      <c r="A353" s="25" t="s">
        <v>687</v>
      </c>
      <c r="B353" s="62" t="s">
        <v>298</v>
      </c>
      <c r="C353" s="63">
        <v>0</v>
      </c>
      <c r="D353" s="63">
        <v>0</v>
      </c>
      <c r="E353" s="64">
        <f t="shared" si="26"/>
        <v>0</v>
      </c>
      <c r="F353" s="64">
        <f t="shared" si="30"/>
        <v>0</v>
      </c>
      <c r="G353" s="65">
        <f t="shared" si="27"/>
        <v>0</v>
      </c>
      <c r="H353" s="65">
        <f t="shared" si="28"/>
        <v>0</v>
      </c>
      <c r="I353" s="66" t="str">
        <f t="shared" si="29"/>
        <v/>
      </c>
    </row>
    <row r="354" spans="1:9" x14ac:dyDescent="0.25">
      <c r="A354" s="25" t="s">
        <v>688</v>
      </c>
      <c r="B354" s="62" t="s">
        <v>298</v>
      </c>
      <c r="C354" s="63">
        <v>0</v>
      </c>
      <c r="D354" s="63">
        <v>0</v>
      </c>
      <c r="E354" s="64">
        <f t="shared" si="26"/>
        <v>0</v>
      </c>
      <c r="F354" s="64">
        <f t="shared" si="30"/>
        <v>0</v>
      </c>
      <c r="G354" s="65">
        <f t="shared" si="27"/>
        <v>0</v>
      </c>
      <c r="H354" s="65">
        <f t="shared" si="28"/>
        <v>0</v>
      </c>
      <c r="I354" s="66" t="str">
        <f t="shared" si="29"/>
        <v/>
      </c>
    </row>
    <row r="355" spans="1:9" x14ac:dyDescent="0.25">
      <c r="A355" s="25" t="s">
        <v>689</v>
      </c>
      <c r="B355" s="62" t="s">
        <v>298</v>
      </c>
      <c r="C355" s="63">
        <v>0</v>
      </c>
      <c r="D355" s="63">
        <v>0</v>
      </c>
      <c r="E355" s="64">
        <f t="shared" si="26"/>
        <v>0</v>
      </c>
      <c r="F355" s="64">
        <f t="shared" si="30"/>
        <v>0</v>
      </c>
      <c r="G355" s="65">
        <f t="shared" si="27"/>
        <v>0</v>
      </c>
      <c r="H355" s="65">
        <f t="shared" si="28"/>
        <v>0</v>
      </c>
      <c r="I355" s="66" t="str">
        <f t="shared" si="29"/>
        <v/>
      </c>
    </row>
    <row r="356" spans="1:9" x14ac:dyDescent="0.25">
      <c r="A356" s="25" t="s">
        <v>690</v>
      </c>
      <c r="B356" s="62" t="s">
        <v>298</v>
      </c>
      <c r="C356" s="63">
        <v>0</v>
      </c>
      <c r="D356" s="63">
        <v>0</v>
      </c>
      <c r="E356" s="64">
        <f t="shared" si="26"/>
        <v>0</v>
      </c>
      <c r="F356" s="64">
        <f t="shared" si="30"/>
        <v>0</v>
      </c>
      <c r="G356" s="65">
        <f t="shared" si="27"/>
        <v>0</v>
      </c>
      <c r="H356" s="65">
        <f t="shared" si="28"/>
        <v>0</v>
      </c>
      <c r="I356" s="66" t="str">
        <f t="shared" si="29"/>
        <v/>
      </c>
    </row>
    <row r="357" spans="1:9" x14ac:dyDescent="0.25">
      <c r="A357" s="25" t="s">
        <v>691</v>
      </c>
      <c r="B357" s="62" t="s">
        <v>298</v>
      </c>
      <c r="C357" s="63">
        <v>0</v>
      </c>
      <c r="D357" s="63">
        <v>0</v>
      </c>
      <c r="E357" s="64">
        <f t="shared" si="26"/>
        <v>0</v>
      </c>
      <c r="F357" s="64">
        <f t="shared" si="30"/>
        <v>0</v>
      </c>
      <c r="G357" s="65">
        <f t="shared" si="27"/>
        <v>0</v>
      </c>
      <c r="H357" s="65">
        <f t="shared" si="28"/>
        <v>0</v>
      </c>
      <c r="I357" s="66" t="str">
        <f t="shared" si="29"/>
        <v/>
      </c>
    </row>
    <row r="358" spans="1:9" x14ac:dyDescent="0.25">
      <c r="A358" s="25" t="s">
        <v>692</v>
      </c>
      <c r="B358" s="62" t="s">
        <v>299</v>
      </c>
      <c r="C358" s="63">
        <f>VLOOKUP($A358,RAW!$U$2:$AC$460,3,FALSE)</f>
        <v>41934</v>
      </c>
      <c r="D358" s="63">
        <f>VLOOKUP($A358,RAW!$U$2:$AC$460,4,FALSE)</f>
        <v>20000</v>
      </c>
      <c r="E358" s="64">
        <f t="shared" si="26"/>
        <v>-21934</v>
      </c>
      <c r="F358" s="64">
        <f t="shared" si="30"/>
        <v>11731.338301083466</v>
      </c>
      <c r="G358" s="65">
        <f t="shared" si="27"/>
        <v>-33665.338301083466</v>
      </c>
      <c r="H358" s="65">
        <f t="shared" si="28"/>
        <v>33665.338301083466</v>
      </c>
      <c r="I358" s="66">
        <f t="shared" si="29"/>
        <v>-0.80281724378984753</v>
      </c>
    </row>
    <row r="359" spans="1:9" x14ac:dyDescent="0.25">
      <c r="A359" s="25" t="s">
        <v>693</v>
      </c>
      <c r="B359" s="62" t="s">
        <v>298</v>
      </c>
      <c r="C359" s="63">
        <f>VLOOKUP($A359,RAW!$U$2:$AC$460,3,FALSE)</f>
        <v>34475</v>
      </c>
      <c r="D359" s="63">
        <f>VLOOKUP($A359,RAW!$U$2:$AC$460,4,FALSE)</f>
        <v>24100</v>
      </c>
      <c r="E359" s="64">
        <f t="shared" si="26"/>
        <v>-10375</v>
      </c>
      <c r="F359" s="64">
        <f t="shared" si="30"/>
        <v>9644.6293682895157</v>
      </c>
      <c r="G359" s="65">
        <f t="shared" si="27"/>
        <v>-20019.629368289516</v>
      </c>
      <c r="H359" s="65">
        <f t="shared" si="28"/>
        <v>20019.629368289516</v>
      </c>
      <c r="I359" s="66">
        <f t="shared" si="29"/>
        <v>-0.58069990915995695</v>
      </c>
    </row>
    <row r="360" spans="1:9" x14ac:dyDescent="0.25">
      <c r="A360" s="25" t="s">
        <v>694</v>
      </c>
      <c r="B360" s="62" t="s">
        <v>298</v>
      </c>
      <c r="C360" s="63">
        <v>0</v>
      </c>
      <c r="D360" s="63">
        <v>0</v>
      </c>
      <c r="E360" s="64">
        <f t="shared" si="26"/>
        <v>0</v>
      </c>
      <c r="F360" s="64">
        <f t="shared" si="30"/>
        <v>0</v>
      </c>
      <c r="G360" s="65">
        <f t="shared" si="27"/>
        <v>0</v>
      </c>
      <c r="H360" s="65">
        <f t="shared" si="28"/>
        <v>0</v>
      </c>
      <c r="I360" s="66" t="str">
        <f t="shared" si="29"/>
        <v/>
      </c>
    </row>
    <row r="361" spans="1:9" x14ac:dyDescent="0.25">
      <c r="A361" s="25" t="s">
        <v>695</v>
      </c>
      <c r="B361" s="62" t="s">
        <v>298</v>
      </c>
      <c r="C361" s="63">
        <v>0</v>
      </c>
      <c r="D361" s="63">
        <v>0</v>
      </c>
      <c r="E361" s="64">
        <f t="shared" si="26"/>
        <v>0</v>
      </c>
      <c r="F361" s="64">
        <f t="shared" si="30"/>
        <v>0</v>
      </c>
      <c r="G361" s="65">
        <f t="shared" si="27"/>
        <v>0</v>
      </c>
      <c r="H361" s="65">
        <f t="shared" si="28"/>
        <v>0</v>
      </c>
      <c r="I361" s="66" t="str">
        <f t="shared" si="29"/>
        <v/>
      </c>
    </row>
    <row r="362" spans="1:9" x14ac:dyDescent="0.25">
      <c r="A362" s="25" t="s">
        <v>359</v>
      </c>
      <c r="B362" s="62" t="s">
        <v>298</v>
      </c>
      <c r="C362" s="63">
        <f>VLOOKUP($A362,RAW!$U$2:$AC$460,3,FALSE)</f>
        <v>537968</v>
      </c>
      <c r="D362" s="63">
        <f>VLOOKUP($A362,RAW!$U$2:$AC$460,4,FALSE)</f>
        <v>811700</v>
      </c>
      <c r="E362" s="64">
        <f t="shared" si="26"/>
        <v>273732</v>
      </c>
      <c r="F362" s="64">
        <f t="shared" si="30"/>
        <v>150500.41978245028</v>
      </c>
      <c r="G362" s="65">
        <f t="shared" si="27"/>
        <v>123231.58021754972</v>
      </c>
      <c r="H362" s="65">
        <f t="shared" si="28"/>
        <v>123231.58021754972</v>
      </c>
      <c r="I362" s="66">
        <f t="shared" si="29"/>
        <v>0.22906860671554763</v>
      </c>
    </row>
    <row r="363" spans="1:9" x14ac:dyDescent="0.25">
      <c r="A363" s="25" t="s">
        <v>696</v>
      </c>
      <c r="B363" s="62" t="s">
        <v>298</v>
      </c>
      <c r="C363" s="63">
        <f>VLOOKUP($A363,RAW!$U$2:$AC$460,3,FALSE)</f>
        <v>186203</v>
      </c>
      <c r="D363" s="63">
        <f>VLOOKUP($A363,RAW!$U$2:$AC$460,4,FALSE)</f>
        <v>319900</v>
      </c>
      <c r="E363" s="64">
        <f t="shared" si="26"/>
        <v>133697</v>
      </c>
      <c r="F363" s="64">
        <f t="shared" si="30"/>
        <v>52091.629362251268</v>
      </c>
      <c r="G363" s="65">
        <f t="shared" si="27"/>
        <v>81605.37063774874</v>
      </c>
      <c r="H363" s="65">
        <f t="shared" si="28"/>
        <v>81605.37063774874</v>
      </c>
      <c r="I363" s="66">
        <f t="shared" si="29"/>
        <v>0.43826023553728316</v>
      </c>
    </row>
    <row r="364" spans="1:9" x14ac:dyDescent="0.25">
      <c r="A364" s="25" t="s">
        <v>697</v>
      </c>
      <c r="B364" s="62" t="s">
        <v>298</v>
      </c>
      <c r="C364" s="67">
        <v>120000</v>
      </c>
      <c r="D364" s="63">
        <f>VLOOKUP($A364,RAW!$U$2:$AC$460,4,FALSE)</f>
        <v>344900</v>
      </c>
      <c r="E364" s="64">
        <f t="shared" si="26"/>
        <v>224900</v>
      </c>
      <c r="F364" s="64">
        <f t="shared" si="30"/>
        <v>33570.863645967853</v>
      </c>
      <c r="G364" s="65">
        <f t="shared" si="27"/>
        <v>191329.13635403215</v>
      </c>
      <c r="H364" s="65">
        <f t="shared" si="28"/>
        <v>191329.13635403215</v>
      </c>
      <c r="I364" s="66">
        <f t="shared" si="29"/>
        <v>1.5944094696169346</v>
      </c>
    </row>
    <row r="365" spans="1:9" x14ac:dyDescent="0.25">
      <c r="A365" s="25" t="s">
        <v>698</v>
      </c>
      <c r="B365" s="62" t="s">
        <v>299</v>
      </c>
      <c r="C365" s="63">
        <f>VLOOKUP($A365,RAW!$U$2:$AC$460,3,FALSE)</f>
        <v>598347</v>
      </c>
      <c r="D365" s="63">
        <f>VLOOKUP($A365,RAW!$U$2:$AC$460,4,FALSE)</f>
        <v>441400</v>
      </c>
      <c r="E365" s="64">
        <f t="shared" si="26"/>
        <v>-156947</v>
      </c>
      <c r="F365" s="64">
        <f t="shared" si="30"/>
        <v>167391.87958311607</v>
      </c>
      <c r="G365" s="65">
        <f t="shared" si="27"/>
        <v>-324338.87958311604</v>
      </c>
      <c r="H365" s="65">
        <f t="shared" si="28"/>
        <v>324338.87958311604</v>
      </c>
      <c r="I365" s="66">
        <f t="shared" si="29"/>
        <v>-0.54205816956233766</v>
      </c>
    </row>
    <row r="366" spans="1:9" x14ac:dyDescent="0.25">
      <c r="A366" s="25" t="s">
        <v>699</v>
      </c>
      <c r="B366" s="62" t="s">
        <v>298</v>
      </c>
      <c r="C366" s="63">
        <v>0</v>
      </c>
      <c r="D366" s="63">
        <v>0</v>
      </c>
      <c r="E366" s="64">
        <f t="shared" si="26"/>
        <v>0</v>
      </c>
      <c r="F366" s="64">
        <f t="shared" si="30"/>
        <v>0</v>
      </c>
      <c r="G366" s="65">
        <f t="shared" si="27"/>
        <v>0</v>
      </c>
      <c r="H366" s="65">
        <f t="shared" si="28"/>
        <v>0</v>
      </c>
      <c r="I366" s="66" t="str">
        <f t="shared" si="29"/>
        <v/>
      </c>
    </row>
    <row r="367" spans="1:9" x14ac:dyDescent="0.25">
      <c r="A367" s="25" t="s">
        <v>700</v>
      </c>
      <c r="B367" s="62" t="s">
        <v>299</v>
      </c>
      <c r="C367" s="63">
        <f>VLOOKUP($A367,RAW!$U$2:$AC$460,3,FALSE)</f>
        <v>48707</v>
      </c>
      <c r="D367" s="63">
        <f>VLOOKUP($A367,RAW!$U$2:$AC$460,4,FALSE)</f>
        <v>47000</v>
      </c>
      <c r="E367" s="64">
        <f t="shared" si="26"/>
        <v>-1707</v>
      </c>
      <c r="F367" s="64">
        <f t="shared" si="30"/>
        <v>13626.133796701302</v>
      </c>
      <c r="G367" s="65">
        <f t="shared" si="27"/>
        <v>-15333.133796701302</v>
      </c>
      <c r="H367" s="65">
        <f t="shared" si="28"/>
        <v>15333.133796701302</v>
      </c>
      <c r="I367" s="66">
        <f t="shared" si="29"/>
        <v>-0.31480349429653443</v>
      </c>
    </row>
    <row r="368" spans="1:9" x14ac:dyDescent="0.25">
      <c r="A368" s="25" t="s">
        <v>360</v>
      </c>
      <c r="B368" s="62" t="s">
        <v>298</v>
      </c>
      <c r="C368" s="63">
        <v>0</v>
      </c>
      <c r="D368" s="63">
        <v>0</v>
      </c>
      <c r="E368" s="64">
        <f t="shared" si="26"/>
        <v>0</v>
      </c>
      <c r="F368" s="64">
        <f t="shared" si="30"/>
        <v>0</v>
      </c>
      <c r="G368" s="65">
        <f t="shared" si="27"/>
        <v>0</v>
      </c>
      <c r="H368" s="65">
        <f t="shared" si="28"/>
        <v>0</v>
      </c>
      <c r="I368" s="66" t="str">
        <f t="shared" si="29"/>
        <v/>
      </c>
    </row>
    <row r="369" spans="1:9" x14ac:dyDescent="0.25">
      <c r="A369" s="25" t="s">
        <v>701</v>
      </c>
      <c r="B369" s="62" t="s">
        <v>299</v>
      </c>
      <c r="C369" s="63">
        <f>VLOOKUP($A369,RAW!$U$2:$AC$460,3,FALSE)</f>
        <v>64955</v>
      </c>
      <c r="D369" s="63">
        <f>VLOOKUP($A369,RAW!$U$2:$AC$460,4,FALSE)</f>
        <v>65600</v>
      </c>
      <c r="E369" s="64">
        <f t="shared" si="26"/>
        <v>645</v>
      </c>
      <c r="F369" s="64">
        <f t="shared" si="30"/>
        <v>18171.628734365349</v>
      </c>
      <c r="G369" s="65">
        <f t="shared" si="27"/>
        <v>-17526.628734365349</v>
      </c>
      <c r="H369" s="65">
        <f t="shared" si="28"/>
        <v>17526.628734365349</v>
      </c>
      <c r="I369" s="66">
        <f t="shared" si="29"/>
        <v>-0.26982724554484411</v>
      </c>
    </row>
    <row r="370" spans="1:9" x14ac:dyDescent="0.25">
      <c r="A370" s="25" t="s">
        <v>702</v>
      </c>
      <c r="B370" s="62" t="s">
        <v>298</v>
      </c>
      <c r="C370" s="63">
        <f>VLOOKUP($A370,RAW!$U$2:$AC$460,3,FALSE)</f>
        <v>208005</v>
      </c>
      <c r="D370" s="63">
        <f>VLOOKUP($A370,RAW!$U$2:$AC$460,4,FALSE)</f>
        <v>228000</v>
      </c>
      <c r="E370" s="64">
        <f t="shared" si="26"/>
        <v>19995</v>
      </c>
      <c r="F370" s="64">
        <f t="shared" si="30"/>
        <v>58190.895772329532</v>
      </c>
      <c r="G370" s="65">
        <f t="shared" si="27"/>
        <v>-38195.895772329532</v>
      </c>
      <c r="H370" s="65">
        <f t="shared" si="28"/>
        <v>38195.895772329532</v>
      </c>
      <c r="I370" s="66">
        <f t="shared" si="29"/>
        <v>-0.18362970011456231</v>
      </c>
    </row>
    <row r="371" spans="1:9" x14ac:dyDescent="0.25">
      <c r="A371" s="25" t="s">
        <v>703</v>
      </c>
      <c r="B371" s="62" t="s">
        <v>298</v>
      </c>
      <c r="C371" s="63">
        <f>VLOOKUP($A371,RAW!$U$2:$AC$460,3,FALSE)</f>
        <v>428375</v>
      </c>
      <c r="D371" s="63">
        <f>VLOOKUP($A371,RAW!$U$2:$AC$460,4,FALSE)</f>
        <v>692600</v>
      </c>
      <c r="E371" s="64">
        <f t="shared" si="26"/>
        <v>264225</v>
      </c>
      <c r="F371" s="64">
        <f t="shared" si="30"/>
        <v>119840.989286179</v>
      </c>
      <c r="G371" s="65">
        <f t="shared" si="27"/>
        <v>144384.01071382099</v>
      </c>
      <c r="H371" s="65">
        <f t="shared" si="28"/>
        <v>144384.01071382099</v>
      </c>
      <c r="I371" s="66">
        <f t="shared" si="29"/>
        <v>0.33705050648105278</v>
      </c>
    </row>
    <row r="372" spans="1:9" x14ac:dyDescent="0.25">
      <c r="A372" s="25" t="s">
        <v>704</v>
      </c>
      <c r="B372" s="62" t="s">
        <v>298</v>
      </c>
      <c r="C372" s="63">
        <f>VLOOKUP($A372,RAW!$U$2:$AC$460,3,FALSE)</f>
        <v>22317</v>
      </c>
      <c r="D372" s="63">
        <f>VLOOKUP($A372,RAW!$U$2:$AC$460,4,FALSE)</f>
        <v>32300</v>
      </c>
      <c r="E372" s="64">
        <f t="shared" si="26"/>
        <v>9983</v>
      </c>
      <c r="F372" s="64">
        <f t="shared" si="30"/>
        <v>6243.3413665588714</v>
      </c>
      <c r="G372" s="65">
        <f t="shared" si="27"/>
        <v>3739.6586334411286</v>
      </c>
      <c r="H372" s="65">
        <f t="shared" si="28"/>
        <v>3739.6586334411286</v>
      </c>
      <c r="I372" s="66">
        <f t="shared" si="29"/>
        <v>0.16756995265676966</v>
      </c>
    </row>
    <row r="373" spans="1:9" x14ac:dyDescent="0.25">
      <c r="A373" s="25" t="s">
        <v>361</v>
      </c>
      <c r="B373" s="62" t="s">
        <v>298</v>
      </c>
      <c r="C373" s="63">
        <v>0</v>
      </c>
      <c r="D373" s="63">
        <v>0</v>
      </c>
      <c r="E373" s="64">
        <f t="shared" si="26"/>
        <v>0</v>
      </c>
      <c r="F373" s="64">
        <f t="shared" si="30"/>
        <v>0</v>
      </c>
      <c r="G373" s="65">
        <f t="shared" si="27"/>
        <v>0</v>
      </c>
      <c r="H373" s="65">
        <f t="shared" si="28"/>
        <v>0</v>
      </c>
      <c r="I373" s="66" t="str">
        <f t="shared" si="29"/>
        <v/>
      </c>
    </row>
    <row r="374" spans="1:9" x14ac:dyDescent="0.25">
      <c r="A374" s="25" t="s">
        <v>705</v>
      </c>
      <c r="B374" s="62" t="s">
        <v>298</v>
      </c>
      <c r="C374" s="63">
        <v>0</v>
      </c>
      <c r="D374" s="63">
        <v>0</v>
      </c>
      <c r="E374" s="64">
        <f t="shared" si="26"/>
        <v>0</v>
      </c>
      <c r="F374" s="64">
        <f t="shared" si="30"/>
        <v>0</v>
      </c>
      <c r="G374" s="65">
        <f t="shared" si="27"/>
        <v>0</v>
      </c>
      <c r="H374" s="65">
        <f t="shared" si="28"/>
        <v>0</v>
      </c>
      <c r="I374" s="66" t="str">
        <f t="shared" si="29"/>
        <v/>
      </c>
    </row>
    <row r="375" spans="1:9" x14ac:dyDescent="0.25">
      <c r="A375" s="25" t="s">
        <v>706</v>
      </c>
      <c r="B375" s="62" t="s">
        <v>298</v>
      </c>
      <c r="C375" s="63">
        <v>0</v>
      </c>
      <c r="D375" s="63">
        <v>0</v>
      </c>
      <c r="E375" s="64">
        <f t="shared" si="26"/>
        <v>0</v>
      </c>
      <c r="F375" s="64">
        <f t="shared" si="30"/>
        <v>0</v>
      </c>
      <c r="G375" s="65">
        <f t="shared" si="27"/>
        <v>0</v>
      </c>
      <c r="H375" s="65">
        <f t="shared" si="28"/>
        <v>0</v>
      </c>
      <c r="I375" s="66" t="str">
        <f t="shared" si="29"/>
        <v/>
      </c>
    </row>
    <row r="376" spans="1:9" x14ac:dyDescent="0.25">
      <c r="A376" s="25" t="s">
        <v>707</v>
      </c>
      <c r="B376" s="62" t="s">
        <v>298</v>
      </c>
      <c r="C376" s="63">
        <v>0</v>
      </c>
      <c r="D376" s="63">
        <v>0</v>
      </c>
      <c r="E376" s="64">
        <f t="shared" si="26"/>
        <v>0</v>
      </c>
      <c r="F376" s="64">
        <f t="shared" si="30"/>
        <v>0</v>
      </c>
      <c r="G376" s="65">
        <f t="shared" si="27"/>
        <v>0</v>
      </c>
      <c r="H376" s="65">
        <f t="shared" si="28"/>
        <v>0</v>
      </c>
      <c r="I376" s="66" t="str">
        <f t="shared" si="29"/>
        <v/>
      </c>
    </row>
    <row r="377" spans="1:9" x14ac:dyDescent="0.25">
      <c r="A377" s="25" t="s">
        <v>708</v>
      </c>
      <c r="B377" s="62" t="s">
        <v>298</v>
      </c>
      <c r="C377" s="63">
        <f>VLOOKUP($A377,RAW!$U$2:$AC$460,3,FALSE)</f>
        <v>136198</v>
      </c>
      <c r="D377" s="63">
        <f>VLOOKUP($A377,RAW!$U$2:$AC$460,4,FALSE)</f>
        <v>245300</v>
      </c>
      <c r="E377" s="64">
        <f t="shared" si="26"/>
        <v>109102</v>
      </c>
      <c r="F377" s="64">
        <f t="shared" si="30"/>
        <v>38102.370723779415</v>
      </c>
      <c r="G377" s="65">
        <f t="shared" si="27"/>
        <v>70999.629276220585</v>
      </c>
      <c r="H377" s="65">
        <f t="shared" si="28"/>
        <v>70999.629276220585</v>
      </c>
      <c r="I377" s="66">
        <f t="shared" si="29"/>
        <v>0.52129715029751234</v>
      </c>
    </row>
    <row r="378" spans="1:9" x14ac:dyDescent="0.25">
      <c r="A378" s="25" t="s">
        <v>709</v>
      </c>
      <c r="B378" s="62" t="s">
        <v>299</v>
      </c>
      <c r="C378" s="63">
        <f>VLOOKUP($A378,RAW!$U$2:$AC$460,3,FALSE)</f>
        <v>206384</v>
      </c>
      <c r="D378" s="63">
        <f>VLOOKUP($A378,RAW!$U$2:$AC$460,4,FALSE)</f>
        <v>191400</v>
      </c>
      <c r="E378" s="64">
        <f t="shared" si="26"/>
        <v>-14984</v>
      </c>
      <c r="F378" s="64">
        <f t="shared" si="30"/>
        <v>57737.409355911914</v>
      </c>
      <c r="G378" s="65">
        <f t="shared" si="27"/>
        <v>-72721.409355911921</v>
      </c>
      <c r="H378" s="65">
        <f t="shared" si="28"/>
        <v>72721.409355911921</v>
      </c>
      <c r="I378" s="66">
        <f t="shared" si="29"/>
        <v>-0.35235972437743196</v>
      </c>
    </row>
    <row r="379" spans="1:9" x14ac:dyDescent="0.25">
      <c r="A379" s="25" t="s">
        <v>362</v>
      </c>
      <c r="B379" s="62" t="s">
        <v>298</v>
      </c>
      <c r="C379" s="63">
        <v>0</v>
      </c>
      <c r="D379" s="63">
        <v>0</v>
      </c>
      <c r="E379" s="64">
        <f t="shared" si="26"/>
        <v>0</v>
      </c>
      <c r="F379" s="64">
        <f t="shared" si="30"/>
        <v>0</v>
      </c>
      <c r="G379" s="65">
        <f t="shared" si="27"/>
        <v>0</v>
      </c>
      <c r="H379" s="65">
        <f t="shared" si="28"/>
        <v>0</v>
      </c>
      <c r="I379" s="66" t="str">
        <f t="shared" si="29"/>
        <v/>
      </c>
    </row>
    <row r="380" spans="1:9" x14ac:dyDescent="0.25">
      <c r="A380" s="25" t="s">
        <v>710</v>
      </c>
      <c r="B380" s="62" t="s">
        <v>298</v>
      </c>
      <c r="C380" s="63">
        <f>VLOOKUP($A380,RAW!$U$2:$AC$460,3,FALSE)</f>
        <v>698739</v>
      </c>
      <c r="D380" s="63">
        <f>VLOOKUP($A380,RAW!$U$2:$AC$460,4,FALSE)</f>
        <v>593300</v>
      </c>
      <c r="E380" s="64">
        <f t="shared" si="26"/>
        <v>-105439</v>
      </c>
      <c r="F380" s="64">
        <f t="shared" si="30"/>
        <v>195477.26410933278</v>
      </c>
      <c r="G380" s="65">
        <f t="shared" si="27"/>
        <v>-300916.26410933281</v>
      </c>
      <c r="H380" s="65">
        <f t="shared" si="28"/>
        <v>300916.26410933281</v>
      </c>
      <c r="I380" s="66">
        <f t="shared" si="29"/>
        <v>-0.43065617363469449</v>
      </c>
    </row>
    <row r="381" spans="1:9" x14ac:dyDescent="0.25">
      <c r="A381" s="25" t="s">
        <v>711</v>
      </c>
      <c r="B381" s="62" t="s">
        <v>298</v>
      </c>
      <c r="C381" s="63">
        <v>0</v>
      </c>
      <c r="D381" s="63">
        <v>0</v>
      </c>
      <c r="E381" s="64">
        <f t="shared" si="26"/>
        <v>0</v>
      </c>
      <c r="F381" s="64">
        <f t="shared" si="30"/>
        <v>0</v>
      </c>
      <c r="G381" s="65">
        <f t="shared" si="27"/>
        <v>0</v>
      </c>
      <c r="H381" s="65">
        <f t="shared" si="28"/>
        <v>0</v>
      </c>
      <c r="I381" s="66" t="str">
        <f t="shared" si="29"/>
        <v/>
      </c>
    </row>
    <row r="382" spans="1:9" x14ac:dyDescent="0.25">
      <c r="A382" s="25" t="s">
        <v>712</v>
      </c>
      <c r="B382" s="62" t="s">
        <v>298</v>
      </c>
      <c r="C382" s="63">
        <f>VLOOKUP($A382,RAW!$U$2:$AC$460,3,FALSE)</f>
        <v>957430</v>
      </c>
      <c r="D382" s="63">
        <f>VLOOKUP($A382,RAW!$U$2:$AC$460,4,FALSE)</f>
        <v>1420100</v>
      </c>
      <c r="E382" s="64">
        <f t="shared" si="26"/>
        <v>462670</v>
      </c>
      <c r="F382" s="64">
        <f t="shared" si="30"/>
        <v>267847.93317132501</v>
      </c>
      <c r="G382" s="65">
        <f t="shared" si="27"/>
        <v>194822.06682867499</v>
      </c>
      <c r="H382" s="65">
        <f t="shared" si="28"/>
        <v>194822.06682867499</v>
      </c>
      <c r="I382" s="66">
        <f t="shared" si="29"/>
        <v>0.20348439763604126</v>
      </c>
    </row>
    <row r="383" spans="1:9" x14ac:dyDescent="0.25">
      <c r="A383" s="25" t="s">
        <v>713</v>
      </c>
      <c r="B383" s="62" t="s">
        <v>298</v>
      </c>
      <c r="C383" s="63">
        <v>0</v>
      </c>
      <c r="D383" s="63">
        <v>0</v>
      </c>
      <c r="E383" s="64">
        <f t="shared" si="26"/>
        <v>0</v>
      </c>
      <c r="F383" s="64">
        <f t="shared" si="30"/>
        <v>0</v>
      </c>
      <c r="G383" s="65">
        <f t="shared" si="27"/>
        <v>0</v>
      </c>
      <c r="H383" s="65">
        <f t="shared" si="28"/>
        <v>0</v>
      </c>
      <c r="I383" s="66" t="str">
        <f t="shared" si="29"/>
        <v/>
      </c>
    </row>
    <row r="384" spans="1:9" x14ac:dyDescent="0.25">
      <c r="A384" s="25" t="s">
        <v>714</v>
      </c>
      <c r="B384" s="62" t="s">
        <v>298</v>
      </c>
      <c r="C384" s="63">
        <f>VLOOKUP($A384,RAW!$U$2:$AC$460,3,FALSE)</f>
        <v>42125</v>
      </c>
      <c r="D384" s="63">
        <f>VLOOKUP($A384,RAW!$U$2:$AC$460,4,FALSE)</f>
        <v>94700</v>
      </c>
      <c r="E384" s="64">
        <f t="shared" si="26"/>
        <v>52575</v>
      </c>
      <c r="F384" s="64">
        <f t="shared" si="30"/>
        <v>11784.771925719966</v>
      </c>
      <c r="G384" s="65">
        <f t="shared" si="27"/>
        <v>40790.228074280036</v>
      </c>
      <c r="H384" s="65">
        <f t="shared" si="28"/>
        <v>40790.228074280036</v>
      </c>
      <c r="I384" s="66">
        <f t="shared" si="29"/>
        <v>0.96831401956747865</v>
      </c>
    </row>
    <row r="385" spans="1:9" x14ac:dyDescent="0.25">
      <c r="A385" s="25" t="s">
        <v>715</v>
      </c>
      <c r="B385" s="62" t="s">
        <v>298</v>
      </c>
      <c r="C385" s="63">
        <f>VLOOKUP($A385,RAW!$U$2:$AC$460,3,FALSE)</f>
        <v>247272</v>
      </c>
      <c r="D385" s="63">
        <f>VLOOKUP($A385,RAW!$U$2:$AC$460,4,FALSE)</f>
        <v>265500</v>
      </c>
      <c r="E385" s="64">
        <f t="shared" si="26"/>
        <v>18228</v>
      </c>
      <c r="F385" s="64">
        <f t="shared" si="30"/>
        <v>69176.121628881359</v>
      </c>
      <c r="G385" s="65">
        <f t="shared" si="27"/>
        <v>-50948.121628881359</v>
      </c>
      <c r="H385" s="65">
        <f t="shared" si="28"/>
        <v>50948.121628881359</v>
      </c>
      <c r="I385" s="66">
        <f t="shared" si="29"/>
        <v>-0.20604080376622247</v>
      </c>
    </row>
    <row r="386" spans="1:9" x14ac:dyDescent="0.25">
      <c r="A386" s="25" t="s">
        <v>363</v>
      </c>
      <c r="B386" s="62" t="s">
        <v>298</v>
      </c>
      <c r="C386" s="63">
        <v>0</v>
      </c>
      <c r="D386" s="63">
        <v>0</v>
      </c>
      <c r="E386" s="64">
        <f t="shared" si="26"/>
        <v>0</v>
      </c>
      <c r="F386" s="64">
        <f t="shared" si="30"/>
        <v>0</v>
      </c>
      <c r="G386" s="65">
        <f t="shared" si="27"/>
        <v>0</v>
      </c>
      <c r="H386" s="65">
        <f t="shared" si="28"/>
        <v>0</v>
      </c>
      <c r="I386" s="66" t="str">
        <f t="shared" si="29"/>
        <v/>
      </c>
    </row>
    <row r="387" spans="1:9" x14ac:dyDescent="0.25">
      <c r="A387" s="25" t="s">
        <v>716</v>
      </c>
      <c r="B387" s="62" t="s">
        <v>298</v>
      </c>
      <c r="C387" s="63">
        <v>0</v>
      </c>
      <c r="D387" s="63">
        <v>0</v>
      </c>
      <c r="E387" s="64">
        <f t="shared" ref="E387:E450" si="31">D387-C387</f>
        <v>0</v>
      </c>
      <c r="F387" s="64">
        <f t="shared" si="30"/>
        <v>0</v>
      </c>
      <c r="G387" s="65">
        <f t="shared" ref="G387:G450" si="32">IF(C387=0,0,+E387-F387)</f>
        <v>0</v>
      </c>
      <c r="H387" s="65">
        <f t="shared" ref="H387:H450" si="33">ABS(G387)</f>
        <v>0</v>
      </c>
      <c r="I387" s="66" t="str">
        <f t="shared" ref="I387:I450" si="34">IFERROR(+G387/C387,"")</f>
        <v/>
      </c>
    </row>
    <row r="388" spans="1:9" x14ac:dyDescent="0.25">
      <c r="A388" s="25" t="s">
        <v>717</v>
      </c>
      <c r="B388" s="62" t="s">
        <v>299</v>
      </c>
      <c r="C388" s="63">
        <f>VLOOKUP($A388,RAW!$U$2:$AC$460,3,FALSE)</f>
        <v>153912</v>
      </c>
      <c r="D388" s="63">
        <f>VLOOKUP($A388,RAW!$U$2:$AC$460,4,FALSE)</f>
        <v>112200</v>
      </c>
      <c r="E388" s="64">
        <f t="shared" si="31"/>
        <v>-41712</v>
      </c>
      <c r="F388" s="64">
        <f t="shared" si="30"/>
        <v>43057.989712318369</v>
      </c>
      <c r="G388" s="65">
        <f t="shared" si="32"/>
        <v>-84769.989712318376</v>
      </c>
      <c r="H388" s="65">
        <f t="shared" si="33"/>
        <v>84769.989712318376</v>
      </c>
      <c r="I388" s="66">
        <f t="shared" si="34"/>
        <v>-0.55076920391079565</v>
      </c>
    </row>
    <row r="389" spans="1:9" x14ac:dyDescent="0.25">
      <c r="A389" s="25" t="s">
        <v>718</v>
      </c>
      <c r="B389" s="62" t="s">
        <v>298</v>
      </c>
      <c r="C389" s="63">
        <f>VLOOKUP($A389,RAW!$U$2:$AC$460,3,FALSE)</f>
        <v>83580</v>
      </c>
      <c r="D389" s="63">
        <f>VLOOKUP($A389,RAW!$U$2:$AC$460,4,FALSE)</f>
        <v>299500</v>
      </c>
      <c r="E389" s="64">
        <f t="shared" si="31"/>
        <v>215920</v>
      </c>
      <c r="F389" s="64">
        <f t="shared" si="30"/>
        <v>23382.106529416611</v>
      </c>
      <c r="G389" s="65">
        <f t="shared" si="32"/>
        <v>192537.8934705834</v>
      </c>
      <c r="H389" s="65">
        <f t="shared" si="33"/>
        <v>192537.8934705834</v>
      </c>
      <c r="I389" s="66">
        <f t="shared" si="34"/>
        <v>2.303635959207746</v>
      </c>
    </row>
    <row r="390" spans="1:9" x14ac:dyDescent="0.25">
      <c r="A390" s="25" t="s">
        <v>719</v>
      </c>
      <c r="B390" s="62" t="s">
        <v>298</v>
      </c>
      <c r="C390" s="63">
        <f>VLOOKUP($A390,RAW!$U$2:$AC$460,3,FALSE)</f>
        <v>67322</v>
      </c>
      <c r="D390" s="63">
        <f>VLOOKUP($A390,RAW!$U$2:$AC$460,4,FALSE)</f>
        <v>83500</v>
      </c>
      <c r="E390" s="64">
        <f t="shared" si="31"/>
        <v>16178</v>
      </c>
      <c r="F390" s="64">
        <f t="shared" si="30"/>
        <v>18833.814019782065</v>
      </c>
      <c r="G390" s="65">
        <f t="shared" si="32"/>
        <v>-2655.8140197820649</v>
      </c>
      <c r="H390" s="65">
        <f t="shared" si="33"/>
        <v>2655.8140197820649</v>
      </c>
      <c r="I390" s="66">
        <f t="shared" si="34"/>
        <v>-3.9449422473813389E-2</v>
      </c>
    </row>
    <row r="391" spans="1:9" x14ac:dyDescent="0.25">
      <c r="A391" s="25" t="s">
        <v>720</v>
      </c>
      <c r="B391" s="62" t="s">
        <v>298</v>
      </c>
      <c r="C391" s="67">
        <v>100000</v>
      </c>
      <c r="D391" s="63">
        <f>VLOOKUP($A391,RAW!$U$2:$AC$460,4,FALSE)</f>
        <v>276100</v>
      </c>
      <c r="E391" s="64">
        <f t="shared" si="31"/>
        <v>176100</v>
      </c>
      <c r="F391" s="64">
        <f t="shared" si="30"/>
        <v>27975.719704973213</v>
      </c>
      <c r="G391" s="65">
        <f t="shared" si="32"/>
        <v>148124.28029502678</v>
      </c>
      <c r="H391" s="65">
        <f t="shared" si="33"/>
        <v>148124.28029502678</v>
      </c>
      <c r="I391" s="66">
        <f t="shared" si="34"/>
        <v>1.4812428029502678</v>
      </c>
    </row>
    <row r="392" spans="1:9" x14ac:dyDescent="0.25">
      <c r="A392" s="25" t="s">
        <v>364</v>
      </c>
      <c r="B392" s="62" t="s">
        <v>298</v>
      </c>
      <c r="C392" s="63">
        <v>0</v>
      </c>
      <c r="D392" s="63">
        <v>0</v>
      </c>
      <c r="E392" s="64">
        <f t="shared" si="31"/>
        <v>0</v>
      </c>
      <c r="F392" s="64">
        <f t="shared" si="30"/>
        <v>0</v>
      </c>
      <c r="G392" s="65">
        <f t="shared" si="32"/>
        <v>0</v>
      </c>
      <c r="H392" s="65">
        <f t="shared" si="33"/>
        <v>0</v>
      </c>
      <c r="I392" s="66" t="str">
        <f t="shared" si="34"/>
        <v/>
      </c>
    </row>
    <row r="393" spans="1:9" x14ac:dyDescent="0.25">
      <c r="A393" s="25" t="s">
        <v>721</v>
      </c>
      <c r="B393" s="62" t="s">
        <v>298</v>
      </c>
      <c r="C393" s="63">
        <f>VLOOKUP($A393,RAW!$U$2:$AC$460,3,FALSE)</f>
        <v>77280</v>
      </c>
      <c r="D393" s="63">
        <f>VLOOKUP($A393,RAW!$U$2:$AC$460,4,FALSE)</f>
        <v>84700</v>
      </c>
      <c r="E393" s="64">
        <f t="shared" si="31"/>
        <v>7420</v>
      </c>
      <c r="F393" s="64">
        <f t="shared" si="30"/>
        <v>21619.6361880033</v>
      </c>
      <c r="G393" s="65">
        <f t="shared" si="32"/>
        <v>-14199.6361880033</v>
      </c>
      <c r="H393" s="65">
        <f t="shared" si="33"/>
        <v>14199.6361880033</v>
      </c>
      <c r="I393" s="66">
        <f t="shared" si="34"/>
        <v>-0.18374270429610895</v>
      </c>
    </row>
    <row r="394" spans="1:9" x14ac:dyDescent="0.25">
      <c r="A394" s="25" t="s">
        <v>722</v>
      </c>
      <c r="B394" s="62" t="s">
        <v>298</v>
      </c>
      <c r="C394" s="63">
        <v>0</v>
      </c>
      <c r="D394" s="63">
        <v>0</v>
      </c>
      <c r="E394" s="64">
        <f t="shared" si="31"/>
        <v>0</v>
      </c>
      <c r="F394" s="64">
        <f t="shared" si="30"/>
        <v>0</v>
      </c>
      <c r="G394" s="65">
        <f t="shared" si="32"/>
        <v>0</v>
      </c>
      <c r="H394" s="65">
        <f t="shared" si="33"/>
        <v>0</v>
      </c>
      <c r="I394" s="66" t="str">
        <f t="shared" si="34"/>
        <v/>
      </c>
    </row>
    <row r="395" spans="1:9" x14ac:dyDescent="0.25">
      <c r="A395" s="25" t="s">
        <v>723</v>
      </c>
      <c r="B395" s="62" t="s">
        <v>298</v>
      </c>
      <c r="C395" s="63">
        <f>VLOOKUP($A395,RAW!$U$2:$AC$460,3,FALSE)</f>
        <v>112252</v>
      </c>
      <c r="D395" s="63">
        <f>VLOOKUP($A395,RAW!$U$2:$AC$460,4,FALSE)</f>
        <v>124700</v>
      </c>
      <c r="E395" s="64">
        <f t="shared" si="31"/>
        <v>12448</v>
      </c>
      <c r="F395" s="64">
        <f t="shared" si="30"/>
        <v>31403.30488322653</v>
      </c>
      <c r="G395" s="65">
        <f t="shared" si="32"/>
        <v>-18955.30488322653</v>
      </c>
      <c r="H395" s="65">
        <f t="shared" si="33"/>
        <v>18955.30488322653</v>
      </c>
      <c r="I395" s="66">
        <f t="shared" si="34"/>
        <v>-0.16886384993787665</v>
      </c>
    </row>
    <row r="396" spans="1:9" x14ac:dyDescent="0.25">
      <c r="A396" s="25" t="s">
        <v>724</v>
      </c>
      <c r="B396" s="62" t="s">
        <v>298</v>
      </c>
      <c r="C396" s="63">
        <v>0</v>
      </c>
      <c r="D396" s="63">
        <v>0</v>
      </c>
      <c r="E396" s="64">
        <f t="shared" si="31"/>
        <v>0</v>
      </c>
      <c r="F396" s="64">
        <f t="shared" si="30"/>
        <v>0</v>
      </c>
      <c r="G396" s="65">
        <f t="shared" si="32"/>
        <v>0</v>
      </c>
      <c r="H396" s="65">
        <f t="shared" si="33"/>
        <v>0</v>
      </c>
      <c r="I396" s="66" t="str">
        <f t="shared" si="34"/>
        <v/>
      </c>
    </row>
    <row r="397" spans="1:9" x14ac:dyDescent="0.25">
      <c r="A397" s="25" t="s">
        <v>725</v>
      </c>
      <c r="B397" s="62" t="s">
        <v>298</v>
      </c>
      <c r="C397" s="63">
        <v>0</v>
      </c>
      <c r="D397" s="63">
        <v>0</v>
      </c>
      <c r="E397" s="64">
        <f t="shared" si="31"/>
        <v>0</v>
      </c>
      <c r="F397" s="64">
        <f t="shared" si="30"/>
        <v>0</v>
      </c>
      <c r="G397" s="65">
        <f t="shared" si="32"/>
        <v>0</v>
      </c>
      <c r="H397" s="65">
        <f t="shared" si="33"/>
        <v>0</v>
      </c>
      <c r="I397" s="66" t="str">
        <f t="shared" si="34"/>
        <v/>
      </c>
    </row>
    <row r="398" spans="1:9" x14ac:dyDescent="0.25">
      <c r="A398" s="25" t="s">
        <v>365</v>
      </c>
      <c r="B398" s="62" t="s">
        <v>298</v>
      </c>
      <c r="C398" s="63">
        <v>0</v>
      </c>
      <c r="D398" s="63">
        <v>0</v>
      </c>
      <c r="E398" s="64">
        <f t="shared" si="31"/>
        <v>0</v>
      </c>
      <c r="F398" s="64">
        <f t="shared" si="30"/>
        <v>0</v>
      </c>
      <c r="G398" s="65">
        <f t="shared" si="32"/>
        <v>0</v>
      </c>
      <c r="H398" s="65">
        <f t="shared" si="33"/>
        <v>0</v>
      </c>
      <c r="I398" s="66" t="str">
        <f t="shared" si="34"/>
        <v/>
      </c>
    </row>
    <row r="399" spans="1:9" x14ac:dyDescent="0.25">
      <c r="A399" s="25" t="s">
        <v>726</v>
      </c>
      <c r="B399" s="62" t="s">
        <v>298</v>
      </c>
      <c r="C399" s="63">
        <f>VLOOKUP($A399,RAW!$U$2:$AC$460,3,FALSE)</f>
        <v>30882</v>
      </c>
      <c r="D399" s="63">
        <f>VLOOKUP($A399,RAW!$U$2:$AC$460,4,FALSE)</f>
        <v>21400</v>
      </c>
      <c r="E399" s="64">
        <f t="shared" si="31"/>
        <v>-9482</v>
      </c>
      <c r="F399" s="64">
        <f t="shared" ref="F399:F459" si="35">+C399*E$463</f>
        <v>8639.4617592898267</v>
      </c>
      <c r="G399" s="65">
        <f t="shared" si="32"/>
        <v>-18121.461759289828</v>
      </c>
      <c r="H399" s="65">
        <f t="shared" si="33"/>
        <v>18121.461759289828</v>
      </c>
      <c r="I399" s="66">
        <f t="shared" si="34"/>
        <v>-0.58679689655105982</v>
      </c>
    </row>
    <row r="400" spans="1:9" x14ac:dyDescent="0.25">
      <c r="A400" s="25" t="s">
        <v>727</v>
      </c>
      <c r="B400" s="62" t="s">
        <v>298</v>
      </c>
      <c r="C400" s="63">
        <f>VLOOKUP($A400,RAW!$U$2:$AC$460,3,FALSE)</f>
        <v>317288</v>
      </c>
      <c r="D400" s="63">
        <f>VLOOKUP($A400,RAW!$U$2:$AC$460,4,FALSE)</f>
        <v>207000</v>
      </c>
      <c r="E400" s="64">
        <f t="shared" si="31"/>
        <v>-110288</v>
      </c>
      <c r="F400" s="64">
        <f t="shared" si="35"/>
        <v>88763.601537515409</v>
      </c>
      <c r="G400" s="65">
        <f t="shared" si="32"/>
        <v>-199051.60153751541</v>
      </c>
      <c r="H400" s="65">
        <f t="shared" si="33"/>
        <v>199051.60153751541</v>
      </c>
      <c r="I400" s="66">
        <f t="shared" si="34"/>
        <v>-0.62735307209070434</v>
      </c>
    </row>
    <row r="401" spans="1:9" x14ac:dyDescent="0.25">
      <c r="A401" s="25" t="s">
        <v>728</v>
      </c>
      <c r="B401" s="62" t="s">
        <v>298</v>
      </c>
      <c r="C401" s="63">
        <v>0</v>
      </c>
      <c r="D401" s="63">
        <v>0</v>
      </c>
      <c r="E401" s="64">
        <f t="shared" si="31"/>
        <v>0</v>
      </c>
      <c r="F401" s="64">
        <f t="shared" si="35"/>
        <v>0</v>
      </c>
      <c r="G401" s="65">
        <f t="shared" si="32"/>
        <v>0</v>
      </c>
      <c r="H401" s="65">
        <f t="shared" si="33"/>
        <v>0</v>
      </c>
      <c r="I401" s="66" t="str">
        <f t="shared" si="34"/>
        <v/>
      </c>
    </row>
    <row r="402" spans="1:9" x14ac:dyDescent="0.25">
      <c r="A402" s="25" t="s">
        <v>729</v>
      </c>
      <c r="B402" s="62" t="s">
        <v>298</v>
      </c>
      <c r="C402" s="63">
        <v>0</v>
      </c>
      <c r="D402" s="63">
        <v>0</v>
      </c>
      <c r="E402" s="64">
        <f t="shared" si="31"/>
        <v>0</v>
      </c>
      <c r="F402" s="64">
        <f t="shared" si="35"/>
        <v>0</v>
      </c>
      <c r="G402" s="65">
        <f t="shared" si="32"/>
        <v>0</v>
      </c>
      <c r="H402" s="65">
        <f t="shared" si="33"/>
        <v>0</v>
      </c>
      <c r="I402" s="66" t="str">
        <f t="shared" si="34"/>
        <v/>
      </c>
    </row>
    <row r="403" spans="1:9" x14ac:dyDescent="0.25">
      <c r="A403" s="25" t="s">
        <v>730</v>
      </c>
      <c r="B403" s="62" t="s">
        <v>298</v>
      </c>
      <c r="C403" s="63">
        <v>0</v>
      </c>
      <c r="D403" s="63">
        <v>0</v>
      </c>
      <c r="E403" s="64">
        <f t="shared" si="31"/>
        <v>0</v>
      </c>
      <c r="F403" s="64">
        <f t="shared" si="35"/>
        <v>0</v>
      </c>
      <c r="G403" s="65">
        <f t="shared" si="32"/>
        <v>0</v>
      </c>
      <c r="H403" s="65">
        <f t="shared" si="33"/>
        <v>0</v>
      </c>
      <c r="I403" s="66" t="str">
        <f t="shared" si="34"/>
        <v/>
      </c>
    </row>
    <row r="404" spans="1:9" x14ac:dyDescent="0.25">
      <c r="A404" s="25" t="s">
        <v>731</v>
      </c>
      <c r="B404" s="62" t="s">
        <v>298</v>
      </c>
      <c r="C404" s="67">
        <v>40000</v>
      </c>
      <c r="D404" s="63">
        <f>VLOOKUP($A404,RAW!$U$2:$AC$460,4,FALSE)</f>
        <v>94300</v>
      </c>
      <c r="E404" s="64">
        <f t="shared" si="31"/>
        <v>54300</v>
      </c>
      <c r="F404" s="64">
        <f t="shared" si="35"/>
        <v>11190.287881989285</v>
      </c>
      <c r="G404" s="65">
        <f t="shared" si="32"/>
        <v>43109.712118010713</v>
      </c>
      <c r="H404" s="65">
        <f t="shared" si="33"/>
        <v>43109.712118010713</v>
      </c>
      <c r="I404" s="66">
        <f t="shared" si="34"/>
        <v>1.0777428029502678</v>
      </c>
    </row>
    <row r="405" spans="1:9" x14ac:dyDescent="0.25">
      <c r="A405" s="25" t="s">
        <v>732</v>
      </c>
      <c r="B405" s="62" t="s">
        <v>298</v>
      </c>
      <c r="C405" s="63">
        <v>0</v>
      </c>
      <c r="D405" s="63">
        <v>0</v>
      </c>
      <c r="E405" s="64">
        <f t="shared" si="31"/>
        <v>0</v>
      </c>
      <c r="F405" s="64">
        <f t="shared" si="35"/>
        <v>0</v>
      </c>
      <c r="G405" s="65">
        <f t="shared" si="32"/>
        <v>0</v>
      </c>
      <c r="H405" s="65">
        <f t="shared" si="33"/>
        <v>0</v>
      </c>
      <c r="I405" s="66" t="str">
        <f t="shared" si="34"/>
        <v/>
      </c>
    </row>
    <row r="406" spans="1:9" x14ac:dyDescent="0.25">
      <c r="A406" s="25" t="s">
        <v>733</v>
      </c>
      <c r="B406" s="62" t="s">
        <v>298</v>
      </c>
      <c r="C406" s="63">
        <v>0</v>
      </c>
      <c r="D406" s="63">
        <v>0</v>
      </c>
      <c r="E406" s="64">
        <f t="shared" si="31"/>
        <v>0</v>
      </c>
      <c r="F406" s="64">
        <f t="shared" si="35"/>
        <v>0</v>
      </c>
      <c r="G406" s="65">
        <f t="shared" si="32"/>
        <v>0</v>
      </c>
      <c r="H406" s="65">
        <f t="shared" si="33"/>
        <v>0</v>
      </c>
      <c r="I406" s="66" t="str">
        <f t="shared" si="34"/>
        <v/>
      </c>
    </row>
    <row r="407" spans="1:9" x14ac:dyDescent="0.25">
      <c r="A407" s="25" t="s">
        <v>734</v>
      </c>
      <c r="B407" s="62" t="s">
        <v>298</v>
      </c>
      <c r="C407" s="63">
        <f>VLOOKUP($A407,RAW!$U$2:$AC$460,3,FALSE)</f>
        <v>187598</v>
      </c>
      <c r="D407" s="63">
        <f>VLOOKUP($A407,RAW!$U$2:$AC$460,4,FALSE)</f>
        <v>201200</v>
      </c>
      <c r="E407" s="64">
        <f t="shared" si="31"/>
        <v>13602</v>
      </c>
      <c r="F407" s="64">
        <f t="shared" si="35"/>
        <v>52481.890652135648</v>
      </c>
      <c r="G407" s="65">
        <f t="shared" si="32"/>
        <v>-38879.890652135648</v>
      </c>
      <c r="H407" s="65">
        <f t="shared" si="33"/>
        <v>38879.890652135648</v>
      </c>
      <c r="I407" s="66">
        <f t="shared" si="34"/>
        <v>-0.20725109357314922</v>
      </c>
    </row>
    <row r="408" spans="1:9" x14ac:dyDescent="0.25">
      <c r="A408" s="25" t="s">
        <v>735</v>
      </c>
      <c r="B408" s="62" t="s">
        <v>298</v>
      </c>
      <c r="C408" s="63">
        <f>VLOOKUP($A408,RAW!$U$2:$AC$460,3,FALSE)</f>
        <v>909055</v>
      </c>
      <c r="D408" s="63">
        <f>VLOOKUP($A408,RAW!$U$2:$AC$460,4,FALSE)</f>
        <v>1280500</v>
      </c>
      <c r="E408" s="64">
        <f t="shared" si="31"/>
        <v>371445</v>
      </c>
      <c r="F408" s="64">
        <f t="shared" si="35"/>
        <v>254314.67876404422</v>
      </c>
      <c r="G408" s="65">
        <f t="shared" si="32"/>
        <v>117130.32123595578</v>
      </c>
      <c r="H408" s="65">
        <f t="shared" si="33"/>
        <v>117130.32123595578</v>
      </c>
      <c r="I408" s="66">
        <f t="shared" si="34"/>
        <v>0.12884844287304484</v>
      </c>
    </row>
    <row r="409" spans="1:9" x14ac:dyDescent="0.25">
      <c r="A409" s="25" t="s">
        <v>736</v>
      </c>
      <c r="B409" s="62" t="s">
        <v>298</v>
      </c>
      <c r="C409" s="63">
        <f>VLOOKUP($A409,RAW!$U$2:$AC$460,3,FALSE)</f>
        <v>44320</v>
      </c>
      <c r="D409" s="63">
        <f>VLOOKUP($A409,RAW!$U$2:$AC$460,4,FALSE)</f>
        <v>46800</v>
      </c>
      <c r="E409" s="64">
        <f t="shared" si="31"/>
        <v>2480</v>
      </c>
      <c r="F409" s="64">
        <f t="shared" si="35"/>
        <v>12398.838973244128</v>
      </c>
      <c r="G409" s="65">
        <f t="shared" si="32"/>
        <v>-9918.8389732441283</v>
      </c>
      <c r="H409" s="65">
        <f t="shared" si="33"/>
        <v>9918.8389732441283</v>
      </c>
      <c r="I409" s="66">
        <f t="shared" si="34"/>
        <v>-0.22380051834937112</v>
      </c>
    </row>
    <row r="410" spans="1:9" x14ac:dyDescent="0.25">
      <c r="A410" s="25" t="s">
        <v>737</v>
      </c>
      <c r="B410" s="62" t="s">
        <v>298</v>
      </c>
      <c r="C410" s="63">
        <v>0</v>
      </c>
      <c r="D410" s="63">
        <v>0</v>
      </c>
      <c r="E410" s="64">
        <f t="shared" si="31"/>
        <v>0</v>
      </c>
      <c r="F410" s="64">
        <f t="shared" si="35"/>
        <v>0</v>
      </c>
      <c r="G410" s="65">
        <f t="shared" si="32"/>
        <v>0</v>
      </c>
      <c r="H410" s="65">
        <f t="shared" si="33"/>
        <v>0</v>
      </c>
      <c r="I410" s="66" t="str">
        <f t="shared" si="34"/>
        <v/>
      </c>
    </row>
    <row r="411" spans="1:9" x14ac:dyDescent="0.25">
      <c r="A411" s="25" t="s">
        <v>738</v>
      </c>
      <c r="B411" s="62" t="s">
        <v>298</v>
      </c>
      <c r="C411" s="63">
        <f>VLOOKUP($A411,RAW!$U$2:$AC$460,3,FALSE)</f>
        <v>815116</v>
      </c>
      <c r="D411" s="63">
        <f>VLOOKUP($A411,RAW!$U$2:$AC$460,4,FALSE)</f>
        <v>971200</v>
      </c>
      <c r="E411" s="64">
        <f t="shared" si="31"/>
        <v>156084</v>
      </c>
      <c r="F411" s="64">
        <f t="shared" si="35"/>
        <v>228034.56743038943</v>
      </c>
      <c r="G411" s="65">
        <f t="shared" si="32"/>
        <v>-71950.567430389434</v>
      </c>
      <c r="H411" s="65">
        <f t="shared" si="33"/>
        <v>71950.567430389434</v>
      </c>
      <c r="I411" s="66">
        <f t="shared" si="34"/>
        <v>-8.8270341191179463E-2</v>
      </c>
    </row>
    <row r="412" spans="1:9" x14ac:dyDescent="0.25">
      <c r="A412" s="25" t="s">
        <v>739</v>
      </c>
      <c r="B412" s="62" t="s">
        <v>298</v>
      </c>
      <c r="C412" s="63">
        <f>VLOOKUP($A412,RAW!$U$2:$AC$460,3,FALSE)</f>
        <v>202503</v>
      </c>
      <c r="D412" s="63">
        <f>VLOOKUP($A412,RAW!$U$2:$AC$460,4,FALSE)</f>
        <v>177500</v>
      </c>
      <c r="E412" s="64">
        <f t="shared" si="31"/>
        <v>-25003</v>
      </c>
      <c r="F412" s="64">
        <f t="shared" si="35"/>
        <v>56651.671674161902</v>
      </c>
      <c r="G412" s="65">
        <f t="shared" si="32"/>
        <v>-81654.671674161902</v>
      </c>
      <c r="H412" s="65">
        <f t="shared" si="33"/>
        <v>81654.671674161902</v>
      </c>
      <c r="I412" s="66">
        <f t="shared" si="34"/>
        <v>-0.40322697280614067</v>
      </c>
    </row>
    <row r="413" spans="1:9" x14ac:dyDescent="0.25">
      <c r="A413" s="25" t="s">
        <v>740</v>
      </c>
      <c r="B413" s="62" t="s">
        <v>298</v>
      </c>
      <c r="C413" s="63">
        <f>VLOOKUP($A413,RAW!$U$2:$AC$460,3,FALSE)</f>
        <v>58481</v>
      </c>
      <c r="D413" s="63">
        <f>VLOOKUP($A413,RAW!$U$2:$AC$460,4,FALSE)</f>
        <v>91100</v>
      </c>
      <c r="E413" s="64">
        <f t="shared" si="31"/>
        <v>32619</v>
      </c>
      <c r="F413" s="64">
        <f t="shared" si="35"/>
        <v>16360.480640665384</v>
      </c>
      <c r="G413" s="65">
        <f t="shared" si="32"/>
        <v>16258.519359334616</v>
      </c>
      <c r="H413" s="65">
        <f t="shared" si="33"/>
        <v>16258.519359334616</v>
      </c>
      <c r="I413" s="66">
        <f t="shared" si="34"/>
        <v>0.27801370290067912</v>
      </c>
    </row>
    <row r="414" spans="1:9" x14ac:dyDescent="0.25">
      <c r="A414" s="25" t="s">
        <v>741</v>
      </c>
      <c r="B414" s="62" t="s">
        <v>298</v>
      </c>
      <c r="C414" s="63">
        <v>0</v>
      </c>
      <c r="D414" s="63">
        <v>0</v>
      </c>
      <c r="E414" s="64">
        <f t="shared" si="31"/>
        <v>0</v>
      </c>
      <c r="F414" s="64">
        <f t="shared" si="35"/>
        <v>0</v>
      </c>
      <c r="G414" s="65">
        <f t="shared" si="32"/>
        <v>0</v>
      </c>
      <c r="H414" s="65">
        <f t="shared" si="33"/>
        <v>0</v>
      </c>
      <c r="I414" s="66" t="str">
        <f t="shared" si="34"/>
        <v/>
      </c>
    </row>
    <row r="415" spans="1:9" x14ac:dyDescent="0.25">
      <c r="A415" s="25" t="s">
        <v>742</v>
      </c>
      <c r="B415" s="62" t="s">
        <v>298</v>
      </c>
      <c r="C415" s="63">
        <v>0</v>
      </c>
      <c r="D415" s="63">
        <v>0</v>
      </c>
      <c r="E415" s="64">
        <f t="shared" si="31"/>
        <v>0</v>
      </c>
      <c r="F415" s="64">
        <f t="shared" si="35"/>
        <v>0</v>
      </c>
      <c r="G415" s="65">
        <f t="shared" si="32"/>
        <v>0</v>
      </c>
      <c r="H415" s="65">
        <f t="shared" si="33"/>
        <v>0</v>
      </c>
      <c r="I415" s="66" t="str">
        <f t="shared" si="34"/>
        <v/>
      </c>
    </row>
    <row r="416" spans="1:9" x14ac:dyDescent="0.25">
      <c r="A416" s="25" t="s">
        <v>743</v>
      </c>
      <c r="B416" s="62" t="s">
        <v>299</v>
      </c>
      <c r="C416" s="63">
        <f>VLOOKUP($A416,RAW!$U$2:$AC$460,3,FALSE)</f>
        <v>45917</v>
      </c>
      <c r="D416" s="63">
        <f>VLOOKUP($A416,RAW!$U$2:$AC$460,4,FALSE)</f>
        <v>45900</v>
      </c>
      <c r="E416" s="64">
        <f t="shared" si="31"/>
        <v>-17</v>
      </c>
      <c r="F416" s="64">
        <f t="shared" si="35"/>
        <v>12845.61121693255</v>
      </c>
      <c r="G416" s="65">
        <f t="shared" si="32"/>
        <v>-12862.61121693255</v>
      </c>
      <c r="H416" s="65">
        <f t="shared" si="33"/>
        <v>12862.61121693255</v>
      </c>
      <c r="I416" s="66">
        <f t="shared" si="34"/>
        <v>-0.28012743029667769</v>
      </c>
    </row>
    <row r="417" spans="1:9" x14ac:dyDescent="0.25">
      <c r="A417" s="25" t="s">
        <v>744</v>
      </c>
      <c r="B417" s="62" t="s">
        <v>298</v>
      </c>
      <c r="C417" s="63">
        <v>0</v>
      </c>
      <c r="D417" s="63">
        <v>0</v>
      </c>
      <c r="E417" s="64">
        <f t="shared" si="31"/>
        <v>0</v>
      </c>
      <c r="F417" s="64">
        <f t="shared" si="35"/>
        <v>0</v>
      </c>
      <c r="G417" s="65">
        <f t="shared" si="32"/>
        <v>0</v>
      </c>
      <c r="H417" s="65">
        <f t="shared" si="33"/>
        <v>0</v>
      </c>
      <c r="I417" s="66" t="str">
        <f t="shared" si="34"/>
        <v/>
      </c>
    </row>
    <row r="418" spans="1:9" x14ac:dyDescent="0.25">
      <c r="A418" s="25" t="s">
        <v>745</v>
      </c>
      <c r="B418" s="62" t="s">
        <v>298</v>
      </c>
      <c r="C418" s="63">
        <v>0</v>
      </c>
      <c r="D418" s="63">
        <v>0</v>
      </c>
      <c r="E418" s="64">
        <f t="shared" si="31"/>
        <v>0</v>
      </c>
      <c r="F418" s="64">
        <f t="shared" si="35"/>
        <v>0</v>
      </c>
      <c r="G418" s="65">
        <f t="shared" si="32"/>
        <v>0</v>
      </c>
      <c r="H418" s="65">
        <f t="shared" si="33"/>
        <v>0</v>
      </c>
      <c r="I418" s="66" t="str">
        <f t="shared" si="34"/>
        <v/>
      </c>
    </row>
    <row r="419" spans="1:9" x14ac:dyDescent="0.25">
      <c r="A419" s="25" t="s">
        <v>746</v>
      </c>
      <c r="B419" s="62" t="s">
        <v>298</v>
      </c>
      <c r="C419" s="63">
        <v>0</v>
      </c>
      <c r="D419" s="63">
        <v>0</v>
      </c>
      <c r="E419" s="64">
        <f t="shared" si="31"/>
        <v>0</v>
      </c>
      <c r="F419" s="64">
        <f t="shared" si="35"/>
        <v>0</v>
      </c>
      <c r="G419" s="65">
        <f t="shared" si="32"/>
        <v>0</v>
      </c>
      <c r="H419" s="65">
        <f t="shared" si="33"/>
        <v>0</v>
      </c>
      <c r="I419" s="66" t="str">
        <f t="shared" si="34"/>
        <v/>
      </c>
    </row>
    <row r="420" spans="1:9" x14ac:dyDescent="0.25">
      <c r="A420" s="25" t="s">
        <v>747</v>
      </c>
      <c r="B420" s="62" t="s">
        <v>298</v>
      </c>
      <c r="C420" s="63">
        <v>0</v>
      </c>
      <c r="D420" s="63">
        <v>0</v>
      </c>
      <c r="E420" s="64">
        <f t="shared" si="31"/>
        <v>0</v>
      </c>
      <c r="F420" s="64">
        <f t="shared" si="35"/>
        <v>0</v>
      </c>
      <c r="G420" s="65">
        <f t="shared" si="32"/>
        <v>0</v>
      </c>
      <c r="H420" s="65">
        <f t="shared" si="33"/>
        <v>0</v>
      </c>
      <c r="I420" s="66" t="str">
        <f t="shared" si="34"/>
        <v/>
      </c>
    </row>
    <row r="421" spans="1:9" x14ac:dyDescent="0.25">
      <c r="A421" s="25" t="s">
        <v>748</v>
      </c>
      <c r="B421" s="62" t="s">
        <v>299</v>
      </c>
      <c r="C421" s="63">
        <f>VLOOKUP($A421,RAW!$U$2:$AC$460,3,FALSE)</f>
        <v>6592934</v>
      </c>
      <c r="D421" s="63">
        <f>VLOOKUP($A421,RAW!$U$2:$AC$460,4,FALSE)</f>
        <v>4620600</v>
      </c>
      <c r="E421" s="64">
        <f t="shared" si="31"/>
        <v>-1972334</v>
      </c>
      <c r="F421" s="64">
        <f t="shared" si="35"/>
        <v>1844420.7361738787</v>
      </c>
      <c r="G421" s="65">
        <f t="shared" si="32"/>
        <v>-3816754.7361738784</v>
      </c>
      <c r="H421" s="65">
        <f t="shared" si="33"/>
        <v>3816754.7361738784</v>
      </c>
      <c r="I421" s="66">
        <f t="shared" si="34"/>
        <v>-0.57891596308621907</v>
      </c>
    </row>
    <row r="422" spans="1:9" x14ac:dyDescent="0.25">
      <c r="A422" s="25" t="s">
        <v>366</v>
      </c>
      <c r="B422" s="62" t="s">
        <v>298</v>
      </c>
      <c r="C422" s="63">
        <v>0</v>
      </c>
      <c r="D422" s="63">
        <v>0</v>
      </c>
      <c r="E422" s="64">
        <f t="shared" si="31"/>
        <v>0</v>
      </c>
      <c r="F422" s="64">
        <f t="shared" si="35"/>
        <v>0</v>
      </c>
      <c r="G422" s="65">
        <f t="shared" si="32"/>
        <v>0</v>
      </c>
      <c r="H422" s="65">
        <f t="shared" si="33"/>
        <v>0</v>
      </c>
      <c r="I422" s="66" t="str">
        <f t="shared" si="34"/>
        <v/>
      </c>
    </row>
    <row r="423" spans="1:9" x14ac:dyDescent="0.25">
      <c r="A423" s="25" t="s">
        <v>749</v>
      </c>
      <c r="B423" s="62" t="s">
        <v>298</v>
      </c>
      <c r="C423" s="63">
        <v>0</v>
      </c>
      <c r="D423" s="63">
        <v>0</v>
      </c>
      <c r="E423" s="64">
        <f t="shared" si="31"/>
        <v>0</v>
      </c>
      <c r="F423" s="64">
        <f t="shared" si="35"/>
        <v>0</v>
      </c>
      <c r="G423" s="65">
        <f t="shared" si="32"/>
        <v>0</v>
      </c>
      <c r="H423" s="65">
        <f t="shared" si="33"/>
        <v>0</v>
      </c>
      <c r="I423" s="66" t="str">
        <f t="shared" si="34"/>
        <v/>
      </c>
    </row>
    <row r="424" spans="1:9" x14ac:dyDescent="0.25">
      <c r="A424" s="25" t="s">
        <v>750</v>
      </c>
      <c r="B424" s="62" t="s">
        <v>782</v>
      </c>
      <c r="C424" s="63">
        <f>VLOOKUP($A424,RAW!$U$2:$AC$460,3,FALSE)</f>
        <v>31268</v>
      </c>
      <c r="D424" s="63">
        <f>VLOOKUP($A424,RAW!$U$2:$AC$460,4,FALSE)</f>
        <v>57100</v>
      </c>
      <c r="E424" s="64">
        <f t="shared" si="31"/>
        <v>25832</v>
      </c>
      <c r="F424" s="64">
        <f t="shared" si="35"/>
        <v>8747.4480373510232</v>
      </c>
      <c r="G424" s="65">
        <f t="shared" si="32"/>
        <v>17084.551962648977</v>
      </c>
      <c r="H424" s="65">
        <f t="shared" si="33"/>
        <v>17084.551962648977</v>
      </c>
      <c r="I424" s="66">
        <f t="shared" si="34"/>
        <v>0.54639094162239277</v>
      </c>
    </row>
    <row r="425" spans="1:9" x14ac:dyDescent="0.25">
      <c r="A425" s="25" t="s">
        <v>751</v>
      </c>
      <c r="B425" s="62" t="s">
        <v>298</v>
      </c>
      <c r="C425" s="63">
        <v>0</v>
      </c>
      <c r="D425" s="63">
        <v>0</v>
      </c>
      <c r="E425" s="64">
        <f t="shared" si="31"/>
        <v>0</v>
      </c>
      <c r="F425" s="64">
        <f t="shared" si="35"/>
        <v>0</v>
      </c>
      <c r="G425" s="65">
        <f t="shared" si="32"/>
        <v>0</v>
      </c>
      <c r="H425" s="65">
        <f t="shared" si="33"/>
        <v>0</v>
      </c>
      <c r="I425" s="66" t="str">
        <f t="shared" si="34"/>
        <v/>
      </c>
    </row>
    <row r="426" spans="1:9" x14ac:dyDescent="0.25">
      <c r="A426" s="25" t="s">
        <v>752</v>
      </c>
      <c r="B426" s="62" t="s">
        <v>298</v>
      </c>
      <c r="C426" s="63">
        <v>0</v>
      </c>
      <c r="D426" s="63">
        <v>0</v>
      </c>
      <c r="E426" s="64">
        <f t="shared" si="31"/>
        <v>0</v>
      </c>
      <c r="F426" s="64">
        <f t="shared" si="35"/>
        <v>0</v>
      </c>
      <c r="G426" s="65">
        <f t="shared" si="32"/>
        <v>0</v>
      </c>
      <c r="H426" s="65">
        <f t="shared" si="33"/>
        <v>0</v>
      </c>
      <c r="I426" s="66" t="str">
        <f t="shared" si="34"/>
        <v/>
      </c>
    </row>
    <row r="427" spans="1:9" x14ac:dyDescent="0.25">
      <c r="A427" s="25" t="s">
        <v>367</v>
      </c>
      <c r="B427" s="62" t="s">
        <v>298</v>
      </c>
      <c r="C427" s="63">
        <v>0</v>
      </c>
      <c r="D427" s="63">
        <v>0</v>
      </c>
      <c r="E427" s="64">
        <f t="shared" si="31"/>
        <v>0</v>
      </c>
      <c r="F427" s="64">
        <f t="shared" si="35"/>
        <v>0</v>
      </c>
      <c r="G427" s="65">
        <f t="shared" si="32"/>
        <v>0</v>
      </c>
      <c r="H427" s="65">
        <f t="shared" si="33"/>
        <v>0</v>
      </c>
      <c r="I427" s="66" t="str">
        <f t="shared" si="34"/>
        <v/>
      </c>
    </row>
    <row r="428" spans="1:9" x14ac:dyDescent="0.25">
      <c r="A428" s="25" t="s">
        <v>753</v>
      </c>
      <c r="B428" s="62" t="s">
        <v>298</v>
      </c>
      <c r="C428" s="63">
        <f>VLOOKUP($A428,RAW!$U$2:$AC$460,3,FALSE)</f>
        <v>204801</v>
      </c>
      <c r="D428" s="63">
        <f>VLOOKUP($A428,RAW!$U$2:$AC$460,4,FALSE)</f>
        <v>278500</v>
      </c>
      <c r="E428" s="64">
        <f t="shared" si="31"/>
        <v>73699</v>
      </c>
      <c r="F428" s="64">
        <f t="shared" si="35"/>
        <v>57294.55371298219</v>
      </c>
      <c r="G428" s="65">
        <f t="shared" si="32"/>
        <v>16404.44628701781</v>
      </c>
      <c r="H428" s="65">
        <f t="shared" si="33"/>
        <v>16404.44628701781</v>
      </c>
      <c r="I428" s="66">
        <f t="shared" si="34"/>
        <v>8.0099444275261403E-2</v>
      </c>
    </row>
    <row r="429" spans="1:9" x14ac:dyDescent="0.25">
      <c r="A429" s="25" t="s">
        <v>754</v>
      </c>
      <c r="B429" s="62" t="s">
        <v>298</v>
      </c>
      <c r="C429" s="63">
        <f>VLOOKUP($A429,RAW!$U$2:$AC$460,3,FALSE)</f>
        <v>2366257</v>
      </c>
      <c r="D429" s="63">
        <f>VLOOKUP($A429,RAW!$U$2:$AC$460,4,FALSE)</f>
        <v>2381600</v>
      </c>
      <c r="E429" s="64">
        <f t="shared" si="31"/>
        <v>15343</v>
      </c>
      <c r="F429" s="64">
        <f t="shared" si="35"/>
        <v>661977.42581930803</v>
      </c>
      <c r="G429" s="65">
        <f t="shared" si="32"/>
        <v>-646634.42581930803</v>
      </c>
      <c r="H429" s="65">
        <f t="shared" si="33"/>
        <v>646634.42581930803</v>
      </c>
      <c r="I429" s="66">
        <f t="shared" si="34"/>
        <v>-0.27327311691811501</v>
      </c>
    </row>
    <row r="430" spans="1:9" x14ac:dyDescent="0.25">
      <c r="A430" s="25" t="s">
        <v>755</v>
      </c>
      <c r="B430" s="62" t="s">
        <v>298</v>
      </c>
      <c r="C430" s="63">
        <f>VLOOKUP($A430,RAW!$U$2:$AC$460,3,FALSE)</f>
        <v>190053</v>
      </c>
      <c r="D430" s="63">
        <f>VLOOKUP($A430,RAW!$U$2:$AC$460,4,FALSE)</f>
        <v>194700</v>
      </c>
      <c r="E430" s="64">
        <f t="shared" si="31"/>
        <v>4647</v>
      </c>
      <c r="F430" s="64">
        <f t="shared" si="35"/>
        <v>53168.694570892738</v>
      </c>
      <c r="G430" s="65">
        <f t="shared" si="32"/>
        <v>-48521.694570892738</v>
      </c>
      <c r="H430" s="65">
        <f t="shared" si="33"/>
        <v>48521.694570892738</v>
      </c>
      <c r="I430" s="66">
        <f t="shared" si="34"/>
        <v>-0.25530612287568594</v>
      </c>
    </row>
    <row r="431" spans="1:9" x14ac:dyDescent="0.25">
      <c r="A431" s="25" t="s">
        <v>756</v>
      </c>
      <c r="B431" s="62" t="s">
        <v>298</v>
      </c>
      <c r="C431" s="63">
        <v>0</v>
      </c>
      <c r="D431" s="63">
        <v>0</v>
      </c>
      <c r="E431" s="64">
        <f t="shared" si="31"/>
        <v>0</v>
      </c>
      <c r="F431" s="64">
        <f t="shared" si="35"/>
        <v>0</v>
      </c>
      <c r="G431" s="65">
        <f t="shared" si="32"/>
        <v>0</v>
      </c>
      <c r="H431" s="65">
        <f t="shared" si="33"/>
        <v>0</v>
      </c>
      <c r="I431" s="66" t="str">
        <f t="shared" si="34"/>
        <v/>
      </c>
    </row>
    <row r="432" spans="1:9" x14ac:dyDescent="0.25">
      <c r="A432" s="25" t="s">
        <v>757</v>
      </c>
      <c r="B432" s="62" t="s">
        <v>299</v>
      </c>
      <c r="C432" s="63">
        <f>VLOOKUP($A432,RAW!$U$2:$AC$460,3,FALSE)</f>
        <v>119745</v>
      </c>
      <c r="D432" s="63">
        <f>VLOOKUP($A432,RAW!$U$2:$AC$460,4,FALSE)</f>
        <v>78000</v>
      </c>
      <c r="E432" s="64">
        <f t="shared" si="31"/>
        <v>-41745</v>
      </c>
      <c r="F432" s="64">
        <f t="shared" si="35"/>
        <v>33499.525560720176</v>
      </c>
      <c r="G432" s="65">
        <f t="shared" si="32"/>
        <v>-75244.525560720183</v>
      </c>
      <c r="H432" s="65">
        <f t="shared" si="33"/>
        <v>75244.525560720183</v>
      </c>
      <c r="I432" s="66">
        <f t="shared" si="34"/>
        <v>-0.62837300564299292</v>
      </c>
    </row>
    <row r="433" spans="1:9" x14ac:dyDescent="0.25">
      <c r="A433" s="25" t="s">
        <v>758</v>
      </c>
      <c r="B433" s="62" t="s">
        <v>299</v>
      </c>
      <c r="C433" s="63">
        <f>VLOOKUP($A433,RAW!$U$2:$AC$460,3,FALSE)</f>
        <v>136936</v>
      </c>
      <c r="D433" s="63">
        <f>VLOOKUP($A433,RAW!$U$2:$AC$460,4,FALSE)</f>
        <v>121700</v>
      </c>
      <c r="E433" s="64">
        <f t="shared" si="31"/>
        <v>-15236</v>
      </c>
      <c r="F433" s="64">
        <f t="shared" si="35"/>
        <v>38308.831535202116</v>
      </c>
      <c r="G433" s="65">
        <f t="shared" si="32"/>
        <v>-53544.831535202116</v>
      </c>
      <c r="H433" s="65">
        <f t="shared" si="33"/>
        <v>53544.831535202116</v>
      </c>
      <c r="I433" s="66">
        <f t="shared" si="34"/>
        <v>-0.39102085306422063</v>
      </c>
    </row>
    <row r="434" spans="1:9" x14ac:dyDescent="0.25">
      <c r="A434" s="25" t="s">
        <v>759</v>
      </c>
      <c r="B434" s="62" t="s">
        <v>299</v>
      </c>
      <c r="C434" s="63">
        <f>VLOOKUP($A434,RAW!$U$2:$AC$460,3,FALSE)</f>
        <v>69747</v>
      </c>
      <c r="D434" s="63">
        <f>VLOOKUP($A434,RAW!$U$2:$AC$460,4,FALSE)</f>
        <v>49300</v>
      </c>
      <c r="E434" s="64">
        <f t="shared" si="31"/>
        <v>-20447</v>
      </c>
      <c r="F434" s="64">
        <f t="shared" si="35"/>
        <v>19512.225222627665</v>
      </c>
      <c r="G434" s="65">
        <f t="shared" si="32"/>
        <v>-39959.225222627661</v>
      </c>
      <c r="H434" s="65">
        <f t="shared" si="33"/>
        <v>39959.225222627661</v>
      </c>
      <c r="I434" s="66">
        <f t="shared" si="34"/>
        <v>-0.57291675946818732</v>
      </c>
    </row>
    <row r="435" spans="1:9" x14ac:dyDescent="0.25">
      <c r="A435" s="25" t="s">
        <v>760</v>
      </c>
      <c r="B435" s="62" t="s">
        <v>298</v>
      </c>
      <c r="C435" s="63">
        <f>VLOOKUP($A435,RAW!$U$2:$AC$460,3,FALSE)</f>
        <v>9767</v>
      </c>
      <c r="D435" s="63">
        <f>VLOOKUP($A435,RAW!$U$2:$AC$460,4,FALSE)</f>
        <v>13000</v>
      </c>
      <c r="E435" s="64">
        <f t="shared" si="31"/>
        <v>3233</v>
      </c>
      <c r="F435" s="64">
        <f t="shared" si="35"/>
        <v>2732.3885435847337</v>
      </c>
      <c r="G435" s="65">
        <f t="shared" si="32"/>
        <v>500.61145641526628</v>
      </c>
      <c r="H435" s="65">
        <f t="shared" si="33"/>
        <v>500.61145641526628</v>
      </c>
      <c r="I435" s="66">
        <f t="shared" si="34"/>
        <v>5.125539637711337E-2</v>
      </c>
    </row>
    <row r="436" spans="1:9" x14ac:dyDescent="0.25">
      <c r="A436" s="25" t="s">
        <v>368</v>
      </c>
      <c r="B436" s="62" t="s">
        <v>298</v>
      </c>
      <c r="C436" s="63">
        <v>0</v>
      </c>
      <c r="D436" s="63">
        <v>0</v>
      </c>
      <c r="E436" s="64">
        <f t="shared" si="31"/>
        <v>0</v>
      </c>
      <c r="F436" s="64">
        <f t="shared" si="35"/>
        <v>0</v>
      </c>
      <c r="G436" s="65">
        <f t="shared" si="32"/>
        <v>0</v>
      </c>
      <c r="H436" s="65">
        <f t="shared" si="33"/>
        <v>0</v>
      </c>
      <c r="I436" s="66" t="str">
        <f t="shared" si="34"/>
        <v/>
      </c>
    </row>
    <row r="437" spans="1:9" x14ac:dyDescent="0.25">
      <c r="A437" s="25" t="s">
        <v>761</v>
      </c>
      <c r="B437" s="62" t="s">
        <v>299</v>
      </c>
      <c r="C437" s="63">
        <f>VLOOKUP($A437,RAW!$U$2:$AC$460,3,FALSE)</f>
        <v>49599</v>
      </c>
      <c r="D437" s="63">
        <f>VLOOKUP($A437,RAW!$U$2:$AC$460,4,FALSE)</f>
        <v>46300</v>
      </c>
      <c r="E437" s="64">
        <f t="shared" si="31"/>
        <v>-3299</v>
      </c>
      <c r="F437" s="64">
        <f t="shared" si="35"/>
        <v>13875.677216469663</v>
      </c>
      <c r="G437" s="65">
        <f t="shared" si="32"/>
        <v>-17174.677216469663</v>
      </c>
      <c r="H437" s="65">
        <f t="shared" si="33"/>
        <v>17174.677216469663</v>
      </c>
      <c r="I437" s="66">
        <f t="shared" si="34"/>
        <v>-0.3462706348206549</v>
      </c>
    </row>
    <row r="438" spans="1:9" x14ac:dyDescent="0.25">
      <c r="A438" s="25" t="s">
        <v>762</v>
      </c>
      <c r="B438" s="62" t="s">
        <v>299</v>
      </c>
      <c r="C438" s="63">
        <f>VLOOKUP($A438,RAW!$U$2:$AC$460,3,FALSE)</f>
        <v>45317</v>
      </c>
      <c r="D438" s="63">
        <f>VLOOKUP($A438,RAW!$U$2:$AC$460,4,FALSE)</f>
        <v>32500</v>
      </c>
      <c r="E438" s="64">
        <f t="shared" si="31"/>
        <v>-12817</v>
      </c>
      <c r="F438" s="64">
        <f t="shared" si="35"/>
        <v>12677.75689870271</v>
      </c>
      <c r="G438" s="65">
        <f t="shared" si="32"/>
        <v>-25494.756898702712</v>
      </c>
      <c r="H438" s="65">
        <f t="shared" si="33"/>
        <v>25494.756898702712</v>
      </c>
      <c r="I438" s="66">
        <f t="shared" si="34"/>
        <v>-0.56258704015496863</v>
      </c>
    </row>
    <row r="439" spans="1:9" x14ac:dyDescent="0.25">
      <c r="A439" s="25" t="s">
        <v>763</v>
      </c>
      <c r="B439" s="62" t="s">
        <v>298</v>
      </c>
      <c r="C439" s="63">
        <v>0</v>
      </c>
      <c r="D439" s="63">
        <v>0</v>
      </c>
      <c r="E439" s="64">
        <f t="shared" si="31"/>
        <v>0</v>
      </c>
      <c r="F439" s="64">
        <f t="shared" si="35"/>
        <v>0</v>
      </c>
      <c r="G439" s="65">
        <f t="shared" si="32"/>
        <v>0</v>
      </c>
      <c r="H439" s="65">
        <f t="shared" si="33"/>
        <v>0</v>
      </c>
      <c r="I439" s="66" t="str">
        <f t="shared" si="34"/>
        <v/>
      </c>
    </row>
    <row r="440" spans="1:9" x14ac:dyDescent="0.25">
      <c r="A440" s="25" t="s">
        <v>764</v>
      </c>
      <c r="B440" s="62" t="s">
        <v>298</v>
      </c>
      <c r="C440" s="63">
        <f>VLOOKUP($A440,RAW!$U$2:$AC$460,3,FALSE)</f>
        <v>445815</v>
      </c>
      <c r="D440" s="63">
        <f>VLOOKUP($A440,RAW!$U$2:$AC$460,4,FALSE)</f>
        <v>595200</v>
      </c>
      <c r="E440" s="64">
        <f t="shared" si="31"/>
        <v>149385</v>
      </c>
      <c r="F440" s="64">
        <f t="shared" si="35"/>
        <v>124719.95480272632</v>
      </c>
      <c r="G440" s="65">
        <f t="shared" si="32"/>
        <v>24665.045197273677</v>
      </c>
      <c r="H440" s="65">
        <f t="shared" si="33"/>
        <v>24665.045197273677</v>
      </c>
      <c r="I440" s="66">
        <f t="shared" si="34"/>
        <v>5.5325740940241307E-2</v>
      </c>
    </row>
    <row r="441" spans="1:9" x14ac:dyDescent="0.25">
      <c r="A441" s="25" t="s">
        <v>369</v>
      </c>
      <c r="B441" s="62" t="s">
        <v>298</v>
      </c>
      <c r="C441" s="63">
        <v>0</v>
      </c>
      <c r="D441" s="63">
        <v>0</v>
      </c>
      <c r="E441" s="64">
        <f t="shared" si="31"/>
        <v>0</v>
      </c>
      <c r="F441" s="64">
        <f t="shared" si="35"/>
        <v>0</v>
      </c>
      <c r="G441" s="65">
        <f t="shared" si="32"/>
        <v>0</v>
      </c>
      <c r="H441" s="65">
        <f t="shared" si="33"/>
        <v>0</v>
      </c>
      <c r="I441" s="66" t="str">
        <f t="shared" si="34"/>
        <v/>
      </c>
    </row>
    <row r="442" spans="1:9" x14ac:dyDescent="0.25">
      <c r="A442" s="25" t="s">
        <v>765</v>
      </c>
      <c r="B442" s="62" t="s">
        <v>298</v>
      </c>
      <c r="C442" s="63">
        <v>0</v>
      </c>
      <c r="D442" s="63">
        <v>0</v>
      </c>
      <c r="E442" s="64">
        <f t="shared" si="31"/>
        <v>0</v>
      </c>
      <c r="F442" s="64">
        <f t="shared" si="35"/>
        <v>0</v>
      </c>
      <c r="G442" s="65">
        <f t="shared" si="32"/>
        <v>0</v>
      </c>
      <c r="H442" s="65">
        <f t="shared" si="33"/>
        <v>0</v>
      </c>
      <c r="I442" s="66" t="str">
        <f t="shared" si="34"/>
        <v/>
      </c>
    </row>
    <row r="443" spans="1:9" x14ac:dyDescent="0.25">
      <c r="A443" s="25" t="s">
        <v>766</v>
      </c>
      <c r="B443" s="62" t="s">
        <v>298</v>
      </c>
      <c r="C443" s="63">
        <f>VLOOKUP($A443,RAW!$U$2:$AC$460,3,FALSE)</f>
        <v>43633</v>
      </c>
      <c r="D443" s="63">
        <f>VLOOKUP($A443,RAW!$U$2:$AC$460,4,FALSE)</f>
        <v>14000</v>
      </c>
      <c r="E443" s="64">
        <f t="shared" si="31"/>
        <v>-29633</v>
      </c>
      <c r="F443" s="64">
        <f t="shared" si="35"/>
        <v>12206.645778870961</v>
      </c>
      <c r="G443" s="65">
        <f t="shared" si="32"/>
        <v>-41839.645778870959</v>
      </c>
      <c r="H443" s="65">
        <f t="shared" si="33"/>
        <v>41839.645778870959</v>
      </c>
      <c r="I443" s="66">
        <f t="shared" si="34"/>
        <v>-0.95889913090713363</v>
      </c>
    </row>
    <row r="444" spans="1:9" x14ac:dyDescent="0.25">
      <c r="A444" s="25" t="s">
        <v>370</v>
      </c>
      <c r="B444" s="62" t="s">
        <v>298</v>
      </c>
      <c r="C444" s="63">
        <f>VLOOKUP($A444,RAW!$U$2:$AC$460,3,FALSE)</f>
        <v>58784</v>
      </c>
      <c r="D444" s="63">
        <f>VLOOKUP($A444,RAW!$U$2:$AC$460,4,FALSE)</f>
        <v>254542</v>
      </c>
      <c r="E444" s="64">
        <f t="shared" si="31"/>
        <v>195758</v>
      </c>
      <c r="F444" s="64">
        <f t="shared" si="35"/>
        <v>16445.247071371454</v>
      </c>
      <c r="G444" s="65">
        <f t="shared" si="32"/>
        <v>179312.75292862856</v>
      </c>
      <c r="H444" s="65">
        <f t="shared" si="33"/>
        <v>179312.75292862856</v>
      </c>
      <c r="I444" s="66">
        <f t="shared" si="34"/>
        <v>3.0503666461729138</v>
      </c>
    </row>
    <row r="445" spans="1:9" x14ac:dyDescent="0.25">
      <c r="A445" s="25" t="s">
        <v>767</v>
      </c>
      <c r="B445" s="62" t="s">
        <v>299</v>
      </c>
      <c r="C445" s="63">
        <f>VLOOKUP($A445,RAW!$U$2:$AC$460,3,FALSE)</f>
        <v>145167</v>
      </c>
      <c r="D445" s="63">
        <f>VLOOKUP($A445,RAW!$U$2:$AC$460,4,FALSE)</f>
        <v>145533.5</v>
      </c>
      <c r="E445" s="64">
        <f t="shared" si="31"/>
        <v>366.5</v>
      </c>
      <c r="F445" s="64">
        <f t="shared" si="35"/>
        <v>40611.51302411846</v>
      </c>
      <c r="G445" s="65">
        <f t="shared" si="32"/>
        <v>-40245.01302411846</v>
      </c>
      <c r="H445" s="65">
        <f t="shared" si="33"/>
        <v>40245.01302411846</v>
      </c>
      <c r="I445" s="66">
        <f t="shared" si="34"/>
        <v>-0.27723251857597431</v>
      </c>
    </row>
    <row r="446" spans="1:9" x14ac:dyDescent="0.25">
      <c r="A446" s="25" t="s">
        <v>768</v>
      </c>
      <c r="B446" s="62" t="s">
        <v>299</v>
      </c>
      <c r="C446" s="63">
        <f>VLOOKUP($A446,RAW!$U$2:$AC$460,3,FALSE)</f>
        <v>235783</v>
      </c>
      <c r="D446" s="63">
        <f>VLOOKUP($A446,RAW!$U$2:$AC$460,4,FALSE)</f>
        <v>163641.5</v>
      </c>
      <c r="E446" s="64">
        <f t="shared" si="31"/>
        <v>-72141.5</v>
      </c>
      <c r="F446" s="64">
        <f t="shared" si="35"/>
        <v>65961.991191976995</v>
      </c>
      <c r="G446" s="65">
        <f t="shared" si="32"/>
        <v>-138103.49119197699</v>
      </c>
      <c r="H446" s="65">
        <f t="shared" si="33"/>
        <v>138103.49119197699</v>
      </c>
      <c r="I446" s="66">
        <f t="shared" si="34"/>
        <v>-0.58572285191034545</v>
      </c>
    </row>
    <row r="447" spans="1:9" x14ac:dyDescent="0.25">
      <c r="A447" s="25" t="s">
        <v>769</v>
      </c>
      <c r="B447" s="62" t="s">
        <v>298</v>
      </c>
      <c r="C447" s="63">
        <f>VLOOKUP($A447,RAW!$U$2:$AC$460,3,FALSE)</f>
        <v>64968</v>
      </c>
      <c r="D447" s="63">
        <f>VLOOKUP($A447,RAW!$U$2:$AC$460,4,FALSE)</f>
        <v>237000</v>
      </c>
      <c r="E447" s="64">
        <f t="shared" si="31"/>
        <v>172032</v>
      </c>
      <c r="F447" s="64">
        <f t="shared" si="35"/>
        <v>18175.265577926995</v>
      </c>
      <c r="G447" s="65">
        <f t="shared" si="32"/>
        <v>153856.734422073</v>
      </c>
      <c r="H447" s="65">
        <f t="shared" si="33"/>
        <v>153856.734422073</v>
      </c>
      <c r="I447" s="66">
        <f t="shared" si="34"/>
        <v>2.3681925628320557</v>
      </c>
    </row>
    <row r="448" spans="1:9" x14ac:dyDescent="0.25">
      <c r="A448" s="25" t="s">
        <v>770</v>
      </c>
      <c r="B448" s="62" t="s">
        <v>298</v>
      </c>
      <c r="C448" s="63">
        <v>0</v>
      </c>
      <c r="D448" s="63">
        <v>0</v>
      </c>
      <c r="E448" s="64">
        <f t="shared" si="31"/>
        <v>0</v>
      </c>
      <c r="F448" s="64">
        <f t="shared" si="35"/>
        <v>0</v>
      </c>
      <c r="G448" s="65">
        <f t="shared" si="32"/>
        <v>0</v>
      </c>
      <c r="H448" s="65">
        <f t="shared" si="33"/>
        <v>0</v>
      </c>
      <c r="I448" s="66" t="str">
        <f t="shared" si="34"/>
        <v/>
      </c>
    </row>
    <row r="449" spans="1:9" x14ac:dyDescent="0.25">
      <c r="A449" s="25" t="s">
        <v>771</v>
      </c>
      <c r="B449" s="62" t="s">
        <v>298</v>
      </c>
      <c r="C449" s="63">
        <f>VLOOKUP($A449,RAW!$U$2:$AC$460,3,FALSE)</f>
        <v>115957</v>
      </c>
      <c r="D449" s="63">
        <f>VLOOKUP($A449,RAW!$U$2:$AC$460,4,FALSE)</f>
        <v>183400</v>
      </c>
      <c r="E449" s="64">
        <f t="shared" si="31"/>
        <v>67443</v>
      </c>
      <c r="F449" s="64">
        <f t="shared" si="35"/>
        <v>32439.805298295789</v>
      </c>
      <c r="G449" s="65">
        <f t="shared" si="32"/>
        <v>35003.194701704211</v>
      </c>
      <c r="H449" s="65">
        <f t="shared" si="33"/>
        <v>35003.194701704211</v>
      </c>
      <c r="I449" s="66">
        <f t="shared" si="34"/>
        <v>0.30186357616792614</v>
      </c>
    </row>
    <row r="450" spans="1:9" x14ac:dyDescent="0.25">
      <c r="A450" s="25" t="s">
        <v>772</v>
      </c>
      <c r="B450" s="62" t="s">
        <v>298</v>
      </c>
      <c r="C450" s="67">
        <v>600000</v>
      </c>
      <c r="D450" s="63">
        <f>VLOOKUP($A450,RAW!$U$2:$AC$460,4,FALSE)</f>
        <v>1641200</v>
      </c>
      <c r="E450" s="64">
        <f t="shared" si="31"/>
        <v>1041200</v>
      </c>
      <c r="F450" s="64">
        <f t="shared" si="35"/>
        <v>167854.31822983926</v>
      </c>
      <c r="G450" s="65">
        <f t="shared" si="32"/>
        <v>873345.68177016079</v>
      </c>
      <c r="H450" s="65">
        <f t="shared" si="33"/>
        <v>873345.68177016079</v>
      </c>
      <c r="I450" s="66">
        <f t="shared" si="34"/>
        <v>1.4555761362836013</v>
      </c>
    </row>
    <row r="451" spans="1:9" x14ac:dyDescent="0.25">
      <c r="A451" s="25" t="s">
        <v>773</v>
      </c>
      <c r="B451" s="62" t="s">
        <v>298</v>
      </c>
      <c r="C451" s="63">
        <v>0</v>
      </c>
      <c r="D451" s="63">
        <v>0</v>
      </c>
      <c r="E451" s="64">
        <f t="shared" ref="E451:E459" si="36">D451-C451</f>
        <v>0</v>
      </c>
      <c r="F451" s="64">
        <f t="shared" si="35"/>
        <v>0</v>
      </c>
      <c r="G451" s="65">
        <f t="shared" ref="G451:G459" si="37">IF(C451=0,0,+E451-F451)</f>
        <v>0</v>
      </c>
      <c r="H451" s="65">
        <f t="shared" ref="H451:H459" si="38">ABS(G451)</f>
        <v>0</v>
      </c>
      <c r="I451" s="66" t="str">
        <f t="shared" ref="I451:I459" si="39">IFERROR(+G451/C451,"")</f>
        <v/>
      </c>
    </row>
    <row r="452" spans="1:9" x14ac:dyDescent="0.25">
      <c r="A452" s="25" t="s">
        <v>774</v>
      </c>
      <c r="B452" s="62" t="s">
        <v>298</v>
      </c>
      <c r="C452" s="63">
        <v>0</v>
      </c>
      <c r="D452" s="63">
        <v>0</v>
      </c>
      <c r="E452" s="64">
        <f t="shared" si="36"/>
        <v>0</v>
      </c>
      <c r="F452" s="64">
        <f t="shared" si="35"/>
        <v>0</v>
      </c>
      <c r="G452" s="65">
        <f t="shared" si="37"/>
        <v>0</v>
      </c>
      <c r="H452" s="65">
        <f t="shared" si="38"/>
        <v>0</v>
      </c>
      <c r="I452" s="66" t="str">
        <f t="shared" si="39"/>
        <v/>
      </c>
    </row>
    <row r="453" spans="1:9" x14ac:dyDescent="0.25">
      <c r="A453" s="25" t="s">
        <v>775</v>
      </c>
      <c r="B453" s="62" t="s">
        <v>298</v>
      </c>
      <c r="C453" s="63">
        <v>0</v>
      </c>
      <c r="D453" s="63">
        <v>0</v>
      </c>
      <c r="E453" s="64">
        <f t="shared" si="36"/>
        <v>0</v>
      </c>
      <c r="F453" s="64">
        <f t="shared" si="35"/>
        <v>0</v>
      </c>
      <c r="G453" s="65">
        <f t="shared" si="37"/>
        <v>0</v>
      </c>
      <c r="H453" s="65">
        <f t="shared" si="38"/>
        <v>0</v>
      </c>
      <c r="I453" s="66" t="str">
        <f t="shared" si="39"/>
        <v/>
      </c>
    </row>
    <row r="454" spans="1:9" x14ac:dyDescent="0.25">
      <c r="A454" s="25" t="s">
        <v>776</v>
      </c>
      <c r="B454" s="62" t="s">
        <v>298</v>
      </c>
      <c r="C454" s="63">
        <v>0</v>
      </c>
      <c r="D454" s="63">
        <v>0</v>
      </c>
      <c r="E454" s="64">
        <f t="shared" si="36"/>
        <v>0</v>
      </c>
      <c r="F454" s="64">
        <f t="shared" si="35"/>
        <v>0</v>
      </c>
      <c r="G454" s="65">
        <f t="shared" si="37"/>
        <v>0</v>
      </c>
      <c r="H454" s="65">
        <f t="shared" si="38"/>
        <v>0</v>
      </c>
      <c r="I454" s="66" t="str">
        <f t="shared" si="39"/>
        <v/>
      </c>
    </row>
    <row r="455" spans="1:9" x14ac:dyDescent="0.25">
      <c r="A455" s="25" t="s">
        <v>777</v>
      </c>
      <c r="B455" s="62" t="s">
        <v>299</v>
      </c>
      <c r="C455" s="63">
        <f>VLOOKUP($A455,RAW!$U$2:$AC$460,3,FALSE)</f>
        <v>3662650</v>
      </c>
      <c r="D455" s="63">
        <f>VLOOKUP($A455,RAW!$U$2:$AC$460,4,FALSE)</f>
        <v>2206200</v>
      </c>
      <c r="E455" s="64">
        <f t="shared" si="36"/>
        <v>-1456450</v>
      </c>
      <c r="F455" s="64">
        <f t="shared" si="35"/>
        <v>1024652.6977742014</v>
      </c>
      <c r="G455" s="65">
        <f t="shared" si="37"/>
        <v>-2481102.6977742016</v>
      </c>
      <c r="H455" s="65">
        <f t="shared" si="38"/>
        <v>2481102.6977742016</v>
      </c>
      <c r="I455" s="66">
        <f t="shared" si="39"/>
        <v>-0.67740644008414719</v>
      </c>
    </row>
    <row r="456" spans="1:9" x14ac:dyDescent="0.25">
      <c r="A456" s="25" t="s">
        <v>778</v>
      </c>
      <c r="B456" s="62" t="s">
        <v>298</v>
      </c>
      <c r="C456" s="63">
        <v>0</v>
      </c>
      <c r="D456" s="63">
        <v>0</v>
      </c>
      <c r="E456" s="64">
        <f t="shared" si="36"/>
        <v>0</v>
      </c>
      <c r="F456" s="64">
        <f t="shared" si="35"/>
        <v>0</v>
      </c>
      <c r="G456" s="65">
        <f t="shared" si="37"/>
        <v>0</v>
      </c>
      <c r="H456" s="65">
        <f t="shared" si="38"/>
        <v>0</v>
      </c>
      <c r="I456" s="66" t="str">
        <f t="shared" si="39"/>
        <v/>
      </c>
    </row>
    <row r="457" spans="1:9" x14ac:dyDescent="0.25">
      <c r="A457" s="25" t="s">
        <v>779</v>
      </c>
      <c r="B457" s="62" t="s">
        <v>298</v>
      </c>
      <c r="C457" s="63">
        <v>0</v>
      </c>
      <c r="D457" s="63">
        <v>0</v>
      </c>
      <c r="E457" s="64">
        <f t="shared" si="36"/>
        <v>0</v>
      </c>
      <c r="F457" s="64">
        <f t="shared" si="35"/>
        <v>0</v>
      </c>
      <c r="G457" s="65">
        <f t="shared" si="37"/>
        <v>0</v>
      </c>
      <c r="H457" s="65">
        <f t="shared" si="38"/>
        <v>0</v>
      </c>
      <c r="I457" s="66" t="str">
        <f t="shared" si="39"/>
        <v/>
      </c>
    </row>
    <row r="458" spans="1:9" x14ac:dyDescent="0.25">
      <c r="A458" s="25" t="s">
        <v>780</v>
      </c>
      <c r="B458" s="62" t="s">
        <v>298</v>
      </c>
      <c r="C458" s="63">
        <v>0</v>
      </c>
      <c r="D458" s="63">
        <v>0</v>
      </c>
      <c r="E458" s="64">
        <f t="shared" si="36"/>
        <v>0</v>
      </c>
      <c r="F458" s="64">
        <f t="shared" si="35"/>
        <v>0</v>
      </c>
      <c r="G458" s="65">
        <f t="shared" si="37"/>
        <v>0</v>
      </c>
      <c r="H458" s="65">
        <f t="shared" si="38"/>
        <v>0</v>
      </c>
      <c r="I458" s="66" t="str">
        <f t="shared" si="39"/>
        <v/>
      </c>
    </row>
    <row r="459" spans="1:9" x14ac:dyDescent="0.25">
      <c r="A459" s="25" t="s">
        <v>781</v>
      </c>
      <c r="B459" s="62" t="s">
        <v>298</v>
      </c>
      <c r="C459" s="63">
        <f>VLOOKUP($A459,RAW!$U$2:$AC$460,3,FALSE)</f>
        <v>1800220</v>
      </c>
      <c r="D459" s="63">
        <f>VLOOKUP($A459,RAW!$U$2:$AC$460,4,FALSE)</f>
        <v>2165700</v>
      </c>
      <c r="E459" s="64">
        <f t="shared" si="36"/>
        <v>365480</v>
      </c>
      <c r="F459" s="64">
        <f t="shared" si="35"/>
        <v>503624.50127286877</v>
      </c>
      <c r="G459" s="65">
        <f t="shared" si="37"/>
        <v>-138144.50127286877</v>
      </c>
      <c r="H459" s="65">
        <f t="shared" si="38"/>
        <v>138144.50127286877</v>
      </c>
      <c r="I459" s="66">
        <f t="shared" si="39"/>
        <v>-7.6737566115735178E-2</v>
      </c>
    </row>
    <row r="460" spans="1:9" x14ac:dyDescent="0.25">
      <c r="A460" s="2"/>
      <c r="B460" s="39"/>
      <c r="C460" s="40"/>
      <c r="D460" s="40"/>
      <c r="E460" s="41"/>
      <c r="F460" s="41"/>
      <c r="G460" s="42"/>
      <c r="H460" s="42"/>
      <c r="I460" s="4"/>
    </row>
    <row r="461" spans="1:9" ht="30" x14ac:dyDescent="0.25">
      <c r="B461" s="21"/>
      <c r="C461" s="49" t="s">
        <v>817</v>
      </c>
      <c r="D461" s="49" t="s">
        <v>821</v>
      </c>
      <c r="E461" s="50" t="s">
        <v>796</v>
      </c>
      <c r="F461" s="27"/>
      <c r="G461" s="51"/>
      <c r="H461" s="51" t="s">
        <v>801</v>
      </c>
      <c r="I461" s="7"/>
    </row>
    <row r="462" spans="1:9" x14ac:dyDescent="0.25">
      <c r="C462" s="15">
        <f>SUM(RAW!W$4:W$460)</f>
        <v>86945731</v>
      </c>
      <c r="D462" s="15">
        <f>SUM(RAW!X$4:X$460)</f>
        <v>111269425</v>
      </c>
      <c r="E462" s="5">
        <f>+D462/C462</f>
        <v>1.2797571970497321</v>
      </c>
      <c r="F462" s="15"/>
      <c r="G462" s="16"/>
      <c r="H462" s="15">
        <f>SUM(H3:H459)</f>
        <v>40299957.423319697</v>
      </c>
      <c r="I462" s="15"/>
    </row>
    <row r="463" spans="1:9" x14ac:dyDescent="0.25">
      <c r="E463" s="5">
        <f>+E462-1</f>
        <v>0.27975719704973212</v>
      </c>
      <c r="G463" s="16"/>
    </row>
    <row r="464" spans="1:9" x14ac:dyDescent="0.25">
      <c r="E464" s="11"/>
      <c r="F464" s="17"/>
    </row>
    <row r="465" spans="3:8" x14ac:dyDescent="0.25">
      <c r="C465" t="s">
        <v>310</v>
      </c>
      <c r="F465" s="17"/>
      <c r="G465" s="43" t="s">
        <v>797</v>
      </c>
    </row>
    <row r="466" spans="3:8" x14ac:dyDescent="0.25">
      <c r="C466" s="46">
        <f>+H462/C462</f>
        <v>0.46350702857762732</v>
      </c>
      <c r="G466" s="8" t="s">
        <v>798</v>
      </c>
      <c r="H466" s="1">
        <f>ABS(SUMIFS(E3:E459,I3:I459,"&lt;"&amp;-1*E463))</f>
        <v>14364177</v>
      </c>
    </row>
    <row r="467" spans="3:8" x14ac:dyDescent="0.25">
      <c r="G467" s="8" t="s">
        <v>799</v>
      </c>
      <c r="H467" s="1">
        <f>SUMIF(G3:G459,"&gt;0")</f>
        <v>12676501.355201358</v>
      </c>
    </row>
    <row r="468" spans="3:8" x14ac:dyDescent="0.25">
      <c r="G468" s="8" t="s">
        <v>802</v>
      </c>
      <c r="H468" s="1">
        <f>+H467+H466</f>
        <v>27040678.355201356</v>
      </c>
    </row>
    <row r="469" spans="3:8" x14ac:dyDescent="0.25">
      <c r="G469" s="8" t="s">
        <v>803</v>
      </c>
      <c r="H469" s="45">
        <f>H468/C462</f>
        <v>0.3110063949568882</v>
      </c>
    </row>
    <row r="472" spans="3:8" x14ac:dyDescent="0.25">
      <c r="C472" s="15"/>
    </row>
    <row r="473" spans="3:8" x14ac:dyDescent="0.25">
      <c r="C473" s="28"/>
    </row>
  </sheetData>
  <sortState ref="A3:I459">
    <sortCondition ref="A3:A459"/>
  </sortState>
  <mergeCells count="1">
    <mergeCell ref="K2:M2"/>
  </mergeCells>
  <conditionalFormatting sqref="C3:C459">
    <cfRule type="cellIs" dxfId="2" priority="1" operator="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3"/>
  <sheetViews>
    <sheetView workbookViewId="0"/>
  </sheetViews>
  <sheetFormatPr defaultRowHeight="15" x14ac:dyDescent="0.25"/>
  <cols>
    <col min="1" max="1" width="47.85546875" customWidth="1"/>
    <col min="2" max="2" width="13.140625" style="8" customWidth="1"/>
    <col min="3" max="3" width="14.140625" style="8" customWidth="1"/>
    <col min="4" max="4" width="12.5703125" style="8" customWidth="1"/>
    <col min="5" max="5" width="12.7109375" customWidth="1"/>
    <col min="6" max="6" width="14.28515625" style="3" customWidth="1"/>
    <col min="7" max="7" width="12.28515625" bestFit="1" customWidth="1"/>
    <col min="8" max="9" width="11.85546875" customWidth="1"/>
    <col min="10" max="10" width="4" style="53" customWidth="1"/>
    <col min="11" max="11" width="14.140625" customWidth="1"/>
    <col min="12" max="12" width="44.5703125" customWidth="1"/>
    <col min="13" max="13" width="14" customWidth="1"/>
    <col min="14" max="14" width="6.85546875" customWidth="1"/>
  </cols>
  <sheetData>
    <row r="1" spans="1:15" x14ac:dyDescent="0.25">
      <c r="A1" s="25" t="s">
        <v>820</v>
      </c>
      <c r="B1" s="18" t="s">
        <v>846</v>
      </c>
      <c r="E1" s="8"/>
      <c r="J1" s="44"/>
    </row>
    <row r="2" spans="1:15" ht="60" x14ac:dyDescent="0.25">
      <c r="A2" s="25" t="s">
        <v>324</v>
      </c>
      <c r="B2" s="34" t="s">
        <v>788</v>
      </c>
      <c r="C2" s="35">
        <v>1970</v>
      </c>
      <c r="D2" s="35">
        <v>1980</v>
      </c>
      <c r="E2" s="34" t="s">
        <v>789</v>
      </c>
      <c r="F2" s="36" t="s">
        <v>790</v>
      </c>
      <c r="G2" s="34" t="s">
        <v>792</v>
      </c>
      <c r="H2" s="33" t="s">
        <v>791</v>
      </c>
      <c r="I2" s="34" t="s">
        <v>793</v>
      </c>
      <c r="J2" s="71"/>
      <c r="K2" s="95" t="str">
        <f>"Summary Statistics "&amp;A1</f>
        <v>Summary Statistics Decade: 1970 to 1980</v>
      </c>
      <c r="L2" s="96"/>
      <c r="M2" s="97"/>
    </row>
    <row r="3" spans="1:15" ht="15" customHeight="1" x14ac:dyDescent="0.25">
      <c r="A3" t="s">
        <v>325</v>
      </c>
      <c r="B3" s="8" t="s">
        <v>298</v>
      </c>
      <c r="C3" s="11">
        <f>VLOOKUP($A3,RAW!$U$2:$AC$460,4,FALSE)</f>
        <v>143804.5</v>
      </c>
      <c r="D3" s="11">
        <f>VLOOKUP($A3,RAW!$U$2:$AC$460,5,FALSE)</f>
        <v>54700</v>
      </c>
      <c r="E3" s="1">
        <f t="shared" ref="E3:E66" si="0">D3-C3</f>
        <v>-89104.5</v>
      </c>
      <c r="F3" s="1">
        <f t="shared" ref="F3:F66" si="1">IF(C3=0,0,+C3*E$463)</f>
        <v>27820.834342746613</v>
      </c>
      <c r="G3" s="16">
        <f t="shared" ref="G3:G66" si="2">IF(C3=0,0,+E3-F3)</f>
        <v>-116925.33434274662</v>
      </c>
      <c r="H3" s="16">
        <f t="shared" ref="H3:H66" si="3">ABS(G3)</f>
        <v>116925.33434274662</v>
      </c>
      <c r="I3" s="3">
        <f t="shared" ref="I3:I66" si="4">IFERROR(+G3/C3,"")</f>
        <v>-0.81308536480253824</v>
      </c>
      <c r="J3" s="52"/>
      <c r="K3" s="9" t="str">
        <f>"Total Jobs in "&amp;C2</f>
        <v>Total Jobs in 1970</v>
      </c>
      <c r="L3" s="9"/>
      <c r="M3" s="12">
        <f>C462</f>
        <v>111269425</v>
      </c>
    </row>
    <row r="4" spans="1:15" ht="15" customHeight="1" x14ac:dyDescent="0.25">
      <c r="A4" t="s">
        <v>328</v>
      </c>
      <c r="B4" s="8" t="s">
        <v>298</v>
      </c>
      <c r="C4" s="11">
        <v>0</v>
      </c>
      <c r="D4" s="11">
        <v>0</v>
      </c>
      <c r="E4" s="1">
        <f t="shared" si="0"/>
        <v>0</v>
      </c>
      <c r="F4" s="1">
        <f t="shared" si="1"/>
        <v>0</v>
      </c>
      <c r="G4" s="16">
        <f t="shared" si="2"/>
        <v>0</v>
      </c>
      <c r="H4" s="16">
        <f t="shared" si="3"/>
        <v>0</v>
      </c>
      <c r="I4" s="3" t="str">
        <f t="shared" si="4"/>
        <v/>
      </c>
      <c r="J4" s="52"/>
      <c r="K4" s="9" t="str">
        <f>"Total Jobs in "&amp;D2</f>
        <v>Total Jobs in 1980</v>
      </c>
      <c r="L4" s="9"/>
      <c r="M4" s="12">
        <f>D462</f>
        <v>132795929.66666667</v>
      </c>
      <c r="O4" s="13"/>
    </row>
    <row r="5" spans="1:15" ht="15" customHeight="1" x14ac:dyDescent="0.25">
      <c r="A5" t="s">
        <v>371</v>
      </c>
      <c r="B5" s="8" t="s">
        <v>299</v>
      </c>
      <c r="C5" s="11">
        <f>VLOOKUP($A5,RAW!$U$2:$AC$460,4,FALSE)</f>
        <v>93900</v>
      </c>
      <c r="D5" s="11">
        <f>VLOOKUP($A5,RAW!$U$2:$AC$460,5,FALSE)</f>
        <v>210900</v>
      </c>
      <c r="E5" s="1">
        <f t="shared" si="0"/>
        <v>117000</v>
      </c>
      <c r="F5" s="1">
        <f t="shared" si="1"/>
        <v>18166.165487059912</v>
      </c>
      <c r="G5" s="16">
        <f t="shared" si="2"/>
        <v>98833.834512940084</v>
      </c>
      <c r="H5" s="16">
        <f t="shared" si="3"/>
        <v>98833.834512940084</v>
      </c>
      <c r="I5" s="3">
        <f t="shared" si="4"/>
        <v>1.052543498540363</v>
      </c>
      <c r="J5" s="52"/>
      <c r="K5" s="9" t="s">
        <v>301</v>
      </c>
      <c r="L5" s="9"/>
      <c r="M5" s="12">
        <f>M4-M3</f>
        <v>21526504.666666672</v>
      </c>
    </row>
    <row r="6" spans="1:15" ht="15" customHeight="1" x14ac:dyDescent="0.25">
      <c r="A6" t="s">
        <v>372</v>
      </c>
      <c r="B6" s="8" t="s">
        <v>299</v>
      </c>
      <c r="C6" s="11">
        <f>VLOOKUP($A6,RAW!$U$2:$AC$460,4,FALSE)</f>
        <v>169200</v>
      </c>
      <c r="D6" s="11">
        <f>VLOOKUP($A6,RAW!$U$2:$AC$460,5,FALSE)</f>
        <v>333600</v>
      </c>
      <c r="E6" s="1">
        <f t="shared" si="0"/>
        <v>164400</v>
      </c>
      <c r="F6" s="1">
        <f t="shared" si="1"/>
        <v>32733.921197130319</v>
      </c>
      <c r="G6" s="16">
        <f t="shared" si="2"/>
        <v>131666.07880286968</v>
      </c>
      <c r="H6" s="16">
        <f t="shared" si="3"/>
        <v>131666.07880286968</v>
      </c>
      <c r="I6" s="3">
        <f t="shared" si="4"/>
        <v>0.77816831443776413</v>
      </c>
      <c r="J6" s="52"/>
      <c r="K6" s="9" t="s">
        <v>311</v>
      </c>
      <c r="L6" s="9"/>
      <c r="M6" s="37">
        <f>(M5/M3)</f>
        <v>0.19346289123599472</v>
      </c>
    </row>
    <row r="7" spans="1:15" ht="15" customHeight="1" x14ac:dyDescent="0.25">
      <c r="A7" t="s">
        <v>373</v>
      </c>
      <c r="B7" s="8" t="s">
        <v>298</v>
      </c>
      <c r="C7" s="11">
        <v>0</v>
      </c>
      <c r="D7" s="11">
        <v>0</v>
      </c>
      <c r="E7" s="1">
        <f t="shared" si="0"/>
        <v>0</v>
      </c>
      <c r="F7" s="1">
        <f t="shared" si="1"/>
        <v>0</v>
      </c>
      <c r="G7" s="16">
        <f t="shared" si="2"/>
        <v>0</v>
      </c>
      <c r="H7" s="16">
        <f t="shared" si="3"/>
        <v>0</v>
      </c>
      <c r="I7" s="3" t="str">
        <f t="shared" si="4"/>
        <v/>
      </c>
      <c r="J7" s="52"/>
      <c r="K7" s="9" t="s">
        <v>302</v>
      </c>
      <c r="L7" s="9"/>
      <c r="M7" s="12">
        <f>+M15+M17</f>
        <v>29183406</v>
      </c>
    </row>
    <row r="8" spans="1:15" ht="15" customHeight="1" x14ac:dyDescent="0.25">
      <c r="A8" t="s">
        <v>374</v>
      </c>
      <c r="B8" s="8" t="s">
        <v>298</v>
      </c>
      <c r="C8" s="11">
        <v>0</v>
      </c>
      <c r="D8" s="11">
        <v>0</v>
      </c>
      <c r="E8" s="1">
        <f t="shared" si="0"/>
        <v>0</v>
      </c>
      <c r="F8" s="1">
        <f t="shared" si="1"/>
        <v>0</v>
      </c>
      <c r="G8" s="16">
        <f t="shared" si="2"/>
        <v>0</v>
      </c>
      <c r="H8" s="16">
        <f t="shared" si="3"/>
        <v>0</v>
      </c>
      <c r="I8" s="3" t="str">
        <f t="shared" si="4"/>
        <v/>
      </c>
      <c r="J8" s="52"/>
      <c r="K8" s="9" t="s">
        <v>303</v>
      </c>
      <c r="L8" s="9"/>
      <c r="M8" s="12">
        <f>+M16+M18</f>
        <v>-17890601.333333332</v>
      </c>
    </row>
    <row r="9" spans="1:15" ht="15" customHeight="1" x14ac:dyDescent="0.25">
      <c r="A9" t="s">
        <v>375</v>
      </c>
      <c r="B9" s="8" t="s">
        <v>298</v>
      </c>
      <c r="C9" s="11">
        <v>0</v>
      </c>
      <c r="D9" s="11">
        <v>0</v>
      </c>
      <c r="E9" s="1">
        <f t="shared" si="0"/>
        <v>0</v>
      </c>
      <c r="F9" s="1">
        <f t="shared" si="1"/>
        <v>0</v>
      </c>
      <c r="G9" s="16">
        <f t="shared" si="2"/>
        <v>0</v>
      </c>
      <c r="H9" s="16">
        <f t="shared" si="3"/>
        <v>0</v>
      </c>
      <c r="I9" s="3" t="str">
        <f t="shared" si="4"/>
        <v/>
      </c>
      <c r="J9" s="52"/>
      <c r="K9" s="9" t="s">
        <v>300</v>
      </c>
      <c r="L9" s="9"/>
      <c r="M9" s="12">
        <f>+M7-M8</f>
        <v>47074007.333333328</v>
      </c>
    </row>
    <row r="10" spans="1:15" ht="15" customHeight="1" x14ac:dyDescent="0.25">
      <c r="A10" t="s">
        <v>329</v>
      </c>
      <c r="B10" s="8" t="s">
        <v>298</v>
      </c>
      <c r="C10" s="11">
        <v>0</v>
      </c>
      <c r="D10" s="11">
        <v>0</v>
      </c>
      <c r="E10" s="1">
        <f t="shared" si="0"/>
        <v>0</v>
      </c>
      <c r="F10" s="1">
        <f t="shared" si="1"/>
        <v>0</v>
      </c>
      <c r="G10" s="16">
        <f t="shared" si="2"/>
        <v>0</v>
      </c>
      <c r="H10" s="16">
        <f t="shared" si="3"/>
        <v>0</v>
      </c>
      <c r="I10" s="3" t="str">
        <f t="shared" si="4"/>
        <v/>
      </c>
      <c r="J10" s="52"/>
      <c r="K10" s="9" t="s">
        <v>312</v>
      </c>
      <c r="L10" s="9"/>
      <c r="M10" s="12">
        <f>+H462</f>
        <v>47039429.274693668</v>
      </c>
    </row>
    <row r="11" spans="1:15" ht="15" customHeight="1" x14ac:dyDescent="0.25">
      <c r="A11" t="s">
        <v>376</v>
      </c>
      <c r="B11" s="8" t="s">
        <v>298</v>
      </c>
      <c r="C11" s="11">
        <v>0</v>
      </c>
      <c r="D11" s="11">
        <v>0</v>
      </c>
      <c r="E11" s="1">
        <f t="shared" si="0"/>
        <v>0</v>
      </c>
      <c r="F11" s="1">
        <f t="shared" si="1"/>
        <v>0</v>
      </c>
      <c r="G11" s="16">
        <f t="shared" si="2"/>
        <v>0</v>
      </c>
      <c r="H11" s="16">
        <f t="shared" si="3"/>
        <v>0</v>
      </c>
      <c r="I11" s="3" t="str">
        <f t="shared" si="4"/>
        <v/>
      </c>
      <c r="J11" s="52"/>
      <c r="K11" s="9" t="s">
        <v>310</v>
      </c>
      <c r="L11" s="9"/>
      <c r="M11" s="80">
        <f>+C466</f>
        <v>0.42275251511988732</v>
      </c>
    </row>
    <row r="12" spans="1:15" ht="15" customHeight="1" x14ac:dyDescent="0.25">
      <c r="A12" t="s">
        <v>330</v>
      </c>
      <c r="B12" s="8" t="s">
        <v>298</v>
      </c>
      <c r="C12" s="11">
        <f>VLOOKUP($A12,RAW!$U$2:$AC$460,4,FALSE)</f>
        <v>415600</v>
      </c>
      <c r="D12" s="11">
        <f>VLOOKUP($A12,RAW!$U$2:$AC$460,5,FALSE)</f>
        <v>443800</v>
      </c>
      <c r="E12" s="1">
        <f t="shared" si="0"/>
        <v>28200</v>
      </c>
      <c r="F12" s="1">
        <f t="shared" si="1"/>
        <v>80403.177597679445</v>
      </c>
      <c r="G12" s="16">
        <f t="shared" si="2"/>
        <v>-52203.177597679445</v>
      </c>
      <c r="H12" s="16">
        <f t="shared" si="3"/>
        <v>52203.177597679445</v>
      </c>
      <c r="I12" s="3">
        <f t="shared" si="4"/>
        <v>-0.12560918574995053</v>
      </c>
      <c r="J12" s="52"/>
      <c r="K12" s="9" t="s">
        <v>800</v>
      </c>
      <c r="L12" s="9"/>
      <c r="M12" s="78">
        <f>+H469</f>
        <v>0.32459348442303448</v>
      </c>
    </row>
    <row r="13" spans="1:15" ht="15" customHeight="1" x14ac:dyDescent="0.25">
      <c r="A13" t="s">
        <v>377</v>
      </c>
      <c r="B13" s="8" t="s">
        <v>298</v>
      </c>
      <c r="C13" s="11">
        <f>VLOOKUP($A13,RAW!$U$2:$AC$460,4,FALSE)</f>
        <v>4600</v>
      </c>
      <c r="D13" s="11">
        <f>VLOOKUP($A13,RAW!$U$2:$AC$460,5,FALSE)</f>
        <v>13300</v>
      </c>
      <c r="E13" s="1">
        <f t="shared" si="0"/>
        <v>8700</v>
      </c>
      <c r="F13" s="1">
        <f t="shared" si="1"/>
        <v>889.9292996855761</v>
      </c>
      <c r="G13" s="16">
        <f t="shared" si="2"/>
        <v>7810.0707003144234</v>
      </c>
      <c r="H13" s="16">
        <f t="shared" si="3"/>
        <v>7810.0707003144234</v>
      </c>
      <c r="I13" s="3">
        <f t="shared" si="4"/>
        <v>1.6978414565900921</v>
      </c>
      <c r="J13" s="52"/>
      <c r="K13" s="9"/>
      <c r="L13" s="9"/>
      <c r="M13" s="14"/>
    </row>
    <row r="14" spans="1:15" ht="15" customHeight="1" x14ac:dyDescent="0.25">
      <c r="A14" t="s">
        <v>378</v>
      </c>
      <c r="B14" s="8" t="s">
        <v>298</v>
      </c>
      <c r="C14" s="11">
        <f>VLOOKUP($A14,RAW!$U$2:$AC$460,4,FALSE)</f>
        <v>86800</v>
      </c>
      <c r="D14" s="11">
        <f>VLOOKUP($A14,RAW!$U$2:$AC$460,5,FALSE)</f>
        <v>83900</v>
      </c>
      <c r="E14" s="1">
        <f t="shared" si="0"/>
        <v>-2900</v>
      </c>
      <c r="F14" s="1">
        <f t="shared" si="1"/>
        <v>16792.57895928435</v>
      </c>
      <c r="G14" s="16">
        <f t="shared" si="2"/>
        <v>-19692.57895928435</v>
      </c>
      <c r="H14" s="16">
        <f t="shared" si="3"/>
        <v>19692.57895928435</v>
      </c>
      <c r="I14" s="3">
        <f t="shared" si="4"/>
        <v>-0.22687302948484275</v>
      </c>
      <c r="J14" s="52"/>
      <c r="K14" s="9" t="s">
        <v>304</v>
      </c>
      <c r="L14" s="9"/>
      <c r="M14" s="9"/>
    </row>
    <row r="15" spans="1:15" ht="15" customHeight="1" x14ac:dyDescent="0.25">
      <c r="A15" t="s">
        <v>379</v>
      </c>
      <c r="B15" s="8" t="s">
        <v>299</v>
      </c>
      <c r="C15" s="11">
        <f>VLOOKUP($A15,RAW!$U$2:$AC$460,4,FALSE)</f>
        <v>28600</v>
      </c>
      <c r="D15" s="11">
        <f>VLOOKUP($A15,RAW!$U$2:$AC$460,5,FALSE)</f>
        <v>37000</v>
      </c>
      <c r="E15" s="1">
        <f t="shared" si="0"/>
        <v>8400</v>
      </c>
      <c r="F15" s="1">
        <f t="shared" si="1"/>
        <v>5533.0386893494515</v>
      </c>
      <c r="G15" s="16">
        <f t="shared" si="2"/>
        <v>2866.9613106505485</v>
      </c>
      <c r="H15" s="16">
        <f t="shared" si="3"/>
        <v>2866.9613106505485</v>
      </c>
      <c r="I15" s="3">
        <f t="shared" si="4"/>
        <v>0.10024340247029889</v>
      </c>
      <c r="J15" s="52"/>
      <c r="K15" s="9" t="s">
        <v>299</v>
      </c>
      <c r="L15" s="9" t="s">
        <v>305</v>
      </c>
      <c r="M15" s="10">
        <f>SUMIFS(E:E,B:B,K15,E:E,"&gt;0")</f>
        <v>2710166.5</v>
      </c>
    </row>
    <row r="16" spans="1:15" ht="15" customHeight="1" x14ac:dyDescent="0.25">
      <c r="A16" t="s">
        <v>380</v>
      </c>
      <c r="B16" s="8" t="s">
        <v>298</v>
      </c>
      <c r="C16" s="11">
        <f>VLOOKUP($A16,RAW!$U$2:$AC$460,4,FALSE)</f>
        <v>7900</v>
      </c>
      <c r="D16" s="11">
        <f>VLOOKUP($A16,RAW!$U$2:$AC$460,5,FALSE)</f>
        <v>6900</v>
      </c>
      <c r="E16" s="1">
        <f t="shared" si="0"/>
        <v>-1000</v>
      </c>
      <c r="F16" s="1">
        <f t="shared" si="1"/>
        <v>1528.356840764359</v>
      </c>
      <c r="G16" s="16">
        <f t="shared" si="2"/>
        <v>-2528.3568407643588</v>
      </c>
      <c r="H16" s="16">
        <f t="shared" si="3"/>
        <v>2528.3568407643588</v>
      </c>
      <c r="I16" s="3">
        <f t="shared" si="4"/>
        <v>-0.32004516971700747</v>
      </c>
      <c r="J16" s="52"/>
      <c r="K16" s="9"/>
      <c r="L16" s="9" t="s">
        <v>306</v>
      </c>
      <c r="M16" s="10">
        <f>SUMIFS(E:E,B:B,K15,E:E,"&lt;0")</f>
        <v>-8509455.166666666</v>
      </c>
    </row>
    <row r="17" spans="1:16" ht="15" customHeight="1" x14ac:dyDescent="0.25">
      <c r="A17" t="s">
        <v>331</v>
      </c>
      <c r="B17" s="8" t="s">
        <v>298</v>
      </c>
      <c r="C17" s="11">
        <v>0</v>
      </c>
      <c r="D17" s="11">
        <v>0</v>
      </c>
      <c r="E17" s="1">
        <f t="shared" si="0"/>
        <v>0</v>
      </c>
      <c r="F17" s="1">
        <f t="shared" si="1"/>
        <v>0</v>
      </c>
      <c r="G17" s="16">
        <f t="shared" si="2"/>
        <v>0</v>
      </c>
      <c r="H17" s="16">
        <f t="shared" si="3"/>
        <v>0</v>
      </c>
      <c r="I17" s="3" t="str">
        <f t="shared" si="4"/>
        <v/>
      </c>
      <c r="J17" s="52"/>
      <c r="K17" s="9" t="s">
        <v>298</v>
      </c>
      <c r="L17" s="9" t="s">
        <v>307</v>
      </c>
      <c r="M17" s="10">
        <f>SUMIFS(E:E,B:B,K17,E:E,"&gt;0")</f>
        <v>26473239.5</v>
      </c>
    </row>
    <row r="18" spans="1:16" ht="15" customHeight="1" x14ac:dyDescent="0.25">
      <c r="A18" t="s">
        <v>381</v>
      </c>
      <c r="B18" s="8" t="s">
        <v>298</v>
      </c>
      <c r="C18" s="11">
        <f>VLOOKUP($A18,RAW!$U$2:$AC$460,4,FALSE)</f>
        <v>63900</v>
      </c>
      <c r="D18" s="11">
        <f>VLOOKUP($A18,RAW!$U$2:$AC$460,5,FALSE)</f>
        <v>120900</v>
      </c>
      <c r="E18" s="1">
        <f t="shared" si="0"/>
        <v>57000</v>
      </c>
      <c r="F18" s="1">
        <f t="shared" si="1"/>
        <v>12362.278749980069</v>
      </c>
      <c r="G18" s="16">
        <f t="shared" si="2"/>
        <v>44637.721250019931</v>
      </c>
      <c r="H18" s="16">
        <f t="shared" si="3"/>
        <v>44637.721250019931</v>
      </c>
      <c r="I18" s="3">
        <f t="shared" si="4"/>
        <v>0.6985558881067282</v>
      </c>
      <c r="J18" s="52"/>
      <c r="K18" s="9"/>
      <c r="L18" s="9" t="s">
        <v>308</v>
      </c>
      <c r="M18" s="10">
        <f>SUMIFS(E:E,B:B,K17,E:E,"&lt;0")</f>
        <v>-9381146.166666666</v>
      </c>
    </row>
    <row r="19" spans="1:16" ht="15" customHeight="1" x14ac:dyDescent="0.25">
      <c r="A19" t="s">
        <v>382</v>
      </c>
      <c r="B19" s="8" t="s">
        <v>298</v>
      </c>
      <c r="C19" s="11">
        <f>VLOOKUP($A19,RAW!$U$2:$AC$460,4,FALSE)</f>
        <v>62111.5</v>
      </c>
      <c r="D19" s="11">
        <f>VLOOKUP($A19,RAW!$U$2:$AC$460,5,FALSE)</f>
        <v>52700</v>
      </c>
      <c r="E19" s="1">
        <f t="shared" si="0"/>
        <v>-9411.5</v>
      </c>
      <c r="F19" s="1">
        <f t="shared" si="1"/>
        <v>12016.270369004491</v>
      </c>
      <c r="G19" s="16">
        <f t="shared" si="2"/>
        <v>-21427.770369004491</v>
      </c>
      <c r="H19" s="16">
        <f t="shared" si="3"/>
        <v>21427.770369004491</v>
      </c>
      <c r="I19" s="3">
        <f t="shared" si="4"/>
        <v>-0.34498877613653656</v>
      </c>
      <c r="J19" s="52"/>
      <c r="K19" s="9"/>
      <c r="L19" s="9"/>
      <c r="M19" s="9"/>
    </row>
    <row r="20" spans="1:16" ht="15" customHeight="1" x14ac:dyDescent="0.25">
      <c r="A20" t="s">
        <v>383</v>
      </c>
      <c r="B20" s="8" t="s">
        <v>299</v>
      </c>
      <c r="C20" s="11">
        <f>VLOOKUP($A20,RAW!$U$2:$AC$460,4,FALSE)</f>
        <v>70300</v>
      </c>
      <c r="D20" s="11">
        <f>VLOOKUP($A20,RAW!$U$2:$AC$460,5,FALSE)</f>
        <v>93700</v>
      </c>
      <c r="E20" s="1">
        <f t="shared" si="0"/>
        <v>23400</v>
      </c>
      <c r="F20" s="1">
        <f t="shared" si="1"/>
        <v>13600.441253890434</v>
      </c>
      <c r="G20" s="16">
        <f t="shared" si="2"/>
        <v>9799.5587461095656</v>
      </c>
      <c r="H20" s="16">
        <f t="shared" si="3"/>
        <v>9799.5587461095656</v>
      </c>
      <c r="I20" s="3">
        <f t="shared" si="4"/>
        <v>0.13939628372844332</v>
      </c>
      <c r="J20" s="52"/>
      <c r="K20" s="9" t="s">
        <v>833</v>
      </c>
      <c r="L20" s="9"/>
      <c r="M20" s="75">
        <f>+M15/M10</f>
        <v>5.7614782785173346E-2</v>
      </c>
    </row>
    <row r="21" spans="1:16" ht="15" customHeight="1" x14ac:dyDescent="0.25">
      <c r="A21" t="s">
        <v>384</v>
      </c>
      <c r="B21" s="8" t="s">
        <v>299</v>
      </c>
      <c r="C21" s="11">
        <f>VLOOKUP($A21,RAW!$U$2:$AC$460,4,FALSE)</f>
        <v>52900</v>
      </c>
      <c r="D21" s="11">
        <f>VLOOKUP($A21,RAW!$U$2:$AC$460,5,FALSE)</f>
        <v>63100</v>
      </c>
      <c r="E21" s="1">
        <f t="shared" si="0"/>
        <v>10200</v>
      </c>
      <c r="F21" s="1">
        <f t="shared" si="1"/>
        <v>10234.186946384125</v>
      </c>
      <c r="G21" s="16">
        <f t="shared" si="2"/>
        <v>-34.186946384124894</v>
      </c>
      <c r="H21" s="16">
        <f t="shared" si="3"/>
        <v>34.186946384124894</v>
      </c>
      <c r="I21" s="3">
        <f t="shared" si="4"/>
        <v>-6.4625607531427023E-4</v>
      </c>
      <c r="J21" s="52"/>
      <c r="K21" s="9" t="s">
        <v>834</v>
      </c>
      <c r="L21" s="9"/>
      <c r="M21" s="32">
        <f>ABS(+M16/M10)</f>
        <v>0.1809004764274339</v>
      </c>
      <c r="N21" s="7"/>
      <c r="O21" s="7"/>
      <c r="P21" s="7"/>
    </row>
    <row r="22" spans="1:16" ht="15" customHeight="1" x14ac:dyDescent="0.25">
      <c r="A22" t="s">
        <v>385</v>
      </c>
      <c r="B22" s="8" t="s">
        <v>298</v>
      </c>
      <c r="C22" s="11">
        <f>VLOOKUP($A22,RAW!$U$2:$AC$460,4,FALSE)</f>
        <v>202400</v>
      </c>
      <c r="D22" s="11">
        <f>VLOOKUP($A22,RAW!$U$2:$AC$460,5,FALSE)</f>
        <v>223100</v>
      </c>
      <c r="E22" s="1">
        <f t="shared" si="0"/>
        <v>20700</v>
      </c>
      <c r="F22" s="1">
        <f t="shared" si="1"/>
        <v>39156.889186165346</v>
      </c>
      <c r="G22" s="16">
        <f t="shared" si="2"/>
        <v>-18456.889186165346</v>
      </c>
      <c r="H22" s="16">
        <f t="shared" si="3"/>
        <v>18456.889186165346</v>
      </c>
      <c r="I22" s="3">
        <f t="shared" si="4"/>
        <v>-9.1190163963267526E-2</v>
      </c>
      <c r="J22" s="52"/>
      <c r="K22" s="9" t="s">
        <v>835</v>
      </c>
      <c r="L22" s="9"/>
      <c r="M22" s="73">
        <f>+M21+M20</f>
        <v>0.23851525921260724</v>
      </c>
      <c r="N22" s="7"/>
      <c r="O22" s="7"/>
      <c r="P22" s="7"/>
    </row>
    <row r="23" spans="1:16" x14ac:dyDescent="0.25">
      <c r="A23" t="s">
        <v>332</v>
      </c>
      <c r="B23" s="8" t="s">
        <v>298</v>
      </c>
      <c r="C23" s="11">
        <v>0</v>
      </c>
      <c r="D23" s="11">
        <v>0</v>
      </c>
      <c r="E23" s="1">
        <f t="shared" si="0"/>
        <v>0</v>
      </c>
      <c r="F23" s="1">
        <f t="shared" si="1"/>
        <v>0</v>
      </c>
      <c r="G23" s="16">
        <f t="shared" si="2"/>
        <v>0</v>
      </c>
      <c r="H23" s="16">
        <f t="shared" si="3"/>
        <v>0</v>
      </c>
      <c r="I23" s="3" t="str">
        <f t="shared" si="4"/>
        <v/>
      </c>
      <c r="J23" s="52"/>
      <c r="K23" s="9" t="s">
        <v>836</v>
      </c>
      <c r="L23" s="9"/>
      <c r="M23" s="78">
        <f>+M20/M21</f>
        <v>0.31848883940493566</v>
      </c>
      <c r="N23" s="75"/>
      <c r="O23" s="75"/>
      <c r="P23" s="7"/>
    </row>
    <row r="24" spans="1:16" x14ac:dyDescent="0.25">
      <c r="A24" t="s">
        <v>386</v>
      </c>
      <c r="B24" s="8" t="s">
        <v>298</v>
      </c>
      <c r="C24" s="11">
        <v>0</v>
      </c>
      <c r="D24" s="11">
        <v>0</v>
      </c>
      <c r="E24" s="1">
        <f t="shared" si="0"/>
        <v>0</v>
      </c>
      <c r="F24" s="1">
        <f t="shared" si="1"/>
        <v>0</v>
      </c>
      <c r="G24" s="16">
        <f t="shared" si="2"/>
        <v>0</v>
      </c>
      <c r="H24" s="16">
        <f t="shared" si="3"/>
        <v>0</v>
      </c>
      <c r="I24" s="3" t="str">
        <f t="shared" si="4"/>
        <v/>
      </c>
      <c r="J24" s="52"/>
      <c r="N24" s="7"/>
      <c r="O24" s="76"/>
      <c r="P24" s="7"/>
    </row>
    <row r="25" spans="1:16" x14ac:dyDescent="0.25">
      <c r="A25" t="s">
        <v>387</v>
      </c>
      <c r="B25" s="8" t="s">
        <v>299</v>
      </c>
      <c r="C25" s="11">
        <f>VLOOKUP($A25,RAW!$U$2:$AC$460,4,FALSE)</f>
        <v>307000</v>
      </c>
      <c r="D25" s="11">
        <f>VLOOKUP($A25,RAW!$U$2:$AC$460,5,FALSE)</f>
        <v>347000</v>
      </c>
      <c r="E25" s="1">
        <f t="shared" si="0"/>
        <v>40000</v>
      </c>
      <c r="F25" s="1">
        <f t="shared" si="1"/>
        <v>59393.107609450402</v>
      </c>
      <c r="G25" s="16">
        <f t="shared" si="2"/>
        <v>-19393.107609450402</v>
      </c>
      <c r="H25" s="16">
        <f t="shared" si="3"/>
        <v>19393.107609450402</v>
      </c>
      <c r="I25" s="3">
        <f t="shared" si="4"/>
        <v>-6.3169731626874281E-2</v>
      </c>
      <c r="J25" s="52"/>
      <c r="N25" s="7"/>
      <c r="O25" s="27"/>
      <c r="P25" s="7"/>
    </row>
    <row r="26" spans="1:16" x14ac:dyDescent="0.25">
      <c r="A26" t="s">
        <v>388</v>
      </c>
      <c r="B26" s="8" t="s">
        <v>298</v>
      </c>
      <c r="C26" s="11">
        <v>0</v>
      </c>
      <c r="D26" s="11">
        <v>0</v>
      </c>
      <c r="E26" s="1">
        <f t="shared" si="0"/>
        <v>0</v>
      </c>
      <c r="F26" s="1">
        <f t="shared" si="1"/>
        <v>0</v>
      </c>
      <c r="G26" s="16">
        <f t="shared" si="2"/>
        <v>0</v>
      </c>
      <c r="H26" s="16">
        <f t="shared" si="3"/>
        <v>0</v>
      </c>
      <c r="I26" s="3" t="str">
        <f t="shared" si="4"/>
        <v/>
      </c>
      <c r="J26" s="52"/>
      <c r="N26" s="7"/>
      <c r="O26" s="7"/>
      <c r="P26" s="7"/>
    </row>
    <row r="27" spans="1:16" x14ac:dyDescent="0.25">
      <c r="A27" t="s">
        <v>389</v>
      </c>
      <c r="B27" s="8" t="s">
        <v>299</v>
      </c>
      <c r="C27" s="11">
        <f>VLOOKUP($A27,RAW!$U$2:$AC$460,4,FALSE)</f>
        <v>192900</v>
      </c>
      <c r="D27" s="11">
        <f>VLOOKUP($A27,RAW!$U$2:$AC$460,5,FALSE)</f>
        <v>215400</v>
      </c>
      <c r="E27" s="1">
        <f t="shared" si="0"/>
        <v>22500</v>
      </c>
      <c r="F27" s="1">
        <f t="shared" si="1"/>
        <v>37318.9917194234</v>
      </c>
      <c r="G27" s="16">
        <f t="shared" si="2"/>
        <v>-14818.9917194234</v>
      </c>
      <c r="H27" s="16">
        <f t="shared" si="3"/>
        <v>14818.9917194234</v>
      </c>
      <c r="I27" s="3">
        <f t="shared" si="4"/>
        <v>-7.6822144735217215E-2</v>
      </c>
      <c r="J27" s="52"/>
      <c r="N27" s="7"/>
      <c r="O27" s="7"/>
      <c r="P27" s="7"/>
    </row>
    <row r="28" spans="1:16" x14ac:dyDescent="0.25">
      <c r="A28" t="s">
        <v>390</v>
      </c>
      <c r="B28" s="8" t="s">
        <v>298</v>
      </c>
      <c r="C28" s="11">
        <v>0</v>
      </c>
      <c r="D28" s="11">
        <v>0</v>
      </c>
      <c r="E28" s="1">
        <f t="shared" si="0"/>
        <v>0</v>
      </c>
      <c r="F28" s="1">
        <f t="shared" si="1"/>
        <v>0</v>
      </c>
      <c r="G28" s="16">
        <f t="shared" si="2"/>
        <v>0</v>
      </c>
      <c r="H28" s="16">
        <f t="shared" si="3"/>
        <v>0</v>
      </c>
      <c r="I28" s="3" t="str">
        <f t="shared" si="4"/>
        <v/>
      </c>
      <c r="J28" s="52"/>
    </row>
    <row r="29" spans="1:16" x14ac:dyDescent="0.25">
      <c r="A29" t="s">
        <v>391</v>
      </c>
      <c r="B29" s="8" t="s">
        <v>299</v>
      </c>
      <c r="C29" s="11">
        <f>VLOOKUP($A29,RAW!$U$2:$AC$460,4,FALSE)</f>
        <v>18100</v>
      </c>
      <c r="D29" s="11">
        <f>VLOOKUP($A29,RAW!$U$2:$AC$460,5,FALSE)</f>
        <v>24200</v>
      </c>
      <c r="E29" s="1">
        <f t="shared" si="0"/>
        <v>6100</v>
      </c>
      <c r="F29" s="1">
        <f t="shared" si="1"/>
        <v>3501.6783313715059</v>
      </c>
      <c r="G29" s="16">
        <f t="shared" si="2"/>
        <v>2598.3216686284941</v>
      </c>
      <c r="H29" s="16">
        <f t="shared" si="3"/>
        <v>2598.3216686284941</v>
      </c>
      <c r="I29" s="3">
        <f t="shared" si="4"/>
        <v>0.14355368334964055</v>
      </c>
      <c r="J29" s="52"/>
    </row>
    <row r="30" spans="1:16" x14ac:dyDescent="0.25">
      <c r="A30" t="s">
        <v>392</v>
      </c>
      <c r="B30" s="8" t="s">
        <v>299</v>
      </c>
      <c r="C30" s="11">
        <f>VLOOKUP($A30,RAW!$U$2:$AC$460,4,FALSE)</f>
        <v>198300</v>
      </c>
      <c r="D30" s="11">
        <f>VLOOKUP($A30,RAW!$U$2:$AC$460,5,FALSE)</f>
        <v>221600</v>
      </c>
      <c r="E30" s="1">
        <f t="shared" si="0"/>
        <v>23300</v>
      </c>
      <c r="F30" s="1">
        <f t="shared" si="1"/>
        <v>38363.691332097769</v>
      </c>
      <c r="G30" s="16">
        <f t="shared" si="2"/>
        <v>-15063.691332097769</v>
      </c>
      <c r="H30" s="16">
        <f t="shared" si="3"/>
        <v>15063.691332097769</v>
      </c>
      <c r="I30" s="3">
        <f t="shared" si="4"/>
        <v>-7.5964151952081532E-2</v>
      </c>
      <c r="J30" s="52"/>
    </row>
    <row r="31" spans="1:16" x14ac:dyDescent="0.25">
      <c r="A31" t="s">
        <v>333</v>
      </c>
      <c r="B31" s="8" t="s">
        <v>298</v>
      </c>
      <c r="C31" s="11">
        <v>0</v>
      </c>
      <c r="D31" s="11">
        <v>0</v>
      </c>
      <c r="E31" s="1">
        <f t="shared" si="0"/>
        <v>0</v>
      </c>
      <c r="F31" s="1">
        <f t="shared" si="1"/>
        <v>0</v>
      </c>
      <c r="G31" s="16">
        <f t="shared" si="2"/>
        <v>0</v>
      </c>
      <c r="H31" s="16">
        <f t="shared" si="3"/>
        <v>0</v>
      </c>
      <c r="I31" s="3" t="str">
        <f t="shared" si="4"/>
        <v/>
      </c>
      <c r="J31" s="52"/>
    </row>
    <row r="32" spans="1:16" x14ac:dyDescent="0.25">
      <c r="A32" t="s">
        <v>393</v>
      </c>
      <c r="B32" s="8" t="s">
        <v>299</v>
      </c>
      <c r="C32" s="11">
        <f>VLOOKUP($A32,RAW!$U$2:$AC$460,4,FALSE)</f>
        <v>17000</v>
      </c>
      <c r="D32" s="11">
        <f>VLOOKUP($A32,RAW!$U$2:$AC$460,5,FALSE)</f>
        <v>34400</v>
      </c>
      <c r="E32" s="1">
        <f t="shared" si="0"/>
        <v>17400</v>
      </c>
      <c r="F32" s="1">
        <f t="shared" si="1"/>
        <v>3288.8691510119115</v>
      </c>
      <c r="G32" s="16">
        <f t="shared" si="2"/>
        <v>14111.130848988088</v>
      </c>
      <c r="H32" s="16">
        <f t="shared" si="3"/>
        <v>14111.130848988088</v>
      </c>
      <c r="I32" s="3">
        <f t="shared" si="4"/>
        <v>0.8300665205287111</v>
      </c>
      <c r="J32" s="52"/>
    </row>
    <row r="33" spans="1:10" x14ac:dyDescent="0.25">
      <c r="A33" t="s">
        <v>394</v>
      </c>
      <c r="B33" s="8" t="s">
        <v>299</v>
      </c>
      <c r="C33" s="11">
        <f>VLOOKUP($A33,RAW!$U$2:$AC$460,4,FALSE)</f>
        <v>210100</v>
      </c>
      <c r="D33" s="11">
        <f>VLOOKUP($A33,RAW!$U$2:$AC$460,5,FALSE)</f>
        <v>282600</v>
      </c>
      <c r="E33" s="1">
        <f t="shared" si="0"/>
        <v>72500</v>
      </c>
      <c r="F33" s="1">
        <f t="shared" si="1"/>
        <v>40646.553448682505</v>
      </c>
      <c r="G33" s="16">
        <f t="shared" si="2"/>
        <v>31853.446551317495</v>
      </c>
      <c r="H33" s="16">
        <f t="shared" si="3"/>
        <v>31853.446551317495</v>
      </c>
      <c r="I33" s="3">
        <f t="shared" si="4"/>
        <v>0.15161088315715132</v>
      </c>
      <c r="J33" s="52"/>
    </row>
    <row r="34" spans="1:10" x14ac:dyDescent="0.25">
      <c r="A34" t="s">
        <v>395</v>
      </c>
      <c r="B34" s="8" t="s">
        <v>298</v>
      </c>
      <c r="C34" s="11">
        <f>VLOOKUP($A34,RAW!$U$2:$AC$460,4,FALSE)</f>
        <v>330900</v>
      </c>
      <c r="D34" s="11">
        <f>VLOOKUP($A34,RAW!$U$2:$AC$460,5,FALSE)</f>
        <v>363300</v>
      </c>
      <c r="E34" s="1">
        <f t="shared" si="0"/>
        <v>32400</v>
      </c>
      <c r="F34" s="1">
        <f t="shared" si="1"/>
        <v>64016.870709990682</v>
      </c>
      <c r="G34" s="16">
        <f t="shared" si="2"/>
        <v>-31616.870709990682</v>
      </c>
      <c r="H34" s="16">
        <f t="shared" si="3"/>
        <v>31616.870709990682</v>
      </c>
      <c r="I34" s="3">
        <f t="shared" si="4"/>
        <v>-9.5548113357481659E-2</v>
      </c>
      <c r="J34" s="52"/>
    </row>
    <row r="35" spans="1:10" x14ac:dyDescent="0.25">
      <c r="A35" t="s">
        <v>396</v>
      </c>
      <c r="B35" s="8" t="s">
        <v>298</v>
      </c>
      <c r="C35" s="11">
        <f>VLOOKUP($A35,RAW!$U$2:$AC$460,4,FALSE)</f>
        <v>426200</v>
      </c>
      <c r="D35" s="11">
        <f>VLOOKUP($A35,RAW!$U$2:$AC$460,5,FALSE)</f>
        <v>334800</v>
      </c>
      <c r="E35" s="1">
        <f t="shared" si="0"/>
        <v>-91400</v>
      </c>
      <c r="F35" s="1">
        <f t="shared" si="1"/>
        <v>82453.884244780988</v>
      </c>
      <c r="G35" s="16">
        <f t="shared" si="2"/>
        <v>-173853.88424478099</v>
      </c>
      <c r="H35" s="16">
        <f t="shared" si="3"/>
        <v>173853.88424478099</v>
      </c>
      <c r="I35" s="3">
        <f t="shared" si="4"/>
        <v>-0.40791619954195446</v>
      </c>
      <c r="J35" s="52"/>
    </row>
    <row r="36" spans="1:10" x14ac:dyDescent="0.25">
      <c r="A36" t="s">
        <v>397</v>
      </c>
      <c r="B36" s="8" t="s">
        <v>298</v>
      </c>
      <c r="C36" s="11">
        <f>VLOOKUP($A36,RAW!$U$2:$AC$460,4,FALSE)</f>
        <v>76000</v>
      </c>
      <c r="D36" s="11">
        <f>VLOOKUP($A36,RAW!$U$2:$AC$460,5,FALSE)</f>
        <v>68300</v>
      </c>
      <c r="E36" s="1">
        <f t="shared" si="0"/>
        <v>-7700</v>
      </c>
      <c r="F36" s="1">
        <f t="shared" si="1"/>
        <v>14703.179733935605</v>
      </c>
      <c r="G36" s="16">
        <f t="shared" si="2"/>
        <v>-22403.179733935605</v>
      </c>
      <c r="H36" s="16">
        <f t="shared" si="3"/>
        <v>22403.179733935605</v>
      </c>
      <c r="I36" s="3">
        <f t="shared" si="4"/>
        <v>-0.294778680709679</v>
      </c>
      <c r="J36" s="52"/>
    </row>
    <row r="37" spans="1:10" x14ac:dyDescent="0.25">
      <c r="A37" t="s">
        <v>334</v>
      </c>
      <c r="B37" s="8" t="s">
        <v>298</v>
      </c>
      <c r="C37" s="11">
        <v>0</v>
      </c>
      <c r="D37" s="11">
        <v>0</v>
      </c>
      <c r="E37" s="1">
        <f t="shared" si="0"/>
        <v>0</v>
      </c>
      <c r="F37" s="1">
        <f t="shared" si="1"/>
        <v>0</v>
      </c>
      <c r="G37" s="16">
        <f t="shared" si="2"/>
        <v>0</v>
      </c>
      <c r="H37" s="16">
        <f t="shared" si="3"/>
        <v>0</v>
      </c>
      <c r="I37" s="3" t="str">
        <f t="shared" si="4"/>
        <v/>
      </c>
      <c r="J37" s="52"/>
    </row>
    <row r="38" spans="1:10" x14ac:dyDescent="0.25">
      <c r="A38" t="s">
        <v>398</v>
      </c>
      <c r="B38" s="8" t="s">
        <v>299</v>
      </c>
      <c r="C38" s="11">
        <f>VLOOKUP($A38,RAW!$U$2:$AC$460,4,FALSE)</f>
        <v>16300</v>
      </c>
      <c r="D38" s="11">
        <f>VLOOKUP($A38,RAW!$U$2:$AC$460,5,FALSE)</f>
        <v>30400</v>
      </c>
      <c r="E38" s="1">
        <f t="shared" si="0"/>
        <v>14100</v>
      </c>
      <c r="F38" s="1">
        <f t="shared" si="1"/>
        <v>3153.4451271467151</v>
      </c>
      <c r="G38" s="16">
        <f t="shared" si="2"/>
        <v>10946.554872853285</v>
      </c>
      <c r="H38" s="16">
        <f t="shared" si="3"/>
        <v>10946.554872853285</v>
      </c>
      <c r="I38" s="3">
        <f t="shared" si="4"/>
        <v>0.67156778361063096</v>
      </c>
      <c r="J38" s="52"/>
    </row>
    <row r="39" spans="1:10" x14ac:dyDescent="0.25">
      <c r="A39" t="s">
        <v>399</v>
      </c>
      <c r="B39" s="8" t="s">
        <v>298</v>
      </c>
      <c r="C39" s="11">
        <f>VLOOKUP($A39,RAW!$U$2:$AC$460,4,FALSE)</f>
        <v>36500</v>
      </c>
      <c r="D39" s="11">
        <f>VLOOKUP($A39,RAW!$U$2:$AC$460,5,FALSE)</f>
        <v>48300</v>
      </c>
      <c r="E39" s="1">
        <f t="shared" si="0"/>
        <v>11800</v>
      </c>
      <c r="F39" s="1">
        <f t="shared" si="1"/>
        <v>7061.3955301138103</v>
      </c>
      <c r="G39" s="16">
        <f t="shared" si="2"/>
        <v>4738.6044698861897</v>
      </c>
      <c r="H39" s="16">
        <f t="shared" si="3"/>
        <v>4738.6044698861897</v>
      </c>
      <c r="I39" s="3">
        <f t="shared" si="4"/>
        <v>0.12982477999688191</v>
      </c>
      <c r="J39" s="52"/>
    </row>
    <row r="40" spans="1:10" x14ac:dyDescent="0.25">
      <c r="A40" t="s">
        <v>400</v>
      </c>
      <c r="B40" s="8" t="s">
        <v>298</v>
      </c>
      <c r="C40" s="11">
        <f>VLOOKUP($A40,RAW!$U$2:$AC$460,4,FALSE)</f>
        <v>51100</v>
      </c>
      <c r="D40" s="11">
        <f>VLOOKUP($A40,RAW!$U$2:$AC$460,5,FALSE)</f>
        <v>44700</v>
      </c>
      <c r="E40" s="1">
        <f t="shared" si="0"/>
        <v>-6400</v>
      </c>
      <c r="F40" s="1">
        <f t="shared" si="1"/>
        <v>9885.9537421593341</v>
      </c>
      <c r="G40" s="16">
        <f t="shared" si="2"/>
        <v>-16285.953742159334</v>
      </c>
      <c r="H40" s="16">
        <f t="shared" si="3"/>
        <v>16285.953742159334</v>
      </c>
      <c r="I40" s="3">
        <f t="shared" si="4"/>
        <v>-0.31870750963129812</v>
      </c>
      <c r="J40" s="52"/>
    </row>
    <row r="41" spans="1:10" x14ac:dyDescent="0.25">
      <c r="A41" t="s">
        <v>401</v>
      </c>
      <c r="B41" s="8" t="s">
        <v>298</v>
      </c>
      <c r="C41" s="11">
        <v>0</v>
      </c>
      <c r="D41" s="11">
        <v>0</v>
      </c>
      <c r="E41" s="1">
        <f t="shared" si="0"/>
        <v>0</v>
      </c>
      <c r="F41" s="1">
        <f t="shared" si="1"/>
        <v>0</v>
      </c>
      <c r="G41" s="16">
        <f t="shared" si="2"/>
        <v>0</v>
      </c>
      <c r="H41" s="16">
        <f t="shared" si="3"/>
        <v>0</v>
      </c>
      <c r="I41" s="3" t="str">
        <f t="shared" si="4"/>
        <v/>
      </c>
      <c r="J41" s="52"/>
    </row>
    <row r="42" spans="1:10" x14ac:dyDescent="0.25">
      <c r="A42" t="s">
        <v>402</v>
      </c>
      <c r="B42" s="8" t="s">
        <v>298</v>
      </c>
      <c r="C42" s="11">
        <f>VLOOKUP($A42,RAW!$U$2:$AC$460,4,FALSE)</f>
        <v>23900</v>
      </c>
      <c r="D42" s="11">
        <f>VLOOKUP($A42,RAW!$U$2:$AC$460,5,FALSE)</f>
        <v>25200</v>
      </c>
      <c r="E42" s="1">
        <f t="shared" si="0"/>
        <v>1300</v>
      </c>
      <c r="F42" s="1">
        <f t="shared" si="1"/>
        <v>4623.7631005402754</v>
      </c>
      <c r="G42" s="16">
        <f t="shared" si="2"/>
        <v>-3323.7631005402754</v>
      </c>
      <c r="H42" s="16">
        <f t="shared" si="3"/>
        <v>3323.7631005402754</v>
      </c>
      <c r="I42" s="3">
        <f t="shared" si="4"/>
        <v>-0.13906958579666426</v>
      </c>
      <c r="J42" s="52"/>
    </row>
    <row r="43" spans="1:10" x14ac:dyDescent="0.25">
      <c r="A43" t="s">
        <v>403</v>
      </c>
      <c r="B43" s="8" t="s">
        <v>298</v>
      </c>
      <c r="C43" s="11">
        <f>VLOOKUP($A43,RAW!$U$2:$AC$460,4,FALSE)</f>
        <v>6800</v>
      </c>
      <c r="D43" s="11">
        <f>VLOOKUP($A43,RAW!$U$2:$AC$460,5,FALSE)</f>
        <v>10000</v>
      </c>
      <c r="E43" s="1">
        <f t="shared" si="0"/>
        <v>3200</v>
      </c>
      <c r="F43" s="1">
        <f t="shared" si="1"/>
        <v>1315.5476604047647</v>
      </c>
      <c r="G43" s="16">
        <f t="shared" si="2"/>
        <v>1884.4523395952353</v>
      </c>
      <c r="H43" s="16">
        <f t="shared" si="3"/>
        <v>1884.4523395952353</v>
      </c>
      <c r="I43" s="3">
        <f t="shared" si="4"/>
        <v>0.27712534405812284</v>
      </c>
      <c r="J43" s="52"/>
    </row>
    <row r="44" spans="1:10" x14ac:dyDescent="0.25">
      <c r="A44" t="s">
        <v>404</v>
      </c>
      <c r="B44" s="8" t="s">
        <v>298</v>
      </c>
      <c r="C44" s="11">
        <f>VLOOKUP($A44,RAW!$U$2:$AC$460,4,FALSE)</f>
        <v>125600</v>
      </c>
      <c r="D44" s="11">
        <f>VLOOKUP($A44,RAW!$U$2:$AC$460,5,FALSE)</f>
        <v>107900</v>
      </c>
      <c r="E44" s="1">
        <f t="shared" si="0"/>
        <v>-17700</v>
      </c>
      <c r="F44" s="1">
        <f t="shared" si="1"/>
        <v>24298.939139240949</v>
      </c>
      <c r="G44" s="16">
        <f t="shared" si="2"/>
        <v>-41998.939139240945</v>
      </c>
      <c r="H44" s="16">
        <f t="shared" si="3"/>
        <v>41998.939139240945</v>
      </c>
      <c r="I44" s="3">
        <f t="shared" si="4"/>
        <v>-0.33438645811497569</v>
      </c>
      <c r="J44" s="52"/>
    </row>
    <row r="45" spans="1:10" x14ac:dyDescent="0.25">
      <c r="A45" t="s">
        <v>405</v>
      </c>
      <c r="B45" s="8" t="s">
        <v>299</v>
      </c>
      <c r="C45" s="11">
        <f>VLOOKUP($A45,RAW!$U$2:$AC$460,4,FALSE)</f>
        <v>21200</v>
      </c>
      <c r="D45" s="11">
        <f>VLOOKUP($A45,RAW!$U$2:$AC$460,5,FALSE)</f>
        <v>50200</v>
      </c>
      <c r="E45" s="1">
        <f t="shared" si="0"/>
        <v>29000</v>
      </c>
      <c r="F45" s="1">
        <f t="shared" si="1"/>
        <v>4101.4132942030901</v>
      </c>
      <c r="G45" s="16">
        <f t="shared" si="2"/>
        <v>24898.586705796908</v>
      </c>
      <c r="H45" s="16">
        <f t="shared" si="3"/>
        <v>24898.586705796908</v>
      </c>
      <c r="I45" s="3">
        <f t="shared" si="4"/>
        <v>1.1744616370658918</v>
      </c>
      <c r="J45" s="52"/>
    </row>
    <row r="46" spans="1:10" x14ac:dyDescent="0.25">
      <c r="A46" t="s">
        <v>406</v>
      </c>
      <c r="B46" s="8" t="s">
        <v>299</v>
      </c>
      <c r="C46" s="11">
        <f>VLOOKUP($A46,RAW!$U$2:$AC$460,4,FALSE)</f>
        <v>1500</v>
      </c>
      <c r="D46" s="11">
        <f>VLOOKUP($A46,RAW!$U$2:$AC$460,5,FALSE)</f>
        <v>10500</v>
      </c>
      <c r="E46" s="1">
        <f t="shared" si="0"/>
        <v>9000</v>
      </c>
      <c r="F46" s="1">
        <f t="shared" si="1"/>
        <v>290.19433685399218</v>
      </c>
      <c r="G46" s="16">
        <f t="shared" si="2"/>
        <v>8709.8056631460076</v>
      </c>
      <c r="H46" s="16">
        <f t="shared" si="3"/>
        <v>8709.8056631460076</v>
      </c>
      <c r="I46" s="3">
        <f t="shared" si="4"/>
        <v>5.8065371087640054</v>
      </c>
      <c r="J46" s="52"/>
    </row>
    <row r="47" spans="1:10" x14ac:dyDescent="0.25">
      <c r="A47" t="s">
        <v>407</v>
      </c>
      <c r="B47" s="8" t="s">
        <v>298</v>
      </c>
      <c r="C47" s="11">
        <f>VLOOKUP($A47,RAW!$U$2:$AC$460,4,FALSE)</f>
        <v>71400</v>
      </c>
      <c r="D47" s="11">
        <f>VLOOKUP($A47,RAW!$U$2:$AC$460,5,FALSE)</f>
        <v>105300</v>
      </c>
      <c r="E47" s="1">
        <f t="shared" si="0"/>
        <v>33900</v>
      </c>
      <c r="F47" s="1">
        <f t="shared" si="1"/>
        <v>13813.250434250029</v>
      </c>
      <c r="G47" s="16">
        <f t="shared" si="2"/>
        <v>20086.749565749971</v>
      </c>
      <c r="H47" s="16">
        <f t="shared" si="3"/>
        <v>20086.749565749971</v>
      </c>
      <c r="I47" s="3">
        <f t="shared" si="4"/>
        <v>0.28132702473039173</v>
      </c>
      <c r="J47" s="52"/>
    </row>
    <row r="48" spans="1:10" x14ac:dyDescent="0.25">
      <c r="A48" t="s">
        <v>408</v>
      </c>
      <c r="B48" s="8" t="s">
        <v>298</v>
      </c>
      <c r="C48" s="11">
        <f>VLOOKUP($A48,RAW!$U$2:$AC$460,4,FALSE)</f>
        <v>32800</v>
      </c>
      <c r="D48" s="11">
        <f>VLOOKUP($A48,RAW!$U$2:$AC$460,5,FALSE)</f>
        <v>100800</v>
      </c>
      <c r="E48" s="1">
        <f t="shared" si="0"/>
        <v>68000</v>
      </c>
      <c r="F48" s="1">
        <f t="shared" si="1"/>
        <v>6345.5828325406292</v>
      </c>
      <c r="G48" s="16">
        <f t="shared" si="2"/>
        <v>61654.417167459367</v>
      </c>
      <c r="H48" s="16">
        <f t="shared" si="3"/>
        <v>61654.417167459367</v>
      </c>
      <c r="I48" s="3">
        <f t="shared" si="4"/>
        <v>1.8797078404713221</v>
      </c>
      <c r="J48" s="52"/>
    </row>
    <row r="49" spans="1:10" x14ac:dyDescent="0.25">
      <c r="A49" t="s">
        <v>409</v>
      </c>
      <c r="B49" s="8" t="s">
        <v>298</v>
      </c>
      <c r="C49" s="11">
        <f>VLOOKUP($A49,RAW!$U$2:$AC$460,4,FALSE)</f>
        <v>8800</v>
      </c>
      <c r="D49" s="11">
        <f>VLOOKUP($A49,RAW!$U$2:$AC$460,5,FALSE)</f>
        <v>12900</v>
      </c>
      <c r="E49" s="1">
        <f t="shared" si="0"/>
        <v>4100</v>
      </c>
      <c r="F49" s="1">
        <f t="shared" si="1"/>
        <v>1702.4734428767542</v>
      </c>
      <c r="G49" s="16">
        <f t="shared" si="2"/>
        <v>2397.5265571232458</v>
      </c>
      <c r="H49" s="16">
        <f t="shared" si="3"/>
        <v>2397.5265571232458</v>
      </c>
      <c r="I49" s="3">
        <f t="shared" si="4"/>
        <v>0.27244619967309613</v>
      </c>
      <c r="J49" s="52"/>
    </row>
    <row r="50" spans="1:10" x14ac:dyDescent="0.25">
      <c r="A50" t="s">
        <v>410</v>
      </c>
      <c r="B50" s="8" t="s">
        <v>298</v>
      </c>
      <c r="C50" s="11">
        <f>VLOOKUP($A50,RAW!$U$2:$AC$460,4,FALSE)</f>
        <v>23500</v>
      </c>
      <c r="D50" s="11">
        <f>VLOOKUP($A50,RAW!$U$2:$AC$460,5,FALSE)</f>
        <v>21900</v>
      </c>
      <c r="E50" s="1">
        <f t="shared" si="0"/>
        <v>-1600</v>
      </c>
      <c r="F50" s="1">
        <f t="shared" si="1"/>
        <v>4546.3779440458775</v>
      </c>
      <c r="G50" s="16">
        <f t="shared" si="2"/>
        <v>-6146.3779440458775</v>
      </c>
      <c r="H50" s="16">
        <f t="shared" si="3"/>
        <v>6146.3779440458775</v>
      </c>
      <c r="I50" s="3">
        <f t="shared" si="4"/>
        <v>-0.26154799761897352</v>
      </c>
      <c r="J50" s="52"/>
    </row>
    <row r="51" spans="1:10" x14ac:dyDescent="0.25">
      <c r="A51" t="s">
        <v>411</v>
      </c>
      <c r="B51" s="8" t="s">
        <v>298</v>
      </c>
      <c r="C51" s="11">
        <v>0</v>
      </c>
      <c r="D51" s="11">
        <v>0</v>
      </c>
      <c r="E51" s="1">
        <f t="shared" si="0"/>
        <v>0</v>
      </c>
      <c r="F51" s="1">
        <f t="shared" si="1"/>
        <v>0</v>
      </c>
      <c r="G51" s="16">
        <f t="shared" si="2"/>
        <v>0</v>
      </c>
      <c r="H51" s="16">
        <f t="shared" si="3"/>
        <v>0</v>
      </c>
      <c r="I51" s="3" t="str">
        <f t="shared" si="4"/>
        <v/>
      </c>
      <c r="J51" s="52"/>
    </row>
    <row r="52" spans="1:10" x14ac:dyDescent="0.25">
      <c r="A52" t="s">
        <v>412</v>
      </c>
      <c r="B52" s="8" t="s">
        <v>299</v>
      </c>
      <c r="C52" s="11">
        <f>VLOOKUP($A52,RAW!$U$2:$AC$460,4,FALSE)</f>
        <v>38900</v>
      </c>
      <c r="D52" s="11">
        <f>VLOOKUP($A52,RAW!$U$2:$AC$460,5,FALSE)</f>
        <v>58900</v>
      </c>
      <c r="E52" s="1">
        <f t="shared" si="0"/>
        <v>20000</v>
      </c>
      <c r="F52" s="1">
        <f t="shared" si="1"/>
        <v>7525.7064690801981</v>
      </c>
      <c r="G52" s="16">
        <f t="shared" si="2"/>
        <v>12474.293530919802</v>
      </c>
      <c r="H52" s="16">
        <f t="shared" si="3"/>
        <v>12474.293530919802</v>
      </c>
      <c r="I52" s="3">
        <f t="shared" si="4"/>
        <v>0.32067592624472496</v>
      </c>
      <c r="J52" s="52"/>
    </row>
    <row r="53" spans="1:10" x14ac:dyDescent="0.25">
      <c r="A53" t="s">
        <v>413</v>
      </c>
      <c r="B53" s="8" t="s">
        <v>299</v>
      </c>
      <c r="C53" s="11">
        <f>VLOOKUP($A53,RAW!$U$2:$AC$460,4,FALSE)</f>
        <v>73200</v>
      </c>
      <c r="D53" s="11">
        <f>VLOOKUP($A53,RAW!$U$2:$AC$460,5,FALSE)</f>
        <v>82200</v>
      </c>
      <c r="E53" s="1">
        <f t="shared" si="0"/>
        <v>9000</v>
      </c>
      <c r="F53" s="1">
        <f t="shared" si="1"/>
        <v>14161.48363847482</v>
      </c>
      <c r="G53" s="16">
        <f t="shared" si="2"/>
        <v>-5161.4836384748196</v>
      </c>
      <c r="H53" s="16">
        <f t="shared" si="3"/>
        <v>5161.4836384748196</v>
      </c>
      <c r="I53" s="3">
        <f t="shared" si="4"/>
        <v>-7.051207156386366E-2</v>
      </c>
      <c r="J53" s="52"/>
    </row>
    <row r="54" spans="1:10" x14ac:dyDescent="0.25">
      <c r="A54" t="s">
        <v>414</v>
      </c>
      <c r="B54" s="8" t="s">
        <v>298</v>
      </c>
      <c r="C54" s="11">
        <v>0</v>
      </c>
      <c r="D54" s="11">
        <v>0</v>
      </c>
      <c r="E54" s="1">
        <f t="shared" si="0"/>
        <v>0</v>
      </c>
      <c r="F54" s="1">
        <f t="shared" si="1"/>
        <v>0</v>
      </c>
      <c r="G54" s="16">
        <f t="shared" si="2"/>
        <v>0</v>
      </c>
      <c r="H54" s="16">
        <f t="shared" si="3"/>
        <v>0</v>
      </c>
      <c r="I54" s="3" t="str">
        <f t="shared" si="4"/>
        <v/>
      </c>
      <c r="J54" s="52"/>
    </row>
    <row r="55" spans="1:10" x14ac:dyDescent="0.25">
      <c r="A55" t="s">
        <v>415</v>
      </c>
      <c r="B55" s="8" t="s">
        <v>299</v>
      </c>
      <c r="C55" s="11">
        <f>VLOOKUP($A55,RAW!$U$2:$AC$460,4,FALSE)</f>
        <v>44200</v>
      </c>
      <c r="D55" s="11">
        <f>VLOOKUP($A55,RAW!$U$2:$AC$460,5,FALSE)</f>
        <v>753400</v>
      </c>
      <c r="E55" s="1">
        <f t="shared" si="0"/>
        <v>709200</v>
      </c>
      <c r="F55" s="1">
        <f t="shared" si="1"/>
        <v>8551.0597926309711</v>
      </c>
      <c r="G55" s="16">
        <f t="shared" si="2"/>
        <v>700648.94020736904</v>
      </c>
      <c r="H55" s="16">
        <f t="shared" si="3"/>
        <v>700648.94020736904</v>
      </c>
      <c r="I55" s="3">
        <f t="shared" si="4"/>
        <v>15.851785977542287</v>
      </c>
      <c r="J55" s="52"/>
    </row>
    <row r="56" spans="1:10" x14ac:dyDescent="0.25">
      <c r="A56" t="s">
        <v>416</v>
      </c>
      <c r="B56" s="8" t="s">
        <v>298</v>
      </c>
      <c r="C56" s="11"/>
      <c r="D56" s="11">
        <f>VLOOKUP($A56,RAW!$U$2:$AC$460,5,FALSE)</f>
        <v>0</v>
      </c>
      <c r="E56" s="1">
        <f t="shared" si="0"/>
        <v>0</v>
      </c>
      <c r="F56" s="1">
        <f t="shared" si="1"/>
        <v>0</v>
      </c>
      <c r="G56" s="16">
        <f t="shared" si="2"/>
        <v>0</v>
      </c>
      <c r="H56" s="16">
        <f t="shared" si="3"/>
        <v>0</v>
      </c>
      <c r="I56" s="3" t="str">
        <f t="shared" si="4"/>
        <v/>
      </c>
      <c r="J56" s="52"/>
    </row>
    <row r="57" spans="1:10" x14ac:dyDescent="0.25">
      <c r="A57" t="s">
        <v>326</v>
      </c>
      <c r="B57" s="8" t="s">
        <v>298</v>
      </c>
      <c r="C57" s="11">
        <v>0</v>
      </c>
      <c r="D57" s="11">
        <v>0</v>
      </c>
      <c r="E57" s="1">
        <f t="shared" si="0"/>
        <v>0</v>
      </c>
      <c r="F57" s="1">
        <f t="shared" si="1"/>
        <v>0</v>
      </c>
      <c r="G57" s="16">
        <f t="shared" si="2"/>
        <v>0</v>
      </c>
      <c r="H57" s="16">
        <f t="shared" si="3"/>
        <v>0</v>
      </c>
      <c r="I57" s="3" t="str">
        <f t="shared" si="4"/>
        <v/>
      </c>
      <c r="J57" s="52"/>
    </row>
    <row r="58" spans="1:10" x14ac:dyDescent="0.25">
      <c r="A58" t="s">
        <v>417</v>
      </c>
      <c r="B58" s="8" t="s">
        <v>298</v>
      </c>
      <c r="C58" s="11">
        <f>VLOOKUP($A58,RAW!$U$2:$AC$460,4,FALSE)</f>
        <v>128100</v>
      </c>
      <c r="D58" s="11">
        <f>VLOOKUP($A58,RAW!$U$2:$AC$460,5,FALSE)</f>
        <v>217200</v>
      </c>
      <c r="E58" s="1">
        <f t="shared" si="0"/>
        <v>89100</v>
      </c>
      <c r="F58" s="1">
        <f t="shared" si="1"/>
        <v>24782.596367330934</v>
      </c>
      <c r="G58" s="16">
        <f t="shared" si="2"/>
        <v>64317.403632669069</v>
      </c>
      <c r="H58" s="16">
        <f t="shared" si="3"/>
        <v>64317.403632669069</v>
      </c>
      <c r="I58" s="3">
        <f t="shared" si="4"/>
        <v>0.5020874600520614</v>
      </c>
      <c r="J58" s="52"/>
    </row>
    <row r="59" spans="1:10" x14ac:dyDescent="0.25">
      <c r="A59" t="s">
        <v>418</v>
      </c>
      <c r="B59" s="8" t="s">
        <v>298</v>
      </c>
      <c r="C59" s="11">
        <f>VLOOKUP($A59,RAW!$U$2:$AC$460,4,FALSE)</f>
        <v>281800</v>
      </c>
      <c r="D59" s="11">
        <f>VLOOKUP($A59,RAW!$U$2:$AC$460,5,FALSE)</f>
        <v>543000</v>
      </c>
      <c r="E59" s="1">
        <f t="shared" si="0"/>
        <v>261200</v>
      </c>
      <c r="F59" s="1">
        <f t="shared" si="1"/>
        <v>54517.842750303338</v>
      </c>
      <c r="G59" s="16">
        <f t="shared" si="2"/>
        <v>206682.15724969667</v>
      </c>
      <c r="H59" s="16">
        <f t="shared" si="3"/>
        <v>206682.15724969667</v>
      </c>
      <c r="I59" s="3">
        <f t="shared" si="4"/>
        <v>0.73343561834526849</v>
      </c>
      <c r="J59" s="52"/>
    </row>
    <row r="60" spans="1:10" x14ac:dyDescent="0.25">
      <c r="A60" t="s">
        <v>419</v>
      </c>
      <c r="B60" s="8" t="s">
        <v>298</v>
      </c>
      <c r="C60" s="11">
        <f>VLOOKUP($A60,RAW!$U$2:$AC$460,4,FALSE)</f>
        <v>23100</v>
      </c>
      <c r="D60" s="11">
        <f>VLOOKUP($A60,RAW!$U$2:$AC$460,5,FALSE)</f>
        <v>81100</v>
      </c>
      <c r="E60" s="1">
        <f t="shared" si="0"/>
        <v>58000</v>
      </c>
      <c r="F60" s="1">
        <f t="shared" si="1"/>
        <v>4468.9927875514804</v>
      </c>
      <c r="G60" s="16">
        <f t="shared" si="2"/>
        <v>53531.007212448516</v>
      </c>
      <c r="H60" s="16">
        <f t="shared" si="3"/>
        <v>53531.007212448516</v>
      </c>
      <c r="I60" s="3">
        <f t="shared" si="4"/>
        <v>2.317359619586516</v>
      </c>
      <c r="J60" s="52"/>
    </row>
    <row r="61" spans="1:10" x14ac:dyDescent="0.25">
      <c r="A61" t="s">
        <v>420</v>
      </c>
      <c r="B61" s="8" t="s">
        <v>298</v>
      </c>
      <c r="C61" s="11">
        <f>VLOOKUP($A61,RAW!$U$2:$AC$460,4,FALSE)</f>
        <v>238600</v>
      </c>
      <c r="D61" s="11">
        <f>VLOOKUP($A61,RAW!$U$2:$AC$460,5,FALSE)</f>
        <v>320100</v>
      </c>
      <c r="E61" s="1">
        <f t="shared" si="0"/>
        <v>81500</v>
      </c>
      <c r="F61" s="1">
        <f t="shared" si="1"/>
        <v>46160.245848908358</v>
      </c>
      <c r="G61" s="16">
        <f t="shared" si="2"/>
        <v>35339.754151091642</v>
      </c>
      <c r="H61" s="16">
        <f t="shared" si="3"/>
        <v>35339.754151091642</v>
      </c>
      <c r="I61" s="3">
        <f t="shared" si="4"/>
        <v>0.14811296794254669</v>
      </c>
      <c r="J61" s="52"/>
    </row>
    <row r="62" spans="1:10" x14ac:dyDescent="0.25">
      <c r="A62" t="s">
        <v>335</v>
      </c>
      <c r="B62" s="8" t="s">
        <v>299</v>
      </c>
      <c r="C62" s="11">
        <f>VLOOKUP($A62,RAW!$U$2:$AC$460,4,FALSE)</f>
        <v>1873800</v>
      </c>
      <c r="D62" s="11">
        <f>VLOOKUP($A62,RAW!$U$2:$AC$460,5,FALSE)</f>
        <v>1650000</v>
      </c>
      <c r="E62" s="1">
        <f t="shared" si="0"/>
        <v>-223800</v>
      </c>
      <c r="F62" s="1">
        <f t="shared" si="1"/>
        <v>362510.76559800707</v>
      </c>
      <c r="G62" s="16">
        <f t="shared" si="2"/>
        <v>-586310.76559800701</v>
      </c>
      <c r="H62" s="16">
        <f t="shared" si="3"/>
        <v>586310.76559800701</v>
      </c>
      <c r="I62" s="3">
        <f t="shared" si="4"/>
        <v>-0.31289933055716035</v>
      </c>
      <c r="J62" s="52"/>
    </row>
    <row r="63" spans="1:10" x14ac:dyDescent="0.25">
      <c r="A63" t="s">
        <v>421</v>
      </c>
      <c r="B63" s="8" t="s">
        <v>298</v>
      </c>
      <c r="C63" s="11">
        <v>0</v>
      </c>
      <c r="D63" s="11">
        <v>0</v>
      </c>
      <c r="E63" s="1">
        <f t="shared" si="0"/>
        <v>0</v>
      </c>
      <c r="F63" s="1">
        <f t="shared" si="1"/>
        <v>0</v>
      </c>
      <c r="G63" s="16">
        <f t="shared" si="2"/>
        <v>0</v>
      </c>
      <c r="H63" s="16">
        <f t="shared" si="3"/>
        <v>0</v>
      </c>
      <c r="I63" s="3" t="str">
        <f t="shared" si="4"/>
        <v/>
      </c>
      <c r="J63" s="52"/>
    </row>
    <row r="64" spans="1:10" x14ac:dyDescent="0.25">
      <c r="A64" t="s">
        <v>422</v>
      </c>
      <c r="B64" s="8" t="s">
        <v>298</v>
      </c>
      <c r="C64" s="11">
        <f>VLOOKUP($A64,RAW!$U$2:$AC$460,4,FALSE)</f>
        <v>45400</v>
      </c>
      <c r="D64" s="11">
        <f>VLOOKUP($A64,RAW!$U$2:$AC$460,5,FALSE)</f>
        <v>63700</v>
      </c>
      <c r="E64" s="1">
        <f t="shared" si="0"/>
        <v>18300</v>
      </c>
      <c r="F64" s="1">
        <f t="shared" si="1"/>
        <v>8783.2152621141649</v>
      </c>
      <c r="G64" s="16">
        <f t="shared" si="2"/>
        <v>9516.7847378858351</v>
      </c>
      <c r="H64" s="16">
        <f t="shared" si="3"/>
        <v>9516.7847378858351</v>
      </c>
      <c r="I64" s="3">
        <f t="shared" si="4"/>
        <v>0.20962080920453383</v>
      </c>
      <c r="J64" s="52"/>
    </row>
    <row r="65" spans="1:10" x14ac:dyDescent="0.25">
      <c r="A65" t="s">
        <v>423</v>
      </c>
      <c r="B65" s="8" t="s">
        <v>298</v>
      </c>
      <c r="C65" s="11">
        <f>VLOOKUP($A65,RAW!$U$2:$AC$460,4,FALSE)</f>
        <v>293100</v>
      </c>
      <c r="D65" s="11">
        <f>VLOOKUP($A65,RAW!$U$2:$AC$460,5,FALSE)</f>
        <v>563200</v>
      </c>
      <c r="E65" s="1">
        <f t="shared" si="0"/>
        <v>270100</v>
      </c>
      <c r="F65" s="1">
        <f t="shared" si="1"/>
        <v>56703.973421270079</v>
      </c>
      <c r="G65" s="16">
        <f t="shared" si="2"/>
        <v>213396.02657872991</v>
      </c>
      <c r="H65" s="16">
        <f t="shared" si="3"/>
        <v>213396.02657872991</v>
      </c>
      <c r="I65" s="3">
        <f t="shared" si="4"/>
        <v>0.72806559733445897</v>
      </c>
      <c r="J65" s="52"/>
    </row>
    <row r="66" spans="1:10" x14ac:dyDescent="0.25">
      <c r="A66" t="s">
        <v>424</v>
      </c>
      <c r="B66" s="8" t="s">
        <v>298</v>
      </c>
      <c r="C66" s="11">
        <v>0</v>
      </c>
      <c r="D66" s="11">
        <v>0</v>
      </c>
      <c r="E66" s="1">
        <f t="shared" si="0"/>
        <v>0</v>
      </c>
      <c r="F66" s="1">
        <f t="shared" si="1"/>
        <v>0</v>
      </c>
      <c r="G66" s="16">
        <f t="shared" si="2"/>
        <v>0</v>
      </c>
      <c r="H66" s="16">
        <f t="shared" si="3"/>
        <v>0</v>
      </c>
      <c r="I66" s="3" t="str">
        <f t="shared" si="4"/>
        <v/>
      </c>
      <c r="J66" s="52"/>
    </row>
    <row r="67" spans="1:10" x14ac:dyDescent="0.25">
      <c r="A67" t="s">
        <v>425</v>
      </c>
      <c r="B67" s="8" t="s">
        <v>298</v>
      </c>
      <c r="C67" s="11">
        <v>0</v>
      </c>
      <c r="D67" s="11">
        <v>0</v>
      </c>
      <c r="E67" s="1">
        <f t="shared" ref="E67:E130" si="5">D67-C67</f>
        <v>0</v>
      </c>
      <c r="F67" s="1">
        <f t="shared" ref="F67:F130" si="6">IF(C67=0,0,+C67*E$463)</f>
        <v>0</v>
      </c>
      <c r="G67" s="16">
        <f t="shared" ref="G67:G130" si="7">IF(C67=0,0,+E67-F67)</f>
        <v>0</v>
      </c>
      <c r="H67" s="16">
        <f t="shared" ref="H67:H130" si="8">ABS(G67)</f>
        <v>0</v>
      </c>
      <c r="I67" s="3" t="str">
        <f t="shared" ref="I67:I130" si="9">IFERROR(+G67/C67,"")</f>
        <v/>
      </c>
      <c r="J67" s="52"/>
    </row>
    <row r="68" spans="1:10" x14ac:dyDescent="0.25">
      <c r="A68" t="s">
        <v>336</v>
      </c>
      <c r="B68" s="8" t="s">
        <v>298</v>
      </c>
      <c r="C68" s="11">
        <v>0</v>
      </c>
      <c r="D68" s="11">
        <v>0</v>
      </c>
      <c r="E68" s="1">
        <f t="shared" si="5"/>
        <v>0</v>
      </c>
      <c r="F68" s="1">
        <f t="shared" si="6"/>
        <v>0</v>
      </c>
      <c r="G68" s="16">
        <f t="shared" si="7"/>
        <v>0</v>
      </c>
      <c r="H68" s="16">
        <f t="shared" si="8"/>
        <v>0</v>
      </c>
      <c r="I68" s="3" t="str">
        <f t="shared" si="9"/>
        <v/>
      </c>
      <c r="J68" s="52"/>
    </row>
    <row r="69" spans="1:10" x14ac:dyDescent="0.25">
      <c r="A69" t="s">
        <v>426</v>
      </c>
      <c r="B69" s="8" t="s">
        <v>298</v>
      </c>
      <c r="C69" s="11">
        <f>VLOOKUP($A69,RAW!$U$2:$AC$460,4,FALSE)</f>
        <v>555100</v>
      </c>
      <c r="D69" s="11">
        <f>VLOOKUP($A69,RAW!$U$2:$AC$460,5,FALSE)</f>
        <v>736100</v>
      </c>
      <c r="E69" s="1">
        <f t="shared" si="5"/>
        <v>181000</v>
      </c>
      <c r="F69" s="1">
        <f t="shared" si="6"/>
        <v>107391.25092510071</v>
      </c>
      <c r="G69" s="16">
        <f t="shared" si="7"/>
        <v>73608.749074899286</v>
      </c>
      <c r="H69" s="16">
        <f t="shared" si="8"/>
        <v>73608.749074899286</v>
      </c>
      <c r="I69" s="3">
        <f t="shared" si="9"/>
        <v>0.13260448401170832</v>
      </c>
      <c r="J69" s="52"/>
    </row>
    <row r="70" spans="1:10" x14ac:dyDescent="0.25">
      <c r="A70" t="s">
        <v>337</v>
      </c>
      <c r="B70" s="8" t="s">
        <v>298</v>
      </c>
      <c r="C70" s="11">
        <f>VLOOKUP($A70,RAW!$U$2:$AC$460,4,FALSE)</f>
        <v>241100</v>
      </c>
      <c r="D70" s="11">
        <f>VLOOKUP($A70,RAW!$U$2:$AC$460,5,FALSE)</f>
        <v>440700</v>
      </c>
      <c r="E70" s="1">
        <f t="shared" si="5"/>
        <v>199600</v>
      </c>
      <c r="F70" s="1">
        <f t="shared" si="6"/>
        <v>46643.903076998351</v>
      </c>
      <c r="G70" s="16">
        <f t="shared" si="7"/>
        <v>152956.09692300163</v>
      </c>
      <c r="H70" s="16">
        <f t="shared" si="8"/>
        <v>152956.09692300163</v>
      </c>
      <c r="I70" s="3">
        <f t="shared" si="9"/>
        <v>0.63440936094152478</v>
      </c>
      <c r="J70" s="52"/>
    </row>
    <row r="71" spans="1:10" x14ac:dyDescent="0.25">
      <c r="A71" t="s">
        <v>427</v>
      </c>
      <c r="B71" s="8" t="s">
        <v>298</v>
      </c>
      <c r="C71" s="11">
        <f>VLOOKUP($A71,RAW!$U$2:$AC$460,4,FALSE)</f>
        <v>190600</v>
      </c>
      <c r="D71" s="11">
        <f>VLOOKUP($A71,RAW!$U$2:$AC$460,5,FALSE)</f>
        <v>244200</v>
      </c>
      <c r="E71" s="1">
        <f t="shared" si="5"/>
        <v>53600</v>
      </c>
      <c r="F71" s="1">
        <f t="shared" si="6"/>
        <v>36874.02706958061</v>
      </c>
      <c r="G71" s="16">
        <f t="shared" si="7"/>
        <v>16725.97293041939</v>
      </c>
      <c r="H71" s="16">
        <f t="shared" si="8"/>
        <v>16725.97293041939</v>
      </c>
      <c r="I71" s="3">
        <f t="shared" si="9"/>
        <v>8.7754317578275912E-2</v>
      </c>
      <c r="J71" s="52"/>
    </row>
    <row r="72" spans="1:10" x14ac:dyDescent="0.25">
      <c r="A72" t="s">
        <v>428</v>
      </c>
      <c r="B72" s="8" t="s">
        <v>298</v>
      </c>
      <c r="C72" s="11">
        <f>VLOOKUP($A72,RAW!$U$2:$AC$460,4,FALSE)</f>
        <v>1968600</v>
      </c>
      <c r="D72" s="11">
        <f>VLOOKUP($A72,RAW!$U$2:$AC$460,5,FALSE)</f>
        <v>2799600</v>
      </c>
      <c r="E72" s="1">
        <f t="shared" si="5"/>
        <v>831000</v>
      </c>
      <c r="F72" s="1">
        <f t="shared" si="6"/>
        <v>380851.04768717935</v>
      </c>
      <c r="G72" s="16">
        <f t="shared" si="7"/>
        <v>450148.95231282065</v>
      </c>
      <c r="H72" s="16">
        <f t="shared" si="8"/>
        <v>450148.95231282065</v>
      </c>
      <c r="I72" s="3">
        <f t="shared" si="9"/>
        <v>0.22866450894687629</v>
      </c>
      <c r="J72" s="52"/>
    </row>
    <row r="73" spans="1:10" x14ac:dyDescent="0.25">
      <c r="A73" t="s">
        <v>429</v>
      </c>
      <c r="B73" s="8" t="s">
        <v>298</v>
      </c>
      <c r="C73" s="11">
        <f>VLOOKUP($A73,RAW!$U$2:$AC$460,4,FALSE)</f>
        <v>1236000</v>
      </c>
      <c r="D73" s="11">
        <f>VLOOKUP($A73,RAW!$U$2:$AC$460,5,FALSE)</f>
        <v>973500</v>
      </c>
      <c r="E73" s="1">
        <f t="shared" si="5"/>
        <v>-262500</v>
      </c>
      <c r="F73" s="1">
        <f t="shared" si="6"/>
        <v>239120.13356768957</v>
      </c>
      <c r="G73" s="16">
        <f t="shared" si="7"/>
        <v>-501620.13356768957</v>
      </c>
      <c r="H73" s="16">
        <f t="shared" si="8"/>
        <v>501620.13356768957</v>
      </c>
      <c r="I73" s="3">
        <f t="shared" si="9"/>
        <v>-0.40584153201269385</v>
      </c>
      <c r="J73" s="52"/>
    </row>
    <row r="74" spans="1:10" x14ac:dyDescent="0.25">
      <c r="A74" t="s">
        <v>430</v>
      </c>
      <c r="B74" s="8" t="s">
        <v>298</v>
      </c>
      <c r="C74" s="11">
        <v>0</v>
      </c>
      <c r="D74" s="11">
        <v>0</v>
      </c>
      <c r="E74" s="1">
        <f t="shared" si="5"/>
        <v>0</v>
      </c>
      <c r="F74" s="1">
        <f t="shared" si="6"/>
        <v>0</v>
      </c>
      <c r="G74" s="16">
        <f t="shared" si="7"/>
        <v>0</v>
      </c>
      <c r="H74" s="16">
        <f t="shared" si="8"/>
        <v>0</v>
      </c>
      <c r="I74" s="3" t="str">
        <f t="shared" si="9"/>
        <v/>
      </c>
      <c r="J74" s="52"/>
    </row>
    <row r="75" spans="1:10" x14ac:dyDescent="0.25">
      <c r="A75" t="s">
        <v>431</v>
      </c>
      <c r="B75" s="8" t="s">
        <v>298</v>
      </c>
      <c r="C75" s="11">
        <f>VLOOKUP($A75,RAW!$U$2:$AC$460,4,FALSE)</f>
        <v>268300</v>
      </c>
      <c r="D75" s="11">
        <f>VLOOKUP($A75,RAW!$U$2:$AC$460,5,FALSE)</f>
        <v>414600</v>
      </c>
      <c r="E75" s="1">
        <f t="shared" si="5"/>
        <v>146300</v>
      </c>
      <c r="F75" s="1">
        <f t="shared" si="6"/>
        <v>51906.093718617405</v>
      </c>
      <c r="G75" s="16">
        <f t="shared" si="7"/>
        <v>94393.906281382602</v>
      </c>
      <c r="H75" s="16">
        <f t="shared" si="8"/>
        <v>94393.906281382602</v>
      </c>
      <c r="I75" s="3">
        <f t="shared" si="9"/>
        <v>0.35182223735140739</v>
      </c>
      <c r="J75" s="52"/>
    </row>
    <row r="76" spans="1:10" x14ac:dyDescent="0.25">
      <c r="A76" t="s">
        <v>432</v>
      </c>
      <c r="B76" s="8" t="s">
        <v>298</v>
      </c>
      <c r="C76" s="11">
        <f>VLOOKUP($A76,RAW!$U$2:$AC$460,4,FALSE)</f>
        <v>9200</v>
      </c>
      <c r="D76" s="11">
        <f>VLOOKUP($A76,RAW!$U$2:$AC$460,5,FALSE)</f>
        <v>17300</v>
      </c>
      <c r="E76" s="1">
        <f t="shared" si="5"/>
        <v>8100</v>
      </c>
      <c r="F76" s="1">
        <f t="shared" si="6"/>
        <v>1779.8585993711522</v>
      </c>
      <c r="G76" s="16">
        <f t="shared" si="7"/>
        <v>6320.1414006288478</v>
      </c>
      <c r="H76" s="16">
        <f t="shared" si="8"/>
        <v>6320.1414006288478</v>
      </c>
      <c r="I76" s="3">
        <f t="shared" si="9"/>
        <v>0.68697189137270087</v>
      </c>
      <c r="J76" s="52"/>
    </row>
    <row r="77" spans="1:10" x14ac:dyDescent="0.25">
      <c r="A77" t="s">
        <v>433</v>
      </c>
      <c r="B77" s="8" t="s">
        <v>298</v>
      </c>
      <c r="C77" s="11">
        <f>VLOOKUP($A77,RAW!$U$2:$AC$460,4,FALSE)</f>
        <v>159000</v>
      </c>
      <c r="D77" s="11">
        <f>VLOOKUP($A77,RAW!$U$2:$AC$460,5,FALSE)</f>
        <v>223800</v>
      </c>
      <c r="E77" s="1">
        <f t="shared" si="5"/>
        <v>64800</v>
      </c>
      <c r="F77" s="1">
        <f t="shared" si="6"/>
        <v>30760.599706523175</v>
      </c>
      <c r="G77" s="16">
        <f t="shared" si="7"/>
        <v>34039.400293476821</v>
      </c>
      <c r="H77" s="16">
        <f t="shared" si="8"/>
        <v>34039.400293476821</v>
      </c>
      <c r="I77" s="3">
        <f t="shared" si="9"/>
        <v>0.21408427857532591</v>
      </c>
      <c r="J77" s="52"/>
    </row>
    <row r="78" spans="1:10" x14ac:dyDescent="0.25">
      <c r="A78" t="s">
        <v>434</v>
      </c>
      <c r="B78" s="8" t="s">
        <v>298</v>
      </c>
      <c r="C78" s="11">
        <v>0</v>
      </c>
      <c r="D78" s="11">
        <v>0</v>
      </c>
      <c r="E78" s="1">
        <f t="shared" si="5"/>
        <v>0</v>
      </c>
      <c r="F78" s="1">
        <f t="shared" si="6"/>
        <v>0</v>
      </c>
      <c r="G78" s="16">
        <f t="shared" si="7"/>
        <v>0</v>
      </c>
      <c r="H78" s="16">
        <f t="shared" si="8"/>
        <v>0</v>
      </c>
      <c r="I78" s="3" t="str">
        <f t="shared" si="9"/>
        <v/>
      </c>
      <c r="J78" s="52"/>
    </row>
    <row r="79" spans="1:10" x14ac:dyDescent="0.25">
      <c r="A79" t="s">
        <v>435</v>
      </c>
      <c r="B79" s="8" t="s">
        <v>298</v>
      </c>
      <c r="C79" s="11">
        <f>VLOOKUP($A79,RAW!$U$2:$AC$460,4,FALSE)</f>
        <v>201200</v>
      </c>
      <c r="D79" s="11">
        <f>VLOOKUP($A79,RAW!$U$2:$AC$460,5,FALSE)</f>
        <v>270100</v>
      </c>
      <c r="E79" s="1">
        <f t="shared" si="5"/>
        <v>68900</v>
      </c>
      <c r="F79" s="1">
        <f t="shared" si="6"/>
        <v>38924.733716682153</v>
      </c>
      <c r="G79" s="16">
        <f t="shared" si="7"/>
        <v>29975.266283317847</v>
      </c>
      <c r="H79" s="16">
        <f t="shared" si="8"/>
        <v>29975.266283317847</v>
      </c>
      <c r="I79" s="3">
        <f t="shared" si="9"/>
        <v>0.14898243679581435</v>
      </c>
      <c r="J79" s="52"/>
    </row>
    <row r="80" spans="1:10" x14ac:dyDescent="0.25">
      <c r="A80" t="s">
        <v>436</v>
      </c>
      <c r="B80" s="8" t="s">
        <v>298</v>
      </c>
      <c r="C80" s="11">
        <v>0</v>
      </c>
      <c r="D80" s="11">
        <v>0</v>
      </c>
      <c r="E80" s="1">
        <f t="shared" si="5"/>
        <v>0</v>
      </c>
      <c r="F80" s="1">
        <f t="shared" si="6"/>
        <v>0</v>
      </c>
      <c r="G80" s="16">
        <f t="shared" si="7"/>
        <v>0</v>
      </c>
      <c r="H80" s="16">
        <f t="shared" si="8"/>
        <v>0</v>
      </c>
      <c r="I80" s="3" t="str">
        <f t="shared" si="9"/>
        <v/>
      </c>
      <c r="J80" s="52"/>
    </row>
    <row r="81" spans="1:10" x14ac:dyDescent="0.25">
      <c r="A81" t="s">
        <v>437</v>
      </c>
      <c r="B81" s="8" t="s">
        <v>298</v>
      </c>
      <c r="C81" s="11">
        <f>VLOOKUP($A81,RAW!$U$2:$AC$460,4,FALSE)</f>
        <v>132800</v>
      </c>
      <c r="D81" s="11">
        <f>VLOOKUP($A81,RAW!$U$2:$AC$460,5,FALSE)</f>
        <v>183100</v>
      </c>
      <c r="E81" s="1">
        <f t="shared" si="5"/>
        <v>50300</v>
      </c>
      <c r="F81" s="1">
        <f t="shared" si="6"/>
        <v>25691.871956140109</v>
      </c>
      <c r="G81" s="16">
        <f t="shared" si="7"/>
        <v>24608.128043859891</v>
      </c>
      <c r="H81" s="16">
        <f t="shared" si="8"/>
        <v>24608.128043859891</v>
      </c>
      <c r="I81" s="3">
        <f t="shared" si="9"/>
        <v>0.18530216900496907</v>
      </c>
      <c r="J81" s="52"/>
    </row>
    <row r="82" spans="1:10" x14ac:dyDescent="0.25">
      <c r="A82" t="s">
        <v>438</v>
      </c>
      <c r="B82" s="8" t="s">
        <v>298</v>
      </c>
      <c r="C82" s="11">
        <f>VLOOKUP($A82,RAW!$U$2:$AC$460,4,FALSE)</f>
        <v>221800</v>
      </c>
      <c r="D82" s="11">
        <f>VLOOKUP($A82,RAW!$U$2:$AC$460,5,FALSE)</f>
        <v>394400</v>
      </c>
      <c r="E82" s="1">
        <f t="shared" si="5"/>
        <v>172600</v>
      </c>
      <c r="F82" s="1">
        <f t="shared" si="6"/>
        <v>42910.069276143651</v>
      </c>
      <c r="G82" s="16">
        <f t="shared" si="7"/>
        <v>129689.93072385635</v>
      </c>
      <c r="H82" s="16">
        <f t="shared" si="8"/>
        <v>129689.93072385635</v>
      </c>
      <c r="I82" s="3">
        <f t="shared" si="9"/>
        <v>0.58471564798853182</v>
      </c>
      <c r="J82" s="52"/>
    </row>
    <row r="83" spans="1:10" x14ac:dyDescent="0.25">
      <c r="A83" t="s">
        <v>439</v>
      </c>
      <c r="B83" s="8" t="s">
        <v>298</v>
      </c>
      <c r="C83" s="11">
        <f>VLOOKUP($A83,RAW!$U$2:$AC$460,4,FALSE)</f>
        <v>25000</v>
      </c>
      <c r="D83" s="11">
        <f>VLOOKUP($A83,RAW!$U$2:$AC$460,5,FALSE)</f>
        <v>77200</v>
      </c>
      <c r="E83" s="1">
        <f t="shared" si="5"/>
        <v>52200</v>
      </c>
      <c r="F83" s="1">
        <f t="shared" si="6"/>
        <v>4836.5722808998698</v>
      </c>
      <c r="G83" s="16">
        <f t="shared" si="7"/>
        <v>47363.427719100131</v>
      </c>
      <c r="H83" s="16">
        <f t="shared" si="8"/>
        <v>47363.427719100131</v>
      </c>
      <c r="I83" s="3">
        <f t="shared" si="9"/>
        <v>1.8945371087640053</v>
      </c>
      <c r="J83" s="52"/>
    </row>
    <row r="84" spans="1:10" x14ac:dyDescent="0.25">
      <c r="A84" t="s">
        <v>440</v>
      </c>
      <c r="B84" s="8" t="s">
        <v>298</v>
      </c>
      <c r="C84" s="11">
        <f>VLOOKUP($A84,RAW!$U$2:$AC$460,4,FALSE)</f>
        <v>85900</v>
      </c>
      <c r="D84" s="11">
        <f>VLOOKUP($A84,RAW!$U$2:$AC$460,5,FALSE)</f>
        <v>73200</v>
      </c>
      <c r="E84" s="1">
        <f t="shared" si="5"/>
        <v>-12700</v>
      </c>
      <c r="F84" s="1">
        <f t="shared" si="6"/>
        <v>16618.462357171953</v>
      </c>
      <c r="G84" s="16">
        <f t="shared" si="7"/>
        <v>-29318.462357171953</v>
      </c>
      <c r="H84" s="16">
        <f t="shared" si="8"/>
        <v>29318.462357171953</v>
      </c>
      <c r="I84" s="3">
        <f t="shared" si="9"/>
        <v>-0.34130922418128001</v>
      </c>
      <c r="J84" s="52"/>
    </row>
    <row r="85" spans="1:10" x14ac:dyDescent="0.25">
      <c r="A85" t="s">
        <v>441</v>
      </c>
      <c r="B85" s="8" t="s">
        <v>298</v>
      </c>
      <c r="C85" s="11">
        <f>VLOOKUP($A85,RAW!$U$2:$AC$460,4,FALSE)</f>
        <v>12100</v>
      </c>
      <c r="D85" s="11">
        <f>VLOOKUP($A85,RAW!$U$2:$AC$460,5,FALSE)</f>
        <v>16700</v>
      </c>
      <c r="E85" s="1">
        <f t="shared" si="5"/>
        <v>4600</v>
      </c>
      <c r="F85" s="1">
        <f t="shared" si="6"/>
        <v>2340.900983955537</v>
      </c>
      <c r="G85" s="16">
        <f t="shared" si="7"/>
        <v>2259.099016044463</v>
      </c>
      <c r="H85" s="16">
        <f t="shared" si="8"/>
        <v>2259.099016044463</v>
      </c>
      <c r="I85" s="3">
        <f t="shared" si="9"/>
        <v>0.18670239802020355</v>
      </c>
      <c r="J85" s="52"/>
    </row>
    <row r="86" spans="1:10" x14ac:dyDescent="0.25">
      <c r="A86" t="s">
        <v>442</v>
      </c>
      <c r="B86" s="8" t="s">
        <v>298</v>
      </c>
      <c r="C86" s="11">
        <f>VLOOKUP($A86,RAW!$U$2:$AC$460,4,FALSE)</f>
        <v>125300</v>
      </c>
      <c r="D86" s="11">
        <f>VLOOKUP($A86,RAW!$U$2:$AC$460,5,FALSE)</f>
        <v>176400</v>
      </c>
      <c r="E86" s="1">
        <f t="shared" si="5"/>
        <v>51100</v>
      </c>
      <c r="F86" s="1">
        <f t="shared" si="6"/>
        <v>24240.900271870149</v>
      </c>
      <c r="G86" s="16">
        <f t="shared" si="7"/>
        <v>26859.099728129851</v>
      </c>
      <c r="H86" s="16">
        <f t="shared" si="8"/>
        <v>26859.099728129851</v>
      </c>
      <c r="I86" s="3">
        <f t="shared" si="9"/>
        <v>0.21435833781428454</v>
      </c>
      <c r="J86" s="52"/>
    </row>
    <row r="87" spans="1:10" x14ac:dyDescent="0.25">
      <c r="A87" t="s">
        <v>443</v>
      </c>
      <c r="B87" s="8" t="s">
        <v>298</v>
      </c>
      <c r="C87" s="11">
        <f>VLOOKUP($A87,RAW!$U$2:$AC$460,4,FALSE)</f>
        <v>82300</v>
      </c>
      <c r="D87" s="11">
        <f>VLOOKUP($A87,RAW!$U$2:$AC$460,5,FALSE)</f>
        <v>67100</v>
      </c>
      <c r="E87" s="1">
        <f t="shared" si="5"/>
        <v>-15200</v>
      </c>
      <c r="F87" s="1">
        <f t="shared" si="6"/>
        <v>15921.995948722373</v>
      </c>
      <c r="G87" s="16">
        <f t="shared" si="7"/>
        <v>-31121.995948722375</v>
      </c>
      <c r="H87" s="16">
        <f t="shared" si="8"/>
        <v>31121.995948722375</v>
      </c>
      <c r="I87" s="3">
        <f t="shared" si="9"/>
        <v>-0.37815304919468257</v>
      </c>
      <c r="J87" s="52"/>
    </row>
    <row r="88" spans="1:10" x14ac:dyDescent="0.25">
      <c r="A88" t="s">
        <v>444</v>
      </c>
      <c r="B88" s="8" t="s">
        <v>298</v>
      </c>
      <c r="C88" s="11">
        <f>VLOOKUP($A88,RAW!$U$2:$AC$460,4,FALSE)</f>
        <v>26800</v>
      </c>
      <c r="D88" s="11">
        <f>VLOOKUP($A88,RAW!$U$2:$AC$460,5,FALSE)</f>
        <v>49600</v>
      </c>
      <c r="E88" s="1">
        <f t="shared" si="5"/>
        <v>22800</v>
      </c>
      <c r="F88" s="1">
        <f t="shared" si="6"/>
        <v>5184.8054851246607</v>
      </c>
      <c r="G88" s="16">
        <f t="shared" si="7"/>
        <v>17615.19451487534</v>
      </c>
      <c r="H88" s="16">
        <f t="shared" si="8"/>
        <v>17615.19451487534</v>
      </c>
      <c r="I88" s="3">
        <f t="shared" si="9"/>
        <v>0.65728337742072163</v>
      </c>
      <c r="J88" s="52"/>
    </row>
    <row r="89" spans="1:10" x14ac:dyDescent="0.25">
      <c r="A89" t="s">
        <v>445</v>
      </c>
      <c r="B89" s="8" t="s">
        <v>298</v>
      </c>
      <c r="C89" s="11">
        <f>VLOOKUP($A89,RAW!$U$2:$AC$460,4,FALSE)</f>
        <v>185700</v>
      </c>
      <c r="D89" s="11">
        <f>VLOOKUP($A89,RAW!$U$2:$AC$460,5,FALSE)</f>
        <v>239400</v>
      </c>
      <c r="E89" s="1">
        <f t="shared" si="5"/>
        <v>53700</v>
      </c>
      <c r="F89" s="1">
        <f t="shared" si="6"/>
        <v>35926.058902524237</v>
      </c>
      <c r="G89" s="16">
        <f t="shared" si="7"/>
        <v>17773.941097475763</v>
      </c>
      <c r="H89" s="16">
        <f t="shared" si="8"/>
        <v>17773.941097475763</v>
      </c>
      <c r="I89" s="3">
        <f t="shared" si="9"/>
        <v>9.5713199232502766E-2</v>
      </c>
      <c r="J89" s="52"/>
    </row>
    <row r="90" spans="1:10" x14ac:dyDescent="0.25">
      <c r="A90" t="s">
        <v>446</v>
      </c>
      <c r="B90" s="8" t="s">
        <v>298</v>
      </c>
      <c r="C90" s="11">
        <v>0</v>
      </c>
      <c r="D90" s="11">
        <v>0</v>
      </c>
      <c r="E90" s="1">
        <f t="shared" si="5"/>
        <v>0</v>
      </c>
      <c r="F90" s="1">
        <f t="shared" si="6"/>
        <v>0</v>
      </c>
      <c r="G90" s="16">
        <f t="shared" si="7"/>
        <v>0</v>
      </c>
      <c r="H90" s="16">
        <f t="shared" si="8"/>
        <v>0</v>
      </c>
      <c r="I90" s="3" t="str">
        <f t="shared" si="9"/>
        <v/>
      </c>
      <c r="J90" s="52"/>
    </row>
    <row r="91" spans="1:10" x14ac:dyDescent="0.25">
      <c r="A91" t="s">
        <v>447</v>
      </c>
      <c r="B91" s="8" t="s">
        <v>298</v>
      </c>
      <c r="C91" s="11">
        <v>0</v>
      </c>
      <c r="D91" s="11">
        <v>0</v>
      </c>
      <c r="E91" s="1">
        <f t="shared" si="5"/>
        <v>0</v>
      </c>
      <c r="F91" s="1">
        <f t="shared" si="6"/>
        <v>0</v>
      </c>
      <c r="G91" s="16">
        <f t="shared" si="7"/>
        <v>0</v>
      </c>
      <c r="H91" s="16">
        <f t="shared" si="8"/>
        <v>0</v>
      </c>
      <c r="I91" s="3" t="str">
        <f t="shared" si="9"/>
        <v/>
      </c>
      <c r="J91" s="52"/>
    </row>
    <row r="92" spans="1:10" x14ac:dyDescent="0.25">
      <c r="A92" t="s">
        <v>448</v>
      </c>
      <c r="B92" s="8" t="s">
        <v>298</v>
      </c>
      <c r="C92" s="11">
        <f>VLOOKUP($A92,RAW!$U$2:$AC$460,4,FALSE)</f>
        <v>31800</v>
      </c>
      <c r="D92" s="11">
        <f>VLOOKUP($A92,RAW!$U$2:$AC$460,5,FALSE)</f>
        <v>54300</v>
      </c>
      <c r="E92" s="1">
        <f t="shared" si="5"/>
        <v>22500</v>
      </c>
      <c r="F92" s="1">
        <f t="shared" si="6"/>
        <v>6152.1199413046352</v>
      </c>
      <c r="G92" s="16">
        <f t="shared" si="7"/>
        <v>16347.880058695366</v>
      </c>
      <c r="H92" s="16">
        <f t="shared" si="8"/>
        <v>16347.880058695366</v>
      </c>
      <c r="I92" s="3">
        <f t="shared" si="9"/>
        <v>0.51408427857532601</v>
      </c>
      <c r="J92" s="52"/>
    </row>
    <row r="93" spans="1:10" x14ac:dyDescent="0.25">
      <c r="A93" t="s">
        <v>449</v>
      </c>
      <c r="B93" s="8" t="s">
        <v>298</v>
      </c>
      <c r="C93" s="11">
        <v>0</v>
      </c>
      <c r="D93" s="11">
        <v>0</v>
      </c>
      <c r="E93" s="1">
        <f t="shared" si="5"/>
        <v>0</v>
      </c>
      <c r="F93" s="1">
        <f t="shared" si="6"/>
        <v>0</v>
      </c>
      <c r="G93" s="16">
        <f t="shared" si="7"/>
        <v>0</v>
      </c>
      <c r="H93" s="16">
        <f t="shared" si="8"/>
        <v>0</v>
      </c>
      <c r="I93" s="3" t="str">
        <f t="shared" si="9"/>
        <v/>
      </c>
      <c r="J93" s="52"/>
    </row>
    <row r="94" spans="1:10" x14ac:dyDescent="0.25">
      <c r="A94" t="s">
        <v>450</v>
      </c>
      <c r="B94" s="8" t="s">
        <v>299</v>
      </c>
      <c r="C94" s="11">
        <f>VLOOKUP($A94,RAW!$U$2:$AC$460,4,FALSE)</f>
        <v>34500</v>
      </c>
      <c r="D94" s="11">
        <f>VLOOKUP($A94,RAW!$U$2:$AC$460,5,FALSE)</f>
        <v>83500</v>
      </c>
      <c r="E94" s="1">
        <f t="shared" si="5"/>
        <v>49000</v>
      </c>
      <c r="F94" s="1">
        <f t="shared" si="6"/>
        <v>6674.4697476418205</v>
      </c>
      <c r="G94" s="16">
        <f t="shared" si="7"/>
        <v>42325.530252358178</v>
      </c>
      <c r="H94" s="16">
        <f t="shared" si="8"/>
        <v>42325.530252358178</v>
      </c>
      <c r="I94" s="3">
        <f t="shared" si="9"/>
        <v>1.2268269638364688</v>
      </c>
      <c r="J94" s="52"/>
    </row>
    <row r="95" spans="1:10" x14ac:dyDescent="0.25">
      <c r="A95" t="s">
        <v>451</v>
      </c>
      <c r="B95" s="8" t="s">
        <v>298</v>
      </c>
      <c r="C95" s="11">
        <f>VLOOKUP($A95,RAW!$U$2:$AC$460,4,FALSE)</f>
        <v>79600</v>
      </c>
      <c r="D95" s="11">
        <f>VLOOKUP($A95,RAW!$U$2:$AC$460,5,FALSE)</f>
        <v>109800</v>
      </c>
      <c r="E95" s="1">
        <f t="shared" si="5"/>
        <v>30200</v>
      </c>
      <c r="F95" s="1">
        <f t="shared" si="6"/>
        <v>15399.646142385187</v>
      </c>
      <c r="G95" s="16">
        <f t="shared" si="7"/>
        <v>14800.353857614813</v>
      </c>
      <c r="H95" s="16">
        <f t="shared" si="8"/>
        <v>14800.353857614813</v>
      </c>
      <c r="I95" s="3">
        <f t="shared" si="9"/>
        <v>0.18593409368862832</v>
      </c>
      <c r="J95" s="52"/>
    </row>
    <row r="96" spans="1:10" x14ac:dyDescent="0.25">
      <c r="A96" t="s">
        <v>452</v>
      </c>
      <c r="B96" s="8" t="s">
        <v>298</v>
      </c>
      <c r="C96" s="11">
        <v>0</v>
      </c>
      <c r="D96" s="11">
        <v>0</v>
      </c>
      <c r="E96" s="1">
        <f t="shared" si="5"/>
        <v>0</v>
      </c>
      <c r="F96" s="1">
        <f t="shared" si="6"/>
        <v>0</v>
      </c>
      <c r="G96" s="16">
        <f t="shared" si="7"/>
        <v>0</v>
      </c>
      <c r="H96" s="16">
        <f t="shared" si="8"/>
        <v>0</v>
      </c>
      <c r="I96" s="3" t="str">
        <f t="shared" si="9"/>
        <v/>
      </c>
      <c r="J96" s="52"/>
    </row>
    <row r="97" spans="1:10" x14ac:dyDescent="0.25">
      <c r="A97" t="s">
        <v>327</v>
      </c>
      <c r="B97" s="8" t="s">
        <v>298</v>
      </c>
      <c r="C97" s="11">
        <f>VLOOKUP($A97,RAW!$U$2:$AC$460,4,FALSE)</f>
        <v>582700</v>
      </c>
      <c r="D97" s="11">
        <f>VLOOKUP($A97,RAW!$U$2:$AC$460,5,FALSE)</f>
        <v>741600</v>
      </c>
      <c r="E97" s="1">
        <f t="shared" si="5"/>
        <v>158900</v>
      </c>
      <c r="F97" s="1">
        <f t="shared" si="6"/>
        <v>112730.82672321417</v>
      </c>
      <c r="G97" s="16">
        <f t="shared" si="7"/>
        <v>46169.173276785834</v>
      </c>
      <c r="H97" s="16">
        <f t="shared" si="8"/>
        <v>46169.173276785834</v>
      </c>
      <c r="I97" s="3">
        <f t="shared" si="9"/>
        <v>7.9233178782882843E-2</v>
      </c>
      <c r="J97" s="52"/>
    </row>
    <row r="98" spans="1:10" x14ac:dyDescent="0.25">
      <c r="A98" t="s">
        <v>338</v>
      </c>
      <c r="B98" s="8" t="s">
        <v>298</v>
      </c>
      <c r="C98" s="11">
        <v>0</v>
      </c>
      <c r="D98" s="11">
        <v>0</v>
      </c>
      <c r="E98" s="1">
        <f t="shared" si="5"/>
        <v>0</v>
      </c>
      <c r="F98" s="1">
        <f t="shared" si="6"/>
        <v>0</v>
      </c>
      <c r="G98" s="16">
        <f t="shared" si="7"/>
        <v>0</v>
      </c>
      <c r="H98" s="16">
        <f t="shared" si="8"/>
        <v>0</v>
      </c>
      <c r="I98" s="3" t="str">
        <f t="shared" si="9"/>
        <v/>
      </c>
      <c r="J98" s="52"/>
    </row>
    <row r="99" spans="1:10" x14ac:dyDescent="0.25">
      <c r="A99" t="s">
        <v>453</v>
      </c>
      <c r="B99" s="8" t="s">
        <v>298</v>
      </c>
      <c r="C99" s="11">
        <f>VLOOKUP($A99,RAW!$U$2:$AC$460,4,FALSE)</f>
        <v>15300</v>
      </c>
      <c r="D99" s="11">
        <f>VLOOKUP($A99,RAW!$U$2:$AC$460,5,FALSE)</f>
        <v>27955</v>
      </c>
      <c r="E99" s="1">
        <f t="shared" si="5"/>
        <v>12655</v>
      </c>
      <c r="F99" s="1">
        <f t="shared" si="6"/>
        <v>2959.9822359107206</v>
      </c>
      <c r="G99" s="16">
        <f t="shared" si="7"/>
        <v>9695.0177640892798</v>
      </c>
      <c r="H99" s="16">
        <f t="shared" si="8"/>
        <v>9695.0177640892798</v>
      </c>
      <c r="I99" s="3">
        <f t="shared" si="9"/>
        <v>0.6336612917705412</v>
      </c>
      <c r="J99" s="52"/>
    </row>
    <row r="100" spans="1:10" x14ac:dyDescent="0.25">
      <c r="A100" t="s">
        <v>454</v>
      </c>
      <c r="B100" s="8" t="s">
        <v>298</v>
      </c>
      <c r="C100" s="11">
        <f>VLOOKUP($A100,RAW!$U$2:$AC$460,4,FALSE)</f>
        <v>104600</v>
      </c>
      <c r="D100" s="11">
        <f>VLOOKUP($A100,RAW!$U$2:$AC$460,5,FALSE)</f>
        <v>134500</v>
      </c>
      <c r="E100" s="1">
        <f t="shared" si="5"/>
        <v>29900</v>
      </c>
      <c r="F100" s="1">
        <f t="shared" si="6"/>
        <v>20236.218423285056</v>
      </c>
      <c r="G100" s="16">
        <f t="shared" si="7"/>
        <v>9663.7815767149441</v>
      </c>
      <c r="H100" s="16">
        <f t="shared" si="8"/>
        <v>9663.7815767149441</v>
      </c>
      <c r="I100" s="3">
        <f t="shared" si="9"/>
        <v>9.2387969184655291E-2</v>
      </c>
      <c r="J100" s="52"/>
    </row>
    <row r="101" spans="1:10" x14ac:dyDescent="0.25">
      <c r="A101" t="s">
        <v>455</v>
      </c>
      <c r="B101" s="8" t="s">
        <v>298</v>
      </c>
      <c r="C101" s="11">
        <f>VLOOKUP($A101,RAW!$U$2:$AC$460,4,FALSE)</f>
        <v>57200</v>
      </c>
      <c r="D101" s="11">
        <f>VLOOKUP($A101,RAW!$U$2:$AC$460,5,FALSE)</f>
        <v>87100</v>
      </c>
      <c r="E101" s="1">
        <f t="shared" si="5"/>
        <v>29900</v>
      </c>
      <c r="F101" s="1">
        <f t="shared" si="6"/>
        <v>11066.077378698903</v>
      </c>
      <c r="G101" s="16">
        <f t="shared" si="7"/>
        <v>18833.922621301099</v>
      </c>
      <c r="H101" s="16">
        <f t="shared" si="8"/>
        <v>18833.922621301099</v>
      </c>
      <c r="I101" s="3">
        <f t="shared" si="9"/>
        <v>0.32926438149127796</v>
      </c>
      <c r="J101" s="52"/>
    </row>
    <row r="102" spans="1:10" x14ac:dyDescent="0.25">
      <c r="A102" t="s">
        <v>456</v>
      </c>
      <c r="B102" s="8" t="s">
        <v>298</v>
      </c>
      <c r="C102" s="11">
        <f>VLOOKUP($A102,RAW!$U$2:$AC$460,4,FALSE)</f>
        <v>17500</v>
      </c>
      <c r="D102" s="11">
        <f>VLOOKUP($A102,RAW!$U$2:$AC$460,5,FALSE)</f>
        <v>27900</v>
      </c>
      <c r="E102" s="1">
        <f t="shared" si="5"/>
        <v>10400</v>
      </c>
      <c r="F102" s="1">
        <f t="shared" si="6"/>
        <v>3385.600596629909</v>
      </c>
      <c r="G102" s="16">
        <f t="shared" si="7"/>
        <v>7014.399403370091</v>
      </c>
      <c r="H102" s="16">
        <f t="shared" si="8"/>
        <v>7014.399403370091</v>
      </c>
      <c r="I102" s="3">
        <f t="shared" si="9"/>
        <v>0.4008228230497195</v>
      </c>
      <c r="J102" s="52"/>
    </row>
    <row r="103" spans="1:10" x14ac:dyDescent="0.25">
      <c r="A103" t="s">
        <v>457</v>
      </c>
      <c r="B103" s="8" t="s">
        <v>298</v>
      </c>
      <c r="C103" s="11">
        <f>VLOOKUP($A103,RAW!$U$2:$AC$460,4,FALSE)</f>
        <v>124400</v>
      </c>
      <c r="D103" s="11">
        <f>VLOOKUP($A103,RAW!$U$2:$AC$460,5,FALSE)</f>
        <v>162500</v>
      </c>
      <c r="E103" s="1">
        <f t="shared" si="5"/>
        <v>38100</v>
      </c>
      <c r="F103" s="1">
        <f t="shared" si="6"/>
        <v>24066.783669757755</v>
      </c>
      <c r="G103" s="16">
        <f t="shared" si="7"/>
        <v>14033.216330242245</v>
      </c>
      <c r="H103" s="16">
        <f t="shared" si="8"/>
        <v>14033.216330242245</v>
      </c>
      <c r="I103" s="3">
        <f t="shared" si="9"/>
        <v>0.1128072052270277</v>
      </c>
      <c r="J103" s="52"/>
    </row>
    <row r="104" spans="1:10" x14ac:dyDescent="0.25">
      <c r="A104" t="s">
        <v>458</v>
      </c>
      <c r="B104" s="8" t="s">
        <v>298</v>
      </c>
      <c r="C104" s="11">
        <f>VLOOKUP($A104,RAW!$U$2:$AC$460,4,FALSE)</f>
        <v>300200</v>
      </c>
      <c r="D104" s="11">
        <f>VLOOKUP($A104,RAW!$U$2:$AC$460,5,FALSE)</f>
        <v>458400</v>
      </c>
      <c r="E104" s="1">
        <f t="shared" si="5"/>
        <v>158200</v>
      </c>
      <c r="F104" s="1">
        <f t="shared" si="6"/>
        <v>58077.559949045637</v>
      </c>
      <c r="G104" s="16">
        <f t="shared" si="7"/>
        <v>100122.44005095436</v>
      </c>
      <c r="H104" s="16">
        <f t="shared" si="8"/>
        <v>100122.44005095436</v>
      </c>
      <c r="I104" s="3">
        <f t="shared" si="9"/>
        <v>0.33351912075601053</v>
      </c>
      <c r="J104" s="52"/>
    </row>
    <row r="105" spans="1:10" x14ac:dyDescent="0.25">
      <c r="A105" t="s">
        <v>339</v>
      </c>
      <c r="B105" s="8" t="s">
        <v>298</v>
      </c>
      <c r="C105" s="11">
        <f>VLOOKUP($A105,RAW!$U$2:$AC$460,4,FALSE)</f>
        <v>422600</v>
      </c>
      <c r="D105" s="11">
        <f>VLOOKUP($A105,RAW!$U$2:$AC$460,5,FALSE)</f>
        <v>808456</v>
      </c>
      <c r="E105" s="1">
        <f t="shared" si="5"/>
        <v>385856</v>
      </c>
      <c r="F105" s="1">
        <f t="shared" si="6"/>
        <v>81757.417836331399</v>
      </c>
      <c r="G105" s="16">
        <f t="shared" si="7"/>
        <v>304098.58216366859</v>
      </c>
      <c r="H105" s="16">
        <f t="shared" si="8"/>
        <v>304098.58216366859</v>
      </c>
      <c r="I105" s="3">
        <f t="shared" si="9"/>
        <v>0.71958964070910691</v>
      </c>
      <c r="J105" s="52"/>
    </row>
    <row r="106" spans="1:10" x14ac:dyDescent="0.25">
      <c r="A106" t="s">
        <v>459</v>
      </c>
      <c r="B106" s="8" t="s">
        <v>298</v>
      </c>
      <c r="C106" s="11">
        <v>0</v>
      </c>
      <c r="D106" s="11">
        <v>0</v>
      </c>
      <c r="E106" s="1">
        <f t="shared" si="5"/>
        <v>0</v>
      </c>
      <c r="F106" s="1">
        <f t="shared" si="6"/>
        <v>0</v>
      </c>
      <c r="G106" s="16">
        <f t="shared" si="7"/>
        <v>0</v>
      </c>
      <c r="H106" s="16">
        <f t="shared" si="8"/>
        <v>0</v>
      </c>
      <c r="I106" s="3" t="str">
        <f t="shared" si="9"/>
        <v/>
      </c>
      <c r="J106" s="52"/>
    </row>
    <row r="107" spans="1:10" x14ac:dyDescent="0.25">
      <c r="A107" t="s">
        <v>460</v>
      </c>
      <c r="B107" s="8" t="s">
        <v>298</v>
      </c>
      <c r="C107" s="11">
        <f>VLOOKUP($A107,RAW!$U$2:$AC$460,4,FALSE)</f>
        <v>7300</v>
      </c>
      <c r="D107" s="11">
        <f>VLOOKUP($A107,RAW!$U$2:$AC$460,5,FALSE)</f>
        <v>9100</v>
      </c>
      <c r="E107" s="1">
        <f t="shared" si="5"/>
        <v>1800</v>
      </c>
      <c r="F107" s="1">
        <f t="shared" si="6"/>
        <v>1412.2791060227621</v>
      </c>
      <c r="G107" s="16">
        <f t="shared" si="7"/>
        <v>387.72089397723789</v>
      </c>
      <c r="H107" s="16">
        <f t="shared" si="8"/>
        <v>387.72089397723789</v>
      </c>
      <c r="I107" s="3">
        <f t="shared" si="9"/>
        <v>5.3112451229758613E-2</v>
      </c>
      <c r="J107" s="52"/>
    </row>
    <row r="108" spans="1:10" x14ac:dyDescent="0.25">
      <c r="A108" t="s">
        <v>461</v>
      </c>
      <c r="B108" s="8" t="s">
        <v>298</v>
      </c>
      <c r="C108" s="11">
        <f>VLOOKUP($A108,RAW!$U$2:$AC$460,4,FALSE)</f>
        <v>1192100</v>
      </c>
      <c r="D108" s="11">
        <f>VLOOKUP($A108,RAW!$U$2:$AC$460,5,FALSE)</f>
        <v>1541300</v>
      </c>
      <c r="E108" s="1">
        <f t="shared" si="5"/>
        <v>349200</v>
      </c>
      <c r="F108" s="1">
        <f t="shared" si="6"/>
        <v>230627.11264242942</v>
      </c>
      <c r="G108" s="16">
        <f t="shared" si="7"/>
        <v>118572.88735757058</v>
      </c>
      <c r="H108" s="16">
        <f t="shared" si="8"/>
        <v>118572.88735757058</v>
      </c>
      <c r="I108" s="3">
        <f t="shared" si="9"/>
        <v>9.946555436420651E-2</v>
      </c>
      <c r="J108" s="52"/>
    </row>
    <row r="109" spans="1:10" x14ac:dyDescent="0.25">
      <c r="A109" t="s">
        <v>462</v>
      </c>
      <c r="B109" s="8" t="s">
        <v>298</v>
      </c>
      <c r="C109" s="11">
        <v>0</v>
      </c>
      <c r="D109" s="11">
        <v>0</v>
      </c>
      <c r="E109" s="1">
        <f t="shared" si="5"/>
        <v>0</v>
      </c>
      <c r="F109" s="1">
        <f t="shared" si="6"/>
        <v>0</v>
      </c>
      <c r="G109" s="16">
        <f t="shared" si="7"/>
        <v>0</v>
      </c>
      <c r="H109" s="16">
        <f t="shared" si="8"/>
        <v>0</v>
      </c>
      <c r="I109" s="3" t="str">
        <f t="shared" si="9"/>
        <v/>
      </c>
      <c r="J109" s="52"/>
    </row>
    <row r="110" spans="1:10" x14ac:dyDescent="0.25">
      <c r="A110" t="s">
        <v>463</v>
      </c>
      <c r="B110" s="8" t="s">
        <v>298</v>
      </c>
      <c r="C110" s="11">
        <v>0</v>
      </c>
      <c r="D110" s="11">
        <v>0</v>
      </c>
      <c r="E110" s="1">
        <f t="shared" si="5"/>
        <v>0</v>
      </c>
      <c r="F110" s="1">
        <f t="shared" si="6"/>
        <v>0</v>
      </c>
      <c r="G110" s="16">
        <f t="shared" si="7"/>
        <v>0</v>
      </c>
      <c r="H110" s="16">
        <f t="shared" si="8"/>
        <v>0</v>
      </c>
      <c r="I110" s="3" t="str">
        <f t="shared" si="9"/>
        <v/>
      </c>
      <c r="J110" s="52"/>
    </row>
    <row r="111" spans="1:10" x14ac:dyDescent="0.25">
      <c r="A111" t="s">
        <v>464</v>
      </c>
      <c r="B111" s="8" t="s">
        <v>298</v>
      </c>
      <c r="C111" s="11">
        <v>0</v>
      </c>
      <c r="D111" s="11">
        <v>0</v>
      </c>
      <c r="E111" s="1">
        <f t="shared" si="5"/>
        <v>0</v>
      </c>
      <c r="F111" s="1">
        <f t="shared" si="6"/>
        <v>0</v>
      </c>
      <c r="G111" s="16">
        <f t="shared" si="7"/>
        <v>0</v>
      </c>
      <c r="H111" s="16">
        <f t="shared" si="8"/>
        <v>0</v>
      </c>
      <c r="I111" s="3" t="str">
        <f t="shared" si="9"/>
        <v/>
      </c>
      <c r="J111" s="52"/>
    </row>
    <row r="112" spans="1:10" x14ac:dyDescent="0.25">
      <c r="A112" t="s">
        <v>340</v>
      </c>
      <c r="B112" s="8" t="s">
        <v>298</v>
      </c>
      <c r="C112" s="11">
        <f>VLOOKUP($A112,RAW!$U$2:$AC$460,4,FALSE)</f>
        <v>39300</v>
      </c>
      <c r="D112" s="11">
        <f>VLOOKUP($A112,RAW!$U$2:$AC$460,5,FALSE)</f>
        <v>44900</v>
      </c>
      <c r="E112" s="1">
        <f t="shared" si="5"/>
        <v>5600</v>
      </c>
      <c r="F112" s="1">
        <f t="shared" si="6"/>
        <v>7603.091625574596</v>
      </c>
      <c r="G112" s="16">
        <f t="shared" si="7"/>
        <v>-2003.091625574596</v>
      </c>
      <c r="H112" s="16">
        <f t="shared" si="8"/>
        <v>2003.091625574596</v>
      </c>
      <c r="I112" s="3">
        <f t="shared" si="9"/>
        <v>-5.0969252559150025E-2</v>
      </c>
      <c r="J112" s="52"/>
    </row>
    <row r="113" spans="1:10" x14ac:dyDescent="0.25">
      <c r="A113" t="s">
        <v>465</v>
      </c>
      <c r="B113" s="8" t="s">
        <v>298</v>
      </c>
      <c r="C113" s="11">
        <v>0</v>
      </c>
      <c r="D113" s="11">
        <v>0</v>
      </c>
      <c r="E113" s="1">
        <f t="shared" si="5"/>
        <v>0</v>
      </c>
      <c r="F113" s="1">
        <f t="shared" si="6"/>
        <v>0</v>
      </c>
      <c r="G113" s="16">
        <f t="shared" si="7"/>
        <v>0</v>
      </c>
      <c r="H113" s="16">
        <f t="shared" si="8"/>
        <v>0</v>
      </c>
      <c r="I113" s="3" t="str">
        <f t="shared" si="9"/>
        <v/>
      </c>
      <c r="J113" s="52"/>
    </row>
    <row r="114" spans="1:10" x14ac:dyDescent="0.25">
      <c r="A114" t="s">
        <v>466</v>
      </c>
      <c r="B114" s="8" t="s">
        <v>298</v>
      </c>
      <c r="C114" s="11">
        <v>0</v>
      </c>
      <c r="D114" s="11">
        <v>0</v>
      </c>
      <c r="E114" s="1">
        <f t="shared" si="5"/>
        <v>0</v>
      </c>
      <c r="F114" s="1">
        <f t="shared" si="6"/>
        <v>0</v>
      </c>
      <c r="G114" s="16">
        <f t="shared" si="7"/>
        <v>0</v>
      </c>
      <c r="H114" s="16">
        <f t="shared" si="8"/>
        <v>0</v>
      </c>
      <c r="I114" s="3" t="str">
        <f t="shared" si="9"/>
        <v/>
      </c>
      <c r="J114" s="52"/>
    </row>
    <row r="115" spans="1:10" x14ac:dyDescent="0.25">
      <c r="A115" t="s">
        <v>467</v>
      </c>
      <c r="B115" s="8" t="s">
        <v>298</v>
      </c>
      <c r="C115" s="11">
        <v>0</v>
      </c>
      <c r="D115" s="11">
        <v>0</v>
      </c>
      <c r="E115" s="1">
        <f t="shared" si="5"/>
        <v>0</v>
      </c>
      <c r="F115" s="1">
        <f t="shared" si="6"/>
        <v>0</v>
      </c>
      <c r="G115" s="16">
        <f t="shared" si="7"/>
        <v>0</v>
      </c>
      <c r="H115" s="16">
        <f t="shared" si="8"/>
        <v>0</v>
      </c>
      <c r="I115" s="3" t="str">
        <f t="shared" si="9"/>
        <v/>
      </c>
      <c r="J115" s="52"/>
    </row>
    <row r="116" spans="1:10" x14ac:dyDescent="0.25">
      <c r="A116" t="s">
        <v>468</v>
      </c>
      <c r="B116" s="8" t="s">
        <v>298</v>
      </c>
      <c r="C116" s="11">
        <v>0</v>
      </c>
      <c r="D116" s="11">
        <v>0</v>
      </c>
      <c r="E116" s="1">
        <f t="shared" si="5"/>
        <v>0</v>
      </c>
      <c r="F116" s="1">
        <f t="shared" si="6"/>
        <v>0</v>
      </c>
      <c r="G116" s="16">
        <f t="shared" si="7"/>
        <v>0</v>
      </c>
      <c r="H116" s="16">
        <f t="shared" si="8"/>
        <v>0</v>
      </c>
      <c r="I116" s="3" t="str">
        <f t="shared" si="9"/>
        <v/>
      </c>
      <c r="J116" s="52"/>
    </row>
    <row r="117" spans="1:10" x14ac:dyDescent="0.25">
      <c r="A117" t="s">
        <v>469</v>
      </c>
      <c r="B117" s="8" t="s">
        <v>298</v>
      </c>
      <c r="C117" s="11">
        <f>VLOOKUP($A117,RAW!$U$2:$AC$460,4,FALSE)</f>
        <v>92200</v>
      </c>
      <c r="D117" s="11">
        <f>VLOOKUP($A117,RAW!$U$2:$AC$460,5,FALSE)</f>
        <v>49500</v>
      </c>
      <c r="E117" s="1">
        <f t="shared" si="5"/>
        <v>-42700</v>
      </c>
      <c r="F117" s="1">
        <f t="shared" si="6"/>
        <v>17837.278571958723</v>
      </c>
      <c r="G117" s="16">
        <f t="shared" si="7"/>
        <v>-60537.278571958726</v>
      </c>
      <c r="H117" s="16">
        <f t="shared" si="8"/>
        <v>60537.278571958726</v>
      </c>
      <c r="I117" s="3">
        <f t="shared" si="9"/>
        <v>-0.6565865354876218</v>
      </c>
      <c r="J117" s="52"/>
    </row>
    <row r="118" spans="1:10" x14ac:dyDescent="0.25">
      <c r="A118" t="s">
        <v>470</v>
      </c>
      <c r="B118" s="8" t="s">
        <v>298</v>
      </c>
      <c r="C118" s="11">
        <f>VLOOKUP($A118,RAW!$U$2:$AC$460,4,FALSE)</f>
        <v>21600</v>
      </c>
      <c r="D118" s="11">
        <f>VLOOKUP($A118,RAW!$U$2:$AC$460,5,FALSE)</f>
        <v>34600</v>
      </c>
      <c r="E118" s="1">
        <f t="shared" si="5"/>
        <v>13000</v>
      </c>
      <c r="F118" s="1">
        <f t="shared" si="6"/>
        <v>4178.7984506974881</v>
      </c>
      <c r="G118" s="16">
        <f t="shared" si="7"/>
        <v>8821.2015493025119</v>
      </c>
      <c r="H118" s="16">
        <f t="shared" si="8"/>
        <v>8821.2015493025119</v>
      </c>
      <c r="I118" s="3">
        <f t="shared" si="9"/>
        <v>0.40838896061585706</v>
      </c>
      <c r="J118" s="52"/>
    </row>
    <row r="119" spans="1:10" x14ac:dyDescent="0.25">
      <c r="A119" t="s">
        <v>471</v>
      </c>
      <c r="B119" s="8" t="s">
        <v>298</v>
      </c>
      <c r="C119" s="11">
        <f>VLOOKUP($A119,RAW!$U$2:$AC$460,4,FALSE)</f>
        <v>2400</v>
      </c>
      <c r="D119" s="11">
        <f>VLOOKUP($A119,RAW!$U$2:$AC$460,5,FALSE)</f>
        <v>5178</v>
      </c>
      <c r="E119" s="1">
        <f t="shared" si="5"/>
        <v>2778</v>
      </c>
      <c r="F119" s="1">
        <f t="shared" si="6"/>
        <v>464.31093896638754</v>
      </c>
      <c r="G119" s="16">
        <f t="shared" si="7"/>
        <v>2313.6890610336122</v>
      </c>
      <c r="H119" s="16">
        <f t="shared" si="8"/>
        <v>2313.6890610336122</v>
      </c>
      <c r="I119" s="3">
        <f t="shared" si="9"/>
        <v>0.96403710876400506</v>
      </c>
      <c r="J119" s="52"/>
    </row>
    <row r="120" spans="1:10" x14ac:dyDescent="0.25">
      <c r="A120" t="s">
        <v>341</v>
      </c>
      <c r="B120" s="8" t="s">
        <v>298</v>
      </c>
      <c r="C120" s="11">
        <v>0</v>
      </c>
      <c r="D120" s="11">
        <v>0</v>
      </c>
      <c r="E120" s="1">
        <f t="shared" si="5"/>
        <v>0</v>
      </c>
      <c r="F120" s="1">
        <f t="shared" si="6"/>
        <v>0</v>
      </c>
      <c r="G120" s="16">
        <f t="shared" si="7"/>
        <v>0</v>
      </c>
      <c r="H120" s="16">
        <f t="shared" si="8"/>
        <v>0</v>
      </c>
      <c r="I120" s="3" t="str">
        <f t="shared" si="9"/>
        <v/>
      </c>
      <c r="J120" s="52"/>
    </row>
    <row r="121" spans="1:10" x14ac:dyDescent="0.25">
      <c r="A121" t="s">
        <v>472</v>
      </c>
      <c r="B121" s="8" t="s">
        <v>299</v>
      </c>
      <c r="C121" s="11">
        <f>VLOOKUP($A121,RAW!$U$2:$AC$460,4,FALSE)</f>
        <v>155000</v>
      </c>
      <c r="D121" s="11">
        <f>VLOOKUP($A121,RAW!$U$2:$AC$460,5,FALSE)</f>
        <v>283000</v>
      </c>
      <c r="E121" s="1">
        <f t="shared" si="5"/>
        <v>128000</v>
      </c>
      <c r="F121" s="1">
        <f t="shared" si="6"/>
        <v>29986.748141579195</v>
      </c>
      <c r="G121" s="16">
        <f t="shared" si="7"/>
        <v>98013.251858420801</v>
      </c>
      <c r="H121" s="16">
        <f t="shared" si="8"/>
        <v>98013.251858420801</v>
      </c>
      <c r="I121" s="3">
        <f t="shared" si="9"/>
        <v>0.63234356037690842</v>
      </c>
      <c r="J121" s="52"/>
    </row>
    <row r="122" spans="1:10" x14ac:dyDescent="0.25">
      <c r="A122" t="s">
        <v>473</v>
      </c>
      <c r="B122" s="8" t="s">
        <v>298</v>
      </c>
      <c r="C122" s="11">
        <f>VLOOKUP($A122,RAW!$U$2:$AC$460,4,FALSE)</f>
        <v>22500</v>
      </c>
      <c r="D122" s="11">
        <f>VLOOKUP($A122,RAW!$U$2:$AC$460,5,FALSE)</f>
        <v>53100</v>
      </c>
      <c r="E122" s="1">
        <f t="shared" si="5"/>
        <v>30600</v>
      </c>
      <c r="F122" s="1">
        <f t="shared" si="6"/>
        <v>4352.9150528098835</v>
      </c>
      <c r="G122" s="16">
        <f t="shared" si="7"/>
        <v>26247.084947190117</v>
      </c>
      <c r="H122" s="16">
        <f t="shared" si="8"/>
        <v>26247.084947190117</v>
      </c>
      <c r="I122" s="3">
        <f t="shared" si="9"/>
        <v>1.1665371087640051</v>
      </c>
      <c r="J122" s="52"/>
    </row>
    <row r="123" spans="1:10" x14ac:dyDescent="0.25">
      <c r="A123" t="s">
        <v>474</v>
      </c>
      <c r="B123" s="8" t="s">
        <v>298</v>
      </c>
      <c r="C123" s="11">
        <v>0</v>
      </c>
      <c r="D123" s="11">
        <v>0</v>
      </c>
      <c r="E123" s="1">
        <f t="shared" si="5"/>
        <v>0</v>
      </c>
      <c r="F123" s="1">
        <f t="shared" si="6"/>
        <v>0</v>
      </c>
      <c r="G123" s="16">
        <f t="shared" si="7"/>
        <v>0</v>
      </c>
      <c r="H123" s="16">
        <f t="shared" si="8"/>
        <v>0</v>
      </c>
      <c r="I123" s="3" t="str">
        <f t="shared" si="9"/>
        <v/>
      </c>
      <c r="J123" s="52"/>
    </row>
    <row r="124" spans="1:10" x14ac:dyDescent="0.25">
      <c r="A124" t="s">
        <v>475</v>
      </c>
      <c r="B124" s="8" t="s">
        <v>298</v>
      </c>
      <c r="C124" s="11">
        <v>0</v>
      </c>
      <c r="D124" s="11">
        <v>0</v>
      </c>
      <c r="E124" s="1">
        <f t="shared" si="5"/>
        <v>0</v>
      </c>
      <c r="F124" s="1">
        <f t="shared" si="6"/>
        <v>0</v>
      </c>
      <c r="G124" s="16">
        <f t="shared" si="7"/>
        <v>0</v>
      </c>
      <c r="H124" s="16">
        <f t="shared" si="8"/>
        <v>0</v>
      </c>
      <c r="I124" s="3" t="str">
        <f t="shared" si="9"/>
        <v/>
      </c>
      <c r="J124" s="52"/>
    </row>
    <row r="125" spans="1:10" x14ac:dyDescent="0.25">
      <c r="A125" t="s">
        <v>476</v>
      </c>
      <c r="B125" s="8" t="s">
        <v>298</v>
      </c>
      <c r="C125" s="11">
        <f>VLOOKUP($A125,RAW!$U$2:$AC$460,4,FALSE)</f>
        <v>69100</v>
      </c>
      <c r="D125" s="11">
        <f>VLOOKUP($A125,RAW!$U$2:$AC$460,5,FALSE)</f>
        <v>108700</v>
      </c>
      <c r="E125" s="1">
        <f t="shared" si="5"/>
        <v>39600</v>
      </c>
      <c r="F125" s="1">
        <f t="shared" si="6"/>
        <v>13368.28578440724</v>
      </c>
      <c r="G125" s="16">
        <f t="shared" si="7"/>
        <v>26231.714215592758</v>
      </c>
      <c r="H125" s="16">
        <f t="shared" si="8"/>
        <v>26231.714215592758</v>
      </c>
      <c r="I125" s="3">
        <f t="shared" si="9"/>
        <v>0.37961959791017014</v>
      </c>
      <c r="J125" s="52"/>
    </row>
    <row r="126" spans="1:10" x14ac:dyDescent="0.25">
      <c r="A126" t="s">
        <v>342</v>
      </c>
      <c r="B126" s="8" t="s">
        <v>298</v>
      </c>
      <c r="C126" s="11">
        <f>VLOOKUP($A126,RAW!$U$2:$AC$460,4,FALSE)</f>
        <v>94800</v>
      </c>
      <c r="D126" s="11">
        <f>VLOOKUP($A126,RAW!$U$2:$AC$460,5,FALSE)</f>
        <v>128400</v>
      </c>
      <c r="E126" s="1">
        <f t="shared" si="5"/>
        <v>33600</v>
      </c>
      <c r="F126" s="1">
        <f t="shared" si="6"/>
        <v>18340.282089172306</v>
      </c>
      <c r="G126" s="16">
        <f t="shared" si="7"/>
        <v>15259.717910827694</v>
      </c>
      <c r="H126" s="16">
        <f t="shared" si="8"/>
        <v>15259.717910827694</v>
      </c>
      <c r="I126" s="3">
        <f t="shared" si="9"/>
        <v>0.16096748851084067</v>
      </c>
      <c r="J126" s="52"/>
    </row>
    <row r="127" spans="1:10" x14ac:dyDescent="0.25">
      <c r="A127" t="s">
        <v>477</v>
      </c>
      <c r="B127" s="8" t="s">
        <v>298</v>
      </c>
      <c r="C127" s="11">
        <f>VLOOKUP($A127,RAW!$U$2:$AC$460,4,FALSE)</f>
        <v>333100</v>
      </c>
      <c r="D127" s="11">
        <f>VLOOKUP($A127,RAW!$U$2:$AC$460,5,FALSE)</f>
        <v>542300</v>
      </c>
      <c r="E127" s="1">
        <f t="shared" si="5"/>
        <v>209200</v>
      </c>
      <c r="F127" s="1">
        <f t="shared" si="6"/>
        <v>64442.489070709868</v>
      </c>
      <c r="G127" s="16">
        <f t="shared" si="7"/>
        <v>144757.51092929015</v>
      </c>
      <c r="H127" s="16">
        <f t="shared" si="8"/>
        <v>144757.51092929015</v>
      </c>
      <c r="I127" s="3">
        <f t="shared" si="9"/>
        <v>0.43457673650342282</v>
      </c>
      <c r="J127" s="52"/>
    </row>
    <row r="128" spans="1:10" x14ac:dyDescent="0.25">
      <c r="A128" t="s">
        <v>478</v>
      </c>
      <c r="B128" s="8" t="s">
        <v>299</v>
      </c>
      <c r="C128" s="11">
        <f>VLOOKUP($A128,RAW!$U$2:$AC$460,4,FALSE)</f>
        <v>14200</v>
      </c>
      <c r="D128" s="11">
        <f>VLOOKUP($A128,RAW!$U$2:$AC$460,5,FALSE)</f>
        <v>19800</v>
      </c>
      <c r="E128" s="1">
        <f t="shared" si="5"/>
        <v>5600</v>
      </c>
      <c r="F128" s="1">
        <f t="shared" si="6"/>
        <v>2747.1730555511263</v>
      </c>
      <c r="G128" s="16">
        <f t="shared" si="7"/>
        <v>2852.8269444488737</v>
      </c>
      <c r="H128" s="16">
        <f t="shared" si="8"/>
        <v>2852.8269444488737</v>
      </c>
      <c r="I128" s="3">
        <f t="shared" si="9"/>
        <v>0.20090330594710379</v>
      </c>
      <c r="J128" s="52"/>
    </row>
    <row r="129" spans="1:10" x14ac:dyDescent="0.25">
      <c r="A129" t="s">
        <v>479</v>
      </c>
      <c r="B129" s="8" t="s">
        <v>298</v>
      </c>
      <c r="C129" s="11">
        <f>VLOOKUP($A129,RAW!$U$2:$AC$460,4,FALSE)</f>
        <v>32200</v>
      </c>
      <c r="D129" s="11">
        <f>VLOOKUP($A129,RAW!$U$2:$AC$460,5,FALSE)</f>
        <v>54400</v>
      </c>
      <c r="E129" s="1">
        <f t="shared" si="5"/>
        <v>22200</v>
      </c>
      <c r="F129" s="1">
        <f t="shared" si="6"/>
        <v>6229.5050977990331</v>
      </c>
      <c r="G129" s="16">
        <f t="shared" si="7"/>
        <v>15970.494902200968</v>
      </c>
      <c r="H129" s="16">
        <f t="shared" si="8"/>
        <v>15970.494902200968</v>
      </c>
      <c r="I129" s="3">
        <f t="shared" si="9"/>
        <v>0.4959781025528251</v>
      </c>
      <c r="J129" s="52"/>
    </row>
    <row r="130" spans="1:10" x14ac:dyDescent="0.25">
      <c r="A130" t="s">
        <v>480</v>
      </c>
      <c r="B130" s="8" t="s">
        <v>298</v>
      </c>
      <c r="C130" s="11">
        <f>VLOOKUP($A130,RAW!$U$2:$AC$460,4,FALSE)</f>
        <v>73900</v>
      </c>
      <c r="D130" s="11">
        <f>VLOOKUP($A130,RAW!$U$2:$AC$460,5,FALSE)</f>
        <v>175300</v>
      </c>
      <c r="E130" s="1">
        <f t="shared" si="5"/>
        <v>101400</v>
      </c>
      <c r="F130" s="1">
        <f t="shared" si="6"/>
        <v>14296.907662340016</v>
      </c>
      <c r="G130" s="16">
        <f t="shared" si="7"/>
        <v>87103.092337659982</v>
      </c>
      <c r="H130" s="16">
        <f t="shared" si="8"/>
        <v>87103.092337659982</v>
      </c>
      <c r="I130" s="3">
        <f t="shared" si="9"/>
        <v>1.1786616013215154</v>
      </c>
      <c r="J130" s="52"/>
    </row>
    <row r="131" spans="1:10" x14ac:dyDescent="0.25">
      <c r="A131" t="s">
        <v>481</v>
      </c>
      <c r="B131" s="8" t="s">
        <v>298</v>
      </c>
      <c r="C131" s="11">
        <v>0</v>
      </c>
      <c r="D131" s="11">
        <v>0</v>
      </c>
      <c r="E131" s="1">
        <f t="shared" ref="E131:E194" si="10">D131-C131</f>
        <v>0</v>
      </c>
      <c r="F131" s="1">
        <f t="shared" ref="F131:F194" si="11">IF(C131=0,0,+C131*E$463)</f>
        <v>0</v>
      </c>
      <c r="G131" s="16">
        <f t="shared" ref="G131:G194" si="12">IF(C131=0,0,+E131-F131)</f>
        <v>0</v>
      </c>
      <c r="H131" s="16">
        <f t="shared" ref="H131:H194" si="13">ABS(G131)</f>
        <v>0</v>
      </c>
      <c r="I131" s="3" t="str">
        <f t="shared" ref="I131:I194" si="14">IFERROR(+G131/C131,"")</f>
        <v/>
      </c>
      <c r="J131" s="52"/>
    </row>
    <row r="132" spans="1:10" x14ac:dyDescent="0.25">
      <c r="A132" t="s">
        <v>343</v>
      </c>
      <c r="B132" s="8" t="s">
        <v>298</v>
      </c>
      <c r="C132" s="11">
        <v>0</v>
      </c>
      <c r="D132" s="11">
        <v>0</v>
      </c>
      <c r="E132" s="1">
        <f t="shared" si="10"/>
        <v>0</v>
      </c>
      <c r="F132" s="1">
        <f t="shared" si="11"/>
        <v>0</v>
      </c>
      <c r="G132" s="16">
        <f t="shared" si="12"/>
        <v>0</v>
      </c>
      <c r="H132" s="16">
        <f t="shared" si="13"/>
        <v>0</v>
      </c>
      <c r="I132" s="3" t="str">
        <f t="shared" si="14"/>
        <v/>
      </c>
      <c r="J132" s="52"/>
    </row>
    <row r="133" spans="1:10" x14ac:dyDescent="0.25">
      <c r="A133" t="s">
        <v>482</v>
      </c>
      <c r="B133" s="8" t="s">
        <v>298</v>
      </c>
      <c r="C133" s="11">
        <f>VLOOKUP($A133,RAW!$U$2:$AC$460,4,FALSE)</f>
        <v>1106500</v>
      </c>
      <c r="D133" s="11">
        <f>VLOOKUP($A133,RAW!$U$2:$AC$460,5,FALSE)</f>
        <v>1545073</v>
      </c>
      <c r="E133" s="1">
        <f t="shared" si="10"/>
        <v>438573</v>
      </c>
      <c r="F133" s="1">
        <f t="shared" si="11"/>
        <v>214066.68915262824</v>
      </c>
      <c r="G133" s="16">
        <f t="shared" si="12"/>
        <v>224506.31084737176</v>
      </c>
      <c r="H133" s="16">
        <f t="shared" si="13"/>
        <v>224506.31084737176</v>
      </c>
      <c r="I133" s="3">
        <f t="shared" si="14"/>
        <v>0.202897705239378</v>
      </c>
      <c r="J133" s="52"/>
    </row>
    <row r="134" spans="1:10" x14ac:dyDescent="0.25">
      <c r="A134" t="s">
        <v>483</v>
      </c>
      <c r="B134" s="8" t="s">
        <v>298</v>
      </c>
      <c r="C134" s="11">
        <v>0</v>
      </c>
      <c r="D134" s="11">
        <v>0</v>
      </c>
      <c r="E134" s="1">
        <f t="shared" si="10"/>
        <v>0</v>
      </c>
      <c r="F134" s="1">
        <f t="shared" si="11"/>
        <v>0</v>
      </c>
      <c r="G134" s="16">
        <f t="shared" si="12"/>
        <v>0</v>
      </c>
      <c r="H134" s="16">
        <f t="shared" si="13"/>
        <v>0</v>
      </c>
      <c r="I134" s="3" t="str">
        <f t="shared" si="14"/>
        <v/>
      </c>
      <c r="J134" s="52"/>
    </row>
    <row r="135" spans="1:10" x14ac:dyDescent="0.25">
      <c r="A135" t="s">
        <v>484</v>
      </c>
      <c r="B135" s="8" t="s">
        <v>298</v>
      </c>
      <c r="C135" s="11">
        <v>0</v>
      </c>
      <c r="D135" s="11">
        <v>0</v>
      </c>
      <c r="E135" s="1">
        <f t="shared" si="10"/>
        <v>0</v>
      </c>
      <c r="F135" s="1">
        <f t="shared" si="11"/>
        <v>0</v>
      </c>
      <c r="G135" s="16">
        <f t="shared" si="12"/>
        <v>0</v>
      </c>
      <c r="H135" s="16">
        <f t="shared" si="13"/>
        <v>0</v>
      </c>
      <c r="I135" s="3" t="str">
        <f t="shared" si="14"/>
        <v/>
      </c>
      <c r="J135" s="52"/>
    </row>
    <row r="136" spans="1:10" x14ac:dyDescent="0.25">
      <c r="A136" t="s">
        <v>485</v>
      </c>
      <c r="B136" s="8" t="s">
        <v>298</v>
      </c>
      <c r="C136" s="11">
        <v>0</v>
      </c>
      <c r="D136" s="11">
        <v>0</v>
      </c>
      <c r="E136" s="1">
        <f t="shared" si="10"/>
        <v>0</v>
      </c>
      <c r="F136" s="1">
        <f t="shared" si="11"/>
        <v>0</v>
      </c>
      <c r="G136" s="16">
        <f t="shared" si="12"/>
        <v>0</v>
      </c>
      <c r="H136" s="16">
        <f t="shared" si="13"/>
        <v>0</v>
      </c>
      <c r="I136" s="3" t="str">
        <f t="shared" si="14"/>
        <v/>
      </c>
      <c r="J136" s="52"/>
    </row>
    <row r="137" spans="1:10" x14ac:dyDescent="0.25">
      <c r="A137" t="s">
        <v>486</v>
      </c>
      <c r="B137" s="8" t="s">
        <v>298</v>
      </c>
      <c r="C137" s="11">
        <f>VLOOKUP($A137,RAW!$U$2:$AC$460,4,FALSE)</f>
        <v>151500</v>
      </c>
      <c r="D137" s="11">
        <f>VLOOKUP($A137,RAW!$U$2:$AC$460,5,FALSE)</f>
        <v>215500</v>
      </c>
      <c r="E137" s="1">
        <f t="shared" si="10"/>
        <v>64000</v>
      </c>
      <c r="F137" s="1">
        <f t="shared" si="11"/>
        <v>29309.628022253211</v>
      </c>
      <c r="G137" s="16">
        <f t="shared" si="12"/>
        <v>34690.371977746792</v>
      </c>
      <c r="H137" s="16">
        <f t="shared" si="13"/>
        <v>34690.371977746792</v>
      </c>
      <c r="I137" s="3">
        <f t="shared" si="14"/>
        <v>0.22897935298842767</v>
      </c>
      <c r="J137" s="52"/>
    </row>
    <row r="138" spans="1:10" x14ac:dyDescent="0.25">
      <c r="A138" t="s">
        <v>487</v>
      </c>
      <c r="B138" s="8" t="s">
        <v>298</v>
      </c>
      <c r="C138" s="11">
        <f>VLOOKUP($A138,RAW!$U$2:$AC$460,4,FALSE)</f>
        <v>198200</v>
      </c>
      <c r="D138" s="11">
        <f>VLOOKUP($A138,RAW!$U$2:$AC$460,5,FALSE)</f>
        <v>2257600</v>
      </c>
      <c r="E138" s="1">
        <f t="shared" si="10"/>
        <v>2059400</v>
      </c>
      <c r="F138" s="1">
        <f t="shared" si="11"/>
        <v>38344.345042974172</v>
      </c>
      <c r="G138" s="16">
        <f t="shared" si="12"/>
        <v>2021055.6549570258</v>
      </c>
      <c r="H138" s="16">
        <f t="shared" si="13"/>
        <v>2021055.6549570258</v>
      </c>
      <c r="I138" s="3">
        <f t="shared" si="14"/>
        <v>10.197051740449172</v>
      </c>
      <c r="J138" s="52"/>
    </row>
    <row r="139" spans="1:10" x14ac:dyDescent="0.25">
      <c r="A139" t="s">
        <v>488</v>
      </c>
      <c r="B139" s="8" t="s">
        <v>298</v>
      </c>
      <c r="C139" s="11">
        <v>0</v>
      </c>
      <c r="D139" s="11">
        <v>0</v>
      </c>
      <c r="E139" s="1">
        <f t="shared" si="10"/>
        <v>0</v>
      </c>
      <c r="F139" s="1">
        <f t="shared" si="11"/>
        <v>0</v>
      </c>
      <c r="G139" s="16">
        <f t="shared" si="12"/>
        <v>0</v>
      </c>
      <c r="H139" s="16">
        <f t="shared" si="13"/>
        <v>0</v>
      </c>
      <c r="I139" s="3" t="str">
        <f t="shared" si="14"/>
        <v/>
      </c>
      <c r="J139" s="52"/>
    </row>
    <row r="140" spans="1:10" x14ac:dyDescent="0.25">
      <c r="A140" t="s">
        <v>489</v>
      </c>
      <c r="B140" s="8" t="s">
        <v>298</v>
      </c>
      <c r="C140" s="11">
        <v>0</v>
      </c>
      <c r="D140" s="11">
        <v>0</v>
      </c>
      <c r="E140" s="1">
        <f t="shared" si="10"/>
        <v>0</v>
      </c>
      <c r="F140" s="1">
        <f t="shared" si="11"/>
        <v>0</v>
      </c>
      <c r="G140" s="16">
        <f t="shared" si="12"/>
        <v>0</v>
      </c>
      <c r="H140" s="16">
        <f t="shared" si="13"/>
        <v>0</v>
      </c>
      <c r="I140" s="3" t="str">
        <f t="shared" si="14"/>
        <v/>
      </c>
      <c r="J140" s="52"/>
    </row>
    <row r="141" spans="1:10" x14ac:dyDescent="0.25">
      <c r="A141" t="s">
        <v>490</v>
      </c>
      <c r="B141" s="8" t="s">
        <v>298</v>
      </c>
      <c r="C141" s="11">
        <v>0</v>
      </c>
      <c r="D141" s="11">
        <v>0</v>
      </c>
      <c r="E141" s="1">
        <f t="shared" si="10"/>
        <v>0</v>
      </c>
      <c r="F141" s="1">
        <f t="shared" si="11"/>
        <v>0</v>
      </c>
      <c r="G141" s="16">
        <f t="shared" si="12"/>
        <v>0</v>
      </c>
      <c r="H141" s="16">
        <f t="shared" si="13"/>
        <v>0</v>
      </c>
      <c r="I141" s="3" t="str">
        <f t="shared" si="14"/>
        <v/>
      </c>
      <c r="J141" s="52"/>
    </row>
    <row r="142" spans="1:10" x14ac:dyDescent="0.25">
      <c r="A142" t="s">
        <v>491</v>
      </c>
      <c r="B142" s="8" t="s">
        <v>298</v>
      </c>
      <c r="C142" s="11">
        <v>0</v>
      </c>
      <c r="D142" s="11">
        <v>0</v>
      </c>
      <c r="E142" s="1">
        <f t="shared" si="10"/>
        <v>0</v>
      </c>
      <c r="F142" s="1">
        <f t="shared" si="11"/>
        <v>0</v>
      </c>
      <c r="G142" s="16">
        <f t="shared" si="12"/>
        <v>0</v>
      </c>
      <c r="H142" s="16">
        <f t="shared" si="13"/>
        <v>0</v>
      </c>
      <c r="I142" s="3" t="str">
        <f t="shared" si="14"/>
        <v/>
      </c>
      <c r="J142" s="52"/>
    </row>
    <row r="143" spans="1:10" x14ac:dyDescent="0.25">
      <c r="A143" t="s">
        <v>492</v>
      </c>
      <c r="B143" s="8" t="s">
        <v>298</v>
      </c>
      <c r="C143" s="11">
        <f>VLOOKUP($A143,RAW!$U$2:$AC$460,4,FALSE)</f>
        <v>197600</v>
      </c>
      <c r="D143" s="11">
        <f>VLOOKUP($A143,RAW!$U$2:$AC$460,5,FALSE)</f>
        <v>207100</v>
      </c>
      <c r="E143" s="1">
        <f t="shared" si="10"/>
        <v>9500</v>
      </c>
      <c r="F143" s="1">
        <f t="shared" si="11"/>
        <v>38228.267308232571</v>
      </c>
      <c r="G143" s="16">
        <f t="shared" si="12"/>
        <v>-28728.267308232571</v>
      </c>
      <c r="H143" s="16">
        <f t="shared" si="13"/>
        <v>28728.267308232571</v>
      </c>
      <c r="I143" s="3">
        <f t="shared" si="14"/>
        <v>-0.1453859681590717</v>
      </c>
      <c r="J143" s="52"/>
    </row>
    <row r="144" spans="1:10" x14ac:dyDescent="0.25">
      <c r="A144" t="s">
        <v>493</v>
      </c>
      <c r="B144" s="8" t="s">
        <v>298</v>
      </c>
      <c r="C144" s="11">
        <v>0</v>
      </c>
      <c r="D144" s="11">
        <v>0</v>
      </c>
      <c r="E144" s="1">
        <f t="shared" si="10"/>
        <v>0</v>
      </c>
      <c r="F144" s="1">
        <f t="shared" si="11"/>
        <v>0</v>
      </c>
      <c r="G144" s="16">
        <f t="shared" si="12"/>
        <v>0</v>
      </c>
      <c r="H144" s="16">
        <f t="shared" si="13"/>
        <v>0</v>
      </c>
      <c r="I144" s="3" t="str">
        <f t="shared" si="14"/>
        <v/>
      </c>
      <c r="J144" s="52"/>
    </row>
    <row r="145" spans="1:10" x14ac:dyDescent="0.25">
      <c r="A145" t="s">
        <v>494</v>
      </c>
      <c r="B145" s="8" t="s">
        <v>298</v>
      </c>
      <c r="C145" s="11">
        <f>VLOOKUP($A145,RAW!$U$2:$AC$460,4,FALSE)</f>
        <v>38300</v>
      </c>
      <c r="D145" s="11">
        <f>VLOOKUP($A145,RAW!$U$2:$AC$460,5,FALSE)</f>
        <v>172200</v>
      </c>
      <c r="E145" s="1">
        <f t="shared" si="10"/>
        <v>133900</v>
      </c>
      <c r="F145" s="1">
        <f t="shared" si="11"/>
        <v>7409.6287343386011</v>
      </c>
      <c r="G145" s="16">
        <f t="shared" si="12"/>
        <v>126490.37126566139</v>
      </c>
      <c r="H145" s="16">
        <f t="shared" si="13"/>
        <v>126490.37126566139</v>
      </c>
      <c r="I145" s="3">
        <f t="shared" si="14"/>
        <v>3.3026206596778431</v>
      </c>
      <c r="J145" s="52"/>
    </row>
    <row r="146" spans="1:10" x14ac:dyDescent="0.25">
      <c r="A146" t="s">
        <v>495</v>
      </c>
      <c r="B146" s="8" t="s">
        <v>298</v>
      </c>
      <c r="C146" s="11">
        <f>VLOOKUP($A146,RAW!$U$2:$AC$460,4,FALSE)</f>
        <v>406200</v>
      </c>
      <c r="D146" s="11">
        <f>VLOOKUP($A146,RAW!$U$2:$AC$460,5,FALSE)</f>
        <v>450000</v>
      </c>
      <c r="E146" s="1">
        <f t="shared" si="10"/>
        <v>43800</v>
      </c>
      <c r="F146" s="1">
        <f t="shared" si="11"/>
        <v>78584.626420061089</v>
      </c>
      <c r="G146" s="16">
        <f t="shared" si="12"/>
        <v>-34784.626420061089</v>
      </c>
      <c r="H146" s="16">
        <f t="shared" si="13"/>
        <v>34784.626420061089</v>
      </c>
      <c r="I146" s="3">
        <f t="shared" si="14"/>
        <v>-8.5634235401430545E-2</v>
      </c>
      <c r="J146" s="52"/>
    </row>
    <row r="147" spans="1:10" x14ac:dyDescent="0.25">
      <c r="A147" t="s">
        <v>496</v>
      </c>
      <c r="B147" s="8" t="s">
        <v>298</v>
      </c>
      <c r="C147" s="11">
        <v>0</v>
      </c>
      <c r="D147" s="11">
        <v>0</v>
      </c>
      <c r="E147" s="1">
        <f t="shared" si="10"/>
        <v>0</v>
      </c>
      <c r="F147" s="1">
        <f t="shared" si="11"/>
        <v>0</v>
      </c>
      <c r="G147" s="16">
        <f t="shared" si="12"/>
        <v>0</v>
      </c>
      <c r="H147" s="16">
        <f t="shared" si="13"/>
        <v>0</v>
      </c>
      <c r="I147" s="3" t="str">
        <f t="shared" si="14"/>
        <v/>
      </c>
      <c r="J147" s="52"/>
    </row>
    <row r="148" spans="1:10" x14ac:dyDescent="0.25">
      <c r="A148" t="s">
        <v>497</v>
      </c>
      <c r="B148" s="8" t="s">
        <v>298</v>
      </c>
      <c r="C148" s="11">
        <v>0</v>
      </c>
      <c r="D148" s="11">
        <v>0</v>
      </c>
      <c r="E148" s="1">
        <f t="shared" si="10"/>
        <v>0</v>
      </c>
      <c r="F148" s="1">
        <f t="shared" si="11"/>
        <v>0</v>
      </c>
      <c r="G148" s="16">
        <f t="shared" si="12"/>
        <v>0</v>
      </c>
      <c r="H148" s="16">
        <f t="shared" si="13"/>
        <v>0</v>
      </c>
      <c r="I148" s="3" t="str">
        <f t="shared" si="14"/>
        <v/>
      </c>
      <c r="J148" s="52"/>
    </row>
    <row r="149" spans="1:10" x14ac:dyDescent="0.25">
      <c r="A149" t="s">
        <v>498</v>
      </c>
      <c r="B149" s="8" t="s">
        <v>298</v>
      </c>
      <c r="C149" s="11">
        <f>VLOOKUP($A149,RAW!$U$2:$AC$460,4,FALSE)</f>
        <v>423900</v>
      </c>
      <c r="D149" s="11">
        <f>VLOOKUP($A149,RAW!$U$2:$AC$460,5,FALSE)</f>
        <v>717900</v>
      </c>
      <c r="E149" s="1">
        <f t="shared" si="10"/>
        <v>294000</v>
      </c>
      <c r="F149" s="1">
        <f t="shared" si="11"/>
        <v>82008.919594938197</v>
      </c>
      <c r="G149" s="16">
        <f t="shared" si="12"/>
        <v>211991.0804050618</v>
      </c>
      <c r="H149" s="16">
        <f t="shared" si="13"/>
        <v>211991.0804050618</v>
      </c>
      <c r="I149" s="3">
        <f t="shared" si="14"/>
        <v>0.50009691060406181</v>
      </c>
      <c r="J149" s="52"/>
    </row>
    <row r="150" spans="1:10" x14ac:dyDescent="0.25">
      <c r="A150" t="s">
        <v>499</v>
      </c>
      <c r="B150" s="8" t="s">
        <v>298</v>
      </c>
      <c r="C150" s="11">
        <f>VLOOKUP($A150,RAW!$U$2:$AC$460,4,FALSE)</f>
        <v>55400</v>
      </c>
      <c r="D150" s="11">
        <f>VLOOKUP($A150,RAW!$U$2:$AC$460,5,FALSE)</f>
        <v>56100</v>
      </c>
      <c r="E150" s="1">
        <f t="shared" si="10"/>
        <v>700</v>
      </c>
      <c r="F150" s="1">
        <f t="shared" si="11"/>
        <v>10717.844174474112</v>
      </c>
      <c r="G150" s="16">
        <f t="shared" si="12"/>
        <v>-10017.844174474112</v>
      </c>
      <c r="H150" s="16">
        <f t="shared" si="13"/>
        <v>10017.844174474112</v>
      </c>
      <c r="I150" s="3">
        <f t="shared" si="14"/>
        <v>-0.18082751217462295</v>
      </c>
      <c r="J150" s="52"/>
    </row>
    <row r="151" spans="1:10" x14ac:dyDescent="0.25">
      <c r="A151" t="s">
        <v>500</v>
      </c>
      <c r="B151" s="8" t="s">
        <v>298</v>
      </c>
      <c r="C151" s="11">
        <f>VLOOKUP($A151,RAW!$U$2:$AC$460,4,FALSE)</f>
        <v>4800</v>
      </c>
      <c r="D151" s="11">
        <f>VLOOKUP($A151,RAW!$U$2:$AC$460,5,FALSE)</f>
        <v>111300</v>
      </c>
      <c r="E151" s="1">
        <f t="shared" si="10"/>
        <v>106500</v>
      </c>
      <c r="F151" s="1">
        <f t="shared" si="11"/>
        <v>928.62187793277508</v>
      </c>
      <c r="G151" s="16">
        <f t="shared" si="12"/>
        <v>105571.37812206722</v>
      </c>
      <c r="H151" s="16">
        <f t="shared" si="13"/>
        <v>105571.37812206722</v>
      </c>
      <c r="I151" s="3">
        <f t="shared" si="14"/>
        <v>21.994037108764005</v>
      </c>
      <c r="J151" s="52"/>
    </row>
    <row r="152" spans="1:10" x14ac:dyDescent="0.25">
      <c r="A152" t="s">
        <v>501</v>
      </c>
      <c r="B152" s="8" t="s">
        <v>298</v>
      </c>
      <c r="C152" s="11">
        <f>VLOOKUP($A152,RAW!$U$2:$AC$460,4,FALSE)</f>
        <v>1347900</v>
      </c>
      <c r="D152" s="11">
        <f>VLOOKUP($A152,RAW!$U$2:$AC$460,5,FALSE)</f>
        <v>1907800</v>
      </c>
      <c r="E152" s="1">
        <f t="shared" si="10"/>
        <v>559900</v>
      </c>
      <c r="F152" s="1">
        <f t="shared" si="11"/>
        <v>260768.63109699739</v>
      </c>
      <c r="G152" s="16">
        <f t="shared" si="12"/>
        <v>299131.36890300259</v>
      </c>
      <c r="H152" s="16">
        <f t="shared" si="13"/>
        <v>299131.36890300259</v>
      </c>
      <c r="I152" s="3">
        <f t="shared" si="14"/>
        <v>0.22192400690184924</v>
      </c>
      <c r="J152" s="52"/>
    </row>
    <row r="153" spans="1:10" x14ac:dyDescent="0.25">
      <c r="A153" t="s">
        <v>502</v>
      </c>
      <c r="B153" s="8" t="s">
        <v>298</v>
      </c>
      <c r="C153" s="11">
        <v>0</v>
      </c>
      <c r="D153" s="11">
        <v>0</v>
      </c>
      <c r="E153" s="1">
        <f t="shared" si="10"/>
        <v>0</v>
      </c>
      <c r="F153" s="1">
        <f t="shared" si="11"/>
        <v>0</v>
      </c>
      <c r="G153" s="16">
        <f t="shared" si="12"/>
        <v>0</v>
      </c>
      <c r="H153" s="16">
        <f t="shared" si="13"/>
        <v>0</v>
      </c>
      <c r="I153" s="3" t="str">
        <f t="shared" si="14"/>
        <v/>
      </c>
      <c r="J153" s="52"/>
    </row>
    <row r="154" spans="1:10" x14ac:dyDescent="0.25">
      <c r="A154" t="s">
        <v>503</v>
      </c>
      <c r="B154" s="8" t="s">
        <v>298</v>
      </c>
      <c r="C154" s="11">
        <f>VLOOKUP($A154,RAW!$U$2:$AC$460,4,FALSE)</f>
        <v>346780</v>
      </c>
      <c r="D154" s="11">
        <f>VLOOKUP($A154,RAW!$U$2:$AC$460,5,FALSE)</f>
        <v>153200</v>
      </c>
      <c r="E154" s="1">
        <f t="shared" si="10"/>
        <v>-193580</v>
      </c>
      <c r="F154" s="1">
        <f t="shared" si="11"/>
        <v>67089.061422818282</v>
      </c>
      <c r="G154" s="16">
        <f t="shared" si="12"/>
        <v>-260669.06142281828</v>
      </c>
      <c r="H154" s="16">
        <f t="shared" si="13"/>
        <v>260669.06142281828</v>
      </c>
      <c r="I154" s="3">
        <f t="shared" si="14"/>
        <v>-0.751684241948262</v>
      </c>
      <c r="J154" s="52"/>
    </row>
    <row r="155" spans="1:10" x14ac:dyDescent="0.25">
      <c r="A155" t="s">
        <v>504</v>
      </c>
      <c r="B155" s="8" t="s">
        <v>298</v>
      </c>
      <c r="C155" s="11">
        <f>VLOOKUP($A155,RAW!$U$2:$AC$460,4,FALSE)</f>
        <v>254400</v>
      </c>
      <c r="D155" s="11">
        <f>VLOOKUP($A155,RAW!$U$2:$AC$460,5,FALSE)</f>
        <v>404300</v>
      </c>
      <c r="E155" s="1">
        <f t="shared" si="10"/>
        <v>149900</v>
      </c>
      <c r="F155" s="1">
        <f t="shared" si="11"/>
        <v>49216.959530437081</v>
      </c>
      <c r="G155" s="16">
        <f t="shared" si="12"/>
        <v>100683.04046956293</v>
      </c>
      <c r="H155" s="16">
        <f t="shared" si="13"/>
        <v>100683.04046956293</v>
      </c>
      <c r="I155" s="3">
        <f t="shared" si="14"/>
        <v>0.39576666851243286</v>
      </c>
      <c r="J155" s="52"/>
    </row>
    <row r="156" spans="1:10" x14ac:dyDescent="0.25">
      <c r="A156" t="s">
        <v>505</v>
      </c>
      <c r="B156" s="8" t="s">
        <v>298</v>
      </c>
      <c r="C156" s="11">
        <v>0</v>
      </c>
      <c r="D156" s="11">
        <v>0</v>
      </c>
      <c r="E156" s="1">
        <f t="shared" si="10"/>
        <v>0</v>
      </c>
      <c r="F156" s="1">
        <f t="shared" si="11"/>
        <v>0</v>
      </c>
      <c r="G156" s="16">
        <f t="shared" si="12"/>
        <v>0</v>
      </c>
      <c r="H156" s="16">
        <f t="shared" si="13"/>
        <v>0</v>
      </c>
      <c r="I156" s="3" t="str">
        <f t="shared" si="14"/>
        <v/>
      </c>
      <c r="J156" s="52"/>
    </row>
    <row r="157" spans="1:10" x14ac:dyDescent="0.25">
      <c r="A157" t="s">
        <v>506</v>
      </c>
      <c r="B157" s="8" t="s">
        <v>298</v>
      </c>
      <c r="C157" s="11">
        <f>VLOOKUP($A157,RAW!$U$2:$AC$460,4,FALSE)</f>
        <v>272200</v>
      </c>
      <c r="D157" s="11">
        <f>VLOOKUP($A157,RAW!$U$2:$AC$460,5,FALSE)</f>
        <v>332900</v>
      </c>
      <c r="E157" s="1">
        <f t="shared" si="10"/>
        <v>60700</v>
      </c>
      <c r="F157" s="1">
        <f t="shared" si="11"/>
        <v>52660.598994437787</v>
      </c>
      <c r="G157" s="16">
        <f t="shared" si="12"/>
        <v>8039.401005562213</v>
      </c>
      <c r="H157" s="16">
        <f t="shared" si="13"/>
        <v>8039.401005562213</v>
      </c>
      <c r="I157" s="3">
        <f t="shared" si="14"/>
        <v>2.9534904502432818E-2</v>
      </c>
      <c r="J157" s="52"/>
    </row>
    <row r="158" spans="1:10" x14ac:dyDescent="0.25">
      <c r="A158" t="s">
        <v>344</v>
      </c>
      <c r="B158" s="8" t="s">
        <v>298</v>
      </c>
      <c r="C158" s="11">
        <f>VLOOKUP($A158,RAW!$U$2:$AC$460,4,FALSE)</f>
        <v>113600</v>
      </c>
      <c r="D158" s="11">
        <f>VLOOKUP($A158,RAW!$U$2:$AC$460,5,FALSE)</f>
        <v>236800</v>
      </c>
      <c r="E158" s="1">
        <f t="shared" si="10"/>
        <v>123200</v>
      </c>
      <c r="F158" s="1">
        <f t="shared" si="11"/>
        <v>21977.38444440901</v>
      </c>
      <c r="G158" s="16">
        <f t="shared" si="12"/>
        <v>101222.61555559099</v>
      </c>
      <c r="H158" s="16">
        <f t="shared" si="13"/>
        <v>101222.61555559099</v>
      </c>
      <c r="I158" s="3">
        <f t="shared" si="14"/>
        <v>0.89104415101752632</v>
      </c>
      <c r="J158" s="52"/>
    </row>
    <row r="159" spans="1:10" x14ac:dyDescent="0.25">
      <c r="A159" t="s">
        <v>507</v>
      </c>
      <c r="B159" s="8" t="s">
        <v>298</v>
      </c>
      <c r="C159" s="11">
        <f>VLOOKUP($A159,RAW!$U$2:$AC$460,4,FALSE)</f>
        <v>2115200</v>
      </c>
      <c r="D159" s="11">
        <f>VLOOKUP($A159,RAW!$U$2:$AC$460,5,FALSE)</f>
        <v>2293200</v>
      </c>
      <c r="E159" s="1">
        <f t="shared" si="10"/>
        <v>178000</v>
      </c>
      <c r="F159" s="1">
        <f t="shared" si="11"/>
        <v>409212.70754237619</v>
      </c>
      <c r="G159" s="16">
        <f t="shared" si="12"/>
        <v>-231212.70754237619</v>
      </c>
      <c r="H159" s="16">
        <f t="shared" si="13"/>
        <v>231212.70754237619</v>
      </c>
      <c r="I159" s="3">
        <f t="shared" si="14"/>
        <v>-0.10931009244628223</v>
      </c>
      <c r="J159" s="52"/>
    </row>
    <row r="160" spans="1:10" x14ac:dyDescent="0.25">
      <c r="A160" t="s">
        <v>508</v>
      </c>
      <c r="B160" s="8" t="s">
        <v>298</v>
      </c>
      <c r="C160" s="11">
        <v>0</v>
      </c>
      <c r="D160" s="11">
        <v>0</v>
      </c>
      <c r="E160" s="1">
        <f t="shared" si="10"/>
        <v>0</v>
      </c>
      <c r="F160" s="1">
        <f t="shared" si="11"/>
        <v>0</v>
      </c>
      <c r="G160" s="16">
        <f t="shared" si="12"/>
        <v>0</v>
      </c>
      <c r="H160" s="16">
        <f t="shared" si="13"/>
        <v>0</v>
      </c>
      <c r="I160" s="3" t="str">
        <f t="shared" si="14"/>
        <v/>
      </c>
      <c r="J160" s="52"/>
    </row>
    <row r="161" spans="1:10" x14ac:dyDescent="0.25">
      <c r="A161" t="s">
        <v>509</v>
      </c>
      <c r="B161" s="8" t="s">
        <v>298</v>
      </c>
      <c r="C161" s="11">
        <f>VLOOKUP($A161,RAW!$U$2:$AC$460,4,FALSE)</f>
        <v>750600</v>
      </c>
      <c r="D161" s="11">
        <f>VLOOKUP($A161,RAW!$U$2:$AC$460,5,FALSE)</f>
        <v>1443000</v>
      </c>
      <c r="E161" s="1">
        <f t="shared" si="10"/>
        <v>692400</v>
      </c>
      <c r="F161" s="1">
        <f t="shared" si="11"/>
        <v>145213.24616173771</v>
      </c>
      <c r="G161" s="16">
        <f t="shared" si="12"/>
        <v>547186.75383826229</v>
      </c>
      <c r="H161" s="16">
        <f t="shared" si="13"/>
        <v>547186.75383826229</v>
      </c>
      <c r="I161" s="3">
        <f t="shared" si="14"/>
        <v>0.7289991391397046</v>
      </c>
      <c r="J161" s="52"/>
    </row>
    <row r="162" spans="1:10" x14ac:dyDescent="0.25">
      <c r="A162" t="s">
        <v>510</v>
      </c>
      <c r="B162" s="8" t="s">
        <v>298</v>
      </c>
      <c r="C162" s="11">
        <f>VLOOKUP($A162,RAW!$U$2:$AC$460,4,FALSE)</f>
        <v>342700</v>
      </c>
      <c r="D162" s="11">
        <f>VLOOKUP($A162,RAW!$U$2:$AC$460,5,FALSE)</f>
        <v>371790.33333333331</v>
      </c>
      <c r="E162" s="1">
        <f t="shared" si="10"/>
        <v>29090.333333333314</v>
      </c>
      <c r="F162" s="1">
        <f t="shared" si="11"/>
        <v>66299.732826575419</v>
      </c>
      <c r="G162" s="16">
        <f t="shared" si="12"/>
        <v>-37209.399493242105</v>
      </c>
      <c r="H162" s="16">
        <f t="shared" si="13"/>
        <v>37209.399493242105</v>
      </c>
      <c r="I162" s="3">
        <f t="shared" si="14"/>
        <v>-0.10857717972933208</v>
      </c>
      <c r="J162" s="52"/>
    </row>
    <row r="163" spans="1:10" x14ac:dyDescent="0.25">
      <c r="A163" t="s">
        <v>511</v>
      </c>
      <c r="B163" s="8" t="s">
        <v>298</v>
      </c>
      <c r="C163" s="11">
        <v>0</v>
      </c>
      <c r="D163" s="11">
        <v>0</v>
      </c>
      <c r="E163" s="1">
        <f t="shared" si="10"/>
        <v>0</v>
      </c>
      <c r="F163" s="1">
        <f t="shared" si="11"/>
        <v>0</v>
      </c>
      <c r="G163" s="16">
        <f t="shared" si="12"/>
        <v>0</v>
      </c>
      <c r="H163" s="16">
        <f t="shared" si="13"/>
        <v>0</v>
      </c>
      <c r="I163" s="3" t="str">
        <f t="shared" si="14"/>
        <v/>
      </c>
      <c r="J163" s="52"/>
    </row>
    <row r="164" spans="1:10" x14ac:dyDescent="0.25">
      <c r="A164" t="s">
        <v>345</v>
      </c>
      <c r="B164" s="8" t="s">
        <v>298</v>
      </c>
      <c r="C164" s="11">
        <v>0</v>
      </c>
      <c r="D164" s="11">
        <v>0</v>
      </c>
      <c r="E164" s="1">
        <f t="shared" si="10"/>
        <v>0</v>
      </c>
      <c r="F164" s="1">
        <f t="shared" si="11"/>
        <v>0</v>
      </c>
      <c r="G164" s="16">
        <f t="shared" si="12"/>
        <v>0</v>
      </c>
      <c r="H164" s="16">
        <f t="shared" si="13"/>
        <v>0</v>
      </c>
      <c r="I164" s="3" t="str">
        <f t="shared" si="14"/>
        <v/>
      </c>
      <c r="J164" s="52"/>
    </row>
    <row r="165" spans="1:10" x14ac:dyDescent="0.25">
      <c r="A165" t="s">
        <v>512</v>
      </c>
      <c r="B165" s="8" t="s">
        <v>298</v>
      </c>
      <c r="C165" s="11">
        <v>0</v>
      </c>
      <c r="D165" s="11">
        <v>0</v>
      </c>
      <c r="E165" s="1">
        <f t="shared" si="10"/>
        <v>0</v>
      </c>
      <c r="F165" s="1">
        <f t="shared" si="11"/>
        <v>0</v>
      </c>
      <c r="G165" s="16">
        <f t="shared" si="12"/>
        <v>0</v>
      </c>
      <c r="H165" s="16">
        <f t="shared" si="13"/>
        <v>0</v>
      </c>
      <c r="I165" s="3" t="str">
        <f t="shared" si="14"/>
        <v/>
      </c>
      <c r="J165" s="52"/>
    </row>
    <row r="166" spans="1:10" x14ac:dyDescent="0.25">
      <c r="A166" t="s">
        <v>513</v>
      </c>
      <c r="B166" s="8" t="s">
        <v>298</v>
      </c>
      <c r="C166" s="11">
        <v>0</v>
      </c>
      <c r="D166" s="11">
        <v>0</v>
      </c>
      <c r="E166" s="1">
        <f t="shared" si="10"/>
        <v>0</v>
      </c>
      <c r="F166" s="1">
        <f t="shared" si="11"/>
        <v>0</v>
      </c>
      <c r="G166" s="16">
        <f t="shared" si="12"/>
        <v>0</v>
      </c>
      <c r="H166" s="16">
        <f t="shared" si="13"/>
        <v>0</v>
      </c>
      <c r="I166" s="3" t="str">
        <f t="shared" si="14"/>
        <v/>
      </c>
      <c r="J166" s="52"/>
    </row>
    <row r="167" spans="1:10" x14ac:dyDescent="0.25">
      <c r="A167" t="s">
        <v>514</v>
      </c>
      <c r="B167" s="8" t="s">
        <v>298</v>
      </c>
      <c r="C167" s="11">
        <f>VLOOKUP($A167,RAW!$U$2:$AC$460,4,FALSE)</f>
        <v>1702000</v>
      </c>
      <c r="D167" s="11">
        <f>VLOOKUP($A167,RAW!$U$2:$AC$460,5,FALSE)</f>
        <v>2776800</v>
      </c>
      <c r="E167" s="1">
        <f t="shared" si="10"/>
        <v>1074800</v>
      </c>
      <c r="F167" s="1">
        <f t="shared" si="11"/>
        <v>329273.84088366316</v>
      </c>
      <c r="G167" s="16">
        <f t="shared" si="12"/>
        <v>745526.15911633684</v>
      </c>
      <c r="H167" s="16">
        <f t="shared" si="13"/>
        <v>745526.15911633684</v>
      </c>
      <c r="I167" s="3">
        <f t="shared" si="14"/>
        <v>0.43802947069114972</v>
      </c>
      <c r="J167" s="52"/>
    </row>
    <row r="168" spans="1:10" x14ac:dyDescent="0.25">
      <c r="A168" t="s">
        <v>515</v>
      </c>
      <c r="B168" s="8" t="s">
        <v>298</v>
      </c>
      <c r="C168" s="11">
        <f>VLOOKUP($A168,RAW!$U$2:$AC$460,4,FALSE)</f>
        <v>2491500</v>
      </c>
      <c r="D168" s="11">
        <f>VLOOKUP($A168,RAW!$U$2:$AC$460,5,FALSE)</f>
        <v>1634000</v>
      </c>
      <c r="E168" s="1">
        <f t="shared" si="10"/>
        <v>-857500</v>
      </c>
      <c r="F168" s="1">
        <f t="shared" si="11"/>
        <v>482012.79351448105</v>
      </c>
      <c r="G168" s="16">
        <f t="shared" si="12"/>
        <v>-1339512.793514481</v>
      </c>
      <c r="H168" s="16">
        <f t="shared" si="13"/>
        <v>1339512.793514481</v>
      </c>
      <c r="I168" s="3">
        <f t="shared" si="14"/>
        <v>-0.53763306984325954</v>
      </c>
      <c r="J168" s="52"/>
    </row>
    <row r="169" spans="1:10" x14ac:dyDescent="0.25">
      <c r="A169" t="s">
        <v>516</v>
      </c>
      <c r="B169" s="8" t="s">
        <v>298</v>
      </c>
      <c r="C169" s="11">
        <v>0</v>
      </c>
      <c r="D169" s="11">
        <v>0</v>
      </c>
      <c r="E169" s="1">
        <f t="shared" si="10"/>
        <v>0</v>
      </c>
      <c r="F169" s="1">
        <f t="shared" si="11"/>
        <v>0</v>
      </c>
      <c r="G169" s="16">
        <f t="shared" si="12"/>
        <v>0</v>
      </c>
      <c r="H169" s="16">
        <f t="shared" si="13"/>
        <v>0</v>
      </c>
      <c r="I169" s="3" t="str">
        <f t="shared" si="14"/>
        <v/>
      </c>
      <c r="J169" s="52"/>
    </row>
    <row r="170" spans="1:10" x14ac:dyDescent="0.25">
      <c r="A170" t="s">
        <v>517</v>
      </c>
      <c r="B170" s="8" t="s">
        <v>298</v>
      </c>
      <c r="C170" s="11">
        <f>VLOOKUP($A170,RAW!$U$2:$AC$460,4,FALSE)</f>
        <v>555800</v>
      </c>
      <c r="D170" s="11">
        <f>VLOOKUP($A170,RAW!$U$2:$AC$460,5,FALSE)</f>
        <v>610900</v>
      </c>
      <c r="E170" s="1">
        <f t="shared" si="10"/>
        <v>55100</v>
      </c>
      <c r="F170" s="1">
        <f t="shared" si="11"/>
        <v>107526.67494896591</v>
      </c>
      <c r="G170" s="16">
        <f t="shared" si="12"/>
        <v>-52426.674948965912</v>
      </c>
      <c r="H170" s="16">
        <f t="shared" si="13"/>
        <v>52426.674948965912</v>
      </c>
      <c r="I170" s="3">
        <f t="shared" si="14"/>
        <v>-9.4326511243191635E-2</v>
      </c>
      <c r="J170" s="52"/>
    </row>
    <row r="171" spans="1:10" x14ac:dyDescent="0.25">
      <c r="A171" t="s">
        <v>346</v>
      </c>
      <c r="B171" s="8" t="s">
        <v>298</v>
      </c>
      <c r="C171" s="11">
        <f>VLOOKUP($A171,RAW!$U$2:$AC$460,4,FALSE)</f>
        <v>5065100</v>
      </c>
      <c r="D171" s="11">
        <f>VLOOKUP($A171,RAW!$U$2:$AC$460,5,FALSE)</f>
        <v>6275200</v>
      </c>
      <c r="E171" s="1">
        <f t="shared" si="10"/>
        <v>1210100</v>
      </c>
      <c r="F171" s="1">
        <f t="shared" si="11"/>
        <v>979908.89039943728</v>
      </c>
      <c r="G171" s="16">
        <f t="shared" si="12"/>
        <v>230191.10960056272</v>
      </c>
      <c r="H171" s="16">
        <f t="shared" si="13"/>
        <v>230191.10960056272</v>
      </c>
      <c r="I171" s="3">
        <f t="shared" si="14"/>
        <v>4.5446508380992026E-2</v>
      </c>
      <c r="J171" s="52"/>
    </row>
    <row r="172" spans="1:10" x14ac:dyDescent="0.25">
      <c r="A172" t="s">
        <v>518</v>
      </c>
      <c r="B172" s="8" t="s">
        <v>298</v>
      </c>
      <c r="C172" s="11">
        <v>0</v>
      </c>
      <c r="D172" s="11">
        <v>0</v>
      </c>
      <c r="E172" s="1">
        <f t="shared" si="10"/>
        <v>0</v>
      </c>
      <c r="F172" s="1">
        <f t="shared" si="11"/>
        <v>0</v>
      </c>
      <c r="G172" s="16">
        <f t="shared" si="12"/>
        <v>0</v>
      </c>
      <c r="H172" s="16">
        <f t="shared" si="13"/>
        <v>0</v>
      </c>
      <c r="I172" s="3" t="str">
        <f t="shared" si="14"/>
        <v/>
      </c>
      <c r="J172" s="52"/>
    </row>
    <row r="173" spans="1:10" x14ac:dyDescent="0.25">
      <c r="A173" t="s">
        <v>519</v>
      </c>
      <c r="B173" s="8" t="s">
        <v>298</v>
      </c>
      <c r="C173" s="11">
        <v>0</v>
      </c>
      <c r="D173" s="11">
        <v>0</v>
      </c>
      <c r="E173" s="1">
        <f t="shared" si="10"/>
        <v>0</v>
      </c>
      <c r="F173" s="1">
        <f t="shared" si="11"/>
        <v>0</v>
      </c>
      <c r="G173" s="16">
        <f t="shared" si="12"/>
        <v>0</v>
      </c>
      <c r="H173" s="16">
        <f t="shared" si="13"/>
        <v>0</v>
      </c>
      <c r="I173" s="3" t="str">
        <f t="shared" si="14"/>
        <v/>
      </c>
      <c r="J173" s="52"/>
    </row>
    <row r="174" spans="1:10" x14ac:dyDescent="0.25">
      <c r="A174" t="s">
        <v>520</v>
      </c>
      <c r="B174" s="8" t="s">
        <v>298</v>
      </c>
      <c r="C174" s="11">
        <v>0</v>
      </c>
      <c r="D174" s="11">
        <v>0</v>
      </c>
      <c r="E174" s="1">
        <f t="shared" si="10"/>
        <v>0</v>
      </c>
      <c r="F174" s="1">
        <f t="shared" si="11"/>
        <v>0</v>
      </c>
      <c r="G174" s="16">
        <f t="shared" si="12"/>
        <v>0</v>
      </c>
      <c r="H174" s="16">
        <f t="shared" si="13"/>
        <v>0</v>
      </c>
      <c r="I174" s="3" t="str">
        <f t="shared" si="14"/>
        <v/>
      </c>
      <c r="J174" s="52"/>
    </row>
    <row r="175" spans="1:10" x14ac:dyDescent="0.25">
      <c r="A175" t="s">
        <v>521</v>
      </c>
      <c r="B175" s="8" t="s">
        <v>298</v>
      </c>
      <c r="C175" s="11">
        <f>VLOOKUP($A175,RAW!$U$2:$AC$460,4,FALSE)</f>
        <v>66100</v>
      </c>
      <c r="D175" s="11">
        <f>VLOOKUP($A175,RAW!$U$2:$AC$460,5,FALSE)</f>
        <v>94400</v>
      </c>
      <c r="E175" s="1">
        <f t="shared" si="10"/>
        <v>28300</v>
      </c>
      <c r="F175" s="1">
        <f t="shared" si="11"/>
        <v>12787.897110699256</v>
      </c>
      <c r="G175" s="16">
        <f t="shared" si="12"/>
        <v>15512.102889300744</v>
      </c>
      <c r="H175" s="16">
        <f t="shared" si="13"/>
        <v>15512.102889300744</v>
      </c>
      <c r="I175" s="3">
        <f t="shared" si="14"/>
        <v>0.23467629181998101</v>
      </c>
      <c r="J175" s="52"/>
    </row>
    <row r="176" spans="1:10" x14ac:dyDescent="0.25">
      <c r="A176" t="s">
        <v>522</v>
      </c>
      <c r="B176" s="8" t="s">
        <v>298</v>
      </c>
      <c r="C176" s="11">
        <v>0</v>
      </c>
      <c r="D176" s="11">
        <v>0</v>
      </c>
      <c r="E176" s="1">
        <f t="shared" si="10"/>
        <v>0</v>
      </c>
      <c r="F176" s="1">
        <f t="shared" si="11"/>
        <v>0</v>
      </c>
      <c r="G176" s="16">
        <f t="shared" si="12"/>
        <v>0</v>
      </c>
      <c r="H176" s="16">
        <f t="shared" si="13"/>
        <v>0</v>
      </c>
      <c r="I176" s="3" t="str">
        <f t="shared" si="14"/>
        <v/>
      </c>
      <c r="J176" s="52"/>
    </row>
    <row r="177" spans="1:10" x14ac:dyDescent="0.25">
      <c r="A177" t="s">
        <v>523</v>
      </c>
      <c r="B177" s="8" t="s">
        <v>298</v>
      </c>
      <c r="C177" s="11">
        <f>VLOOKUP($A177,RAW!$U$2:$AC$460,4,FALSE)</f>
        <v>30700</v>
      </c>
      <c r="D177" s="11">
        <f>VLOOKUP($A177,RAW!$U$2:$AC$460,5,FALSE)</f>
        <v>38100</v>
      </c>
      <c r="E177" s="1">
        <f t="shared" si="10"/>
        <v>7400</v>
      </c>
      <c r="F177" s="1">
        <f t="shared" si="11"/>
        <v>5939.3107609450408</v>
      </c>
      <c r="G177" s="16">
        <f t="shared" si="12"/>
        <v>1460.6892390549592</v>
      </c>
      <c r="H177" s="16">
        <f t="shared" si="13"/>
        <v>1460.6892390549592</v>
      </c>
      <c r="I177" s="3">
        <f t="shared" si="14"/>
        <v>4.7579454040878148E-2</v>
      </c>
      <c r="J177" s="52"/>
    </row>
    <row r="178" spans="1:10" x14ac:dyDescent="0.25">
      <c r="A178" t="s">
        <v>524</v>
      </c>
      <c r="B178" s="8" t="s">
        <v>298</v>
      </c>
      <c r="C178" s="11">
        <f>VLOOKUP($A178,RAW!$U$2:$AC$460,4,FALSE)</f>
        <v>238900</v>
      </c>
      <c r="D178" s="11">
        <f>VLOOKUP($A178,RAW!$U$2:$AC$460,5,FALSE)</f>
        <v>195500</v>
      </c>
      <c r="E178" s="1">
        <f t="shared" si="10"/>
        <v>-43400</v>
      </c>
      <c r="F178" s="1">
        <f t="shared" si="11"/>
        <v>46218.284716279159</v>
      </c>
      <c r="G178" s="16">
        <f t="shared" si="12"/>
        <v>-89618.284716279159</v>
      </c>
      <c r="H178" s="16">
        <f t="shared" si="13"/>
        <v>89618.284716279159</v>
      </c>
      <c r="I178" s="3">
        <f t="shared" si="14"/>
        <v>-0.37512886026069131</v>
      </c>
      <c r="J178" s="52"/>
    </row>
    <row r="179" spans="1:10" x14ac:dyDescent="0.25">
      <c r="A179" t="s">
        <v>525</v>
      </c>
      <c r="B179" s="8" t="s">
        <v>298</v>
      </c>
      <c r="C179" s="11">
        <f>VLOOKUP($A179,RAW!$U$2:$AC$460,4,FALSE)</f>
        <v>5200</v>
      </c>
      <c r="D179" s="11">
        <f>VLOOKUP($A179,RAW!$U$2:$AC$460,5,FALSE)</f>
        <v>9909.6666666666679</v>
      </c>
      <c r="E179" s="1">
        <f t="shared" si="10"/>
        <v>4709.6666666666679</v>
      </c>
      <c r="F179" s="1">
        <f t="shared" si="11"/>
        <v>1006.007034427173</v>
      </c>
      <c r="G179" s="16">
        <f t="shared" si="12"/>
        <v>3703.6596322394948</v>
      </c>
      <c r="H179" s="16">
        <f t="shared" si="13"/>
        <v>3703.6596322394948</v>
      </c>
      <c r="I179" s="3">
        <f t="shared" si="14"/>
        <v>0.71224223696913358</v>
      </c>
      <c r="J179" s="52"/>
    </row>
    <row r="180" spans="1:10" x14ac:dyDescent="0.25">
      <c r="A180" t="s">
        <v>526</v>
      </c>
      <c r="B180" s="8" t="s">
        <v>298</v>
      </c>
      <c r="C180" s="11">
        <f>VLOOKUP($A180,RAW!$U$2:$AC$460,4,FALSE)</f>
        <v>197200</v>
      </c>
      <c r="D180" s="11">
        <f>VLOOKUP($A180,RAW!$U$2:$AC$460,5,FALSE)</f>
        <v>118100</v>
      </c>
      <c r="E180" s="1">
        <f t="shared" si="10"/>
        <v>-79100</v>
      </c>
      <c r="F180" s="1">
        <f t="shared" si="11"/>
        <v>38150.882151738173</v>
      </c>
      <c r="G180" s="16">
        <f t="shared" si="12"/>
        <v>-117250.88215173817</v>
      </c>
      <c r="H180" s="16">
        <f t="shared" si="13"/>
        <v>117250.88215173817</v>
      </c>
      <c r="I180" s="3">
        <f t="shared" si="14"/>
        <v>-0.59457850989725236</v>
      </c>
      <c r="J180" s="52"/>
    </row>
    <row r="181" spans="1:10" x14ac:dyDescent="0.25">
      <c r="A181" t="s">
        <v>527</v>
      </c>
      <c r="B181" s="8" t="s">
        <v>298</v>
      </c>
      <c r="C181" s="11">
        <f>VLOOKUP($A181,RAW!$U$2:$AC$460,4,FALSE)</f>
        <v>695900</v>
      </c>
      <c r="D181" s="11">
        <f>VLOOKUP($A181,RAW!$U$2:$AC$460,5,FALSE)</f>
        <v>693100</v>
      </c>
      <c r="E181" s="1">
        <f t="shared" si="10"/>
        <v>-2800</v>
      </c>
      <c r="F181" s="1">
        <f t="shared" si="11"/>
        <v>134630.82601112878</v>
      </c>
      <c r="G181" s="16">
        <f t="shared" si="12"/>
        <v>-137430.82601112878</v>
      </c>
      <c r="H181" s="16">
        <f t="shared" si="13"/>
        <v>137430.82601112878</v>
      </c>
      <c r="I181" s="3">
        <f t="shared" si="14"/>
        <v>-0.19748645784039198</v>
      </c>
      <c r="J181" s="52"/>
    </row>
    <row r="182" spans="1:10" x14ac:dyDescent="0.25">
      <c r="A182" t="s">
        <v>528</v>
      </c>
      <c r="B182" s="8" t="s">
        <v>298</v>
      </c>
      <c r="C182" s="11">
        <v>0</v>
      </c>
      <c r="D182" s="11">
        <v>0</v>
      </c>
      <c r="E182" s="1">
        <f t="shared" si="10"/>
        <v>0</v>
      </c>
      <c r="F182" s="1">
        <f t="shared" si="11"/>
        <v>0</v>
      </c>
      <c r="G182" s="16">
        <f t="shared" si="12"/>
        <v>0</v>
      </c>
      <c r="H182" s="16">
        <f t="shared" si="13"/>
        <v>0</v>
      </c>
      <c r="I182" s="3" t="str">
        <f t="shared" si="14"/>
        <v/>
      </c>
      <c r="J182" s="52"/>
    </row>
    <row r="183" spans="1:10" x14ac:dyDescent="0.25">
      <c r="A183" t="s">
        <v>529</v>
      </c>
      <c r="B183" s="8" t="s">
        <v>298</v>
      </c>
      <c r="C183" s="11">
        <f>VLOOKUP($A183,RAW!$U$2:$AC$460,4,FALSE)</f>
        <v>26800</v>
      </c>
      <c r="D183" s="11">
        <f>VLOOKUP($A183,RAW!$U$2:$AC$460,5,FALSE)</f>
        <v>26400</v>
      </c>
      <c r="E183" s="1">
        <f t="shared" si="10"/>
        <v>-400</v>
      </c>
      <c r="F183" s="1">
        <f t="shared" si="11"/>
        <v>5184.8054851246607</v>
      </c>
      <c r="G183" s="16">
        <f t="shared" si="12"/>
        <v>-5584.8054851246607</v>
      </c>
      <c r="H183" s="16">
        <f t="shared" si="13"/>
        <v>5584.8054851246607</v>
      </c>
      <c r="I183" s="3">
        <f t="shared" si="14"/>
        <v>-0.20838826437032315</v>
      </c>
      <c r="J183" s="52"/>
    </row>
    <row r="184" spans="1:10" x14ac:dyDescent="0.25">
      <c r="A184" t="s">
        <v>530</v>
      </c>
      <c r="B184" s="8" t="s">
        <v>298</v>
      </c>
      <c r="C184" s="11">
        <v>0</v>
      </c>
      <c r="D184" s="11">
        <v>0</v>
      </c>
      <c r="E184" s="1">
        <f t="shared" si="10"/>
        <v>0</v>
      </c>
      <c r="F184" s="1">
        <f t="shared" si="11"/>
        <v>0</v>
      </c>
      <c r="G184" s="16">
        <f t="shared" si="12"/>
        <v>0</v>
      </c>
      <c r="H184" s="16">
        <f t="shared" si="13"/>
        <v>0</v>
      </c>
      <c r="I184" s="3" t="str">
        <f t="shared" si="14"/>
        <v/>
      </c>
      <c r="J184" s="52"/>
    </row>
    <row r="185" spans="1:10" x14ac:dyDescent="0.25">
      <c r="A185" t="s">
        <v>531</v>
      </c>
      <c r="B185" s="8" t="s">
        <v>298</v>
      </c>
      <c r="C185" s="11">
        <f>VLOOKUP($A185,RAW!$U$2:$AC$460,4,FALSE)</f>
        <v>774400</v>
      </c>
      <c r="D185" s="11">
        <f>VLOOKUP($A185,RAW!$U$2:$AC$460,5,FALSE)</f>
        <v>1094500</v>
      </c>
      <c r="E185" s="1">
        <f t="shared" si="10"/>
        <v>320100</v>
      </c>
      <c r="F185" s="1">
        <f t="shared" si="11"/>
        <v>149817.66297315437</v>
      </c>
      <c r="G185" s="16">
        <f t="shared" si="12"/>
        <v>170282.33702684563</v>
      </c>
      <c r="H185" s="16">
        <f t="shared" si="13"/>
        <v>170282.33702684563</v>
      </c>
      <c r="I185" s="3">
        <f t="shared" si="14"/>
        <v>0.21988938149127793</v>
      </c>
      <c r="J185" s="52"/>
    </row>
    <row r="186" spans="1:10" x14ac:dyDescent="0.25">
      <c r="A186" t="s">
        <v>532</v>
      </c>
      <c r="B186" s="8" t="s">
        <v>298</v>
      </c>
      <c r="C186" s="11">
        <v>0</v>
      </c>
      <c r="D186" s="11">
        <v>0</v>
      </c>
      <c r="E186" s="1">
        <f t="shared" si="10"/>
        <v>0</v>
      </c>
      <c r="F186" s="1">
        <f t="shared" si="11"/>
        <v>0</v>
      </c>
      <c r="G186" s="16">
        <f t="shared" si="12"/>
        <v>0</v>
      </c>
      <c r="H186" s="16">
        <f t="shared" si="13"/>
        <v>0</v>
      </c>
      <c r="I186" s="3" t="str">
        <f t="shared" si="14"/>
        <v/>
      </c>
      <c r="J186" s="52"/>
    </row>
    <row r="187" spans="1:10" x14ac:dyDescent="0.25">
      <c r="A187" t="s">
        <v>533</v>
      </c>
      <c r="B187" s="8" t="s">
        <v>298</v>
      </c>
      <c r="C187" s="11">
        <f>VLOOKUP($A187,RAW!$U$2:$AC$460,4,FALSE)</f>
        <v>143600</v>
      </c>
      <c r="D187" s="11">
        <f>VLOOKUP($A187,RAW!$U$2:$AC$460,5,FALSE)</f>
        <v>78800</v>
      </c>
      <c r="E187" s="1">
        <f t="shared" si="10"/>
        <v>-64800</v>
      </c>
      <c r="F187" s="1">
        <f t="shared" si="11"/>
        <v>27781.271181488853</v>
      </c>
      <c r="G187" s="16">
        <f t="shared" si="12"/>
        <v>-92581.271181488846</v>
      </c>
      <c r="H187" s="16">
        <f t="shared" si="13"/>
        <v>92581.271181488846</v>
      </c>
      <c r="I187" s="3">
        <f t="shared" si="14"/>
        <v>-0.64471637313014518</v>
      </c>
      <c r="J187" s="52"/>
    </row>
    <row r="188" spans="1:10" x14ac:dyDescent="0.25">
      <c r="A188" t="s">
        <v>534</v>
      </c>
      <c r="B188" s="8" t="s">
        <v>298</v>
      </c>
      <c r="C188" s="11">
        <v>0</v>
      </c>
      <c r="D188" s="11">
        <v>0</v>
      </c>
      <c r="E188" s="1">
        <f t="shared" si="10"/>
        <v>0</v>
      </c>
      <c r="F188" s="1">
        <f t="shared" si="11"/>
        <v>0</v>
      </c>
      <c r="G188" s="16">
        <f t="shared" si="12"/>
        <v>0</v>
      </c>
      <c r="H188" s="16">
        <f t="shared" si="13"/>
        <v>0</v>
      </c>
      <c r="I188" s="3" t="str">
        <f t="shared" si="14"/>
        <v/>
      </c>
      <c r="J188" s="52"/>
    </row>
    <row r="189" spans="1:10" x14ac:dyDescent="0.25">
      <c r="A189" t="s">
        <v>535</v>
      </c>
      <c r="B189" s="8" t="s">
        <v>298</v>
      </c>
      <c r="C189" s="11">
        <f>VLOOKUP($A189,RAW!$U$2:$AC$460,4,FALSE)</f>
        <v>1611200</v>
      </c>
      <c r="D189" s="11">
        <f>VLOOKUP($A189,RAW!$U$2:$AC$460,5,FALSE)</f>
        <v>259900</v>
      </c>
      <c r="E189" s="1">
        <f t="shared" si="10"/>
        <v>-1351300</v>
      </c>
      <c r="F189" s="1">
        <f t="shared" si="11"/>
        <v>311707.41035943484</v>
      </c>
      <c r="G189" s="16">
        <f t="shared" si="12"/>
        <v>-1663007.4103594348</v>
      </c>
      <c r="H189" s="16">
        <f t="shared" si="13"/>
        <v>1663007.4103594348</v>
      </c>
      <c r="I189" s="3">
        <f t="shared" si="14"/>
        <v>-1.0321545496272559</v>
      </c>
      <c r="J189" s="52"/>
    </row>
    <row r="190" spans="1:10" x14ac:dyDescent="0.25">
      <c r="A190" t="s">
        <v>536</v>
      </c>
      <c r="B190" s="8" t="s">
        <v>298</v>
      </c>
      <c r="C190" s="11">
        <f>VLOOKUP($A190,RAW!$U$2:$AC$460,4,FALSE)</f>
        <v>916069.5</v>
      </c>
      <c r="D190" s="11">
        <f>VLOOKUP($A190,RAW!$U$2:$AC$460,5,FALSE)</f>
        <v>1817000</v>
      </c>
      <c r="E190" s="1">
        <f t="shared" si="10"/>
        <v>900930.5</v>
      </c>
      <c r="F190" s="1">
        <f t="shared" si="11"/>
        <v>177225.45404311214</v>
      </c>
      <c r="G190" s="16">
        <f t="shared" si="12"/>
        <v>723705.04595688789</v>
      </c>
      <c r="H190" s="16">
        <f t="shared" si="13"/>
        <v>723705.04595688789</v>
      </c>
      <c r="I190" s="3">
        <f t="shared" si="14"/>
        <v>0.7900110700737093</v>
      </c>
      <c r="J190" s="52"/>
    </row>
    <row r="191" spans="1:10" x14ac:dyDescent="0.25">
      <c r="A191" t="s">
        <v>537</v>
      </c>
      <c r="B191" s="8" t="s">
        <v>298</v>
      </c>
      <c r="C191" s="11">
        <f>VLOOKUP($A191,RAW!$U$2:$AC$460,4,FALSE)</f>
        <v>1433400</v>
      </c>
      <c r="D191" s="11">
        <f>VLOOKUP($A191,RAW!$U$2:$AC$460,5,FALSE)</f>
        <v>2676600</v>
      </c>
      <c r="E191" s="1">
        <f t="shared" si="10"/>
        <v>1243200</v>
      </c>
      <c r="F191" s="1">
        <f t="shared" si="11"/>
        <v>277309.70829767495</v>
      </c>
      <c r="G191" s="16">
        <f t="shared" si="12"/>
        <v>965890.29170232499</v>
      </c>
      <c r="H191" s="16">
        <f t="shared" si="13"/>
        <v>965890.29170232499</v>
      </c>
      <c r="I191" s="3">
        <f t="shared" si="14"/>
        <v>0.67384560604320143</v>
      </c>
      <c r="J191" s="52"/>
    </row>
    <row r="192" spans="1:10" x14ac:dyDescent="0.25">
      <c r="A192" t="s">
        <v>538</v>
      </c>
      <c r="B192" s="8" t="s">
        <v>298</v>
      </c>
      <c r="C192" s="11">
        <f>VLOOKUP($A192,RAW!$U$2:$AC$460,4,FALSE)</f>
        <v>353900</v>
      </c>
      <c r="D192" s="11">
        <f>VLOOKUP($A192,RAW!$U$2:$AC$460,5,FALSE)</f>
        <v>132500</v>
      </c>
      <c r="E192" s="1">
        <f t="shared" si="10"/>
        <v>-221400</v>
      </c>
      <c r="F192" s="1">
        <f t="shared" si="11"/>
        <v>68466.517208418561</v>
      </c>
      <c r="G192" s="16">
        <f t="shared" si="12"/>
        <v>-289866.51720841858</v>
      </c>
      <c r="H192" s="16">
        <f t="shared" si="13"/>
        <v>289866.51720841858</v>
      </c>
      <c r="I192" s="3">
        <f t="shared" si="14"/>
        <v>-0.81906334334110931</v>
      </c>
      <c r="J192" s="52"/>
    </row>
    <row r="193" spans="1:10" x14ac:dyDescent="0.25">
      <c r="A193" t="s">
        <v>539</v>
      </c>
      <c r="B193" s="8" t="s">
        <v>298</v>
      </c>
      <c r="C193" s="11">
        <v>0</v>
      </c>
      <c r="D193" s="11">
        <v>0</v>
      </c>
      <c r="E193" s="1">
        <f t="shared" si="10"/>
        <v>0</v>
      </c>
      <c r="F193" s="1">
        <f t="shared" si="11"/>
        <v>0</v>
      </c>
      <c r="G193" s="16">
        <f t="shared" si="12"/>
        <v>0</v>
      </c>
      <c r="H193" s="16">
        <f t="shared" si="13"/>
        <v>0</v>
      </c>
      <c r="I193" s="3" t="str">
        <f t="shared" si="14"/>
        <v/>
      </c>
      <c r="J193" s="52"/>
    </row>
    <row r="194" spans="1:10" x14ac:dyDescent="0.25">
      <c r="A194" t="s">
        <v>540</v>
      </c>
      <c r="B194" s="8" t="s">
        <v>298</v>
      </c>
      <c r="C194" s="11">
        <f>VLOOKUP($A194,RAW!$U$2:$AC$460,4,FALSE)</f>
        <v>4410200</v>
      </c>
      <c r="D194" s="11">
        <f>VLOOKUP($A194,RAW!$U$2:$AC$460,5,FALSE)</f>
        <v>1693700</v>
      </c>
      <c r="E194" s="1">
        <f t="shared" si="10"/>
        <v>-2716500</v>
      </c>
      <c r="F194" s="1">
        <f t="shared" si="11"/>
        <v>853210.04292898427</v>
      </c>
      <c r="G194" s="16">
        <f t="shared" si="12"/>
        <v>-3569710.0429289844</v>
      </c>
      <c r="H194" s="16">
        <f t="shared" si="13"/>
        <v>3569710.0429289844</v>
      </c>
      <c r="I194" s="3">
        <f t="shared" si="14"/>
        <v>-0.80942135116978464</v>
      </c>
      <c r="J194" s="52"/>
    </row>
    <row r="195" spans="1:10" x14ac:dyDescent="0.25">
      <c r="A195" t="s">
        <v>541</v>
      </c>
      <c r="B195" s="8" t="s">
        <v>298</v>
      </c>
      <c r="C195" s="11">
        <f>VLOOKUP($A195,RAW!$U$2:$AC$460,4,FALSE)</f>
        <v>75100</v>
      </c>
      <c r="D195" s="11">
        <f>VLOOKUP($A195,RAW!$U$2:$AC$460,5,FALSE)</f>
        <v>129200</v>
      </c>
      <c r="E195" s="1">
        <f t="shared" ref="E195:E258" si="15">D195-C195</f>
        <v>54100</v>
      </c>
      <c r="F195" s="1">
        <f t="shared" ref="F195:F258" si="16">IF(C195=0,0,+C195*E$463)</f>
        <v>14529.06313182321</v>
      </c>
      <c r="G195" s="16">
        <f t="shared" ref="G195:G258" si="17">IF(C195=0,0,+E195-F195)</f>
        <v>39570.936868176788</v>
      </c>
      <c r="H195" s="16">
        <f t="shared" ref="H195:H258" si="18">ABS(G195)</f>
        <v>39570.936868176788</v>
      </c>
      <c r="I195" s="3">
        <f t="shared" ref="I195:I258" si="19">IFERROR(+G195/C195,"")</f>
        <v>0.52690994498238064</v>
      </c>
      <c r="J195" s="52"/>
    </row>
    <row r="196" spans="1:10" x14ac:dyDescent="0.25">
      <c r="A196" t="s">
        <v>542</v>
      </c>
      <c r="B196" s="8" t="s">
        <v>298</v>
      </c>
      <c r="C196" s="11">
        <f>VLOOKUP($A196,RAW!$U$2:$AC$460,4,FALSE)</f>
        <v>501000</v>
      </c>
      <c r="D196" s="11">
        <f>VLOOKUP($A196,RAW!$U$2:$AC$460,5,FALSE)</f>
        <v>610500</v>
      </c>
      <c r="E196" s="1">
        <f t="shared" si="15"/>
        <v>109500</v>
      </c>
      <c r="F196" s="1">
        <f t="shared" si="16"/>
        <v>96924.908509233399</v>
      </c>
      <c r="G196" s="16">
        <f t="shared" si="17"/>
        <v>12575.091490766601</v>
      </c>
      <c r="H196" s="16">
        <f t="shared" si="18"/>
        <v>12575.091490766601</v>
      </c>
      <c r="I196" s="3">
        <f t="shared" si="19"/>
        <v>2.5099983015502196E-2</v>
      </c>
      <c r="J196" s="52"/>
    </row>
    <row r="197" spans="1:10" x14ac:dyDescent="0.25">
      <c r="A197" t="s">
        <v>543</v>
      </c>
      <c r="B197" s="8" t="s">
        <v>298</v>
      </c>
      <c r="C197" s="11">
        <f>VLOOKUP($A197,RAW!$U$2:$AC$460,4,FALSE)</f>
        <v>109000</v>
      </c>
      <c r="D197" s="11">
        <f>VLOOKUP($A197,RAW!$U$2:$AC$460,5,FALSE)</f>
        <v>147100</v>
      </c>
      <c r="E197" s="1">
        <f t="shared" si="15"/>
        <v>38100</v>
      </c>
      <c r="F197" s="1">
        <f t="shared" si="16"/>
        <v>21087.455144723433</v>
      </c>
      <c r="G197" s="16">
        <f t="shared" si="17"/>
        <v>17012.544855276567</v>
      </c>
      <c r="H197" s="16">
        <f t="shared" si="18"/>
        <v>17012.544855276567</v>
      </c>
      <c r="I197" s="3">
        <f t="shared" si="19"/>
        <v>0.15607839316767491</v>
      </c>
      <c r="J197" s="52"/>
    </row>
    <row r="198" spans="1:10" x14ac:dyDescent="0.25">
      <c r="A198" t="s">
        <v>544</v>
      </c>
      <c r="B198" s="8" t="s">
        <v>298</v>
      </c>
      <c r="C198" s="11">
        <v>0</v>
      </c>
      <c r="D198" s="11">
        <v>0</v>
      </c>
      <c r="E198" s="1">
        <f t="shared" si="15"/>
        <v>0</v>
      </c>
      <c r="F198" s="1">
        <f t="shared" si="16"/>
        <v>0</v>
      </c>
      <c r="G198" s="16">
        <f t="shared" si="17"/>
        <v>0</v>
      </c>
      <c r="H198" s="16">
        <f t="shared" si="18"/>
        <v>0</v>
      </c>
      <c r="I198" s="3" t="str">
        <f t="shared" si="19"/>
        <v/>
      </c>
      <c r="J198" s="52"/>
    </row>
    <row r="199" spans="1:10" x14ac:dyDescent="0.25">
      <c r="A199" t="s">
        <v>545</v>
      </c>
      <c r="B199" s="8" t="s">
        <v>298</v>
      </c>
      <c r="C199" s="11">
        <f>VLOOKUP($A199,RAW!$U$2:$AC$460,4,FALSE)</f>
        <v>346700</v>
      </c>
      <c r="D199" s="11">
        <f>VLOOKUP($A199,RAW!$U$2:$AC$460,5,FALSE)</f>
        <v>438000</v>
      </c>
      <c r="E199" s="1">
        <f t="shared" si="15"/>
        <v>91300</v>
      </c>
      <c r="F199" s="1">
        <f t="shared" si="16"/>
        <v>67073.584391519398</v>
      </c>
      <c r="G199" s="16">
        <f t="shared" si="17"/>
        <v>24226.415608480602</v>
      </c>
      <c r="H199" s="16">
        <f t="shared" si="18"/>
        <v>24226.415608480602</v>
      </c>
      <c r="I199" s="3">
        <f t="shared" si="19"/>
        <v>6.9877172219442174E-2</v>
      </c>
      <c r="J199" s="52"/>
    </row>
    <row r="200" spans="1:10" x14ac:dyDescent="0.25">
      <c r="A200" t="s">
        <v>546</v>
      </c>
      <c r="B200" s="8" t="s">
        <v>298</v>
      </c>
      <c r="C200" s="11">
        <f>VLOOKUP($A200,RAW!$U$2:$AC$460,4,FALSE)</f>
        <v>1193500</v>
      </c>
      <c r="D200" s="11">
        <f>VLOOKUP($A200,RAW!$U$2:$AC$460,5,FALSE)</f>
        <v>1373000</v>
      </c>
      <c r="E200" s="1">
        <f t="shared" si="15"/>
        <v>179500</v>
      </c>
      <c r="F200" s="1">
        <f t="shared" si="16"/>
        <v>230897.96069015979</v>
      </c>
      <c r="G200" s="16">
        <f t="shared" si="17"/>
        <v>-51397.960690159787</v>
      </c>
      <c r="H200" s="16">
        <f t="shared" si="18"/>
        <v>51397.960690159787</v>
      </c>
      <c r="I200" s="3">
        <f t="shared" si="19"/>
        <v>-4.3064902128328267E-2</v>
      </c>
      <c r="J200" s="52"/>
    </row>
    <row r="201" spans="1:10" x14ac:dyDescent="0.25">
      <c r="A201" t="s">
        <v>547</v>
      </c>
      <c r="B201" s="8" t="s">
        <v>298</v>
      </c>
      <c r="C201" s="11">
        <f>VLOOKUP($A201,RAW!$U$2:$AC$460,4,FALSE)</f>
        <v>84000</v>
      </c>
      <c r="D201" s="11">
        <f>VLOOKUP($A201,RAW!$U$2:$AC$460,5,FALSE)</f>
        <v>26100</v>
      </c>
      <c r="E201" s="1">
        <f t="shared" si="15"/>
        <v>-57900</v>
      </c>
      <c r="F201" s="1">
        <f t="shared" si="16"/>
        <v>16250.882863823563</v>
      </c>
      <c r="G201" s="16">
        <f t="shared" si="17"/>
        <v>-74150.882863823557</v>
      </c>
      <c r="H201" s="16">
        <f t="shared" si="18"/>
        <v>74150.882863823557</v>
      </c>
      <c r="I201" s="3">
        <f t="shared" si="19"/>
        <v>-0.88274860552170897</v>
      </c>
      <c r="J201" s="52"/>
    </row>
    <row r="202" spans="1:10" x14ac:dyDescent="0.25">
      <c r="A202" t="s">
        <v>548</v>
      </c>
      <c r="B202" s="8" t="s">
        <v>298</v>
      </c>
      <c r="C202" s="11">
        <f>VLOOKUP($A202,RAW!$U$2:$AC$460,4,FALSE)</f>
        <v>340900</v>
      </c>
      <c r="D202" s="11">
        <f>VLOOKUP($A202,RAW!$U$2:$AC$460,5,FALSE)</f>
        <v>786300</v>
      </c>
      <c r="E202" s="1">
        <f t="shared" si="15"/>
        <v>445400</v>
      </c>
      <c r="F202" s="1">
        <f t="shared" si="16"/>
        <v>65951.499622350631</v>
      </c>
      <c r="G202" s="16">
        <f t="shared" si="17"/>
        <v>379448.50037764938</v>
      </c>
      <c r="H202" s="16">
        <f t="shared" si="18"/>
        <v>379448.50037764938</v>
      </c>
      <c r="I202" s="3">
        <f t="shared" si="19"/>
        <v>1.1130786165375459</v>
      </c>
      <c r="J202" s="52"/>
    </row>
    <row r="203" spans="1:10" x14ac:dyDescent="0.25">
      <c r="A203" t="s">
        <v>549</v>
      </c>
      <c r="B203" s="8" t="s">
        <v>298</v>
      </c>
      <c r="C203" s="11">
        <f>VLOOKUP($A203,RAW!$U$2:$AC$460,4,FALSE)</f>
        <v>55200</v>
      </c>
      <c r="D203" s="11">
        <f>VLOOKUP($A203,RAW!$U$2:$AC$460,5,FALSE)</f>
        <v>49000</v>
      </c>
      <c r="E203" s="1">
        <f t="shared" si="15"/>
        <v>-6200</v>
      </c>
      <c r="F203" s="1">
        <f t="shared" si="16"/>
        <v>10679.151596226913</v>
      </c>
      <c r="G203" s="16">
        <f t="shared" si="17"/>
        <v>-16879.151596226911</v>
      </c>
      <c r="H203" s="16">
        <f t="shared" si="18"/>
        <v>16879.151596226911</v>
      </c>
      <c r="I203" s="3">
        <f t="shared" si="19"/>
        <v>-0.30578173181570489</v>
      </c>
      <c r="J203" s="52"/>
    </row>
    <row r="204" spans="1:10" x14ac:dyDescent="0.25">
      <c r="A204" t="s">
        <v>550</v>
      </c>
      <c r="B204" s="8" t="s">
        <v>298</v>
      </c>
      <c r="C204" s="11">
        <v>0</v>
      </c>
      <c r="D204" s="11">
        <v>0</v>
      </c>
      <c r="E204" s="1">
        <f t="shared" si="15"/>
        <v>0</v>
      </c>
      <c r="F204" s="1">
        <f t="shared" si="16"/>
        <v>0</v>
      </c>
      <c r="G204" s="16">
        <f t="shared" si="17"/>
        <v>0</v>
      </c>
      <c r="H204" s="16">
        <f t="shared" si="18"/>
        <v>0</v>
      </c>
      <c r="I204" s="3" t="str">
        <f t="shared" si="19"/>
        <v/>
      </c>
      <c r="J204" s="52"/>
    </row>
    <row r="205" spans="1:10" x14ac:dyDescent="0.25">
      <c r="A205" t="s">
        <v>551</v>
      </c>
      <c r="B205" s="8" t="s">
        <v>298</v>
      </c>
      <c r="C205" s="11">
        <f>VLOOKUP($A205,RAW!$U$2:$AC$460,4,FALSE)</f>
        <v>476600</v>
      </c>
      <c r="D205" s="11">
        <f>VLOOKUP($A205,RAW!$U$2:$AC$460,5,FALSE)</f>
        <v>495200</v>
      </c>
      <c r="E205" s="1">
        <f t="shared" si="15"/>
        <v>18600</v>
      </c>
      <c r="F205" s="1">
        <f t="shared" si="16"/>
        <v>92204.413963075131</v>
      </c>
      <c r="G205" s="16">
        <f t="shared" si="17"/>
        <v>-73604.413963075131</v>
      </c>
      <c r="H205" s="16">
        <f t="shared" si="18"/>
        <v>73604.413963075131</v>
      </c>
      <c r="I205" s="3">
        <f t="shared" si="19"/>
        <v>-0.15443645397204181</v>
      </c>
      <c r="J205" s="52"/>
    </row>
    <row r="206" spans="1:10" x14ac:dyDescent="0.25">
      <c r="A206" t="s">
        <v>552</v>
      </c>
      <c r="B206" s="8" t="s">
        <v>298</v>
      </c>
      <c r="C206" s="67">
        <v>3000000</v>
      </c>
      <c r="D206" s="11">
        <f>VLOOKUP($A206,RAW!$U$2:$AC$460,5,FALSE)</f>
        <v>2449500</v>
      </c>
      <c r="E206" s="1">
        <f t="shared" si="15"/>
        <v>-550500</v>
      </c>
      <c r="F206" s="1">
        <f t="shared" si="16"/>
        <v>580388.67370798439</v>
      </c>
      <c r="G206" s="16">
        <f t="shared" si="17"/>
        <v>-1130888.6737079844</v>
      </c>
      <c r="H206" s="16">
        <f t="shared" si="18"/>
        <v>1130888.6737079844</v>
      </c>
      <c r="I206" s="3">
        <f t="shared" si="19"/>
        <v>-0.3769628912359948</v>
      </c>
      <c r="J206" s="52"/>
    </row>
    <row r="207" spans="1:10" x14ac:dyDescent="0.25">
      <c r="A207" t="s">
        <v>347</v>
      </c>
      <c r="B207" s="8" t="s">
        <v>298</v>
      </c>
      <c r="C207" s="11">
        <v>0</v>
      </c>
      <c r="D207" s="11">
        <v>0</v>
      </c>
      <c r="E207" s="1">
        <f t="shared" si="15"/>
        <v>0</v>
      </c>
      <c r="F207" s="1">
        <f t="shared" si="16"/>
        <v>0</v>
      </c>
      <c r="G207" s="16">
        <f t="shared" si="17"/>
        <v>0</v>
      </c>
      <c r="H207" s="16">
        <f t="shared" si="18"/>
        <v>0</v>
      </c>
      <c r="I207" s="3" t="str">
        <f t="shared" si="19"/>
        <v/>
      </c>
      <c r="J207" s="52"/>
    </row>
    <row r="208" spans="1:10" x14ac:dyDescent="0.25">
      <c r="A208" t="s">
        <v>553</v>
      </c>
      <c r="B208" s="8" t="s">
        <v>298</v>
      </c>
      <c r="C208" s="11">
        <f>VLOOKUP($A208,RAW!$U$2:$AC$460,4,FALSE)</f>
        <v>132200</v>
      </c>
      <c r="D208" s="11">
        <f>VLOOKUP($A208,RAW!$U$2:$AC$460,5,FALSE)</f>
        <v>935400</v>
      </c>
      <c r="E208" s="1">
        <f t="shared" si="15"/>
        <v>803200</v>
      </c>
      <c r="F208" s="1">
        <f t="shared" si="16"/>
        <v>25575.794221398512</v>
      </c>
      <c r="G208" s="16">
        <f t="shared" si="17"/>
        <v>777624.20577860146</v>
      </c>
      <c r="H208" s="16">
        <f t="shared" si="18"/>
        <v>777624.20577860146</v>
      </c>
      <c r="I208" s="3">
        <f t="shared" si="19"/>
        <v>5.8821800739682413</v>
      </c>
      <c r="J208" s="52"/>
    </row>
    <row r="209" spans="1:10" x14ac:dyDescent="0.25">
      <c r="A209" t="s">
        <v>554</v>
      </c>
      <c r="B209" s="8" t="s">
        <v>298</v>
      </c>
      <c r="C209" s="11">
        <v>0</v>
      </c>
      <c r="D209" s="11">
        <v>0</v>
      </c>
      <c r="E209" s="1">
        <f t="shared" si="15"/>
        <v>0</v>
      </c>
      <c r="F209" s="1">
        <f t="shared" si="16"/>
        <v>0</v>
      </c>
      <c r="G209" s="16">
        <f t="shared" si="17"/>
        <v>0</v>
      </c>
      <c r="H209" s="16">
        <f t="shared" si="18"/>
        <v>0</v>
      </c>
      <c r="I209" s="3" t="str">
        <f t="shared" si="19"/>
        <v/>
      </c>
      <c r="J209" s="52"/>
    </row>
    <row r="210" spans="1:10" x14ac:dyDescent="0.25">
      <c r="A210" t="s">
        <v>555</v>
      </c>
      <c r="B210" s="8" t="s">
        <v>299</v>
      </c>
      <c r="C210" s="11">
        <f>VLOOKUP($A210,RAW!$U$2:$AC$460,4,FALSE)</f>
        <v>660800</v>
      </c>
      <c r="D210" s="11">
        <f>VLOOKUP($A210,RAW!$U$2:$AC$460,5,FALSE)</f>
        <v>390000</v>
      </c>
      <c r="E210" s="1">
        <f t="shared" si="15"/>
        <v>-270800</v>
      </c>
      <c r="F210" s="1">
        <f t="shared" si="16"/>
        <v>127840.27852874537</v>
      </c>
      <c r="G210" s="16">
        <f t="shared" si="17"/>
        <v>-398640.2785287454</v>
      </c>
      <c r="H210" s="16">
        <f t="shared" si="18"/>
        <v>398640.2785287454</v>
      </c>
      <c r="I210" s="3">
        <f t="shared" si="19"/>
        <v>-0.60326918663551055</v>
      </c>
      <c r="J210" s="52"/>
    </row>
    <row r="211" spans="1:10" x14ac:dyDescent="0.25">
      <c r="A211" t="s">
        <v>556</v>
      </c>
      <c r="B211" s="8" t="s">
        <v>299</v>
      </c>
      <c r="C211" s="11">
        <f>VLOOKUP($A211,RAW!$U$2:$AC$460,4,FALSE)</f>
        <v>18800</v>
      </c>
      <c r="D211" s="11">
        <f>VLOOKUP($A211,RAW!$U$2:$AC$460,5,FALSE)</f>
        <v>96900</v>
      </c>
      <c r="E211" s="1">
        <f t="shared" si="15"/>
        <v>78100</v>
      </c>
      <c r="F211" s="1">
        <f t="shared" si="16"/>
        <v>3637.1023552367024</v>
      </c>
      <c r="G211" s="16">
        <f t="shared" si="17"/>
        <v>74462.897644763303</v>
      </c>
      <c r="H211" s="16">
        <f t="shared" si="18"/>
        <v>74462.897644763303</v>
      </c>
      <c r="I211" s="3">
        <f t="shared" si="19"/>
        <v>3.9607924279129416</v>
      </c>
      <c r="J211" s="52"/>
    </row>
    <row r="212" spans="1:10" x14ac:dyDescent="0.25">
      <c r="A212" t="s">
        <v>348</v>
      </c>
      <c r="B212" s="8" t="s">
        <v>299</v>
      </c>
      <c r="C212" s="11">
        <f>VLOOKUP($A212,RAW!$U$2:$AC$460,4,FALSE)</f>
        <v>26800</v>
      </c>
      <c r="D212" s="11">
        <f>VLOOKUP($A212,RAW!$U$2:$AC$460,5,FALSE)</f>
        <v>21700</v>
      </c>
      <c r="E212" s="1">
        <f t="shared" si="15"/>
        <v>-5100</v>
      </c>
      <c r="F212" s="1">
        <f t="shared" si="16"/>
        <v>5184.8054851246607</v>
      </c>
      <c r="G212" s="16">
        <f t="shared" si="17"/>
        <v>-10284.80548512466</v>
      </c>
      <c r="H212" s="16">
        <f t="shared" si="18"/>
        <v>10284.80548512466</v>
      </c>
      <c r="I212" s="3">
        <f t="shared" si="19"/>
        <v>-0.38376139869868131</v>
      </c>
      <c r="J212" s="52"/>
    </row>
    <row r="213" spans="1:10" x14ac:dyDescent="0.25">
      <c r="A213" t="s">
        <v>557</v>
      </c>
      <c r="B213" s="8" t="s">
        <v>298</v>
      </c>
      <c r="C213" s="11">
        <f>VLOOKUP($A213,RAW!$U$2:$AC$460,4,FALSE)</f>
        <v>64400</v>
      </c>
      <c r="D213" s="11">
        <f>VLOOKUP($A213,RAW!$U$2:$AC$460,5,FALSE)</f>
        <v>103200</v>
      </c>
      <c r="E213" s="1">
        <f t="shared" si="15"/>
        <v>38800</v>
      </c>
      <c r="F213" s="1">
        <f t="shared" si="16"/>
        <v>12459.010195598066</v>
      </c>
      <c r="G213" s="16">
        <f t="shared" si="17"/>
        <v>26340.989804401936</v>
      </c>
      <c r="H213" s="16">
        <f t="shared" si="18"/>
        <v>26340.989804401936</v>
      </c>
      <c r="I213" s="3">
        <f t="shared" si="19"/>
        <v>0.40902158081369466</v>
      </c>
      <c r="J213" s="52"/>
    </row>
    <row r="214" spans="1:10" x14ac:dyDescent="0.25">
      <c r="A214" t="s">
        <v>558</v>
      </c>
      <c r="B214" s="8" t="s">
        <v>298</v>
      </c>
      <c r="C214" s="11">
        <f>VLOOKUP($A214,RAW!$U$2:$AC$460,4,FALSE)</f>
        <v>316900</v>
      </c>
      <c r="D214" s="11">
        <f>VLOOKUP($A214,RAW!$U$2:$AC$460,5,FALSE)</f>
        <v>242000</v>
      </c>
      <c r="E214" s="1">
        <f t="shared" si="15"/>
        <v>-74900</v>
      </c>
      <c r="F214" s="1">
        <f t="shared" si="16"/>
        <v>61308.390232686754</v>
      </c>
      <c r="G214" s="16">
        <f t="shared" si="17"/>
        <v>-136208.39023268677</v>
      </c>
      <c r="H214" s="16">
        <f t="shared" si="18"/>
        <v>136208.39023268677</v>
      </c>
      <c r="I214" s="3">
        <f t="shared" si="19"/>
        <v>-0.42981505280115734</v>
      </c>
      <c r="J214" s="52"/>
    </row>
    <row r="215" spans="1:10" x14ac:dyDescent="0.25">
      <c r="A215" t="s">
        <v>559</v>
      </c>
      <c r="B215" s="8" t="s">
        <v>298</v>
      </c>
      <c r="C215" s="11">
        <f>VLOOKUP($A215,RAW!$U$2:$AC$460,4,FALSE)</f>
        <v>2161200</v>
      </c>
      <c r="D215" s="11">
        <f>VLOOKUP($A215,RAW!$U$2:$AC$460,5,FALSE)</f>
        <v>2353900</v>
      </c>
      <c r="E215" s="1">
        <f t="shared" si="15"/>
        <v>192700</v>
      </c>
      <c r="F215" s="1">
        <f t="shared" si="16"/>
        <v>418112.00053923199</v>
      </c>
      <c r="G215" s="16">
        <f t="shared" si="17"/>
        <v>-225412.00053923199</v>
      </c>
      <c r="H215" s="16">
        <f t="shared" si="18"/>
        <v>225412.00053923199</v>
      </c>
      <c r="I215" s="3">
        <f t="shared" si="19"/>
        <v>-0.10429946351065704</v>
      </c>
      <c r="J215" s="52"/>
    </row>
    <row r="216" spans="1:10" x14ac:dyDescent="0.25">
      <c r="A216" t="s">
        <v>560</v>
      </c>
      <c r="B216" s="8" t="s">
        <v>298</v>
      </c>
      <c r="C216" s="11">
        <v>0</v>
      </c>
      <c r="D216" s="11">
        <v>0</v>
      </c>
      <c r="E216" s="1">
        <f t="shared" si="15"/>
        <v>0</v>
      </c>
      <c r="F216" s="1">
        <f t="shared" si="16"/>
        <v>0</v>
      </c>
      <c r="G216" s="16">
        <f t="shared" si="17"/>
        <v>0</v>
      </c>
      <c r="H216" s="16">
        <f t="shared" si="18"/>
        <v>0</v>
      </c>
      <c r="I216" s="3" t="str">
        <f t="shared" si="19"/>
        <v/>
      </c>
      <c r="J216" s="52"/>
    </row>
    <row r="217" spans="1:10" x14ac:dyDescent="0.25">
      <c r="A217" t="s">
        <v>561</v>
      </c>
      <c r="B217" s="8" t="s">
        <v>299</v>
      </c>
      <c r="C217" s="11">
        <f>VLOOKUP($A217,RAW!$U$2:$AC$460,4,FALSE)</f>
        <v>218800</v>
      </c>
      <c r="D217" s="11">
        <f>VLOOKUP($A217,RAW!$U$2:$AC$460,5,FALSE)</f>
        <v>197800</v>
      </c>
      <c r="E217" s="1">
        <f t="shared" si="15"/>
        <v>-21000</v>
      </c>
      <c r="F217" s="1">
        <f t="shared" si="16"/>
        <v>42329.680602435663</v>
      </c>
      <c r="G217" s="16">
        <f t="shared" si="17"/>
        <v>-63329.680602435663</v>
      </c>
      <c r="H217" s="16">
        <f t="shared" si="18"/>
        <v>63329.680602435663</v>
      </c>
      <c r="I217" s="3">
        <f t="shared" si="19"/>
        <v>-0.28944095339321602</v>
      </c>
      <c r="J217" s="52"/>
    </row>
    <row r="218" spans="1:10" x14ac:dyDescent="0.25">
      <c r="A218" t="s">
        <v>562</v>
      </c>
      <c r="B218" s="8" t="s">
        <v>298</v>
      </c>
      <c r="C218" s="11">
        <v>0</v>
      </c>
      <c r="D218" s="11">
        <v>0</v>
      </c>
      <c r="E218" s="1">
        <f t="shared" si="15"/>
        <v>0</v>
      </c>
      <c r="F218" s="1">
        <f t="shared" si="16"/>
        <v>0</v>
      </c>
      <c r="G218" s="16">
        <f t="shared" si="17"/>
        <v>0</v>
      </c>
      <c r="H218" s="16">
        <f t="shared" si="18"/>
        <v>0</v>
      </c>
      <c r="I218" s="3" t="str">
        <f t="shared" si="19"/>
        <v/>
      </c>
      <c r="J218" s="52"/>
    </row>
    <row r="219" spans="1:10" x14ac:dyDescent="0.25">
      <c r="A219" t="s">
        <v>563</v>
      </c>
      <c r="B219" s="8" t="s">
        <v>298</v>
      </c>
      <c r="C219" s="11">
        <f>VLOOKUP($A219,RAW!$U$2:$AC$460,4,FALSE)</f>
        <v>362300</v>
      </c>
      <c r="D219" s="11">
        <f>VLOOKUP($A219,RAW!$U$2:$AC$460,5,FALSE)</f>
        <v>626200</v>
      </c>
      <c r="E219" s="1">
        <f t="shared" si="15"/>
        <v>263900</v>
      </c>
      <c r="F219" s="1">
        <f t="shared" si="16"/>
        <v>70091.605494800911</v>
      </c>
      <c r="G219" s="16">
        <f t="shared" si="17"/>
        <v>193808.3945051991</v>
      </c>
      <c r="H219" s="16">
        <f t="shared" si="18"/>
        <v>193808.3945051991</v>
      </c>
      <c r="I219" s="3">
        <f t="shared" si="19"/>
        <v>0.53493898566160392</v>
      </c>
      <c r="J219" s="52"/>
    </row>
    <row r="220" spans="1:10" x14ac:dyDescent="0.25">
      <c r="A220" t="s">
        <v>564</v>
      </c>
      <c r="B220" s="8" t="s">
        <v>298</v>
      </c>
      <c r="C220" s="11">
        <v>0</v>
      </c>
      <c r="D220" s="11">
        <v>0</v>
      </c>
      <c r="E220" s="1">
        <f t="shared" si="15"/>
        <v>0</v>
      </c>
      <c r="F220" s="1">
        <f t="shared" si="16"/>
        <v>0</v>
      </c>
      <c r="G220" s="16">
        <f t="shared" si="17"/>
        <v>0</v>
      </c>
      <c r="H220" s="16">
        <f t="shared" si="18"/>
        <v>0</v>
      </c>
      <c r="I220" s="3" t="str">
        <f t="shared" si="19"/>
        <v/>
      </c>
      <c r="J220" s="52"/>
    </row>
    <row r="221" spans="1:10" x14ac:dyDescent="0.25">
      <c r="A221" t="s">
        <v>349</v>
      </c>
      <c r="B221" s="8" t="s">
        <v>298</v>
      </c>
      <c r="C221" s="11">
        <f>VLOOKUP($A221,RAW!$U$2:$AC$460,4,FALSE)</f>
        <v>208300</v>
      </c>
      <c r="D221" s="11">
        <f>VLOOKUP($A221,RAW!$U$2:$AC$460,5,FALSE)</f>
        <v>193500</v>
      </c>
      <c r="E221" s="1">
        <f t="shared" si="15"/>
        <v>-14800</v>
      </c>
      <c r="F221" s="1">
        <f t="shared" si="16"/>
        <v>40298.320244457718</v>
      </c>
      <c r="G221" s="16">
        <f t="shared" si="17"/>
        <v>-55098.320244457718</v>
      </c>
      <c r="H221" s="16">
        <f t="shared" si="18"/>
        <v>55098.320244457718</v>
      </c>
      <c r="I221" s="3">
        <f t="shared" si="19"/>
        <v>-0.26451425945490981</v>
      </c>
      <c r="J221" s="52"/>
    </row>
    <row r="222" spans="1:10" x14ac:dyDescent="0.25">
      <c r="A222" t="s">
        <v>565</v>
      </c>
      <c r="B222" s="8" t="s">
        <v>298</v>
      </c>
      <c r="C222" s="11">
        <v>0</v>
      </c>
      <c r="D222" s="11">
        <v>0</v>
      </c>
      <c r="E222" s="1">
        <f t="shared" si="15"/>
        <v>0</v>
      </c>
      <c r="F222" s="1">
        <f t="shared" si="16"/>
        <v>0</v>
      </c>
      <c r="G222" s="16">
        <f t="shared" si="17"/>
        <v>0</v>
      </c>
      <c r="H222" s="16">
        <f t="shared" si="18"/>
        <v>0</v>
      </c>
      <c r="I222" s="3" t="str">
        <f t="shared" si="19"/>
        <v/>
      </c>
      <c r="J222" s="52"/>
    </row>
    <row r="223" spans="1:10" x14ac:dyDescent="0.25">
      <c r="A223" t="s">
        <v>566</v>
      </c>
      <c r="B223" s="8" t="s">
        <v>298</v>
      </c>
      <c r="C223" s="11">
        <v>0</v>
      </c>
      <c r="D223" s="11">
        <v>0</v>
      </c>
      <c r="E223" s="1">
        <f t="shared" si="15"/>
        <v>0</v>
      </c>
      <c r="F223" s="1">
        <f t="shared" si="16"/>
        <v>0</v>
      </c>
      <c r="G223" s="16">
        <f t="shared" si="17"/>
        <v>0</v>
      </c>
      <c r="H223" s="16">
        <f t="shared" si="18"/>
        <v>0</v>
      </c>
      <c r="I223" s="3" t="str">
        <f t="shared" si="19"/>
        <v/>
      </c>
      <c r="J223" s="52"/>
    </row>
    <row r="224" spans="1:10" x14ac:dyDescent="0.25">
      <c r="A224" t="s">
        <v>567</v>
      </c>
      <c r="B224" s="8" t="s">
        <v>298</v>
      </c>
      <c r="C224" s="11">
        <v>0</v>
      </c>
      <c r="D224" s="11">
        <v>0</v>
      </c>
      <c r="E224" s="1">
        <f t="shared" si="15"/>
        <v>0</v>
      </c>
      <c r="F224" s="1">
        <f t="shared" si="16"/>
        <v>0</v>
      </c>
      <c r="G224" s="16">
        <f t="shared" si="17"/>
        <v>0</v>
      </c>
      <c r="H224" s="16">
        <f t="shared" si="18"/>
        <v>0</v>
      </c>
      <c r="I224" s="3" t="str">
        <f t="shared" si="19"/>
        <v/>
      </c>
      <c r="J224" s="52"/>
    </row>
    <row r="225" spans="1:10" x14ac:dyDescent="0.25">
      <c r="A225" t="s">
        <v>568</v>
      </c>
      <c r="B225" s="8" t="s">
        <v>298</v>
      </c>
      <c r="C225" s="11">
        <v>0</v>
      </c>
      <c r="D225" s="11">
        <v>0</v>
      </c>
      <c r="E225" s="1">
        <f t="shared" si="15"/>
        <v>0</v>
      </c>
      <c r="F225" s="1">
        <f t="shared" si="16"/>
        <v>0</v>
      </c>
      <c r="G225" s="16">
        <f t="shared" si="17"/>
        <v>0</v>
      </c>
      <c r="H225" s="16">
        <f t="shared" si="18"/>
        <v>0</v>
      </c>
      <c r="I225" s="3" t="str">
        <f t="shared" si="19"/>
        <v/>
      </c>
      <c r="J225" s="52"/>
    </row>
    <row r="226" spans="1:10" x14ac:dyDescent="0.25">
      <c r="A226" t="s">
        <v>569</v>
      </c>
      <c r="B226" s="8" t="s">
        <v>298</v>
      </c>
      <c r="C226" s="11">
        <f>VLOOKUP($A226,RAW!$U$2:$AC$460,4,FALSE)</f>
        <v>1400</v>
      </c>
      <c r="D226" s="11">
        <f>VLOOKUP($A226,RAW!$U$2:$AC$460,5,FALSE)</f>
        <v>28500</v>
      </c>
      <c r="E226" s="1">
        <f t="shared" si="15"/>
        <v>27100</v>
      </c>
      <c r="F226" s="1">
        <f t="shared" si="16"/>
        <v>270.84804773039275</v>
      </c>
      <c r="G226" s="16">
        <f t="shared" si="17"/>
        <v>26829.151952269607</v>
      </c>
      <c r="H226" s="16">
        <f t="shared" si="18"/>
        <v>26829.151952269607</v>
      </c>
      <c r="I226" s="3">
        <f t="shared" si="19"/>
        <v>19.163679965906862</v>
      </c>
      <c r="J226" s="52"/>
    </row>
    <row r="227" spans="1:10" x14ac:dyDescent="0.25">
      <c r="A227" t="s">
        <v>570</v>
      </c>
      <c r="B227" s="8" t="s">
        <v>299</v>
      </c>
      <c r="C227" s="11">
        <f>VLOOKUP($A227,RAW!$U$2:$AC$460,4,FALSE)</f>
        <v>619900</v>
      </c>
      <c r="D227" s="11">
        <f>VLOOKUP($A227,RAW!$U$2:$AC$460,5,FALSE)</f>
        <v>419800</v>
      </c>
      <c r="E227" s="1">
        <f t="shared" si="15"/>
        <v>-200100</v>
      </c>
      <c r="F227" s="1">
        <f t="shared" si="16"/>
        <v>119927.64627719318</v>
      </c>
      <c r="G227" s="16">
        <f t="shared" si="17"/>
        <v>-320027.64627719321</v>
      </c>
      <c r="H227" s="16">
        <f t="shared" si="18"/>
        <v>320027.64627719321</v>
      </c>
      <c r="I227" s="3">
        <f t="shared" si="19"/>
        <v>-0.51625689026809685</v>
      </c>
      <c r="J227" s="52"/>
    </row>
    <row r="228" spans="1:10" x14ac:dyDescent="0.25">
      <c r="A228" t="s">
        <v>350</v>
      </c>
      <c r="B228" s="8" t="s">
        <v>298</v>
      </c>
      <c r="C228" s="11">
        <f>VLOOKUP($A228,RAW!$U$2:$AC$460,4,FALSE)</f>
        <v>181300</v>
      </c>
      <c r="D228" s="11">
        <f>VLOOKUP($A228,RAW!$U$2:$AC$460,5,FALSE)</f>
        <v>212000</v>
      </c>
      <c r="E228" s="1">
        <f t="shared" si="15"/>
        <v>30700</v>
      </c>
      <c r="F228" s="1">
        <f t="shared" si="16"/>
        <v>35074.822181085859</v>
      </c>
      <c r="G228" s="16">
        <f t="shared" si="17"/>
        <v>-4374.8221810858595</v>
      </c>
      <c r="H228" s="16">
        <f t="shared" si="18"/>
        <v>4374.8221810858595</v>
      </c>
      <c r="I228" s="3">
        <f t="shared" si="19"/>
        <v>-2.4130293331968335E-2</v>
      </c>
      <c r="J228" s="52"/>
    </row>
    <row r="229" spans="1:10" x14ac:dyDescent="0.25">
      <c r="A229" t="s">
        <v>571</v>
      </c>
      <c r="B229" s="8" t="s">
        <v>298</v>
      </c>
      <c r="C229" s="11">
        <v>0</v>
      </c>
      <c r="D229" s="11">
        <v>0</v>
      </c>
      <c r="E229" s="1">
        <f t="shared" si="15"/>
        <v>0</v>
      </c>
      <c r="F229" s="1">
        <f t="shared" si="16"/>
        <v>0</v>
      </c>
      <c r="G229" s="16">
        <f t="shared" si="17"/>
        <v>0</v>
      </c>
      <c r="H229" s="16">
        <f t="shared" si="18"/>
        <v>0</v>
      </c>
      <c r="I229" s="3" t="str">
        <f t="shared" si="19"/>
        <v/>
      </c>
      <c r="J229" s="52"/>
    </row>
    <row r="230" spans="1:10" x14ac:dyDescent="0.25">
      <c r="A230" t="s">
        <v>572</v>
      </c>
      <c r="B230" s="8" t="s">
        <v>298</v>
      </c>
      <c r="C230" s="11">
        <f>VLOOKUP($A230,RAW!$U$2:$AC$460,4,FALSE)</f>
        <v>118600</v>
      </c>
      <c r="D230" s="11">
        <f>VLOOKUP($A230,RAW!$U$2:$AC$460,5,FALSE)</f>
        <v>198100</v>
      </c>
      <c r="E230" s="1">
        <f t="shared" si="15"/>
        <v>79500</v>
      </c>
      <c r="F230" s="1">
        <f t="shared" si="16"/>
        <v>22944.698900588985</v>
      </c>
      <c r="G230" s="16">
        <f t="shared" si="17"/>
        <v>56555.301099411015</v>
      </c>
      <c r="H230" s="16">
        <f t="shared" si="18"/>
        <v>56555.301099411015</v>
      </c>
      <c r="I230" s="3">
        <f t="shared" si="19"/>
        <v>0.476857513485759</v>
      </c>
      <c r="J230" s="52"/>
    </row>
    <row r="231" spans="1:10" x14ac:dyDescent="0.25">
      <c r="A231" t="s">
        <v>573</v>
      </c>
      <c r="B231" s="8" t="s">
        <v>298</v>
      </c>
      <c r="C231" s="11">
        <f>VLOOKUP($A231,RAW!$U$2:$AC$460,4,FALSE)</f>
        <v>175900</v>
      </c>
      <c r="D231" s="11">
        <f>VLOOKUP($A231,RAW!$U$2:$AC$460,5,FALSE)</f>
        <v>182100</v>
      </c>
      <c r="E231" s="1">
        <f t="shared" si="15"/>
        <v>6200</v>
      </c>
      <c r="F231" s="1">
        <f t="shared" si="16"/>
        <v>34030.122568411483</v>
      </c>
      <c r="G231" s="16">
        <f t="shared" si="17"/>
        <v>-27830.122568411483</v>
      </c>
      <c r="H231" s="16">
        <f t="shared" si="18"/>
        <v>27830.122568411483</v>
      </c>
      <c r="I231" s="3">
        <f t="shared" si="19"/>
        <v>-0.15821559163394816</v>
      </c>
      <c r="J231" s="52"/>
    </row>
    <row r="232" spans="1:10" x14ac:dyDescent="0.25">
      <c r="A232" t="s">
        <v>574</v>
      </c>
      <c r="B232" s="8" t="s">
        <v>298</v>
      </c>
      <c r="C232" s="11">
        <f>VLOOKUP($A232,RAW!$U$2:$AC$460,4,FALSE)</f>
        <v>341700</v>
      </c>
      <c r="D232" s="11">
        <f>VLOOKUP($A232,RAW!$U$2:$AC$460,5,FALSE)</f>
        <v>289100</v>
      </c>
      <c r="E232" s="1">
        <f t="shared" si="15"/>
        <v>-52600</v>
      </c>
      <c r="F232" s="1">
        <f t="shared" si="16"/>
        <v>66106.269935339427</v>
      </c>
      <c r="G232" s="16">
        <f t="shared" si="17"/>
        <v>-118706.26993533943</v>
      </c>
      <c r="H232" s="16">
        <f t="shared" si="18"/>
        <v>118706.26993533943</v>
      </c>
      <c r="I232" s="3">
        <f t="shared" si="19"/>
        <v>-0.34739909258220492</v>
      </c>
      <c r="J232" s="52"/>
    </row>
    <row r="233" spans="1:10" x14ac:dyDescent="0.25">
      <c r="A233" t="s">
        <v>575</v>
      </c>
      <c r="B233" s="8" t="s">
        <v>298</v>
      </c>
      <c r="C233" s="11">
        <v>0</v>
      </c>
      <c r="D233" s="11">
        <v>0</v>
      </c>
      <c r="E233" s="1">
        <f t="shared" si="15"/>
        <v>0</v>
      </c>
      <c r="F233" s="1">
        <f t="shared" si="16"/>
        <v>0</v>
      </c>
      <c r="G233" s="16">
        <f t="shared" si="17"/>
        <v>0</v>
      </c>
      <c r="H233" s="16">
        <f t="shared" si="18"/>
        <v>0</v>
      </c>
      <c r="I233" s="3" t="str">
        <f t="shared" si="19"/>
        <v/>
      </c>
      <c r="J233" s="52"/>
    </row>
    <row r="234" spans="1:10" x14ac:dyDescent="0.25">
      <c r="A234" t="s">
        <v>576</v>
      </c>
      <c r="B234" s="8" t="s">
        <v>298</v>
      </c>
      <c r="C234" s="11">
        <v>0</v>
      </c>
      <c r="D234" s="11">
        <v>0</v>
      </c>
      <c r="E234" s="1">
        <f t="shared" si="15"/>
        <v>0</v>
      </c>
      <c r="F234" s="1">
        <f t="shared" si="16"/>
        <v>0</v>
      </c>
      <c r="G234" s="16">
        <f t="shared" si="17"/>
        <v>0</v>
      </c>
      <c r="H234" s="16">
        <f t="shared" si="18"/>
        <v>0</v>
      </c>
      <c r="I234" s="3" t="str">
        <f t="shared" si="19"/>
        <v/>
      </c>
      <c r="J234" s="52"/>
    </row>
    <row r="235" spans="1:10" x14ac:dyDescent="0.25">
      <c r="A235" t="s">
        <v>577</v>
      </c>
      <c r="B235" s="8" t="s">
        <v>298</v>
      </c>
      <c r="C235" s="11">
        <f>VLOOKUP($A235,RAW!$U$2:$AC$460,4,FALSE)</f>
        <v>344900</v>
      </c>
      <c r="D235" s="11">
        <f>VLOOKUP($A235,RAW!$U$2:$AC$460,5,FALSE)</f>
        <v>93800</v>
      </c>
      <c r="E235" s="1">
        <f t="shared" si="15"/>
        <v>-251100</v>
      </c>
      <c r="F235" s="1">
        <f t="shared" si="16"/>
        <v>66725.351187294611</v>
      </c>
      <c r="G235" s="16">
        <f t="shared" si="17"/>
        <v>-317825.35118729458</v>
      </c>
      <c r="H235" s="16">
        <f t="shared" si="18"/>
        <v>317825.35118729458</v>
      </c>
      <c r="I235" s="3">
        <f t="shared" si="19"/>
        <v>-0.92150000344243133</v>
      </c>
      <c r="J235" s="52"/>
    </row>
    <row r="236" spans="1:10" x14ac:dyDescent="0.25">
      <c r="A236" t="s">
        <v>351</v>
      </c>
      <c r="B236" s="8" t="s">
        <v>298</v>
      </c>
      <c r="C236" s="11">
        <f>VLOOKUP($A236,RAW!$U$2:$AC$460,4,FALSE)</f>
        <v>109700</v>
      </c>
      <c r="D236" s="11">
        <f>VLOOKUP($A236,RAW!$U$2:$AC$460,5,FALSE)</f>
        <v>189200</v>
      </c>
      <c r="E236" s="1">
        <f t="shared" si="15"/>
        <v>79500</v>
      </c>
      <c r="F236" s="1">
        <f t="shared" si="16"/>
        <v>21222.879168588632</v>
      </c>
      <c r="G236" s="16">
        <f t="shared" si="17"/>
        <v>58277.120831411368</v>
      </c>
      <c r="H236" s="16">
        <f t="shared" si="18"/>
        <v>58277.120831411368</v>
      </c>
      <c r="I236" s="3">
        <f t="shared" si="19"/>
        <v>0.53124084622982104</v>
      </c>
      <c r="J236" s="52"/>
    </row>
    <row r="237" spans="1:10" x14ac:dyDescent="0.25">
      <c r="A237" t="s">
        <v>578</v>
      </c>
      <c r="B237" s="8" t="s">
        <v>298</v>
      </c>
      <c r="C237" s="11">
        <f>VLOOKUP($A237,RAW!$U$2:$AC$460,4,FALSE)</f>
        <v>517300</v>
      </c>
      <c r="D237" s="11">
        <f>VLOOKUP($A237,RAW!$U$2:$AC$460,5,FALSE)</f>
        <v>732500</v>
      </c>
      <c r="E237" s="1">
        <f t="shared" si="15"/>
        <v>215200</v>
      </c>
      <c r="F237" s="1">
        <f t="shared" si="16"/>
        <v>100078.35363638011</v>
      </c>
      <c r="G237" s="16">
        <f t="shared" si="17"/>
        <v>115121.64636361989</v>
      </c>
      <c r="H237" s="16">
        <f t="shared" si="18"/>
        <v>115121.64636361989</v>
      </c>
      <c r="I237" s="3">
        <f t="shared" si="19"/>
        <v>0.22254329472959578</v>
      </c>
      <c r="J237" s="52"/>
    </row>
    <row r="238" spans="1:10" x14ac:dyDescent="0.25">
      <c r="A238" t="s">
        <v>579</v>
      </c>
      <c r="B238" s="8" t="s">
        <v>298</v>
      </c>
      <c r="C238" s="11">
        <f>VLOOKUP($A238,RAW!$U$2:$AC$460,4,FALSE)</f>
        <v>127300</v>
      </c>
      <c r="D238" s="11">
        <f>VLOOKUP($A238,RAW!$U$2:$AC$460,5,FALSE)</f>
        <v>116300</v>
      </c>
      <c r="E238" s="1">
        <f t="shared" si="15"/>
        <v>-11000</v>
      </c>
      <c r="F238" s="1">
        <f t="shared" si="16"/>
        <v>24627.826054342138</v>
      </c>
      <c r="G238" s="16">
        <f t="shared" si="17"/>
        <v>-35627.826054342135</v>
      </c>
      <c r="H238" s="16">
        <f t="shared" si="18"/>
        <v>35627.826054342135</v>
      </c>
      <c r="I238" s="3">
        <f t="shared" si="19"/>
        <v>-0.27987294622421161</v>
      </c>
      <c r="J238" s="52"/>
    </row>
    <row r="239" spans="1:10" x14ac:dyDescent="0.25">
      <c r="A239" t="s">
        <v>580</v>
      </c>
      <c r="B239" s="8" t="s">
        <v>298</v>
      </c>
      <c r="C239" s="11">
        <v>0</v>
      </c>
      <c r="D239" s="11">
        <v>0</v>
      </c>
      <c r="E239" s="1">
        <f t="shared" si="15"/>
        <v>0</v>
      </c>
      <c r="F239" s="1">
        <f t="shared" si="16"/>
        <v>0</v>
      </c>
      <c r="G239" s="16">
        <f t="shared" si="17"/>
        <v>0</v>
      </c>
      <c r="H239" s="16">
        <f t="shared" si="18"/>
        <v>0</v>
      </c>
      <c r="I239" s="3" t="str">
        <f t="shared" si="19"/>
        <v/>
      </c>
      <c r="J239" s="52"/>
    </row>
    <row r="240" spans="1:10" x14ac:dyDescent="0.25">
      <c r="A240" t="s">
        <v>581</v>
      </c>
      <c r="B240" s="8" t="s">
        <v>298</v>
      </c>
      <c r="C240" s="11">
        <v>0</v>
      </c>
      <c r="D240" s="11">
        <v>0</v>
      </c>
      <c r="E240" s="1">
        <f t="shared" si="15"/>
        <v>0</v>
      </c>
      <c r="F240" s="1">
        <f t="shared" si="16"/>
        <v>0</v>
      </c>
      <c r="G240" s="16">
        <f t="shared" si="17"/>
        <v>0</v>
      </c>
      <c r="H240" s="16">
        <f t="shared" si="18"/>
        <v>0</v>
      </c>
      <c r="I240" s="3" t="str">
        <f t="shared" si="19"/>
        <v/>
      </c>
      <c r="J240" s="52"/>
    </row>
    <row r="241" spans="1:10" x14ac:dyDescent="0.25">
      <c r="A241" t="s">
        <v>582</v>
      </c>
      <c r="B241" s="8" t="s">
        <v>298</v>
      </c>
      <c r="C241" s="11">
        <f>VLOOKUP($A241,RAW!$U$2:$AC$460,4,FALSE)</f>
        <v>96400</v>
      </c>
      <c r="D241" s="11">
        <f>VLOOKUP($A241,RAW!$U$2:$AC$460,5,FALSE)</f>
        <v>122100</v>
      </c>
      <c r="E241" s="1">
        <f t="shared" si="15"/>
        <v>25700</v>
      </c>
      <c r="F241" s="1">
        <f t="shared" si="16"/>
        <v>18649.822715149898</v>
      </c>
      <c r="G241" s="16">
        <f t="shared" si="17"/>
        <v>7050.1772848501023</v>
      </c>
      <c r="H241" s="16">
        <f t="shared" si="18"/>
        <v>7050.1772848501023</v>
      </c>
      <c r="I241" s="3">
        <f t="shared" si="19"/>
        <v>7.3134619137449189E-2</v>
      </c>
      <c r="J241" s="52"/>
    </row>
    <row r="242" spans="1:10" x14ac:dyDescent="0.25">
      <c r="A242" t="s">
        <v>583</v>
      </c>
      <c r="B242" s="8" t="s">
        <v>298</v>
      </c>
      <c r="C242" s="11">
        <f>VLOOKUP($A242,RAW!$U$2:$AC$460,4,FALSE)</f>
        <v>67300</v>
      </c>
      <c r="D242" s="11">
        <f>VLOOKUP($A242,RAW!$U$2:$AC$460,5,FALSE)</f>
        <v>113700</v>
      </c>
      <c r="E242" s="1">
        <f t="shared" si="15"/>
        <v>46400</v>
      </c>
      <c r="F242" s="1">
        <f t="shared" si="16"/>
        <v>13020.05258018245</v>
      </c>
      <c r="G242" s="16">
        <f t="shared" si="17"/>
        <v>33379.947419817552</v>
      </c>
      <c r="H242" s="16">
        <f t="shared" si="18"/>
        <v>33379.947419817552</v>
      </c>
      <c r="I242" s="3">
        <f t="shared" si="19"/>
        <v>0.4959873316466204</v>
      </c>
      <c r="J242" s="52"/>
    </row>
    <row r="243" spans="1:10" x14ac:dyDescent="0.25">
      <c r="A243" t="s">
        <v>584</v>
      </c>
      <c r="B243" s="8" t="s">
        <v>298</v>
      </c>
      <c r="C243" s="11">
        <f>VLOOKUP($A243,RAW!$U$2:$AC$460,4,FALSE)</f>
        <v>38600</v>
      </c>
      <c r="D243" s="11">
        <f>VLOOKUP($A243,RAW!$U$2:$AC$460,5,FALSE)</f>
        <v>52500</v>
      </c>
      <c r="E243" s="1">
        <f t="shared" si="15"/>
        <v>13900</v>
      </c>
      <c r="F243" s="1">
        <f t="shared" si="16"/>
        <v>7467.6676017093996</v>
      </c>
      <c r="G243" s="16">
        <f t="shared" si="17"/>
        <v>6432.3323982906004</v>
      </c>
      <c r="H243" s="16">
        <f t="shared" si="18"/>
        <v>6432.3323982906004</v>
      </c>
      <c r="I243" s="3">
        <f t="shared" si="19"/>
        <v>0.16664073570701038</v>
      </c>
      <c r="J243" s="52"/>
    </row>
    <row r="244" spans="1:10" x14ac:dyDescent="0.25">
      <c r="A244" t="s">
        <v>585</v>
      </c>
      <c r="B244" s="8" t="s">
        <v>299</v>
      </c>
      <c r="C244" s="11">
        <f>VLOOKUP($A244,RAW!$U$2:$AC$460,4,FALSE)</f>
        <v>388600</v>
      </c>
      <c r="D244" s="11">
        <f>VLOOKUP($A244,RAW!$U$2:$AC$460,5,FALSE)</f>
        <v>316300</v>
      </c>
      <c r="E244" s="1">
        <f t="shared" si="15"/>
        <v>-72300</v>
      </c>
      <c r="F244" s="1">
        <f t="shared" si="16"/>
        <v>75179.679534307579</v>
      </c>
      <c r="G244" s="16">
        <f t="shared" si="17"/>
        <v>-147479.67953430756</v>
      </c>
      <c r="H244" s="16">
        <f t="shared" si="18"/>
        <v>147479.67953430756</v>
      </c>
      <c r="I244" s="3">
        <f t="shared" si="19"/>
        <v>-0.37951538737598445</v>
      </c>
      <c r="J244" s="52"/>
    </row>
    <row r="245" spans="1:10" x14ac:dyDescent="0.25">
      <c r="A245" t="s">
        <v>586</v>
      </c>
      <c r="B245" s="8" t="s">
        <v>298</v>
      </c>
      <c r="C245" s="11">
        <f>VLOOKUP($A245,RAW!$U$2:$AC$460,4,FALSE)</f>
        <v>292800</v>
      </c>
      <c r="D245" s="11">
        <f>VLOOKUP($A245,RAW!$U$2:$AC$460,5,FALSE)</f>
        <v>293000</v>
      </c>
      <c r="E245" s="1">
        <f t="shared" si="15"/>
        <v>200</v>
      </c>
      <c r="F245" s="1">
        <f t="shared" si="16"/>
        <v>56645.934553899278</v>
      </c>
      <c r="G245" s="16">
        <f t="shared" si="17"/>
        <v>-56445.934553899278</v>
      </c>
      <c r="H245" s="16">
        <f t="shared" si="18"/>
        <v>56445.934553899278</v>
      </c>
      <c r="I245" s="3">
        <f t="shared" si="19"/>
        <v>-0.19277983112670519</v>
      </c>
      <c r="J245" s="52"/>
    </row>
    <row r="246" spans="1:10" x14ac:dyDescent="0.25">
      <c r="A246" t="s">
        <v>587</v>
      </c>
      <c r="B246" s="8" t="s">
        <v>298</v>
      </c>
      <c r="C246" s="11">
        <v>0</v>
      </c>
      <c r="D246" s="11">
        <v>0</v>
      </c>
      <c r="E246" s="1">
        <f t="shared" si="15"/>
        <v>0</v>
      </c>
      <c r="F246" s="1">
        <f t="shared" si="16"/>
        <v>0</v>
      </c>
      <c r="G246" s="16">
        <f t="shared" si="17"/>
        <v>0</v>
      </c>
      <c r="H246" s="16">
        <f t="shared" si="18"/>
        <v>0</v>
      </c>
      <c r="I246" s="3" t="str">
        <f t="shared" si="19"/>
        <v/>
      </c>
      <c r="J246" s="52"/>
    </row>
    <row r="247" spans="1:10" x14ac:dyDescent="0.25">
      <c r="A247" t="s">
        <v>352</v>
      </c>
      <c r="B247" s="8" t="s">
        <v>298</v>
      </c>
      <c r="C247" s="11">
        <f>VLOOKUP($A247,RAW!$U$2:$AC$460,4,FALSE)</f>
        <v>92100</v>
      </c>
      <c r="D247" s="11">
        <f>VLOOKUP($A247,RAW!$U$2:$AC$460,5,FALSE)</f>
        <v>180500</v>
      </c>
      <c r="E247" s="1">
        <f t="shared" si="15"/>
        <v>88400</v>
      </c>
      <c r="F247" s="1">
        <f t="shared" si="16"/>
        <v>17817.932282835121</v>
      </c>
      <c r="G247" s="16">
        <f t="shared" si="17"/>
        <v>70582.067717164871</v>
      </c>
      <c r="H247" s="16">
        <f t="shared" si="18"/>
        <v>70582.067717164871</v>
      </c>
      <c r="I247" s="3">
        <f t="shared" si="19"/>
        <v>0.76636338455119291</v>
      </c>
      <c r="J247" s="52"/>
    </row>
    <row r="248" spans="1:10" x14ac:dyDescent="0.25">
      <c r="A248" t="s">
        <v>588</v>
      </c>
      <c r="B248" s="8" t="s">
        <v>299</v>
      </c>
      <c r="C248" s="11">
        <f>VLOOKUP($A248,RAW!$U$2:$AC$460,4,FALSE)</f>
        <v>233000</v>
      </c>
      <c r="D248" s="11">
        <f>VLOOKUP($A248,RAW!$U$2:$AC$460,5,FALSE)</f>
        <v>494300</v>
      </c>
      <c r="E248" s="1">
        <f t="shared" si="15"/>
        <v>261300</v>
      </c>
      <c r="F248" s="1">
        <f t="shared" si="16"/>
        <v>45076.853657986787</v>
      </c>
      <c r="G248" s="16">
        <f t="shared" si="17"/>
        <v>216223.14634201321</v>
      </c>
      <c r="H248" s="16">
        <f t="shared" si="18"/>
        <v>216223.14634201321</v>
      </c>
      <c r="I248" s="3">
        <f t="shared" si="19"/>
        <v>0.92799633623181632</v>
      </c>
      <c r="J248" s="52"/>
    </row>
    <row r="249" spans="1:10" x14ac:dyDescent="0.25">
      <c r="A249" t="s">
        <v>589</v>
      </c>
      <c r="B249" s="8" t="s">
        <v>298</v>
      </c>
      <c r="C249" s="11">
        <f>VLOOKUP($A249,RAW!$U$2:$AC$460,4,FALSE)</f>
        <v>512400</v>
      </c>
      <c r="D249" s="11">
        <f>VLOOKUP($A249,RAW!$U$2:$AC$460,5,FALSE)</f>
        <v>782100</v>
      </c>
      <c r="E249" s="1">
        <f t="shared" si="15"/>
        <v>269700</v>
      </c>
      <c r="F249" s="1">
        <f t="shared" si="16"/>
        <v>99130.385469323737</v>
      </c>
      <c r="G249" s="16">
        <f t="shared" si="17"/>
        <v>170569.61453067628</v>
      </c>
      <c r="H249" s="16">
        <f t="shared" si="18"/>
        <v>170569.61453067628</v>
      </c>
      <c r="I249" s="3">
        <f t="shared" si="19"/>
        <v>0.3328837129794619</v>
      </c>
      <c r="J249" s="52"/>
    </row>
    <row r="250" spans="1:10" x14ac:dyDescent="0.25">
      <c r="A250" t="s">
        <v>590</v>
      </c>
      <c r="B250" s="8" t="s">
        <v>298</v>
      </c>
      <c r="C250" s="11">
        <f>VLOOKUP($A250,RAW!$U$2:$AC$460,4,FALSE)</f>
        <v>621800</v>
      </c>
      <c r="D250" s="11">
        <f>VLOOKUP($A250,RAW!$U$2:$AC$460,5,FALSE)</f>
        <v>749500</v>
      </c>
      <c r="E250" s="1">
        <f t="shared" si="15"/>
        <v>127700</v>
      </c>
      <c r="F250" s="1">
        <f t="shared" si="16"/>
        <v>120295.22577054157</v>
      </c>
      <c r="G250" s="16">
        <f t="shared" si="17"/>
        <v>7404.7742294584314</v>
      </c>
      <c r="H250" s="16">
        <f t="shared" si="18"/>
        <v>7404.7742294584314</v>
      </c>
      <c r="I250" s="3">
        <f t="shared" si="19"/>
        <v>1.1908610854709603E-2</v>
      </c>
      <c r="J250" s="52"/>
    </row>
    <row r="251" spans="1:10" x14ac:dyDescent="0.25">
      <c r="A251" t="s">
        <v>591</v>
      </c>
      <c r="B251" s="8" t="s">
        <v>298</v>
      </c>
      <c r="C251" s="11">
        <f>VLOOKUP($A251,RAW!$U$2:$AC$460,4,FALSE)</f>
        <v>57700</v>
      </c>
      <c r="D251" s="11">
        <f>VLOOKUP($A251,RAW!$U$2:$AC$460,5,FALSE)</f>
        <v>105400</v>
      </c>
      <c r="E251" s="1">
        <f t="shared" si="15"/>
        <v>47700</v>
      </c>
      <c r="F251" s="1">
        <f t="shared" si="16"/>
        <v>11162.8088243169</v>
      </c>
      <c r="G251" s="16">
        <f t="shared" si="17"/>
        <v>36537.191175683096</v>
      </c>
      <c r="H251" s="16">
        <f t="shared" si="18"/>
        <v>36537.191175683096</v>
      </c>
      <c r="I251" s="3">
        <f t="shared" si="19"/>
        <v>0.63322688346071221</v>
      </c>
      <c r="J251" s="52"/>
    </row>
    <row r="252" spans="1:10" x14ac:dyDescent="0.25">
      <c r="A252" t="s">
        <v>592</v>
      </c>
      <c r="B252" s="8" t="s">
        <v>298</v>
      </c>
      <c r="C252" s="11">
        <f>VLOOKUP($A252,RAW!$U$2:$AC$460,4,FALSE)</f>
        <v>4123800</v>
      </c>
      <c r="D252" s="11">
        <f>VLOOKUP($A252,RAW!$U$2:$AC$460,5,FALSE)</f>
        <v>5004800</v>
      </c>
      <c r="E252" s="1">
        <f t="shared" si="15"/>
        <v>881000</v>
      </c>
      <c r="F252" s="1">
        <f t="shared" si="16"/>
        <v>797802.27087899542</v>
      </c>
      <c r="G252" s="16">
        <f t="shared" si="17"/>
        <v>83197.729121004581</v>
      </c>
      <c r="H252" s="16">
        <f t="shared" si="18"/>
        <v>83197.729121004581</v>
      </c>
      <c r="I252" s="3">
        <f t="shared" si="19"/>
        <v>2.0175015549009308E-2</v>
      </c>
      <c r="J252" s="52"/>
    </row>
    <row r="253" spans="1:10" x14ac:dyDescent="0.25">
      <c r="A253" t="s">
        <v>593</v>
      </c>
      <c r="B253" s="8" t="s">
        <v>299</v>
      </c>
      <c r="C253" s="11">
        <f>VLOOKUP($A253,RAW!$U$2:$AC$460,4,FALSE)</f>
        <v>147300</v>
      </c>
      <c r="D253" s="11">
        <f>VLOOKUP($A253,RAW!$U$2:$AC$460,5,FALSE)</f>
        <v>518800</v>
      </c>
      <c r="E253" s="1">
        <f t="shared" si="15"/>
        <v>371500</v>
      </c>
      <c r="F253" s="1">
        <f t="shared" si="16"/>
        <v>28497.083879062036</v>
      </c>
      <c r="G253" s="16">
        <f t="shared" si="17"/>
        <v>343002.91612093797</v>
      </c>
      <c r="H253" s="16">
        <f t="shared" si="18"/>
        <v>343002.91612093797</v>
      </c>
      <c r="I253" s="3">
        <f t="shared" si="19"/>
        <v>2.3286009241068428</v>
      </c>
      <c r="J253" s="52"/>
    </row>
    <row r="254" spans="1:10" x14ac:dyDescent="0.25">
      <c r="A254" t="s">
        <v>594</v>
      </c>
      <c r="B254" s="8" t="s">
        <v>299</v>
      </c>
      <c r="C254" s="11">
        <f>VLOOKUP($A254,RAW!$U$2:$AC$460,4,FALSE)</f>
        <v>408400</v>
      </c>
      <c r="D254" s="11">
        <f>VLOOKUP($A254,RAW!$U$2:$AC$460,5,FALSE)</f>
        <v>472500</v>
      </c>
      <c r="E254" s="1">
        <f t="shared" si="15"/>
        <v>64100</v>
      </c>
      <c r="F254" s="1">
        <f t="shared" si="16"/>
        <v>79010.244780780282</v>
      </c>
      <c r="G254" s="16">
        <f t="shared" si="17"/>
        <v>-14910.244780780282</v>
      </c>
      <c r="H254" s="16">
        <f t="shared" si="18"/>
        <v>14910.244780780282</v>
      </c>
      <c r="I254" s="3">
        <f t="shared" si="19"/>
        <v>-3.6508924536680414E-2</v>
      </c>
      <c r="J254" s="52"/>
    </row>
    <row r="255" spans="1:10" x14ac:dyDescent="0.25">
      <c r="A255" t="s">
        <v>595</v>
      </c>
      <c r="B255" s="8" t="s">
        <v>299</v>
      </c>
      <c r="C255" s="11">
        <f>VLOOKUP($A255,RAW!$U$2:$AC$460,4,FALSE)</f>
        <v>1839200</v>
      </c>
      <c r="D255" s="11">
        <f>VLOOKUP($A255,RAW!$U$2:$AC$460,5,FALSE)</f>
        <v>1072500</v>
      </c>
      <c r="E255" s="1">
        <f t="shared" si="15"/>
        <v>-766700</v>
      </c>
      <c r="F255" s="1">
        <f t="shared" si="16"/>
        <v>355816.94956124166</v>
      </c>
      <c r="G255" s="16">
        <f t="shared" si="17"/>
        <v>-1122516.9495612415</v>
      </c>
      <c r="H255" s="16">
        <f t="shared" si="18"/>
        <v>1122516.9495612415</v>
      </c>
      <c r="I255" s="3">
        <f t="shared" si="19"/>
        <v>-0.61032891994412874</v>
      </c>
      <c r="J255" s="52"/>
    </row>
    <row r="256" spans="1:10" x14ac:dyDescent="0.25">
      <c r="A256" t="s">
        <v>596</v>
      </c>
      <c r="B256" s="8" t="s">
        <v>298</v>
      </c>
      <c r="C256" s="11">
        <v>0</v>
      </c>
      <c r="D256" s="11">
        <v>0</v>
      </c>
      <c r="E256" s="1">
        <f t="shared" si="15"/>
        <v>0</v>
      </c>
      <c r="F256" s="1">
        <f t="shared" si="16"/>
        <v>0</v>
      </c>
      <c r="G256" s="16">
        <f t="shared" si="17"/>
        <v>0</v>
      </c>
      <c r="H256" s="16">
        <f t="shared" si="18"/>
        <v>0</v>
      </c>
      <c r="I256" s="3" t="str">
        <f t="shared" si="19"/>
        <v/>
      </c>
      <c r="J256" s="52"/>
    </row>
    <row r="257" spans="1:10" x14ac:dyDescent="0.25">
      <c r="A257" t="s">
        <v>597</v>
      </c>
      <c r="B257" s="8" t="s">
        <v>298</v>
      </c>
      <c r="C257" s="11">
        <f>VLOOKUP($A257,RAW!$U$2:$AC$460,4,FALSE)</f>
        <v>183800</v>
      </c>
      <c r="D257" s="11">
        <f>VLOOKUP($A257,RAW!$U$2:$AC$460,5,FALSE)</f>
        <v>220200</v>
      </c>
      <c r="E257" s="1">
        <f t="shared" si="15"/>
        <v>36400</v>
      </c>
      <c r="F257" s="1">
        <f t="shared" si="16"/>
        <v>35558.479409175845</v>
      </c>
      <c r="G257" s="16">
        <f t="shared" si="17"/>
        <v>841.52059082415508</v>
      </c>
      <c r="H257" s="16">
        <f t="shared" si="18"/>
        <v>841.52059082415508</v>
      </c>
      <c r="I257" s="3">
        <f t="shared" si="19"/>
        <v>4.578458056714663E-3</v>
      </c>
      <c r="J257" s="52"/>
    </row>
    <row r="258" spans="1:10" x14ac:dyDescent="0.25">
      <c r="A258" t="s">
        <v>598</v>
      </c>
      <c r="B258" s="8" t="s">
        <v>299</v>
      </c>
      <c r="C258" s="11">
        <f>VLOOKUP($A258,RAW!$U$2:$AC$460,4,FALSE)</f>
        <v>2544200</v>
      </c>
      <c r="D258" s="11">
        <f>VLOOKUP($A258,RAW!$U$2:$AC$460,5,FALSE)</f>
        <v>2245100</v>
      </c>
      <c r="E258" s="1">
        <f t="shared" si="15"/>
        <v>-299100</v>
      </c>
      <c r="F258" s="1">
        <f t="shared" si="16"/>
        <v>492208.28788261797</v>
      </c>
      <c r="G258" s="16">
        <f t="shared" si="17"/>
        <v>-791308.28788261791</v>
      </c>
      <c r="H258" s="16">
        <f t="shared" si="18"/>
        <v>791308.28788261791</v>
      </c>
      <c r="I258" s="3">
        <f t="shared" si="19"/>
        <v>-0.31102440369570705</v>
      </c>
      <c r="J258" s="52"/>
    </row>
    <row r="259" spans="1:10" x14ac:dyDescent="0.25">
      <c r="A259" t="s">
        <v>599</v>
      </c>
      <c r="B259" s="8" t="s">
        <v>299</v>
      </c>
      <c r="C259" s="11">
        <f>VLOOKUP($A259,RAW!$U$2:$AC$460,4,FALSE)</f>
        <v>86100</v>
      </c>
      <c r="D259" s="11">
        <f>VLOOKUP($A259,RAW!$U$2:$AC$460,5,FALSE)</f>
        <v>64800</v>
      </c>
      <c r="E259" s="1">
        <f t="shared" ref="E259:E322" si="20">D259-C259</f>
        <v>-21300</v>
      </c>
      <c r="F259" s="1">
        <f t="shared" ref="F259:F322" si="21">IF(C259=0,0,+C259*E$463)</f>
        <v>16657.154935419152</v>
      </c>
      <c r="G259" s="16">
        <f t="shared" ref="G259:G322" si="22">IF(C259=0,0,+E259-F259)</f>
        <v>-37957.154935419152</v>
      </c>
      <c r="H259" s="16">
        <f t="shared" ref="H259:H322" si="23">ABS(G259)</f>
        <v>37957.154935419152</v>
      </c>
      <c r="I259" s="3">
        <f t="shared" ref="I259:I322" si="24">IFERROR(+G259/C259,"")</f>
        <v>-0.4408496508178763</v>
      </c>
    </row>
    <row r="260" spans="1:10" x14ac:dyDescent="0.25">
      <c r="A260" t="s">
        <v>600</v>
      </c>
      <c r="B260" s="8" t="s">
        <v>298</v>
      </c>
      <c r="C260" s="11">
        <f>VLOOKUP($A260,RAW!$U$2:$AC$460,4,FALSE)</f>
        <v>44700</v>
      </c>
      <c r="D260" s="11">
        <f>VLOOKUP($A260,RAW!$U$2:$AC$460,5,FALSE)</f>
        <v>39500</v>
      </c>
      <c r="E260" s="1">
        <f t="shared" si="20"/>
        <v>-5200</v>
      </c>
      <c r="F260" s="1">
        <f t="shared" si="21"/>
        <v>8647.7912382489685</v>
      </c>
      <c r="G260" s="16">
        <f t="shared" si="22"/>
        <v>-13847.791238248969</v>
      </c>
      <c r="H260" s="16">
        <f t="shared" si="23"/>
        <v>13847.791238248969</v>
      </c>
      <c r="I260" s="3">
        <f t="shared" si="24"/>
        <v>-0.30979398743286285</v>
      </c>
      <c r="J260" s="74"/>
    </row>
    <row r="261" spans="1:10" x14ac:dyDescent="0.25">
      <c r="A261" t="s">
        <v>601</v>
      </c>
      <c r="B261" s="8" t="s">
        <v>298</v>
      </c>
      <c r="C261" s="11">
        <f>VLOOKUP($A261,RAW!$U$2:$AC$460,4,FALSE)</f>
        <v>326700</v>
      </c>
      <c r="D261" s="11">
        <f>VLOOKUP($A261,RAW!$U$2:$AC$460,5,FALSE)</f>
        <v>173700</v>
      </c>
      <c r="E261" s="1">
        <f t="shared" si="20"/>
        <v>-153000</v>
      </c>
      <c r="F261" s="1">
        <f t="shared" si="21"/>
        <v>63204.3265667995</v>
      </c>
      <c r="G261" s="16">
        <f t="shared" si="22"/>
        <v>-216204.32656679949</v>
      </c>
      <c r="H261" s="16">
        <f t="shared" si="23"/>
        <v>216204.32656679949</v>
      </c>
      <c r="I261" s="3">
        <f t="shared" si="24"/>
        <v>-0.6617824504646449</v>
      </c>
    </row>
    <row r="262" spans="1:10" x14ac:dyDescent="0.25">
      <c r="A262" t="s">
        <v>602</v>
      </c>
      <c r="B262" s="8" t="s">
        <v>299</v>
      </c>
      <c r="C262" s="11">
        <f>VLOOKUP($A262,RAW!$U$2:$AC$460,4,FALSE)</f>
        <v>672600</v>
      </c>
      <c r="D262" s="11">
        <f>VLOOKUP($A262,RAW!$U$2:$AC$460,5,FALSE)</f>
        <v>498700</v>
      </c>
      <c r="E262" s="1">
        <f t="shared" si="20"/>
        <v>-173900</v>
      </c>
      <c r="F262" s="1">
        <f t="shared" si="21"/>
        <v>130123.1406453301</v>
      </c>
      <c r="G262" s="16">
        <f t="shared" si="22"/>
        <v>-304023.14064533007</v>
      </c>
      <c r="H262" s="16">
        <f t="shared" si="23"/>
        <v>304023.14064533007</v>
      </c>
      <c r="I262" s="3">
        <f t="shared" si="24"/>
        <v>-0.45201180589552492</v>
      </c>
    </row>
    <row r="263" spans="1:10" x14ac:dyDescent="0.25">
      <c r="A263" t="s">
        <v>353</v>
      </c>
      <c r="B263" s="8" t="s">
        <v>298</v>
      </c>
      <c r="C263" s="11">
        <v>0</v>
      </c>
      <c r="D263" s="11">
        <v>0</v>
      </c>
      <c r="E263" s="1">
        <f t="shared" si="20"/>
        <v>0</v>
      </c>
      <c r="F263" s="1">
        <f t="shared" si="21"/>
        <v>0</v>
      </c>
      <c r="G263" s="16">
        <f t="shared" si="22"/>
        <v>0</v>
      </c>
      <c r="H263" s="16">
        <f t="shared" si="23"/>
        <v>0</v>
      </c>
      <c r="I263" s="3" t="str">
        <f t="shared" si="24"/>
        <v/>
      </c>
    </row>
    <row r="264" spans="1:10" x14ac:dyDescent="0.25">
      <c r="A264" t="s">
        <v>603</v>
      </c>
      <c r="B264" s="8" t="s">
        <v>298</v>
      </c>
      <c r="C264" s="11">
        <f>VLOOKUP($A264,RAW!$U$2:$AC$460,4,FALSE)</f>
        <v>59211</v>
      </c>
      <c r="D264" s="11">
        <f>VLOOKUP($A264,RAW!$U$2:$AC$460,5,FALSE)</f>
        <v>79400</v>
      </c>
      <c r="E264" s="1">
        <f t="shared" si="20"/>
        <v>20189</v>
      </c>
      <c r="F264" s="1">
        <f t="shared" si="21"/>
        <v>11455.131252974488</v>
      </c>
      <c r="G264" s="16">
        <f t="shared" si="22"/>
        <v>8733.8687470255118</v>
      </c>
      <c r="H264" s="16">
        <f t="shared" si="23"/>
        <v>8733.8687470255118</v>
      </c>
      <c r="I264" s="3">
        <f t="shared" si="24"/>
        <v>0.14750415880538265</v>
      </c>
    </row>
    <row r="265" spans="1:10" x14ac:dyDescent="0.25">
      <c r="A265" t="s">
        <v>604</v>
      </c>
      <c r="B265" s="8" t="s">
        <v>298</v>
      </c>
      <c r="C265" s="11">
        <v>0</v>
      </c>
      <c r="D265" s="11">
        <v>0</v>
      </c>
      <c r="E265" s="1">
        <f t="shared" si="20"/>
        <v>0</v>
      </c>
      <c r="F265" s="1">
        <f t="shared" si="21"/>
        <v>0</v>
      </c>
      <c r="G265" s="16">
        <f t="shared" si="22"/>
        <v>0</v>
      </c>
      <c r="H265" s="16">
        <f t="shared" si="23"/>
        <v>0</v>
      </c>
      <c r="I265" s="3" t="str">
        <f t="shared" si="24"/>
        <v/>
      </c>
    </row>
    <row r="266" spans="1:10" x14ac:dyDescent="0.25">
      <c r="A266" t="s">
        <v>605</v>
      </c>
      <c r="B266" s="8" t="s">
        <v>298</v>
      </c>
      <c r="C266" s="11">
        <f>VLOOKUP($A266,RAW!$U$2:$AC$460,4,FALSE)</f>
        <v>51731.5</v>
      </c>
      <c r="D266" s="11">
        <f>VLOOKUP($A266,RAW!$U$2:$AC$460,5,FALSE)</f>
        <v>40000</v>
      </c>
      <c r="E266" s="1">
        <f t="shared" si="20"/>
        <v>-11731.5</v>
      </c>
      <c r="F266" s="1">
        <f t="shared" si="21"/>
        <v>10008.125557974865</v>
      </c>
      <c r="G266" s="16">
        <f t="shared" si="22"/>
        <v>-21739.625557974865</v>
      </c>
      <c r="H266" s="16">
        <f t="shared" si="23"/>
        <v>21739.625557974865</v>
      </c>
      <c r="I266" s="3">
        <f t="shared" si="24"/>
        <v>-0.420239613349214</v>
      </c>
    </row>
    <row r="267" spans="1:10" x14ac:dyDescent="0.25">
      <c r="A267" t="s">
        <v>606</v>
      </c>
      <c r="B267" s="8" t="s">
        <v>299</v>
      </c>
      <c r="C267" s="11">
        <f>VLOOKUP($A267,RAW!$U$2:$AC$460,4,FALSE)</f>
        <v>1897000</v>
      </c>
      <c r="D267" s="11">
        <f>VLOOKUP($A267,RAW!$U$2:$AC$460,5,FALSE)</f>
        <v>1392000</v>
      </c>
      <c r="E267" s="1">
        <f t="shared" si="20"/>
        <v>-505000</v>
      </c>
      <c r="F267" s="1">
        <f t="shared" si="21"/>
        <v>366999.10467468214</v>
      </c>
      <c r="G267" s="16">
        <f t="shared" si="22"/>
        <v>-871999.10467468214</v>
      </c>
      <c r="H267" s="16">
        <f t="shared" si="23"/>
        <v>871999.10467468214</v>
      </c>
      <c r="I267" s="3">
        <f t="shared" si="24"/>
        <v>-0.45967269619118722</v>
      </c>
    </row>
    <row r="268" spans="1:10" x14ac:dyDescent="0.25">
      <c r="A268" t="s">
        <v>607</v>
      </c>
      <c r="B268" s="8" t="s">
        <v>299</v>
      </c>
      <c r="C268" s="11">
        <f>VLOOKUP($A268,RAW!$U$2:$AC$460,4,FALSE)</f>
        <v>40700</v>
      </c>
      <c r="D268" s="11">
        <f>VLOOKUP($A268,RAW!$U$2:$AC$460,5,FALSE)</f>
        <v>71600</v>
      </c>
      <c r="E268" s="1">
        <f t="shared" si="20"/>
        <v>30900</v>
      </c>
      <c r="F268" s="1">
        <f t="shared" si="21"/>
        <v>7873.9396733049889</v>
      </c>
      <c r="G268" s="16">
        <f t="shared" si="22"/>
        <v>23026.060326695013</v>
      </c>
      <c r="H268" s="16">
        <f t="shared" si="23"/>
        <v>23026.060326695013</v>
      </c>
      <c r="I268" s="3">
        <f t="shared" si="24"/>
        <v>0.56575086797776442</v>
      </c>
    </row>
    <row r="269" spans="1:10" x14ac:dyDescent="0.25">
      <c r="A269" t="s">
        <v>608</v>
      </c>
      <c r="B269" s="8" t="s">
        <v>298</v>
      </c>
      <c r="C269" s="11">
        <f>VLOOKUP($A269,RAW!$U$2:$AC$460,4,FALSE)</f>
        <v>23400</v>
      </c>
      <c r="D269" s="11">
        <f>VLOOKUP($A269,RAW!$U$2:$AC$460,5,FALSE)</f>
        <v>38700</v>
      </c>
      <c r="E269" s="1">
        <f t="shared" si="20"/>
        <v>15300</v>
      </c>
      <c r="F269" s="1">
        <f t="shared" si="21"/>
        <v>4527.031654922278</v>
      </c>
      <c r="G269" s="16">
        <f t="shared" si="22"/>
        <v>10772.968345077723</v>
      </c>
      <c r="H269" s="16">
        <f t="shared" si="23"/>
        <v>10772.968345077723</v>
      </c>
      <c r="I269" s="3">
        <f t="shared" si="24"/>
        <v>0.46038326261015911</v>
      </c>
    </row>
    <row r="270" spans="1:10" x14ac:dyDescent="0.25">
      <c r="A270" t="s">
        <v>609</v>
      </c>
      <c r="B270" s="8" t="s">
        <v>299</v>
      </c>
      <c r="C270" s="11">
        <f>VLOOKUP($A270,RAW!$U$2:$AC$460,4,FALSE)</f>
        <v>113500</v>
      </c>
      <c r="D270" s="11">
        <f>VLOOKUP($A270,RAW!$U$2:$AC$460,5,FALSE)</f>
        <v>139300</v>
      </c>
      <c r="E270" s="1">
        <f t="shared" si="20"/>
        <v>25800</v>
      </c>
      <c r="F270" s="1">
        <f t="shared" si="21"/>
        <v>21958.038155285409</v>
      </c>
      <c r="G270" s="16">
        <f t="shared" si="22"/>
        <v>3841.9618447145913</v>
      </c>
      <c r="H270" s="16">
        <f t="shared" si="23"/>
        <v>3841.9618447145913</v>
      </c>
      <c r="I270" s="3">
        <f t="shared" si="24"/>
        <v>3.3849884094401685E-2</v>
      </c>
    </row>
    <row r="271" spans="1:10" x14ac:dyDescent="0.25">
      <c r="A271" t="s">
        <v>354</v>
      </c>
      <c r="B271" s="8" t="s">
        <v>298</v>
      </c>
      <c r="C271" s="11">
        <v>0</v>
      </c>
      <c r="D271" s="11">
        <v>0</v>
      </c>
      <c r="E271" s="1">
        <f t="shared" si="20"/>
        <v>0</v>
      </c>
      <c r="F271" s="1">
        <f t="shared" si="21"/>
        <v>0</v>
      </c>
      <c r="G271" s="16">
        <f t="shared" si="22"/>
        <v>0</v>
      </c>
      <c r="H271" s="16">
        <f t="shared" si="23"/>
        <v>0</v>
      </c>
      <c r="I271" s="3" t="str">
        <f t="shared" si="24"/>
        <v/>
      </c>
    </row>
    <row r="272" spans="1:10" x14ac:dyDescent="0.25">
      <c r="A272" t="s">
        <v>610</v>
      </c>
      <c r="B272" s="8" t="s">
        <v>298</v>
      </c>
      <c r="C272" s="11">
        <v>0</v>
      </c>
      <c r="D272" s="11">
        <v>0</v>
      </c>
      <c r="E272" s="1">
        <f t="shared" si="20"/>
        <v>0</v>
      </c>
      <c r="F272" s="1">
        <f t="shared" si="21"/>
        <v>0</v>
      </c>
      <c r="G272" s="16">
        <f t="shared" si="22"/>
        <v>0</v>
      </c>
      <c r="H272" s="16">
        <f t="shared" si="23"/>
        <v>0</v>
      </c>
      <c r="I272" s="3" t="str">
        <f t="shared" si="24"/>
        <v/>
      </c>
    </row>
    <row r="273" spans="1:9" x14ac:dyDescent="0.25">
      <c r="A273" t="s">
        <v>611</v>
      </c>
      <c r="B273" s="8" t="s">
        <v>299</v>
      </c>
      <c r="C273" s="11">
        <f>VLOOKUP($A273,RAW!$U$2:$AC$460,4,FALSE)</f>
        <v>35700</v>
      </c>
      <c r="D273" s="11">
        <f>VLOOKUP($A273,RAW!$U$2:$AC$460,5,FALSE)</f>
        <v>41100</v>
      </c>
      <c r="E273" s="1">
        <f t="shared" si="20"/>
        <v>5400</v>
      </c>
      <c r="F273" s="1">
        <f t="shared" si="21"/>
        <v>6906.6252171250144</v>
      </c>
      <c r="G273" s="16">
        <f t="shared" si="22"/>
        <v>-1506.6252171250144</v>
      </c>
      <c r="H273" s="16">
        <f t="shared" si="23"/>
        <v>1506.6252171250144</v>
      </c>
      <c r="I273" s="3">
        <f t="shared" si="24"/>
        <v>-4.2202387034314129E-2</v>
      </c>
    </row>
    <row r="274" spans="1:9" x14ac:dyDescent="0.25">
      <c r="A274" t="s">
        <v>612</v>
      </c>
      <c r="B274" s="8" t="s">
        <v>298</v>
      </c>
      <c r="C274" s="11">
        <f>VLOOKUP($A274,RAW!$U$2:$AC$460,4,FALSE)</f>
        <v>214300</v>
      </c>
      <c r="D274" s="11">
        <f>VLOOKUP($A274,RAW!$U$2:$AC$460,5,FALSE)</f>
        <v>242200</v>
      </c>
      <c r="E274" s="1">
        <f t="shared" si="20"/>
        <v>27900</v>
      </c>
      <c r="F274" s="1">
        <f t="shared" si="21"/>
        <v>41459.097591873688</v>
      </c>
      <c r="G274" s="16">
        <f t="shared" si="22"/>
        <v>-13559.097591873688</v>
      </c>
      <c r="H274" s="16">
        <f t="shared" si="23"/>
        <v>13559.097591873688</v>
      </c>
      <c r="I274" s="3">
        <f t="shared" si="24"/>
        <v>-6.3271570657366716E-2</v>
      </c>
    </row>
    <row r="275" spans="1:9" x14ac:dyDescent="0.25">
      <c r="A275" t="s">
        <v>613</v>
      </c>
      <c r="B275" s="8" t="s">
        <v>298</v>
      </c>
      <c r="C275" s="11">
        <f>VLOOKUP($A275,RAW!$U$2:$AC$460,4,FALSE)</f>
        <v>1223000</v>
      </c>
      <c r="D275" s="11">
        <f>VLOOKUP($A275,RAW!$U$2:$AC$460,5,FALSE)</f>
        <v>1530500</v>
      </c>
      <c r="E275" s="1">
        <f t="shared" si="20"/>
        <v>307500</v>
      </c>
      <c r="F275" s="1">
        <f t="shared" si="21"/>
        <v>236605.11598162164</v>
      </c>
      <c r="G275" s="16">
        <f t="shared" si="22"/>
        <v>70894.884018378361</v>
      </c>
      <c r="H275" s="16">
        <f t="shared" si="23"/>
        <v>70894.884018378361</v>
      </c>
      <c r="I275" s="3">
        <f t="shared" si="24"/>
        <v>5.796801636825704E-2</v>
      </c>
    </row>
    <row r="276" spans="1:9" x14ac:dyDescent="0.25">
      <c r="A276" t="s">
        <v>614</v>
      </c>
      <c r="B276" s="8" t="s">
        <v>298</v>
      </c>
      <c r="C276" s="11">
        <f>VLOOKUP($A276,RAW!$U$2:$AC$460,4,FALSE)</f>
        <v>90300</v>
      </c>
      <c r="D276" s="11">
        <f>VLOOKUP($A276,RAW!$U$2:$AC$460,5,FALSE)</f>
        <v>125400</v>
      </c>
      <c r="E276" s="1">
        <f t="shared" si="20"/>
        <v>35100</v>
      </c>
      <c r="F276" s="1">
        <f t="shared" si="21"/>
        <v>17469.699078610331</v>
      </c>
      <c r="G276" s="16">
        <f t="shared" si="22"/>
        <v>17630.300921389669</v>
      </c>
      <c r="H276" s="16">
        <f t="shared" si="23"/>
        <v>17630.300921389669</v>
      </c>
      <c r="I276" s="3">
        <f t="shared" si="24"/>
        <v>0.19524142770088226</v>
      </c>
    </row>
    <row r="277" spans="1:9" x14ac:dyDescent="0.25">
      <c r="A277" t="s">
        <v>615</v>
      </c>
      <c r="B277" s="8" t="s">
        <v>298</v>
      </c>
      <c r="C277" s="11">
        <f>VLOOKUP($A277,RAW!$U$2:$AC$460,4,FALSE)</f>
        <v>83100</v>
      </c>
      <c r="D277" s="11">
        <f>VLOOKUP($A277,RAW!$U$2:$AC$460,5,FALSE)</f>
        <v>89500</v>
      </c>
      <c r="E277" s="1">
        <f t="shared" si="20"/>
        <v>6400</v>
      </c>
      <c r="F277" s="1">
        <f t="shared" si="21"/>
        <v>16076.766261711169</v>
      </c>
      <c r="G277" s="16">
        <f t="shared" si="22"/>
        <v>-9676.7662617111691</v>
      </c>
      <c r="H277" s="16">
        <f t="shared" si="23"/>
        <v>9676.7662617111691</v>
      </c>
      <c r="I277" s="3">
        <f t="shared" si="24"/>
        <v>-0.1164472474333474</v>
      </c>
    </row>
    <row r="278" spans="1:9" x14ac:dyDescent="0.25">
      <c r="A278" t="s">
        <v>616</v>
      </c>
      <c r="B278" s="8" t="s">
        <v>298</v>
      </c>
      <c r="C278" s="11">
        <f>VLOOKUP($A278,RAW!$U$2:$AC$460,4,FALSE)</f>
        <v>893800</v>
      </c>
      <c r="D278" s="11">
        <f>VLOOKUP($A278,RAW!$U$2:$AC$460,5,FALSE)</f>
        <v>1105400</v>
      </c>
      <c r="E278" s="1">
        <f t="shared" si="20"/>
        <v>211600</v>
      </c>
      <c r="F278" s="1">
        <f t="shared" si="21"/>
        <v>172917.13218673217</v>
      </c>
      <c r="G278" s="16">
        <f t="shared" si="22"/>
        <v>38682.867813267832</v>
      </c>
      <c r="H278" s="16">
        <f t="shared" si="23"/>
        <v>38682.867813267832</v>
      </c>
      <c r="I278" s="3">
        <f t="shared" si="24"/>
        <v>4.3279109211532593E-2</v>
      </c>
    </row>
    <row r="279" spans="1:9" x14ac:dyDescent="0.25">
      <c r="A279" t="s">
        <v>617</v>
      </c>
      <c r="B279" s="8" t="s">
        <v>298</v>
      </c>
      <c r="C279" s="11">
        <f>VLOOKUP($A279,RAW!$U$2:$AC$460,4,FALSE)</f>
        <v>111500</v>
      </c>
      <c r="D279" s="11">
        <f>VLOOKUP($A279,RAW!$U$2:$AC$460,5,FALSE)</f>
        <v>102400</v>
      </c>
      <c r="E279" s="1">
        <f t="shared" si="20"/>
        <v>-9100</v>
      </c>
      <c r="F279" s="1">
        <f t="shared" si="21"/>
        <v>21571.112372813423</v>
      </c>
      <c r="G279" s="16">
        <f t="shared" si="22"/>
        <v>-30671.112372813423</v>
      </c>
      <c r="H279" s="16">
        <f t="shared" si="23"/>
        <v>30671.112372813423</v>
      </c>
      <c r="I279" s="3">
        <f t="shared" si="24"/>
        <v>-0.27507724101177955</v>
      </c>
    </row>
    <row r="280" spans="1:9" x14ac:dyDescent="0.25">
      <c r="A280" t="s">
        <v>618</v>
      </c>
      <c r="B280" s="8" t="s">
        <v>298</v>
      </c>
      <c r="C280" s="11">
        <f>VLOOKUP($A280,RAW!$U$2:$AC$460,4,FALSE)</f>
        <v>271400</v>
      </c>
      <c r="D280" s="11">
        <f>VLOOKUP($A280,RAW!$U$2:$AC$460,5,FALSE)</f>
        <v>277900</v>
      </c>
      <c r="E280" s="1">
        <f t="shared" si="20"/>
        <v>6500</v>
      </c>
      <c r="F280" s="1">
        <f t="shared" si="21"/>
        <v>52505.828681448991</v>
      </c>
      <c r="G280" s="16">
        <f t="shared" si="22"/>
        <v>-46005.828681448991</v>
      </c>
      <c r="H280" s="16">
        <f t="shared" si="23"/>
        <v>46005.828681448991</v>
      </c>
      <c r="I280" s="3">
        <f t="shared" si="24"/>
        <v>-0.16951300177394618</v>
      </c>
    </row>
    <row r="281" spans="1:9" x14ac:dyDescent="0.25">
      <c r="A281" t="s">
        <v>619</v>
      </c>
      <c r="B281" s="8" t="s">
        <v>298</v>
      </c>
      <c r="C281" s="11">
        <f>VLOOKUP($A281,RAW!$U$2:$AC$460,4,FALSE)</f>
        <v>52300</v>
      </c>
      <c r="D281" s="11">
        <f>VLOOKUP($A281,RAW!$U$2:$AC$460,5,FALSE)</f>
        <v>106000</v>
      </c>
      <c r="E281" s="1">
        <f t="shared" si="20"/>
        <v>53700</v>
      </c>
      <c r="F281" s="1">
        <f t="shared" si="21"/>
        <v>10118.109211642528</v>
      </c>
      <c r="G281" s="16">
        <f t="shared" si="22"/>
        <v>43581.890788357472</v>
      </c>
      <c r="H281" s="16">
        <f t="shared" si="23"/>
        <v>43581.890788357472</v>
      </c>
      <c r="I281" s="3">
        <f t="shared" si="24"/>
        <v>0.83330575121142392</v>
      </c>
    </row>
    <row r="282" spans="1:9" x14ac:dyDescent="0.25">
      <c r="A282" t="s">
        <v>620</v>
      </c>
      <c r="B282" s="8" t="s">
        <v>298</v>
      </c>
      <c r="C282" s="11">
        <f>VLOOKUP($A282,RAW!$U$2:$AC$460,4,FALSE)</f>
        <v>523000</v>
      </c>
      <c r="D282" s="11">
        <f>VLOOKUP($A282,RAW!$U$2:$AC$460,5,FALSE)</f>
        <v>686000</v>
      </c>
      <c r="E282" s="1">
        <f t="shared" si="20"/>
        <v>163000</v>
      </c>
      <c r="F282" s="1">
        <f t="shared" si="21"/>
        <v>101181.09211642528</v>
      </c>
      <c r="G282" s="16">
        <f t="shared" si="22"/>
        <v>61818.90788357472</v>
      </c>
      <c r="H282" s="16">
        <f t="shared" si="23"/>
        <v>61818.90788357472</v>
      </c>
      <c r="I282" s="3">
        <f t="shared" si="24"/>
        <v>0.11820058868752337</v>
      </c>
    </row>
    <row r="283" spans="1:9" x14ac:dyDescent="0.25">
      <c r="A283" t="s">
        <v>621</v>
      </c>
      <c r="B283" s="8" t="s">
        <v>298</v>
      </c>
      <c r="C283" s="11">
        <f>VLOOKUP($A283,RAW!$U$2:$AC$460,4,FALSE)</f>
        <v>30100</v>
      </c>
      <c r="D283" s="11">
        <f>VLOOKUP($A283,RAW!$U$2:$AC$460,5,FALSE)</f>
        <v>39600</v>
      </c>
      <c r="E283" s="1">
        <f t="shared" si="20"/>
        <v>9500</v>
      </c>
      <c r="F283" s="1">
        <f t="shared" si="21"/>
        <v>5823.2330262034438</v>
      </c>
      <c r="G283" s="16">
        <f t="shared" si="22"/>
        <v>3676.7669737965562</v>
      </c>
      <c r="H283" s="16">
        <f t="shared" si="23"/>
        <v>3676.7669737965562</v>
      </c>
      <c r="I283" s="3">
        <f t="shared" si="24"/>
        <v>0.12215172670420453</v>
      </c>
    </row>
    <row r="284" spans="1:9" x14ac:dyDescent="0.25">
      <c r="A284" t="s">
        <v>622</v>
      </c>
      <c r="B284" s="8" t="s">
        <v>298</v>
      </c>
      <c r="C284" s="11">
        <f>VLOOKUP($A284,RAW!$U$2:$AC$460,4,FALSE)</f>
        <v>26800</v>
      </c>
      <c r="D284" s="11">
        <f>VLOOKUP($A284,RAW!$U$2:$AC$460,5,FALSE)</f>
        <v>66000</v>
      </c>
      <c r="E284" s="1">
        <f t="shared" si="20"/>
        <v>39200</v>
      </c>
      <c r="F284" s="1">
        <f t="shared" si="21"/>
        <v>5184.8054851246607</v>
      </c>
      <c r="G284" s="16">
        <f t="shared" si="22"/>
        <v>34015.194514875337</v>
      </c>
      <c r="H284" s="16">
        <f t="shared" si="23"/>
        <v>34015.194514875337</v>
      </c>
      <c r="I284" s="3">
        <f t="shared" si="24"/>
        <v>1.2692236759281843</v>
      </c>
    </row>
    <row r="285" spans="1:9" x14ac:dyDescent="0.25">
      <c r="A285" t="s">
        <v>623</v>
      </c>
      <c r="B285" s="8" t="s">
        <v>298</v>
      </c>
      <c r="C285" s="11">
        <f>VLOOKUP($A285,RAW!$U$2:$AC$460,4,FALSE)</f>
        <v>487800</v>
      </c>
      <c r="D285" s="11">
        <f>VLOOKUP($A285,RAW!$U$2:$AC$460,5,FALSE)</f>
        <v>567100</v>
      </c>
      <c r="E285" s="1">
        <f t="shared" si="20"/>
        <v>79300</v>
      </c>
      <c r="F285" s="1">
        <f t="shared" si="21"/>
        <v>94371.198344918259</v>
      </c>
      <c r="G285" s="16">
        <f t="shared" si="22"/>
        <v>-15071.198344918259</v>
      </c>
      <c r="H285" s="16">
        <f t="shared" si="23"/>
        <v>15071.198344918259</v>
      </c>
      <c r="I285" s="3">
        <f t="shared" si="24"/>
        <v>-3.0896265569738127E-2</v>
      </c>
    </row>
    <row r="286" spans="1:9" x14ac:dyDescent="0.25">
      <c r="A286" t="s">
        <v>624</v>
      </c>
      <c r="B286" s="8" t="s">
        <v>298</v>
      </c>
      <c r="C286" s="11">
        <f>VLOOKUP($A286,RAW!$U$2:$AC$460,4,FALSE)</f>
        <v>15600</v>
      </c>
      <c r="D286" s="11">
        <f>VLOOKUP($A286,RAW!$U$2:$AC$460,5,FALSE)</f>
        <v>20800</v>
      </c>
      <c r="E286" s="1">
        <f t="shared" si="20"/>
        <v>5200</v>
      </c>
      <c r="F286" s="1">
        <f t="shared" si="21"/>
        <v>3018.0211032815191</v>
      </c>
      <c r="G286" s="16">
        <f t="shared" si="22"/>
        <v>2181.9788967184809</v>
      </c>
      <c r="H286" s="16">
        <f t="shared" si="23"/>
        <v>2181.9788967184809</v>
      </c>
      <c r="I286" s="3">
        <f t="shared" si="24"/>
        <v>0.13987044209733851</v>
      </c>
    </row>
    <row r="287" spans="1:9" x14ac:dyDescent="0.25">
      <c r="A287" t="s">
        <v>625</v>
      </c>
      <c r="B287" s="8" t="s">
        <v>298</v>
      </c>
      <c r="C287" s="11">
        <f>VLOOKUP($A287,RAW!$U$2:$AC$460,4,FALSE)</f>
        <v>442400</v>
      </c>
      <c r="D287" s="11">
        <f>VLOOKUP($A287,RAW!$U$2:$AC$460,5,FALSE)</f>
        <v>560500</v>
      </c>
      <c r="E287" s="1">
        <f t="shared" si="20"/>
        <v>118100</v>
      </c>
      <c r="F287" s="1">
        <f t="shared" si="21"/>
        <v>85587.983082804101</v>
      </c>
      <c r="G287" s="16">
        <f t="shared" si="22"/>
        <v>32512.016917195899</v>
      </c>
      <c r="H287" s="16">
        <f t="shared" si="23"/>
        <v>32512.016917195899</v>
      </c>
      <c r="I287" s="3">
        <f t="shared" si="24"/>
        <v>7.3490092489140818E-2</v>
      </c>
    </row>
    <row r="288" spans="1:9" x14ac:dyDescent="0.25">
      <c r="A288" t="s">
        <v>626</v>
      </c>
      <c r="B288" s="8" t="s">
        <v>298</v>
      </c>
      <c r="C288" s="11">
        <f>VLOOKUP($A288,RAW!$U$2:$AC$460,4,FALSE)</f>
        <v>40400</v>
      </c>
      <c r="D288" s="11">
        <f>VLOOKUP($A288,RAW!$U$2:$AC$460,5,FALSE)</f>
        <v>30200</v>
      </c>
      <c r="E288" s="1">
        <f t="shared" si="20"/>
        <v>-10200</v>
      </c>
      <c r="F288" s="1">
        <f t="shared" si="21"/>
        <v>7815.9008059341904</v>
      </c>
      <c r="G288" s="16">
        <f t="shared" si="22"/>
        <v>-18015.90080593419</v>
      </c>
      <c r="H288" s="16">
        <f t="shared" si="23"/>
        <v>18015.90080593419</v>
      </c>
      <c r="I288" s="3">
        <f t="shared" si="24"/>
        <v>-0.44593813876074728</v>
      </c>
    </row>
    <row r="289" spans="1:9" x14ac:dyDescent="0.25">
      <c r="A289" t="s">
        <v>627</v>
      </c>
      <c r="B289" s="8" t="s">
        <v>298</v>
      </c>
      <c r="C289" s="11">
        <v>0</v>
      </c>
      <c r="D289" s="11">
        <v>0</v>
      </c>
      <c r="E289" s="1">
        <f t="shared" si="20"/>
        <v>0</v>
      </c>
      <c r="F289" s="1">
        <f t="shared" si="21"/>
        <v>0</v>
      </c>
      <c r="G289" s="16">
        <f t="shared" si="22"/>
        <v>0</v>
      </c>
      <c r="H289" s="16">
        <f t="shared" si="23"/>
        <v>0</v>
      </c>
      <c r="I289" s="3" t="str">
        <f t="shared" si="24"/>
        <v/>
      </c>
    </row>
    <row r="290" spans="1:9" x14ac:dyDescent="0.25">
      <c r="A290" t="s">
        <v>628</v>
      </c>
      <c r="B290" s="8" t="s">
        <v>298</v>
      </c>
      <c r="C290" s="11">
        <f>VLOOKUP($A290,RAW!$U$2:$AC$460,4,FALSE)</f>
        <v>77600</v>
      </c>
      <c r="D290" s="11">
        <f>VLOOKUP($A290,RAW!$U$2:$AC$460,5,FALSE)</f>
        <v>148800</v>
      </c>
      <c r="E290" s="1">
        <f t="shared" si="20"/>
        <v>71200</v>
      </c>
      <c r="F290" s="1">
        <f t="shared" si="21"/>
        <v>15012.720359913197</v>
      </c>
      <c r="G290" s="16">
        <f t="shared" si="22"/>
        <v>56187.279640086803</v>
      </c>
      <c r="H290" s="16">
        <f t="shared" si="23"/>
        <v>56187.279640086803</v>
      </c>
      <c r="I290" s="3">
        <f t="shared" si="24"/>
        <v>0.72406288195988144</v>
      </c>
    </row>
    <row r="291" spans="1:9" x14ac:dyDescent="0.25">
      <c r="A291" t="s">
        <v>629</v>
      </c>
      <c r="B291" s="8" t="s">
        <v>298</v>
      </c>
      <c r="C291" s="11">
        <f>VLOOKUP($A291,RAW!$U$2:$AC$460,4,FALSE)</f>
        <v>178500</v>
      </c>
      <c r="D291" s="11">
        <f>VLOOKUP($A291,RAW!$U$2:$AC$460,5,FALSE)</f>
        <v>184000</v>
      </c>
      <c r="E291" s="1">
        <f t="shared" si="20"/>
        <v>5500</v>
      </c>
      <c r="F291" s="1">
        <f t="shared" si="21"/>
        <v>34533.126085625074</v>
      </c>
      <c r="G291" s="16">
        <f t="shared" si="22"/>
        <v>-29033.126085625074</v>
      </c>
      <c r="H291" s="16">
        <f t="shared" si="23"/>
        <v>29033.126085625074</v>
      </c>
      <c r="I291" s="3">
        <f t="shared" si="24"/>
        <v>-0.16265056630602281</v>
      </c>
    </row>
    <row r="292" spans="1:9" x14ac:dyDescent="0.25">
      <c r="A292" t="s">
        <v>630</v>
      </c>
      <c r="B292" s="8" t="s">
        <v>298</v>
      </c>
      <c r="C292" s="11">
        <f>VLOOKUP($A292,RAW!$U$2:$AC$460,4,FALSE)</f>
        <v>90500</v>
      </c>
      <c r="D292" s="11">
        <f>VLOOKUP($A292,RAW!$U$2:$AC$460,5,FALSE)</f>
        <v>98200</v>
      </c>
      <c r="E292" s="1">
        <f t="shared" si="20"/>
        <v>7700</v>
      </c>
      <c r="F292" s="1">
        <f t="shared" si="21"/>
        <v>17508.39165685753</v>
      </c>
      <c r="G292" s="16">
        <f t="shared" si="22"/>
        <v>-9808.3916568575296</v>
      </c>
      <c r="H292" s="16">
        <f t="shared" si="23"/>
        <v>9808.3916568575296</v>
      </c>
      <c r="I292" s="3">
        <f t="shared" si="24"/>
        <v>-0.108380018307818</v>
      </c>
    </row>
    <row r="293" spans="1:9" x14ac:dyDescent="0.25">
      <c r="A293" t="s">
        <v>631</v>
      </c>
      <c r="B293" s="8" t="s">
        <v>298</v>
      </c>
      <c r="C293" s="11">
        <f>VLOOKUP($A293,RAW!$U$2:$AC$460,4,FALSE)</f>
        <v>15800</v>
      </c>
      <c r="D293" s="11">
        <f>VLOOKUP($A293,RAW!$U$2:$AC$460,5,FALSE)</f>
        <v>168600</v>
      </c>
      <c r="E293" s="1">
        <f t="shared" si="20"/>
        <v>152800</v>
      </c>
      <c r="F293" s="1">
        <f t="shared" si="21"/>
        <v>3056.7136815287181</v>
      </c>
      <c r="G293" s="16">
        <f t="shared" si="22"/>
        <v>149743.28631847128</v>
      </c>
      <c r="H293" s="16">
        <f t="shared" si="23"/>
        <v>149743.28631847128</v>
      </c>
      <c r="I293" s="3">
        <f t="shared" si="24"/>
        <v>9.4774231847133716</v>
      </c>
    </row>
    <row r="294" spans="1:9" x14ac:dyDescent="0.25">
      <c r="A294" t="s">
        <v>632</v>
      </c>
      <c r="B294" s="8" t="s">
        <v>298</v>
      </c>
      <c r="C294" s="11">
        <f>VLOOKUP($A294,RAW!$U$2:$AC$460,4,FALSE)</f>
        <v>23300</v>
      </c>
      <c r="D294" s="11">
        <f>VLOOKUP($A294,RAW!$U$2:$AC$460,5,FALSE)</f>
        <v>58000</v>
      </c>
      <c r="E294" s="1">
        <f t="shared" si="20"/>
        <v>34700</v>
      </c>
      <c r="F294" s="1">
        <f t="shared" si="21"/>
        <v>4507.6853657986785</v>
      </c>
      <c r="G294" s="16">
        <f t="shared" si="22"/>
        <v>30192.314634201321</v>
      </c>
      <c r="H294" s="16">
        <f t="shared" si="23"/>
        <v>30192.314634201321</v>
      </c>
      <c r="I294" s="3">
        <f t="shared" si="24"/>
        <v>1.2958074950300995</v>
      </c>
    </row>
    <row r="295" spans="1:9" x14ac:dyDescent="0.25">
      <c r="A295" t="s">
        <v>633</v>
      </c>
      <c r="B295" s="8" t="s">
        <v>298</v>
      </c>
      <c r="C295" s="11">
        <v>0</v>
      </c>
      <c r="D295" s="11">
        <v>0</v>
      </c>
      <c r="E295" s="1">
        <f t="shared" si="20"/>
        <v>0</v>
      </c>
      <c r="F295" s="1">
        <f t="shared" si="21"/>
        <v>0</v>
      </c>
      <c r="G295" s="16">
        <f t="shared" si="22"/>
        <v>0</v>
      </c>
      <c r="H295" s="16">
        <f t="shared" si="23"/>
        <v>0</v>
      </c>
      <c r="I295" s="3" t="str">
        <f t="shared" si="24"/>
        <v/>
      </c>
    </row>
    <row r="296" spans="1:9" x14ac:dyDescent="0.25">
      <c r="A296" t="s">
        <v>634</v>
      </c>
      <c r="B296" s="8" t="s">
        <v>298</v>
      </c>
      <c r="C296" s="11">
        <v>0</v>
      </c>
      <c r="D296" s="11">
        <v>0</v>
      </c>
      <c r="E296" s="1">
        <f t="shared" si="20"/>
        <v>0</v>
      </c>
      <c r="F296" s="1">
        <f t="shared" si="21"/>
        <v>0</v>
      </c>
      <c r="G296" s="16">
        <f t="shared" si="22"/>
        <v>0</v>
      </c>
      <c r="H296" s="16">
        <f t="shared" si="23"/>
        <v>0</v>
      </c>
      <c r="I296" s="3" t="str">
        <f t="shared" si="24"/>
        <v/>
      </c>
    </row>
    <row r="297" spans="1:9" x14ac:dyDescent="0.25">
      <c r="A297" t="s">
        <v>635</v>
      </c>
      <c r="B297" s="8" t="s">
        <v>298</v>
      </c>
      <c r="C297" s="11">
        <v>0</v>
      </c>
      <c r="D297" s="11">
        <v>0</v>
      </c>
      <c r="E297" s="1">
        <f t="shared" si="20"/>
        <v>0</v>
      </c>
      <c r="F297" s="1">
        <f t="shared" si="21"/>
        <v>0</v>
      </c>
      <c r="G297" s="16">
        <f t="shared" si="22"/>
        <v>0</v>
      </c>
      <c r="H297" s="16">
        <f t="shared" si="23"/>
        <v>0</v>
      </c>
      <c r="I297" s="3" t="str">
        <f t="shared" si="24"/>
        <v/>
      </c>
    </row>
    <row r="298" spans="1:9" x14ac:dyDescent="0.25">
      <c r="A298" t="s">
        <v>636</v>
      </c>
      <c r="B298" s="8" t="s">
        <v>298</v>
      </c>
      <c r="C298" s="11">
        <v>0</v>
      </c>
      <c r="D298" s="11">
        <v>0</v>
      </c>
      <c r="E298" s="1">
        <f t="shared" si="20"/>
        <v>0</v>
      </c>
      <c r="F298" s="1">
        <f t="shared" si="21"/>
        <v>0</v>
      </c>
      <c r="G298" s="16">
        <f t="shared" si="22"/>
        <v>0</v>
      </c>
      <c r="H298" s="16">
        <f t="shared" si="23"/>
        <v>0</v>
      </c>
      <c r="I298" s="3" t="str">
        <f t="shared" si="24"/>
        <v/>
      </c>
    </row>
    <row r="299" spans="1:9" x14ac:dyDescent="0.25">
      <c r="A299" t="s">
        <v>637</v>
      </c>
      <c r="B299" s="8" t="s">
        <v>298</v>
      </c>
      <c r="C299" s="11">
        <v>0</v>
      </c>
      <c r="D299" s="11">
        <v>0</v>
      </c>
      <c r="E299" s="1">
        <f t="shared" si="20"/>
        <v>0</v>
      </c>
      <c r="F299" s="1">
        <f t="shared" si="21"/>
        <v>0</v>
      </c>
      <c r="G299" s="16">
        <f t="shared" si="22"/>
        <v>0</v>
      </c>
      <c r="H299" s="16">
        <f t="shared" si="23"/>
        <v>0</v>
      </c>
      <c r="I299" s="3" t="str">
        <f t="shared" si="24"/>
        <v/>
      </c>
    </row>
    <row r="300" spans="1:9" x14ac:dyDescent="0.25">
      <c r="A300" t="s">
        <v>638</v>
      </c>
      <c r="B300" s="8" t="s">
        <v>298</v>
      </c>
      <c r="C300" s="11">
        <f>VLOOKUP($A300,RAW!$U$2:$AC$460,4,FALSE)</f>
        <v>26300</v>
      </c>
      <c r="D300" s="11">
        <f>VLOOKUP($A300,RAW!$U$2:$AC$460,5,FALSE)</f>
        <v>176700</v>
      </c>
      <c r="E300" s="1">
        <f t="shared" si="20"/>
        <v>150400</v>
      </c>
      <c r="F300" s="1">
        <f t="shared" si="21"/>
        <v>5088.0740395066632</v>
      </c>
      <c r="G300" s="16">
        <f t="shared" si="22"/>
        <v>145311.92596049333</v>
      </c>
      <c r="H300" s="16">
        <f t="shared" si="23"/>
        <v>145311.92596049333</v>
      </c>
      <c r="I300" s="3">
        <f t="shared" si="24"/>
        <v>5.5251682874712298</v>
      </c>
    </row>
    <row r="301" spans="1:9" x14ac:dyDescent="0.25">
      <c r="A301" t="s">
        <v>639</v>
      </c>
      <c r="B301" s="8" t="s">
        <v>298</v>
      </c>
      <c r="C301" s="11">
        <v>0</v>
      </c>
      <c r="D301" s="11">
        <v>0</v>
      </c>
      <c r="E301" s="1">
        <f t="shared" si="20"/>
        <v>0</v>
      </c>
      <c r="F301" s="1">
        <f t="shared" si="21"/>
        <v>0</v>
      </c>
      <c r="G301" s="16">
        <f t="shared" si="22"/>
        <v>0</v>
      </c>
      <c r="H301" s="16">
        <f t="shared" si="23"/>
        <v>0</v>
      </c>
      <c r="I301" s="3" t="str">
        <f t="shared" si="24"/>
        <v/>
      </c>
    </row>
    <row r="302" spans="1:9" x14ac:dyDescent="0.25">
      <c r="A302" t="s">
        <v>640</v>
      </c>
      <c r="B302" s="8" t="s">
        <v>298</v>
      </c>
      <c r="C302" s="11">
        <f>VLOOKUP($A302,RAW!$U$2:$AC$460,4,FALSE)</f>
        <v>74100</v>
      </c>
      <c r="D302" s="11">
        <f>VLOOKUP($A302,RAW!$U$2:$AC$460,5,FALSE)</f>
        <v>26600</v>
      </c>
      <c r="E302" s="1">
        <f t="shared" si="20"/>
        <v>-47500</v>
      </c>
      <c r="F302" s="1">
        <f t="shared" si="21"/>
        <v>14335.600240587215</v>
      </c>
      <c r="G302" s="16">
        <f t="shared" si="22"/>
        <v>-61835.600240587213</v>
      </c>
      <c r="H302" s="16">
        <f t="shared" si="23"/>
        <v>61835.600240587213</v>
      </c>
      <c r="I302" s="3">
        <f t="shared" si="24"/>
        <v>-0.83448853226163577</v>
      </c>
    </row>
    <row r="303" spans="1:9" x14ac:dyDescent="0.25">
      <c r="A303" t="s">
        <v>641</v>
      </c>
      <c r="B303" s="8" t="s">
        <v>298</v>
      </c>
      <c r="C303" s="11">
        <f>VLOOKUP($A303,RAW!$U$2:$AC$460,4,FALSE)</f>
        <v>10700</v>
      </c>
      <c r="D303" s="11">
        <f>VLOOKUP($A303,RAW!$U$2:$AC$460,5,FALSE)</f>
        <v>12500</v>
      </c>
      <c r="E303" s="1">
        <f t="shared" si="20"/>
        <v>1800</v>
      </c>
      <c r="F303" s="1">
        <f t="shared" si="21"/>
        <v>2070.0529362251445</v>
      </c>
      <c r="G303" s="16">
        <f t="shared" si="22"/>
        <v>-270.05293622514455</v>
      </c>
      <c r="H303" s="16">
        <f t="shared" si="23"/>
        <v>270.05293622514455</v>
      </c>
      <c r="I303" s="3">
        <f t="shared" si="24"/>
        <v>-2.5238592170574257E-2</v>
      </c>
    </row>
    <row r="304" spans="1:9" x14ac:dyDescent="0.25">
      <c r="A304" t="s">
        <v>642</v>
      </c>
      <c r="B304" s="8" t="s">
        <v>298</v>
      </c>
      <c r="C304" s="11">
        <f>VLOOKUP($A304,RAW!$U$2:$AC$460,4,FALSE)</f>
        <v>206900</v>
      </c>
      <c r="D304" s="11">
        <f>VLOOKUP($A304,RAW!$U$2:$AC$460,5,FALSE)</f>
        <v>107900</v>
      </c>
      <c r="E304" s="1">
        <f t="shared" si="20"/>
        <v>-99000</v>
      </c>
      <c r="F304" s="1">
        <f t="shared" si="21"/>
        <v>40027.472196727322</v>
      </c>
      <c r="G304" s="16">
        <f t="shared" si="22"/>
        <v>-139027.47219672732</v>
      </c>
      <c r="H304" s="16">
        <f t="shared" si="23"/>
        <v>139027.47219672732</v>
      </c>
      <c r="I304" s="3">
        <f t="shared" si="24"/>
        <v>-0.67195491636890925</v>
      </c>
    </row>
    <row r="305" spans="1:9" x14ac:dyDescent="0.25">
      <c r="A305" t="s">
        <v>643</v>
      </c>
      <c r="B305" s="8" t="s">
        <v>298</v>
      </c>
      <c r="C305" s="11">
        <v>0</v>
      </c>
      <c r="D305" s="11">
        <v>0</v>
      </c>
      <c r="E305" s="1">
        <f t="shared" si="20"/>
        <v>0</v>
      </c>
      <c r="F305" s="1">
        <f t="shared" si="21"/>
        <v>0</v>
      </c>
      <c r="G305" s="16">
        <f t="shared" si="22"/>
        <v>0</v>
      </c>
      <c r="H305" s="16">
        <f t="shared" si="23"/>
        <v>0</v>
      </c>
      <c r="I305" s="3" t="str">
        <f t="shared" si="24"/>
        <v/>
      </c>
    </row>
    <row r="306" spans="1:9" x14ac:dyDescent="0.25">
      <c r="A306" t="s">
        <v>355</v>
      </c>
      <c r="B306" s="8" t="s">
        <v>298</v>
      </c>
      <c r="C306" s="11">
        <v>0</v>
      </c>
      <c r="D306" s="11">
        <v>0</v>
      </c>
      <c r="E306" s="1">
        <f t="shared" si="20"/>
        <v>0</v>
      </c>
      <c r="F306" s="1">
        <f t="shared" si="21"/>
        <v>0</v>
      </c>
      <c r="G306" s="16">
        <f t="shared" si="22"/>
        <v>0</v>
      </c>
      <c r="H306" s="16">
        <f t="shared" si="23"/>
        <v>0</v>
      </c>
      <c r="I306" s="3" t="str">
        <f t="shared" si="24"/>
        <v/>
      </c>
    </row>
    <row r="307" spans="1:9" x14ac:dyDescent="0.25">
      <c r="A307" t="s">
        <v>644</v>
      </c>
      <c r="B307" s="8" t="s">
        <v>298</v>
      </c>
      <c r="C307" s="11">
        <v>0</v>
      </c>
      <c r="D307" s="11">
        <v>0</v>
      </c>
      <c r="E307" s="1">
        <f t="shared" si="20"/>
        <v>0</v>
      </c>
      <c r="F307" s="1">
        <f t="shared" si="21"/>
        <v>0</v>
      </c>
      <c r="G307" s="16">
        <f t="shared" si="22"/>
        <v>0</v>
      </c>
      <c r="H307" s="16">
        <f t="shared" si="23"/>
        <v>0</v>
      </c>
      <c r="I307" s="3" t="str">
        <f t="shared" si="24"/>
        <v/>
      </c>
    </row>
    <row r="308" spans="1:9" x14ac:dyDescent="0.25">
      <c r="A308" t="s">
        <v>645</v>
      </c>
      <c r="B308" s="8" t="s">
        <v>299</v>
      </c>
      <c r="C308" s="11">
        <f>VLOOKUP($A308,RAW!$U$2:$AC$460,4,FALSE)</f>
        <v>70900</v>
      </c>
      <c r="D308" s="11">
        <f>VLOOKUP($A308,RAW!$U$2:$AC$460,5,FALSE)</f>
        <v>47900</v>
      </c>
      <c r="E308" s="1">
        <f t="shared" si="20"/>
        <v>-23000</v>
      </c>
      <c r="F308" s="1">
        <f t="shared" si="21"/>
        <v>13716.518988632031</v>
      </c>
      <c r="G308" s="16">
        <f t="shared" si="22"/>
        <v>-36716.51898863203</v>
      </c>
      <c r="H308" s="16">
        <f t="shared" si="23"/>
        <v>36716.51898863203</v>
      </c>
      <c r="I308" s="3">
        <f t="shared" si="24"/>
        <v>-0.51786345541088896</v>
      </c>
    </row>
    <row r="309" spans="1:9" x14ac:dyDescent="0.25">
      <c r="A309" t="s">
        <v>646</v>
      </c>
      <c r="B309" s="8" t="s">
        <v>298</v>
      </c>
      <c r="C309" s="11">
        <f>VLOOKUP($A309,RAW!$U$2:$AC$460,4,FALSE)</f>
        <v>258600</v>
      </c>
      <c r="D309" s="11">
        <f>VLOOKUP($A309,RAW!$U$2:$AC$460,5,FALSE)</f>
        <v>270400</v>
      </c>
      <c r="E309" s="1">
        <f t="shared" si="20"/>
        <v>11800</v>
      </c>
      <c r="F309" s="1">
        <f t="shared" si="21"/>
        <v>50029.503673628256</v>
      </c>
      <c r="G309" s="16">
        <f t="shared" si="22"/>
        <v>-38229.503673628256</v>
      </c>
      <c r="H309" s="16">
        <f t="shared" si="23"/>
        <v>38229.503673628256</v>
      </c>
      <c r="I309" s="3">
        <f t="shared" si="24"/>
        <v>-0.14783257414396078</v>
      </c>
    </row>
    <row r="310" spans="1:9" x14ac:dyDescent="0.25">
      <c r="A310" t="s">
        <v>647</v>
      </c>
      <c r="B310" s="8" t="s">
        <v>298</v>
      </c>
      <c r="C310" s="11">
        <f>VLOOKUP($A310,RAW!$U$2:$AC$460,4,FALSE)</f>
        <v>59700</v>
      </c>
      <c r="D310" s="11">
        <f>VLOOKUP($A310,RAW!$U$2:$AC$460,5,FALSE)</f>
        <v>46659</v>
      </c>
      <c r="E310" s="1">
        <f t="shared" si="20"/>
        <v>-13041</v>
      </c>
      <c r="F310" s="1">
        <f t="shared" si="21"/>
        <v>11549.73460678889</v>
      </c>
      <c r="G310" s="16">
        <f t="shared" si="22"/>
        <v>-24590.73460678889</v>
      </c>
      <c r="H310" s="16">
        <f t="shared" si="23"/>
        <v>24590.73460678889</v>
      </c>
      <c r="I310" s="3">
        <f t="shared" si="24"/>
        <v>-0.4119051022912712</v>
      </c>
    </row>
    <row r="311" spans="1:9" x14ac:dyDescent="0.25">
      <c r="A311" t="s">
        <v>648</v>
      </c>
      <c r="B311" s="8" t="s">
        <v>298</v>
      </c>
      <c r="C311" s="11">
        <v>0</v>
      </c>
      <c r="D311" s="11">
        <v>0</v>
      </c>
      <c r="E311" s="1">
        <f t="shared" si="20"/>
        <v>0</v>
      </c>
      <c r="F311" s="1">
        <f t="shared" si="21"/>
        <v>0</v>
      </c>
      <c r="G311" s="16">
        <f t="shared" si="22"/>
        <v>0</v>
      </c>
      <c r="H311" s="16">
        <f t="shared" si="23"/>
        <v>0</v>
      </c>
      <c r="I311" s="3" t="str">
        <f t="shared" si="24"/>
        <v/>
      </c>
    </row>
    <row r="312" spans="1:9" x14ac:dyDescent="0.25">
      <c r="A312" t="s">
        <v>356</v>
      </c>
      <c r="B312" s="8" t="s">
        <v>298</v>
      </c>
      <c r="C312" s="11">
        <v>0</v>
      </c>
      <c r="D312" s="11">
        <v>0</v>
      </c>
      <c r="E312" s="1">
        <f t="shared" si="20"/>
        <v>0</v>
      </c>
      <c r="F312" s="1">
        <f t="shared" si="21"/>
        <v>0</v>
      </c>
      <c r="G312" s="16">
        <f t="shared" si="22"/>
        <v>0</v>
      </c>
      <c r="H312" s="16">
        <f t="shared" si="23"/>
        <v>0</v>
      </c>
      <c r="I312" s="3" t="str">
        <f t="shared" si="24"/>
        <v/>
      </c>
    </row>
    <row r="313" spans="1:9" x14ac:dyDescent="0.25">
      <c r="A313" t="s">
        <v>649</v>
      </c>
      <c r="B313" s="8" t="s">
        <v>299</v>
      </c>
      <c r="C313" s="11">
        <f>VLOOKUP($A313,RAW!$U$2:$AC$460,4,FALSE)</f>
        <v>114500</v>
      </c>
      <c r="D313" s="11">
        <f>VLOOKUP($A313,RAW!$U$2:$AC$460,5,FALSE)</f>
        <v>185100</v>
      </c>
      <c r="E313" s="1">
        <f t="shared" si="20"/>
        <v>70600</v>
      </c>
      <c r="F313" s="1">
        <f t="shared" si="21"/>
        <v>22151.501046521404</v>
      </c>
      <c r="G313" s="16">
        <f t="shared" si="22"/>
        <v>48448.4989534786</v>
      </c>
      <c r="H313" s="16">
        <f t="shared" si="23"/>
        <v>48448.4989534786</v>
      </c>
      <c r="I313" s="3">
        <f t="shared" si="24"/>
        <v>0.42313099522688735</v>
      </c>
    </row>
    <row r="314" spans="1:9" x14ac:dyDescent="0.25">
      <c r="A314" t="s">
        <v>650</v>
      </c>
      <c r="B314" s="8" t="s">
        <v>298</v>
      </c>
      <c r="C314" s="11">
        <v>0</v>
      </c>
      <c r="D314" s="11">
        <v>0</v>
      </c>
      <c r="E314" s="1">
        <f t="shared" si="20"/>
        <v>0</v>
      </c>
      <c r="F314" s="1">
        <f t="shared" si="21"/>
        <v>0</v>
      </c>
      <c r="G314" s="16">
        <f t="shared" si="22"/>
        <v>0</v>
      </c>
      <c r="H314" s="16">
        <f t="shared" si="23"/>
        <v>0</v>
      </c>
      <c r="I314" s="3" t="str">
        <f t="shared" si="24"/>
        <v/>
      </c>
    </row>
    <row r="315" spans="1:9" x14ac:dyDescent="0.25">
      <c r="A315" t="s">
        <v>651</v>
      </c>
      <c r="B315" s="8" t="s">
        <v>298</v>
      </c>
      <c r="C315" s="11">
        <f>VLOOKUP($A315,RAW!$U$2:$AC$460,4,FALSE)</f>
        <v>149200</v>
      </c>
      <c r="D315" s="11">
        <f>VLOOKUP($A315,RAW!$U$2:$AC$460,5,FALSE)</f>
        <v>118962.66666666667</v>
      </c>
      <c r="E315" s="1">
        <f t="shared" si="20"/>
        <v>-30237.333333333328</v>
      </c>
      <c r="F315" s="1">
        <f t="shared" si="21"/>
        <v>28864.663372410425</v>
      </c>
      <c r="G315" s="16">
        <f t="shared" si="22"/>
        <v>-59101.996705743753</v>
      </c>
      <c r="H315" s="16">
        <f t="shared" si="23"/>
        <v>59101.996705743753</v>
      </c>
      <c r="I315" s="3">
        <f t="shared" si="24"/>
        <v>-0.39612598328246484</v>
      </c>
    </row>
    <row r="316" spans="1:9" x14ac:dyDescent="0.25">
      <c r="A316" t="s">
        <v>652</v>
      </c>
      <c r="B316" s="8" t="s">
        <v>298</v>
      </c>
      <c r="C316" s="11">
        <v>0</v>
      </c>
      <c r="D316" s="11">
        <v>0</v>
      </c>
      <c r="E316" s="1">
        <f t="shared" si="20"/>
        <v>0</v>
      </c>
      <c r="F316" s="1">
        <f t="shared" si="21"/>
        <v>0</v>
      </c>
      <c r="G316" s="16">
        <f t="shared" si="22"/>
        <v>0</v>
      </c>
      <c r="H316" s="16">
        <f t="shared" si="23"/>
        <v>0</v>
      </c>
      <c r="I316" s="3" t="str">
        <f t="shared" si="24"/>
        <v/>
      </c>
    </row>
    <row r="317" spans="1:9" x14ac:dyDescent="0.25">
      <c r="A317" t="s">
        <v>653</v>
      </c>
      <c r="B317" s="8" t="s">
        <v>298</v>
      </c>
      <c r="C317" s="11">
        <v>0</v>
      </c>
      <c r="D317" s="11">
        <v>0</v>
      </c>
      <c r="E317" s="1">
        <f t="shared" si="20"/>
        <v>0</v>
      </c>
      <c r="F317" s="1">
        <f t="shared" si="21"/>
        <v>0</v>
      </c>
      <c r="G317" s="16">
        <f t="shared" si="22"/>
        <v>0</v>
      </c>
      <c r="H317" s="16">
        <f t="shared" si="23"/>
        <v>0</v>
      </c>
      <c r="I317" s="3" t="str">
        <f t="shared" si="24"/>
        <v/>
      </c>
    </row>
    <row r="318" spans="1:9" x14ac:dyDescent="0.25">
      <c r="A318" t="s">
        <v>654</v>
      </c>
      <c r="B318" s="8" t="s">
        <v>298</v>
      </c>
      <c r="C318" s="11">
        <f>VLOOKUP($A318,RAW!$U$2:$AC$460,4,FALSE)</f>
        <v>153600</v>
      </c>
      <c r="D318" s="11">
        <f>VLOOKUP($A318,RAW!$U$2:$AC$460,5,FALSE)</f>
        <v>117400</v>
      </c>
      <c r="E318" s="1">
        <f t="shared" si="20"/>
        <v>-36200</v>
      </c>
      <c r="F318" s="1">
        <f t="shared" si="21"/>
        <v>29715.900093848802</v>
      </c>
      <c r="G318" s="16">
        <f t="shared" si="22"/>
        <v>-65915.900093848802</v>
      </c>
      <c r="H318" s="16">
        <f t="shared" si="23"/>
        <v>65915.900093848802</v>
      </c>
      <c r="I318" s="3">
        <f t="shared" si="24"/>
        <v>-0.42913997456932812</v>
      </c>
    </row>
    <row r="319" spans="1:9" x14ac:dyDescent="0.25">
      <c r="A319" t="s">
        <v>655</v>
      </c>
      <c r="B319" s="8" t="s">
        <v>298</v>
      </c>
      <c r="C319" s="11">
        <f>VLOOKUP($A319,RAW!$U$2:$AC$460,4,FALSE)</f>
        <v>116300</v>
      </c>
      <c r="D319" s="11">
        <f>VLOOKUP($A319,RAW!$U$2:$AC$460,5,FALSE)</f>
        <v>224200</v>
      </c>
      <c r="E319" s="1">
        <f t="shared" si="20"/>
        <v>107900</v>
      </c>
      <c r="F319" s="1">
        <f t="shared" si="21"/>
        <v>22499.734250746194</v>
      </c>
      <c r="G319" s="16">
        <f t="shared" si="22"/>
        <v>85400.265749253798</v>
      </c>
      <c r="H319" s="16">
        <f t="shared" si="23"/>
        <v>85400.265749253798</v>
      </c>
      <c r="I319" s="3">
        <f t="shared" si="24"/>
        <v>0.73431010962385035</v>
      </c>
    </row>
    <row r="320" spans="1:9" x14ac:dyDescent="0.25">
      <c r="A320" t="s">
        <v>656</v>
      </c>
      <c r="B320" s="8" t="s">
        <v>298</v>
      </c>
      <c r="C320" s="11">
        <v>0</v>
      </c>
      <c r="D320" s="11">
        <v>0</v>
      </c>
      <c r="E320" s="1">
        <f t="shared" si="20"/>
        <v>0</v>
      </c>
      <c r="F320" s="1">
        <f t="shared" si="21"/>
        <v>0</v>
      </c>
      <c r="G320" s="16">
        <f t="shared" si="22"/>
        <v>0</v>
      </c>
      <c r="H320" s="16">
        <f t="shared" si="23"/>
        <v>0</v>
      </c>
      <c r="I320" s="3" t="str">
        <f t="shared" si="24"/>
        <v/>
      </c>
    </row>
    <row r="321" spans="1:9" x14ac:dyDescent="0.25">
      <c r="A321" t="s">
        <v>357</v>
      </c>
      <c r="B321" s="8" t="s">
        <v>298</v>
      </c>
      <c r="C321" s="11">
        <v>0</v>
      </c>
      <c r="D321" s="11">
        <v>0</v>
      </c>
      <c r="E321" s="1">
        <f t="shared" si="20"/>
        <v>0</v>
      </c>
      <c r="F321" s="1">
        <f t="shared" si="21"/>
        <v>0</v>
      </c>
      <c r="G321" s="16">
        <f t="shared" si="22"/>
        <v>0</v>
      </c>
      <c r="H321" s="16">
        <f t="shared" si="23"/>
        <v>0</v>
      </c>
      <c r="I321" s="3" t="str">
        <f t="shared" si="24"/>
        <v/>
      </c>
    </row>
    <row r="322" spans="1:9" x14ac:dyDescent="0.25">
      <c r="A322" t="s">
        <v>657</v>
      </c>
      <c r="B322" s="8" t="s">
        <v>298</v>
      </c>
      <c r="C322" s="11">
        <f>VLOOKUP($A322,RAW!$U$2:$AC$460,4,FALSE)</f>
        <v>909400</v>
      </c>
      <c r="D322" s="11">
        <f>VLOOKUP($A322,RAW!$U$2:$AC$460,5,FALSE)</f>
        <v>1071300</v>
      </c>
      <c r="E322" s="1">
        <f t="shared" si="20"/>
        <v>161900</v>
      </c>
      <c r="F322" s="1">
        <f t="shared" si="21"/>
        <v>175935.15329001367</v>
      </c>
      <c r="G322" s="16">
        <f t="shared" si="22"/>
        <v>-14035.153290013666</v>
      </c>
      <c r="H322" s="16">
        <f t="shared" si="23"/>
        <v>14035.153290013666</v>
      </c>
      <c r="I322" s="3">
        <f t="shared" si="24"/>
        <v>-1.5433421255788065E-2</v>
      </c>
    </row>
    <row r="323" spans="1:9" x14ac:dyDescent="0.25">
      <c r="A323" t="s">
        <v>658</v>
      </c>
      <c r="B323" s="8" t="s">
        <v>298</v>
      </c>
      <c r="C323" s="11">
        <v>0</v>
      </c>
      <c r="D323" s="11">
        <v>0</v>
      </c>
      <c r="E323" s="1">
        <f t="shared" ref="E323:E386" si="25">D323-C323</f>
        <v>0</v>
      </c>
      <c r="F323" s="1">
        <f t="shared" ref="F323:F386" si="26">IF(C323=0,0,+C323*E$463)</f>
        <v>0</v>
      </c>
      <c r="G323" s="16">
        <f t="shared" ref="G323:G386" si="27">IF(C323=0,0,+E323-F323)</f>
        <v>0</v>
      </c>
      <c r="H323" s="16">
        <f t="shared" ref="H323:H386" si="28">ABS(G323)</f>
        <v>0</v>
      </c>
      <c r="I323" s="3" t="str">
        <f t="shared" ref="I323:I386" si="29">IFERROR(+G323/C323,"")</f>
        <v/>
      </c>
    </row>
    <row r="324" spans="1:9" x14ac:dyDescent="0.25">
      <c r="A324" t="s">
        <v>659</v>
      </c>
      <c r="B324" s="8" t="s">
        <v>298</v>
      </c>
      <c r="C324" s="11">
        <f>VLOOKUP($A324,RAW!$U$2:$AC$460,4,FALSE)</f>
        <v>701800</v>
      </c>
      <c r="D324" s="11">
        <f>VLOOKUP($A324,RAW!$U$2:$AC$460,5,FALSE)</f>
        <v>228100</v>
      </c>
      <c r="E324" s="1">
        <f t="shared" si="25"/>
        <v>-473700</v>
      </c>
      <c r="F324" s="1">
        <f t="shared" si="26"/>
        <v>135772.25706942115</v>
      </c>
      <c r="G324" s="16">
        <f t="shared" si="27"/>
        <v>-609472.25706942112</v>
      </c>
      <c r="H324" s="16">
        <f t="shared" si="28"/>
        <v>609472.25706942112</v>
      </c>
      <c r="I324" s="3">
        <f t="shared" si="29"/>
        <v>-0.86844151762527944</v>
      </c>
    </row>
    <row r="325" spans="1:9" x14ac:dyDescent="0.25">
      <c r="A325" t="s">
        <v>660</v>
      </c>
      <c r="B325" s="8" t="s">
        <v>298</v>
      </c>
      <c r="C325" s="11">
        <v>0</v>
      </c>
      <c r="D325" s="11">
        <v>0</v>
      </c>
      <c r="E325" s="1">
        <f t="shared" si="25"/>
        <v>0</v>
      </c>
      <c r="F325" s="1">
        <f t="shared" si="26"/>
        <v>0</v>
      </c>
      <c r="G325" s="16">
        <f t="shared" si="27"/>
        <v>0</v>
      </c>
      <c r="H325" s="16">
        <f t="shared" si="28"/>
        <v>0</v>
      </c>
      <c r="I325" s="3" t="str">
        <f t="shared" si="29"/>
        <v/>
      </c>
    </row>
    <row r="326" spans="1:9" x14ac:dyDescent="0.25">
      <c r="A326" t="s">
        <v>661</v>
      </c>
      <c r="B326" s="8" t="s">
        <v>298</v>
      </c>
      <c r="C326" s="11">
        <v>0</v>
      </c>
      <c r="D326" s="11">
        <v>0</v>
      </c>
      <c r="E326" s="1">
        <f t="shared" si="25"/>
        <v>0</v>
      </c>
      <c r="F326" s="1">
        <f t="shared" si="26"/>
        <v>0</v>
      </c>
      <c r="G326" s="16">
        <f t="shared" si="27"/>
        <v>0</v>
      </c>
      <c r="H326" s="16">
        <f t="shared" si="28"/>
        <v>0</v>
      </c>
      <c r="I326" s="3" t="str">
        <f t="shared" si="29"/>
        <v/>
      </c>
    </row>
    <row r="327" spans="1:9" x14ac:dyDescent="0.25">
      <c r="A327" t="s">
        <v>358</v>
      </c>
      <c r="B327" s="8" t="s">
        <v>298</v>
      </c>
      <c r="C327" s="11">
        <v>0</v>
      </c>
      <c r="D327" s="11">
        <v>0</v>
      </c>
      <c r="E327" s="1">
        <f t="shared" si="25"/>
        <v>0</v>
      </c>
      <c r="F327" s="1">
        <f t="shared" si="26"/>
        <v>0</v>
      </c>
      <c r="G327" s="16">
        <f t="shared" si="27"/>
        <v>0</v>
      </c>
      <c r="H327" s="16">
        <f t="shared" si="28"/>
        <v>0</v>
      </c>
      <c r="I327" s="3" t="str">
        <f t="shared" si="29"/>
        <v/>
      </c>
    </row>
    <row r="328" spans="1:9" x14ac:dyDescent="0.25">
      <c r="A328" t="s">
        <v>662</v>
      </c>
      <c r="B328" s="8" t="s">
        <v>298</v>
      </c>
      <c r="C328" s="11">
        <v>0</v>
      </c>
      <c r="D328" s="11">
        <v>0</v>
      </c>
      <c r="E328" s="1">
        <f t="shared" si="25"/>
        <v>0</v>
      </c>
      <c r="F328" s="1">
        <f t="shared" si="26"/>
        <v>0</v>
      </c>
      <c r="G328" s="16">
        <f t="shared" si="27"/>
        <v>0</v>
      </c>
      <c r="H328" s="16">
        <f t="shared" si="28"/>
        <v>0</v>
      </c>
      <c r="I328" s="3" t="str">
        <f t="shared" si="29"/>
        <v/>
      </c>
    </row>
    <row r="329" spans="1:9" x14ac:dyDescent="0.25">
      <c r="A329" t="s">
        <v>663</v>
      </c>
      <c r="B329" s="8" t="s">
        <v>298</v>
      </c>
      <c r="C329" s="11">
        <f>VLOOKUP($A329,RAW!$U$2:$AC$460,4,FALSE)</f>
        <v>128000</v>
      </c>
      <c r="D329" s="11">
        <f>VLOOKUP($A329,RAW!$U$2:$AC$460,5,FALSE)</f>
        <v>166000</v>
      </c>
      <c r="E329" s="1">
        <f t="shared" si="25"/>
        <v>38000</v>
      </c>
      <c r="F329" s="1">
        <f t="shared" si="26"/>
        <v>24763.250078207337</v>
      </c>
      <c r="G329" s="16">
        <f t="shared" si="27"/>
        <v>13236.749921792663</v>
      </c>
      <c r="H329" s="16">
        <f t="shared" si="28"/>
        <v>13236.749921792663</v>
      </c>
      <c r="I329" s="3">
        <f t="shared" si="29"/>
        <v>0.10341210876400518</v>
      </c>
    </row>
    <row r="330" spans="1:9" x14ac:dyDescent="0.25">
      <c r="A330" t="s">
        <v>664</v>
      </c>
      <c r="B330" s="8" t="s">
        <v>299</v>
      </c>
      <c r="C330" s="11">
        <f>VLOOKUP($A330,RAW!$U$2:$AC$460,4,FALSE)</f>
        <v>136600</v>
      </c>
      <c r="D330" s="11">
        <f>VLOOKUP($A330,RAW!$U$2:$AC$460,5,FALSE)</f>
        <v>92500</v>
      </c>
      <c r="E330" s="1">
        <f t="shared" si="25"/>
        <v>-44100</v>
      </c>
      <c r="F330" s="1">
        <f t="shared" si="26"/>
        <v>26427.030942836889</v>
      </c>
      <c r="G330" s="16">
        <f t="shared" si="27"/>
        <v>-70527.030942836893</v>
      </c>
      <c r="H330" s="16">
        <f t="shared" si="28"/>
        <v>70527.030942836893</v>
      </c>
      <c r="I330" s="3">
        <f t="shared" si="29"/>
        <v>-0.51630330119207091</v>
      </c>
    </row>
    <row r="331" spans="1:9" x14ac:dyDescent="0.25">
      <c r="A331" t="s">
        <v>665</v>
      </c>
      <c r="B331" s="8" t="s">
        <v>298</v>
      </c>
      <c r="C331" s="11">
        <v>0</v>
      </c>
      <c r="D331" s="11">
        <v>0</v>
      </c>
      <c r="E331" s="1">
        <f t="shared" si="25"/>
        <v>0</v>
      </c>
      <c r="F331" s="1">
        <f t="shared" si="26"/>
        <v>0</v>
      </c>
      <c r="G331" s="16">
        <f t="shared" si="27"/>
        <v>0</v>
      </c>
      <c r="H331" s="16">
        <f t="shared" si="28"/>
        <v>0</v>
      </c>
      <c r="I331" s="3" t="str">
        <f t="shared" si="29"/>
        <v/>
      </c>
    </row>
    <row r="332" spans="1:9" x14ac:dyDescent="0.25">
      <c r="A332" t="s">
        <v>666</v>
      </c>
      <c r="B332" s="8" t="s">
        <v>298</v>
      </c>
      <c r="C332" s="11">
        <v>0</v>
      </c>
      <c r="D332" s="11">
        <v>0</v>
      </c>
      <c r="E332" s="1">
        <f t="shared" si="25"/>
        <v>0</v>
      </c>
      <c r="F332" s="1">
        <f t="shared" si="26"/>
        <v>0</v>
      </c>
      <c r="G332" s="16">
        <f t="shared" si="27"/>
        <v>0</v>
      </c>
      <c r="H332" s="16">
        <f t="shared" si="28"/>
        <v>0</v>
      </c>
      <c r="I332" s="3" t="str">
        <f t="shared" si="29"/>
        <v/>
      </c>
    </row>
    <row r="333" spans="1:9" x14ac:dyDescent="0.25">
      <c r="A333" t="s">
        <v>667</v>
      </c>
      <c r="B333" s="8" t="s">
        <v>299</v>
      </c>
      <c r="C333" s="11">
        <f>VLOOKUP($A333,RAW!$U$2:$AC$460,4,FALSE)</f>
        <v>84900</v>
      </c>
      <c r="D333" s="11">
        <f>VLOOKUP($A333,RAW!$U$2:$AC$460,5,FALSE)</f>
        <v>55200</v>
      </c>
      <c r="E333" s="1">
        <f t="shared" si="25"/>
        <v>-29700</v>
      </c>
      <c r="F333" s="1">
        <f t="shared" si="26"/>
        <v>16424.999465935958</v>
      </c>
      <c r="G333" s="16">
        <f t="shared" si="27"/>
        <v>-46124.999465935958</v>
      </c>
      <c r="H333" s="16">
        <f t="shared" si="28"/>
        <v>46124.999465935958</v>
      </c>
      <c r="I333" s="3">
        <f t="shared" si="29"/>
        <v>-0.54328621279076517</v>
      </c>
    </row>
    <row r="334" spans="1:9" x14ac:dyDescent="0.25">
      <c r="A334" t="s">
        <v>668</v>
      </c>
      <c r="B334" s="8" t="s">
        <v>298</v>
      </c>
      <c r="C334" s="11">
        <f>VLOOKUP($A334,RAW!$U$2:$AC$460,4,FALSE)</f>
        <v>93600</v>
      </c>
      <c r="D334" s="11">
        <f>VLOOKUP($A334,RAW!$U$2:$AC$460,5,FALSE)</f>
        <v>147300</v>
      </c>
      <c r="E334" s="1">
        <f t="shared" si="25"/>
        <v>53700</v>
      </c>
      <c r="F334" s="1">
        <f t="shared" si="26"/>
        <v>18108.126619689112</v>
      </c>
      <c r="G334" s="16">
        <f t="shared" si="27"/>
        <v>35591.873380310892</v>
      </c>
      <c r="H334" s="16">
        <f t="shared" si="28"/>
        <v>35591.873380310892</v>
      </c>
      <c r="I334" s="3">
        <f t="shared" si="29"/>
        <v>0.38025505748195398</v>
      </c>
    </row>
    <row r="335" spans="1:9" x14ac:dyDescent="0.25">
      <c r="A335" t="s">
        <v>669</v>
      </c>
      <c r="B335" s="8" t="s">
        <v>298</v>
      </c>
      <c r="C335" s="11">
        <v>0</v>
      </c>
      <c r="D335" s="11">
        <v>0</v>
      </c>
      <c r="E335" s="1">
        <f t="shared" si="25"/>
        <v>0</v>
      </c>
      <c r="F335" s="1">
        <f t="shared" si="26"/>
        <v>0</v>
      </c>
      <c r="G335" s="16">
        <f t="shared" si="27"/>
        <v>0</v>
      </c>
      <c r="H335" s="16">
        <f t="shared" si="28"/>
        <v>0</v>
      </c>
      <c r="I335" s="3" t="str">
        <f t="shared" si="29"/>
        <v/>
      </c>
    </row>
    <row r="336" spans="1:9" x14ac:dyDescent="0.25">
      <c r="A336" t="s">
        <v>670</v>
      </c>
      <c r="B336" s="8" t="s">
        <v>298</v>
      </c>
      <c r="C336" s="11">
        <v>0</v>
      </c>
      <c r="D336" s="11">
        <v>0</v>
      </c>
      <c r="E336" s="1">
        <f t="shared" si="25"/>
        <v>0</v>
      </c>
      <c r="F336" s="1">
        <f t="shared" si="26"/>
        <v>0</v>
      </c>
      <c r="G336" s="16">
        <f t="shared" si="27"/>
        <v>0</v>
      </c>
      <c r="H336" s="16">
        <f t="shared" si="28"/>
        <v>0</v>
      </c>
      <c r="I336" s="3" t="str">
        <f t="shared" si="29"/>
        <v/>
      </c>
    </row>
    <row r="337" spans="1:9" x14ac:dyDescent="0.25">
      <c r="A337" t="s">
        <v>671</v>
      </c>
      <c r="B337" s="8" t="s">
        <v>299</v>
      </c>
      <c r="C337" s="11">
        <f>VLOOKUP($A337,RAW!$U$2:$AC$460,4,FALSE)</f>
        <v>8500</v>
      </c>
      <c r="D337" s="11">
        <f>VLOOKUP($A337,RAW!$U$2:$AC$460,5,FALSE)</f>
        <v>44000</v>
      </c>
      <c r="E337" s="1">
        <f t="shared" si="25"/>
        <v>35500</v>
      </c>
      <c r="F337" s="1">
        <f t="shared" si="26"/>
        <v>1644.4345755059558</v>
      </c>
      <c r="G337" s="16">
        <f t="shared" si="27"/>
        <v>33855.565424494045</v>
      </c>
      <c r="H337" s="16">
        <f t="shared" si="28"/>
        <v>33855.565424494045</v>
      </c>
      <c r="I337" s="3">
        <f t="shared" si="29"/>
        <v>3.9830076969992994</v>
      </c>
    </row>
    <row r="338" spans="1:9" x14ac:dyDescent="0.25">
      <c r="A338" t="s">
        <v>672</v>
      </c>
      <c r="B338" s="8" t="s">
        <v>298</v>
      </c>
      <c r="C338" s="11">
        <v>0</v>
      </c>
      <c r="D338" s="11">
        <v>0</v>
      </c>
      <c r="E338" s="1">
        <f t="shared" si="25"/>
        <v>0</v>
      </c>
      <c r="F338" s="1">
        <f t="shared" si="26"/>
        <v>0</v>
      </c>
      <c r="G338" s="16">
        <f t="shared" si="27"/>
        <v>0</v>
      </c>
      <c r="H338" s="16">
        <f t="shared" si="28"/>
        <v>0</v>
      </c>
      <c r="I338" s="3" t="str">
        <f t="shared" si="29"/>
        <v/>
      </c>
    </row>
    <row r="339" spans="1:9" x14ac:dyDescent="0.25">
      <c r="A339" t="s">
        <v>673</v>
      </c>
      <c r="B339" s="8" t="s">
        <v>298</v>
      </c>
      <c r="C339" s="11">
        <v>0</v>
      </c>
      <c r="D339" s="11">
        <v>0</v>
      </c>
      <c r="E339" s="1">
        <f t="shared" si="25"/>
        <v>0</v>
      </c>
      <c r="F339" s="1">
        <f t="shared" si="26"/>
        <v>0</v>
      </c>
      <c r="G339" s="16">
        <f t="shared" si="27"/>
        <v>0</v>
      </c>
      <c r="H339" s="16">
        <f t="shared" si="28"/>
        <v>0</v>
      </c>
      <c r="I339" s="3" t="str">
        <f t="shared" si="29"/>
        <v/>
      </c>
    </row>
    <row r="340" spans="1:9" x14ac:dyDescent="0.25">
      <c r="A340" t="s">
        <v>674</v>
      </c>
      <c r="B340" s="8" t="s">
        <v>298</v>
      </c>
      <c r="C340" s="11">
        <v>0</v>
      </c>
      <c r="D340" s="11">
        <v>0</v>
      </c>
      <c r="E340" s="1">
        <f t="shared" si="25"/>
        <v>0</v>
      </c>
      <c r="F340" s="1">
        <f t="shared" si="26"/>
        <v>0</v>
      </c>
      <c r="G340" s="16">
        <f t="shared" si="27"/>
        <v>0</v>
      </c>
      <c r="H340" s="16">
        <f t="shared" si="28"/>
        <v>0</v>
      </c>
      <c r="I340" s="3" t="str">
        <f t="shared" si="29"/>
        <v/>
      </c>
    </row>
    <row r="341" spans="1:9" x14ac:dyDescent="0.25">
      <c r="A341" t="s">
        <v>675</v>
      </c>
      <c r="B341" s="8" t="s">
        <v>298</v>
      </c>
      <c r="C341" s="11">
        <v>0</v>
      </c>
      <c r="D341" s="11">
        <v>0</v>
      </c>
      <c r="E341" s="1">
        <f t="shared" si="25"/>
        <v>0</v>
      </c>
      <c r="F341" s="1">
        <f t="shared" si="26"/>
        <v>0</v>
      </c>
      <c r="G341" s="16">
        <f t="shared" si="27"/>
        <v>0</v>
      </c>
      <c r="H341" s="16">
        <f t="shared" si="28"/>
        <v>0</v>
      </c>
      <c r="I341" s="3" t="str">
        <f t="shared" si="29"/>
        <v/>
      </c>
    </row>
    <row r="342" spans="1:9" x14ac:dyDescent="0.25">
      <c r="A342" t="s">
        <v>676</v>
      </c>
      <c r="B342" s="8" t="s">
        <v>298</v>
      </c>
      <c r="C342" s="11">
        <f>VLOOKUP($A342,RAW!$U$2:$AC$460,4,FALSE)</f>
        <v>7900</v>
      </c>
      <c r="D342" s="11">
        <f>VLOOKUP($A342,RAW!$U$2:$AC$460,5,FALSE)</f>
        <v>36600</v>
      </c>
      <c r="E342" s="1">
        <f t="shared" si="25"/>
        <v>28700</v>
      </c>
      <c r="F342" s="1">
        <f t="shared" si="26"/>
        <v>1528.356840764359</v>
      </c>
      <c r="G342" s="16">
        <f t="shared" si="27"/>
        <v>27171.643159235642</v>
      </c>
      <c r="H342" s="16">
        <f t="shared" si="28"/>
        <v>27171.643159235642</v>
      </c>
      <c r="I342" s="3">
        <f t="shared" si="29"/>
        <v>3.4394485011690685</v>
      </c>
    </row>
    <row r="343" spans="1:9" x14ac:dyDescent="0.25">
      <c r="A343" t="s">
        <v>677</v>
      </c>
      <c r="B343" s="8" t="s">
        <v>298</v>
      </c>
      <c r="C343" s="11">
        <f>VLOOKUP($A343,RAW!$U$2:$AC$460,4,FALSE)</f>
        <v>1351600</v>
      </c>
      <c r="D343" s="11">
        <f>VLOOKUP($A343,RAW!$U$2:$AC$460,5,FALSE)</f>
        <v>1004725</v>
      </c>
      <c r="E343" s="1">
        <f t="shared" si="25"/>
        <v>-346875</v>
      </c>
      <c r="F343" s="1">
        <f t="shared" si="26"/>
        <v>261484.44379457057</v>
      </c>
      <c r="G343" s="16">
        <f t="shared" si="27"/>
        <v>-608359.44379457063</v>
      </c>
      <c r="H343" s="16">
        <f t="shared" si="28"/>
        <v>608359.44379457063</v>
      </c>
      <c r="I343" s="3">
        <f t="shared" si="29"/>
        <v>-0.4501031694248081</v>
      </c>
    </row>
    <row r="344" spans="1:9" x14ac:dyDescent="0.25">
      <c r="A344" t="s">
        <v>678</v>
      </c>
      <c r="B344" s="8" t="s">
        <v>298</v>
      </c>
      <c r="C344" s="11">
        <f>VLOOKUP($A344,RAW!$U$2:$AC$460,4,FALSE)</f>
        <v>1807900</v>
      </c>
      <c r="D344" s="11">
        <f>VLOOKUP($A344,RAW!$U$2:$AC$460,5,FALSE)</f>
        <v>2120200</v>
      </c>
      <c r="E344" s="1">
        <f t="shared" si="25"/>
        <v>312300</v>
      </c>
      <c r="F344" s="1">
        <f t="shared" si="26"/>
        <v>349761.56106555503</v>
      </c>
      <c r="G344" s="16">
        <f t="shared" si="27"/>
        <v>-37461.561065555026</v>
      </c>
      <c r="H344" s="16">
        <f t="shared" si="28"/>
        <v>37461.561065555026</v>
      </c>
      <c r="I344" s="3">
        <f t="shared" si="29"/>
        <v>-2.0721036044889111E-2</v>
      </c>
    </row>
    <row r="345" spans="1:9" x14ac:dyDescent="0.25">
      <c r="A345" t="s">
        <v>679</v>
      </c>
      <c r="B345" s="8" t="s">
        <v>298</v>
      </c>
      <c r="C345" s="11">
        <v>0</v>
      </c>
      <c r="D345" s="11">
        <v>0</v>
      </c>
      <c r="E345" s="1">
        <f t="shared" si="25"/>
        <v>0</v>
      </c>
      <c r="F345" s="1">
        <f t="shared" si="26"/>
        <v>0</v>
      </c>
      <c r="G345" s="16">
        <f t="shared" si="27"/>
        <v>0</v>
      </c>
      <c r="H345" s="16">
        <f t="shared" si="28"/>
        <v>0</v>
      </c>
      <c r="I345" s="3" t="str">
        <f t="shared" si="29"/>
        <v/>
      </c>
    </row>
    <row r="346" spans="1:9" x14ac:dyDescent="0.25">
      <c r="A346" t="s">
        <v>680</v>
      </c>
      <c r="B346" s="8" t="s">
        <v>298</v>
      </c>
      <c r="C346" s="11">
        <v>0</v>
      </c>
      <c r="D346" s="11">
        <v>0</v>
      </c>
      <c r="E346" s="1">
        <f t="shared" si="25"/>
        <v>0</v>
      </c>
      <c r="F346" s="1">
        <f t="shared" si="26"/>
        <v>0</v>
      </c>
      <c r="G346" s="16">
        <f t="shared" si="27"/>
        <v>0</v>
      </c>
      <c r="H346" s="16">
        <f t="shared" si="28"/>
        <v>0</v>
      </c>
      <c r="I346" s="3" t="str">
        <f t="shared" si="29"/>
        <v/>
      </c>
    </row>
    <row r="347" spans="1:9" x14ac:dyDescent="0.25">
      <c r="A347" t="s">
        <v>681</v>
      </c>
      <c r="B347" s="8" t="s">
        <v>298</v>
      </c>
      <c r="C347" s="11">
        <v>0</v>
      </c>
      <c r="D347" s="11">
        <v>0</v>
      </c>
      <c r="E347" s="1">
        <f t="shared" si="25"/>
        <v>0</v>
      </c>
      <c r="F347" s="1">
        <f t="shared" si="26"/>
        <v>0</v>
      </c>
      <c r="G347" s="16">
        <f t="shared" si="27"/>
        <v>0</v>
      </c>
      <c r="H347" s="16">
        <f t="shared" si="28"/>
        <v>0</v>
      </c>
      <c r="I347" s="3" t="str">
        <f t="shared" si="29"/>
        <v/>
      </c>
    </row>
    <row r="348" spans="1:9" x14ac:dyDescent="0.25">
      <c r="A348" t="s">
        <v>682</v>
      </c>
      <c r="B348" s="8" t="s">
        <v>298</v>
      </c>
      <c r="C348" s="11">
        <v>0</v>
      </c>
      <c r="D348" s="11">
        <v>0</v>
      </c>
      <c r="E348" s="1">
        <f t="shared" si="25"/>
        <v>0</v>
      </c>
      <c r="F348" s="1">
        <f t="shared" si="26"/>
        <v>0</v>
      </c>
      <c r="G348" s="16">
        <f t="shared" si="27"/>
        <v>0</v>
      </c>
      <c r="H348" s="16">
        <f t="shared" si="28"/>
        <v>0</v>
      </c>
      <c r="I348" s="3" t="str">
        <f t="shared" si="29"/>
        <v/>
      </c>
    </row>
    <row r="349" spans="1:9" x14ac:dyDescent="0.25">
      <c r="A349" t="s">
        <v>683</v>
      </c>
      <c r="B349" s="8" t="s">
        <v>298</v>
      </c>
      <c r="C349" s="11">
        <f>VLOOKUP($A349,RAW!$U$2:$AC$460,4,FALSE)</f>
        <v>1431100</v>
      </c>
      <c r="D349" s="11">
        <f>VLOOKUP($A349,RAW!$U$2:$AC$460,5,FALSE)</f>
        <v>2121800</v>
      </c>
      <c r="E349" s="1">
        <f t="shared" si="25"/>
        <v>690700</v>
      </c>
      <c r="F349" s="1">
        <f t="shared" si="26"/>
        <v>276864.74364783219</v>
      </c>
      <c r="G349" s="16">
        <f t="shared" si="27"/>
        <v>413835.25635216781</v>
      </c>
      <c r="H349" s="16">
        <f t="shared" si="28"/>
        <v>413835.25635216781</v>
      </c>
      <c r="I349" s="3">
        <f t="shared" si="29"/>
        <v>0.28917284351349859</v>
      </c>
    </row>
    <row r="350" spans="1:9" x14ac:dyDescent="0.25">
      <c r="A350" t="s">
        <v>684</v>
      </c>
      <c r="B350" s="8" t="s">
        <v>298</v>
      </c>
      <c r="C350" s="11">
        <f>VLOOKUP($A350,RAW!$U$2:$AC$460,4,FALSE)</f>
        <v>147300</v>
      </c>
      <c r="D350" s="11">
        <f>VLOOKUP($A350,RAW!$U$2:$AC$460,5,FALSE)</f>
        <v>150300</v>
      </c>
      <c r="E350" s="1">
        <f t="shared" si="25"/>
        <v>3000</v>
      </c>
      <c r="F350" s="1">
        <f t="shared" si="26"/>
        <v>28497.083879062036</v>
      </c>
      <c r="G350" s="16">
        <f t="shared" si="27"/>
        <v>-25497.083879062036</v>
      </c>
      <c r="H350" s="16">
        <f t="shared" si="28"/>
        <v>25497.083879062036</v>
      </c>
      <c r="I350" s="3">
        <f t="shared" si="29"/>
        <v>-0.17309629245799074</v>
      </c>
    </row>
    <row r="351" spans="1:9" x14ac:dyDescent="0.25">
      <c r="A351" t="s">
        <v>685</v>
      </c>
      <c r="B351" s="8" t="s">
        <v>299</v>
      </c>
      <c r="C351" s="11">
        <f>VLOOKUP($A351,RAW!$U$2:$AC$460,4,FALSE)</f>
        <v>335500</v>
      </c>
      <c r="D351" s="11">
        <f>VLOOKUP($A351,RAW!$U$2:$AC$460,5,FALSE)</f>
        <v>341800</v>
      </c>
      <c r="E351" s="1">
        <f t="shared" si="25"/>
        <v>6300</v>
      </c>
      <c r="F351" s="1">
        <f t="shared" si="26"/>
        <v>64906.800009676255</v>
      </c>
      <c r="G351" s="16">
        <f t="shared" si="27"/>
        <v>-58606.800009676255</v>
      </c>
      <c r="H351" s="16">
        <f t="shared" si="28"/>
        <v>58606.800009676255</v>
      </c>
      <c r="I351" s="3">
        <f t="shared" si="29"/>
        <v>-0.17468494786788749</v>
      </c>
    </row>
    <row r="352" spans="1:9" x14ac:dyDescent="0.25">
      <c r="A352" t="s">
        <v>686</v>
      </c>
      <c r="B352" s="8" t="s">
        <v>298</v>
      </c>
      <c r="C352" s="11">
        <v>0</v>
      </c>
      <c r="D352" s="11">
        <v>0</v>
      </c>
      <c r="E352" s="1">
        <f t="shared" si="25"/>
        <v>0</v>
      </c>
      <c r="F352" s="1">
        <f t="shared" si="26"/>
        <v>0</v>
      </c>
      <c r="G352" s="16">
        <f t="shared" si="27"/>
        <v>0</v>
      </c>
      <c r="H352" s="16">
        <f t="shared" si="28"/>
        <v>0</v>
      </c>
      <c r="I352" s="3" t="str">
        <f t="shared" si="29"/>
        <v/>
      </c>
    </row>
    <row r="353" spans="1:9" x14ac:dyDescent="0.25">
      <c r="A353" t="s">
        <v>687</v>
      </c>
      <c r="B353" s="8" t="s">
        <v>298</v>
      </c>
      <c r="C353" s="11">
        <v>0</v>
      </c>
      <c r="D353" s="11">
        <v>0</v>
      </c>
      <c r="E353" s="1">
        <f t="shared" si="25"/>
        <v>0</v>
      </c>
      <c r="F353" s="1">
        <f t="shared" si="26"/>
        <v>0</v>
      </c>
      <c r="G353" s="16">
        <f t="shared" si="27"/>
        <v>0</v>
      </c>
      <c r="H353" s="16">
        <f t="shared" si="28"/>
        <v>0</v>
      </c>
      <c r="I353" s="3" t="str">
        <f t="shared" si="29"/>
        <v/>
      </c>
    </row>
    <row r="354" spans="1:9" x14ac:dyDescent="0.25">
      <c r="A354" t="s">
        <v>688</v>
      </c>
      <c r="B354" s="8" t="s">
        <v>298</v>
      </c>
      <c r="C354" s="11">
        <v>0</v>
      </c>
      <c r="D354" s="11">
        <v>0</v>
      </c>
      <c r="E354" s="1">
        <f t="shared" si="25"/>
        <v>0</v>
      </c>
      <c r="F354" s="1">
        <f t="shared" si="26"/>
        <v>0</v>
      </c>
      <c r="G354" s="16">
        <f t="shared" si="27"/>
        <v>0</v>
      </c>
      <c r="H354" s="16">
        <f t="shared" si="28"/>
        <v>0</v>
      </c>
      <c r="I354" s="3" t="str">
        <f t="shared" si="29"/>
        <v/>
      </c>
    </row>
    <row r="355" spans="1:9" x14ac:dyDescent="0.25">
      <c r="A355" t="s">
        <v>689</v>
      </c>
      <c r="B355" s="8" t="s">
        <v>298</v>
      </c>
      <c r="C355" s="11">
        <v>0</v>
      </c>
      <c r="D355" s="11">
        <v>0</v>
      </c>
      <c r="E355" s="1">
        <f t="shared" si="25"/>
        <v>0</v>
      </c>
      <c r="F355" s="1">
        <f t="shared" si="26"/>
        <v>0</v>
      </c>
      <c r="G355" s="16">
        <f t="shared" si="27"/>
        <v>0</v>
      </c>
      <c r="H355" s="16">
        <f t="shared" si="28"/>
        <v>0</v>
      </c>
      <c r="I355" s="3" t="str">
        <f t="shared" si="29"/>
        <v/>
      </c>
    </row>
    <row r="356" spans="1:9" x14ac:dyDescent="0.25">
      <c r="A356" t="s">
        <v>690</v>
      </c>
      <c r="B356" s="8" t="s">
        <v>299</v>
      </c>
      <c r="C356" s="11">
        <f>VLOOKUP($A356,RAW!$U$2:$AC$460,4,FALSE)</f>
        <v>3800</v>
      </c>
      <c r="D356" s="11">
        <f>VLOOKUP($A356,RAW!$U$2:$AC$460,5,FALSE)</f>
        <v>11700</v>
      </c>
      <c r="E356" s="1">
        <f t="shared" si="25"/>
        <v>7900</v>
      </c>
      <c r="F356" s="1">
        <f t="shared" si="26"/>
        <v>735.15898669678029</v>
      </c>
      <c r="G356" s="16">
        <f t="shared" si="27"/>
        <v>7164.8410133032194</v>
      </c>
      <c r="H356" s="16">
        <f t="shared" si="28"/>
        <v>7164.8410133032194</v>
      </c>
      <c r="I356" s="3">
        <f t="shared" si="29"/>
        <v>1.8854844771850576</v>
      </c>
    </row>
    <row r="357" spans="1:9" x14ac:dyDescent="0.25">
      <c r="A357" t="s">
        <v>691</v>
      </c>
      <c r="B357" s="8" t="s">
        <v>298</v>
      </c>
      <c r="C357" s="11">
        <v>0</v>
      </c>
      <c r="D357" s="11">
        <v>0</v>
      </c>
      <c r="E357" s="1">
        <f t="shared" si="25"/>
        <v>0</v>
      </c>
      <c r="F357" s="1">
        <f t="shared" si="26"/>
        <v>0</v>
      </c>
      <c r="G357" s="16">
        <f t="shared" si="27"/>
        <v>0</v>
      </c>
      <c r="H357" s="16">
        <f t="shared" si="28"/>
        <v>0</v>
      </c>
      <c r="I357" s="3" t="str">
        <f t="shared" si="29"/>
        <v/>
      </c>
    </row>
    <row r="358" spans="1:9" x14ac:dyDescent="0.25">
      <c r="A358" t="s">
        <v>692</v>
      </c>
      <c r="B358" s="8" t="s">
        <v>299</v>
      </c>
      <c r="C358" s="11">
        <f>VLOOKUP($A358,RAW!$U$2:$AC$460,4,FALSE)</f>
        <v>20000</v>
      </c>
      <c r="D358" s="11">
        <f>VLOOKUP($A358,RAW!$U$2:$AC$460,5,FALSE)</f>
        <v>17700</v>
      </c>
      <c r="E358" s="1">
        <f t="shared" si="25"/>
        <v>-2300</v>
      </c>
      <c r="F358" s="1">
        <f t="shared" si="26"/>
        <v>3869.2578247198962</v>
      </c>
      <c r="G358" s="16">
        <f t="shared" si="27"/>
        <v>-6169.2578247198962</v>
      </c>
      <c r="H358" s="16">
        <f t="shared" si="28"/>
        <v>6169.2578247198962</v>
      </c>
      <c r="I358" s="3">
        <f t="shared" si="29"/>
        <v>-0.3084628912359948</v>
      </c>
    </row>
    <row r="359" spans="1:9" x14ac:dyDescent="0.25">
      <c r="A359" t="s">
        <v>693</v>
      </c>
      <c r="B359" s="8" t="s">
        <v>299</v>
      </c>
      <c r="C359" s="11">
        <f>VLOOKUP($A359,RAW!$U$2:$AC$460,4,FALSE)</f>
        <v>24100</v>
      </c>
      <c r="D359" s="11">
        <f>VLOOKUP($A359,RAW!$U$2:$AC$460,5,FALSE)</f>
        <v>23400</v>
      </c>
      <c r="E359" s="1">
        <f t="shared" si="25"/>
        <v>-700</v>
      </c>
      <c r="F359" s="1">
        <f t="shared" si="26"/>
        <v>4662.4556787874744</v>
      </c>
      <c r="G359" s="16">
        <f t="shared" si="27"/>
        <v>-5362.4556787874744</v>
      </c>
      <c r="H359" s="16">
        <f t="shared" si="28"/>
        <v>5362.4556787874744</v>
      </c>
      <c r="I359" s="3">
        <f t="shared" si="29"/>
        <v>-0.22250853438952176</v>
      </c>
    </row>
    <row r="360" spans="1:9" x14ac:dyDescent="0.25">
      <c r="A360" t="s">
        <v>694</v>
      </c>
      <c r="B360" s="8" t="s">
        <v>299</v>
      </c>
      <c r="C360" s="11">
        <f>VLOOKUP($A360,RAW!$U$2:$AC$460,4,FALSE)</f>
        <v>205200</v>
      </c>
      <c r="D360" s="11">
        <f>VLOOKUP($A360,RAW!$U$2:$AC$460,5,FALSE)</f>
        <v>215400</v>
      </c>
      <c r="E360" s="1">
        <f t="shared" si="25"/>
        <v>10200</v>
      </c>
      <c r="F360" s="1">
        <f t="shared" si="26"/>
        <v>39698.585281626132</v>
      </c>
      <c r="G360" s="16">
        <f t="shared" si="27"/>
        <v>-29498.585281626132</v>
      </c>
      <c r="H360" s="16">
        <f t="shared" si="28"/>
        <v>29498.585281626132</v>
      </c>
      <c r="I360" s="3">
        <f t="shared" si="29"/>
        <v>-0.14375528889681352</v>
      </c>
    </row>
    <row r="361" spans="1:9" x14ac:dyDescent="0.25">
      <c r="A361" t="s">
        <v>695</v>
      </c>
      <c r="B361" s="8" t="s">
        <v>299</v>
      </c>
      <c r="C361" s="11">
        <f>VLOOKUP($A361,RAW!$U$2:$AC$460,4,FALSE)</f>
        <v>94300</v>
      </c>
      <c r="D361" s="11">
        <f>VLOOKUP($A361,RAW!$U$2:$AC$460,5,FALSE)</f>
        <v>78700</v>
      </c>
      <c r="E361" s="1">
        <f t="shared" si="25"/>
        <v>-15600</v>
      </c>
      <c r="F361" s="1">
        <f t="shared" si="26"/>
        <v>18243.55064355431</v>
      </c>
      <c r="G361" s="16">
        <f t="shared" si="27"/>
        <v>-33843.550643554307</v>
      </c>
      <c r="H361" s="16">
        <f t="shared" si="28"/>
        <v>33843.550643554307</v>
      </c>
      <c r="I361" s="3">
        <f t="shared" si="29"/>
        <v>-0.35889237161775511</v>
      </c>
    </row>
    <row r="362" spans="1:9" x14ac:dyDescent="0.25">
      <c r="A362" t="s">
        <v>359</v>
      </c>
      <c r="B362" s="8" t="s">
        <v>298</v>
      </c>
      <c r="C362" s="11">
        <f>VLOOKUP($A362,RAW!$U$2:$AC$460,4,FALSE)</f>
        <v>811700</v>
      </c>
      <c r="D362" s="11">
        <f>VLOOKUP($A362,RAW!$U$2:$AC$460,5,FALSE)</f>
        <v>1123900</v>
      </c>
      <c r="E362" s="1">
        <f t="shared" si="25"/>
        <v>312200</v>
      </c>
      <c r="F362" s="1">
        <f t="shared" si="26"/>
        <v>157033.82881625698</v>
      </c>
      <c r="G362" s="16">
        <f t="shared" si="27"/>
        <v>155166.17118374302</v>
      </c>
      <c r="H362" s="16">
        <f t="shared" si="28"/>
        <v>155166.17118374302</v>
      </c>
      <c r="I362" s="3">
        <f t="shared" si="29"/>
        <v>0.19116197016600101</v>
      </c>
    </row>
    <row r="363" spans="1:9" x14ac:dyDescent="0.25">
      <c r="A363" t="s">
        <v>696</v>
      </c>
      <c r="B363" s="8" t="s">
        <v>298</v>
      </c>
      <c r="C363" s="11">
        <f>VLOOKUP($A363,RAW!$U$2:$AC$460,4,FALSE)</f>
        <v>319900</v>
      </c>
      <c r="D363" s="11">
        <f>VLOOKUP($A363,RAW!$U$2:$AC$460,5,FALSE)</f>
        <v>408700</v>
      </c>
      <c r="E363" s="1">
        <f t="shared" si="25"/>
        <v>88800</v>
      </c>
      <c r="F363" s="1">
        <f t="shared" si="26"/>
        <v>61888.778906394735</v>
      </c>
      <c r="G363" s="16">
        <f t="shared" si="27"/>
        <v>26911.221093605265</v>
      </c>
      <c r="H363" s="16">
        <f t="shared" si="28"/>
        <v>26911.221093605265</v>
      </c>
      <c r="I363" s="3">
        <f t="shared" si="29"/>
        <v>8.4123854622085853E-2</v>
      </c>
    </row>
    <row r="364" spans="1:9" x14ac:dyDescent="0.25">
      <c r="A364" t="s">
        <v>697</v>
      </c>
      <c r="B364" s="8" t="s">
        <v>299</v>
      </c>
      <c r="C364" s="11">
        <f>VLOOKUP($A364,RAW!$U$2:$AC$460,4,FALSE)</f>
        <v>344900</v>
      </c>
      <c r="D364" s="11">
        <f>VLOOKUP($A364,RAW!$U$2:$AC$460,5,FALSE)</f>
        <v>192800</v>
      </c>
      <c r="E364" s="1">
        <f t="shared" si="25"/>
        <v>-152100</v>
      </c>
      <c r="F364" s="1">
        <f t="shared" si="26"/>
        <v>66725.351187294611</v>
      </c>
      <c r="G364" s="16">
        <f t="shared" si="27"/>
        <v>-218825.35118729461</v>
      </c>
      <c r="H364" s="16">
        <f t="shared" si="28"/>
        <v>218825.35118729461</v>
      </c>
      <c r="I364" s="3">
        <f t="shared" si="29"/>
        <v>-0.63446028178397973</v>
      </c>
    </row>
    <row r="365" spans="1:9" x14ac:dyDescent="0.25">
      <c r="A365" t="s">
        <v>698</v>
      </c>
      <c r="B365" s="8" t="s">
        <v>299</v>
      </c>
      <c r="C365" s="11">
        <f>VLOOKUP($A365,RAW!$U$2:$AC$460,4,FALSE)</f>
        <v>441400</v>
      </c>
      <c r="D365" s="11">
        <f>VLOOKUP($A365,RAW!$U$2:$AC$460,5,FALSE)</f>
        <v>603300</v>
      </c>
      <c r="E365" s="1">
        <f t="shared" si="25"/>
        <v>161900</v>
      </c>
      <c r="F365" s="1">
        <f t="shared" si="26"/>
        <v>85394.52019156811</v>
      </c>
      <c r="G365" s="16">
        <f t="shared" si="27"/>
        <v>76505.47980843189</v>
      </c>
      <c r="H365" s="16">
        <f t="shared" si="28"/>
        <v>76505.47980843189</v>
      </c>
      <c r="I365" s="3">
        <f t="shared" si="29"/>
        <v>0.17332460310020817</v>
      </c>
    </row>
    <row r="366" spans="1:9" x14ac:dyDescent="0.25">
      <c r="A366" t="s">
        <v>699</v>
      </c>
      <c r="B366" s="8" t="s">
        <v>298</v>
      </c>
      <c r="C366" s="11">
        <v>0</v>
      </c>
      <c r="D366" s="11">
        <v>0</v>
      </c>
      <c r="E366" s="1">
        <f t="shared" si="25"/>
        <v>0</v>
      </c>
      <c r="F366" s="1">
        <f t="shared" si="26"/>
        <v>0</v>
      </c>
      <c r="G366" s="16">
        <f t="shared" si="27"/>
        <v>0</v>
      </c>
      <c r="H366" s="16">
        <f t="shared" si="28"/>
        <v>0</v>
      </c>
      <c r="I366" s="3" t="str">
        <f t="shared" si="29"/>
        <v/>
      </c>
    </row>
    <row r="367" spans="1:9" x14ac:dyDescent="0.25">
      <c r="A367" t="s">
        <v>700</v>
      </c>
      <c r="B367" s="8" t="s">
        <v>299</v>
      </c>
      <c r="C367" s="11">
        <f>VLOOKUP($A367,RAW!$U$2:$AC$460,4,FALSE)</f>
        <v>47000</v>
      </c>
      <c r="D367" s="11">
        <f>VLOOKUP($A367,RAW!$U$2:$AC$460,5,FALSE)</f>
        <v>38286.333333333336</v>
      </c>
      <c r="E367" s="1">
        <f t="shared" si="25"/>
        <v>-8713.6666666666642</v>
      </c>
      <c r="F367" s="1">
        <f t="shared" si="26"/>
        <v>9092.755888091755</v>
      </c>
      <c r="G367" s="16">
        <f t="shared" si="27"/>
        <v>-17806.422554758421</v>
      </c>
      <c r="H367" s="16">
        <f t="shared" si="28"/>
        <v>17806.422554758421</v>
      </c>
      <c r="I367" s="3">
        <f t="shared" si="29"/>
        <v>-0.37886005435656217</v>
      </c>
    </row>
    <row r="368" spans="1:9" x14ac:dyDescent="0.25">
      <c r="A368" t="s">
        <v>360</v>
      </c>
      <c r="B368" s="8" t="s">
        <v>298</v>
      </c>
      <c r="C368" s="11">
        <v>0</v>
      </c>
      <c r="D368" s="11">
        <v>0</v>
      </c>
      <c r="E368" s="1">
        <f t="shared" si="25"/>
        <v>0</v>
      </c>
      <c r="F368" s="1">
        <f t="shared" si="26"/>
        <v>0</v>
      </c>
      <c r="G368" s="16">
        <f t="shared" si="27"/>
        <v>0</v>
      </c>
      <c r="H368" s="16">
        <f t="shared" si="28"/>
        <v>0</v>
      </c>
      <c r="I368" s="3" t="str">
        <f t="shared" si="29"/>
        <v/>
      </c>
    </row>
    <row r="369" spans="1:9" x14ac:dyDescent="0.25">
      <c r="A369" t="s">
        <v>701</v>
      </c>
      <c r="B369" s="8" t="s">
        <v>298</v>
      </c>
      <c r="C369" s="11">
        <f>VLOOKUP($A369,RAW!$U$2:$AC$460,4,FALSE)</f>
        <v>65600</v>
      </c>
      <c r="D369" s="11">
        <f>VLOOKUP($A369,RAW!$U$2:$AC$460,5,FALSE)</f>
        <v>189600</v>
      </c>
      <c r="E369" s="1">
        <f t="shared" si="25"/>
        <v>124000</v>
      </c>
      <c r="F369" s="1">
        <f t="shared" si="26"/>
        <v>12691.165665081258</v>
      </c>
      <c r="G369" s="16">
        <f t="shared" si="27"/>
        <v>111308.83433491873</v>
      </c>
      <c r="H369" s="16">
        <f t="shared" si="28"/>
        <v>111308.83433491873</v>
      </c>
      <c r="I369" s="3">
        <f t="shared" si="29"/>
        <v>1.6967810112030295</v>
      </c>
    </row>
    <row r="370" spans="1:9" x14ac:dyDescent="0.25">
      <c r="A370" t="s">
        <v>702</v>
      </c>
      <c r="B370" s="8" t="s">
        <v>299</v>
      </c>
      <c r="C370" s="11">
        <f>VLOOKUP($A370,RAW!$U$2:$AC$460,4,FALSE)</f>
        <v>228000</v>
      </c>
      <c r="D370" s="11">
        <f>VLOOKUP($A370,RAW!$U$2:$AC$460,5,FALSE)</f>
        <v>221700</v>
      </c>
      <c r="E370" s="1">
        <f t="shared" si="25"/>
        <v>-6300</v>
      </c>
      <c r="F370" s="1">
        <f t="shared" si="26"/>
        <v>44109.539201806816</v>
      </c>
      <c r="G370" s="16">
        <f t="shared" si="27"/>
        <v>-50409.539201806816</v>
      </c>
      <c r="H370" s="16">
        <f t="shared" si="28"/>
        <v>50409.539201806816</v>
      </c>
      <c r="I370" s="3">
        <f t="shared" si="29"/>
        <v>-0.22109447018336323</v>
      </c>
    </row>
    <row r="371" spans="1:9" x14ac:dyDescent="0.25">
      <c r="A371" t="s">
        <v>703</v>
      </c>
      <c r="B371" s="8" t="s">
        <v>298</v>
      </c>
      <c r="C371" s="11">
        <f>VLOOKUP($A371,RAW!$U$2:$AC$460,4,FALSE)</f>
        <v>692600</v>
      </c>
      <c r="D371" s="11">
        <f>VLOOKUP($A371,RAW!$U$2:$AC$460,5,FALSE)</f>
        <v>932400</v>
      </c>
      <c r="E371" s="1">
        <f t="shared" si="25"/>
        <v>239800</v>
      </c>
      <c r="F371" s="1">
        <f t="shared" si="26"/>
        <v>133992.39847005002</v>
      </c>
      <c r="G371" s="16">
        <f t="shared" si="27"/>
        <v>105807.60152994998</v>
      </c>
      <c r="H371" s="16">
        <f t="shared" si="28"/>
        <v>105807.60152994998</v>
      </c>
      <c r="I371" s="3">
        <f t="shared" si="29"/>
        <v>0.15276869986998265</v>
      </c>
    </row>
    <row r="372" spans="1:9" x14ac:dyDescent="0.25">
      <c r="A372" t="s">
        <v>704</v>
      </c>
      <c r="B372" s="8" t="s">
        <v>298</v>
      </c>
      <c r="C372" s="11">
        <f>VLOOKUP($A372,RAW!$U$2:$AC$460,4,FALSE)</f>
        <v>32300</v>
      </c>
      <c r="D372" s="11">
        <f>VLOOKUP($A372,RAW!$U$2:$AC$460,5,FALSE)</f>
        <v>28500</v>
      </c>
      <c r="E372" s="1">
        <f t="shared" si="25"/>
        <v>-3800</v>
      </c>
      <c r="F372" s="1">
        <f t="shared" si="26"/>
        <v>6248.8513869226326</v>
      </c>
      <c r="G372" s="16">
        <f t="shared" si="27"/>
        <v>-10048.851386922634</v>
      </c>
      <c r="H372" s="16">
        <f t="shared" si="28"/>
        <v>10048.851386922634</v>
      </c>
      <c r="I372" s="3">
        <f t="shared" si="29"/>
        <v>-0.31110995005952424</v>
      </c>
    </row>
    <row r="373" spans="1:9" x14ac:dyDescent="0.25">
      <c r="A373" t="s">
        <v>361</v>
      </c>
      <c r="B373" s="8" t="s">
        <v>298</v>
      </c>
      <c r="C373" s="11">
        <v>0</v>
      </c>
      <c r="D373" s="11">
        <v>0</v>
      </c>
      <c r="E373" s="1">
        <f t="shared" si="25"/>
        <v>0</v>
      </c>
      <c r="F373" s="1">
        <f t="shared" si="26"/>
        <v>0</v>
      </c>
      <c r="G373" s="16">
        <f t="shared" si="27"/>
        <v>0</v>
      </c>
      <c r="H373" s="16">
        <f t="shared" si="28"/>
        <v>0</v>
      </c>
      <c r="I373" s="3" t="str">
        <f t="shared" si="29"/>
        <v/>
      </c>
    </row>
    <row r="374" spans="1:9" x14ac:dyDescent="0.25">
      <c r="A374" t="s">
        <v>705</v>
      </c>
      <c r="B374" s="8" t="s">
        <v>298</v>
      </c>
      <c r="C374" s="11">
        <v>0</v>
      </c>
      <c r="D374" s="11">
        <v>0</v>
      </c>
      <c r="E374" s="1">
        <f t="shared" si="25"/>
        <v>0</v>
      </c>
      <c r="F374" s="1">
        <f t="shared" si="26"/>
        <v>0</v>
      </c>
      <c r="G374" s="16">
        <f t="shared" si="27"/>
        <v>0</v>
      </c>
      <c r="H374" s="16">
        <f t="shared" si="28"/>
        <v>0</v>
      </c>
      <c r="I374" s="3" t="str">
        <f t="shared" si="29"/>
        <v/>
      </c>
    </row>
    <row r="375" spans="1:9" x14ac:dyDescent="0.25">
      <c r="A375" t="s">
        <v>706</v>
      </c>
      <c r="B375" s="8" t="s">
        <v>298</v>
      </c>
      <c r="C375" s="11">
        <v>0</v>
      </c>
      <c r="D375" s="11">
        <v>0</v>
      </c>
      <c r="E375" s="1">
        <f t="shared" si="25"/>
        <v>0</v>
      </c>
      <c r="F375" s="1">
        <f t="shared" si="26"/>
        <v>0</v>
      </c>
      <c r="G375" s="16">
        <f t="shared" si="27"/>
        <v>0</v>
      </c>
      <c r="H375" s="16">
        <f t="shared" si="28"/>
        <v>0</v>
      </c>
      <c r="I375" s="3" t="str">
        <f t="shared" si="29"/>
        <v/>
      </c>
    </row>
    <row r="376" spans="1:9" x14ac:dyDescent="0.25">
      <c r="A376" t="s">
        <v>707</v>
      </c>
      <c r="B376" s="8" t="s">
        <v>298</v>
      </c>
      <c r="C376" s="11">
        <f>VLOOKUP($A376,RAW!$U$2:$AC$460,4,FALSE)</f>
        <v>91600</v>
      </c>
      <c r="D376" s="11">
        <f>VLOOKUP($A376,RAW!$U$2:$AC$460,5,FALSE)</f>
        <v>182800</v>
      </c>
      <c r="E376" s="1">
        <f t="shared" si="25"/>
        <v>91200</v>
      </c>
      <c r="F376" s="1">
        <f t="shared" si="26"/>
        <v>17721.200837217126</v>
      </c>
      <c r="G376" s="16">
        <f t="shared" si="27"/>
        <v>73478.799162782874</v>
      </c>
      <c r="H376" s="16">
        <f t="shared" si="28"/>
        <v>73478.799162782874</v>
      </c>
      <c r="I376" s="3">
        <f t="shared" si="29"/>
        <v>0.80217029653693095</v>
      </c>
    </row>
    <row r="377" spans="1:9" x14ac:dyDescent="0.25">
      <c r="A377" t="s">
        <v>708</v>
      </c>
      <c r="B377" s="8" t="s">
        <v>298</v>
      </c>
      <c r="C377" s="11">
        <f>VLOOKUP($A377,RAW!$U$2:$AC$460,4,FALSE)</f>
        <v>245300</v>
      </c>
      <c r="D377" s="11">
        <f>VLOOKUP($A377,RAW!$U$2:$AC$460,5,FALSE)</f>
        <v>430800</v>
      </c>
      <c r="E377" s="1">
        <f t="shared" si="25"/>
        <v>185500</v>
      </c>
      <c r="F377" s="1">
        <f t="shared" si="26"/>
        <v>47456.447220189526</v>
      </c>
      <c r="G377" s="16">
        <f t="shared" si="27"/>
        <v>138043.55277981047</v>
      </c>
      <c r="H377" s="16">
        <f t="shared" si="28"/>
        <v>138043.55277981047</v>
      </c>
      <c r="I377" s="3">
        <f t="shared" si="29"/>
        <v>0.56275398605711568</v>
      </c>
    </row>
    <row r="378" spans="1:9" x14ac:dyDescent="0.25">
      <c r="A378" t="s">
        <v>709</v>
      </c>
      <c r="B378" s="8" t="s">
        <v>298</v>
      </c>
      <c r="C378" s="11">
        <f>VLOOKUP($A378,RAW!$U$2:$AC$460,4,FALSE)</f>
        <v>191400</v>
      </c>
      <c r="D378" s="11">
        <f>VLOOKUP($A378,RAW!$U$2:$AC$460,5,FALSE)</f>
        <v>80500</v>
      </c>
      <c r="E378" s="1">
        <f t="shared" si="25"/>
        <v>-110900</v>
      </c>
      <c r="F378" s="1">
        <f t="shared" si="26"/>
        <v>37028.797382569406</v>
      </c>
      <c r="G378" s="16">
        <f t="shared" si="27"/>
        <v>-147928.79738256941</v>
      </c>
      <c r="H378" s="16">
        <f t="shared" si="28"/>
        <v>147928.79738256941</v>
      </c>
      <c r="I378" s="3">
        <f t="shared" si="29"/>
        <v>-0.77287772927152254</v>
      </c>
    </row>
    <row r="379" spans="1:9" x14ac:dyDescent="0.25">
      <c r="A379" t="s">
        <v>362</v>
      </c>
      <c r="B379" s="8" t="s">
        <v>298</v>
      </c>
      <c r="C379" s="11">
        <v>0</v>
      </c>
      <c r="D379" s="11">
        <v>0</v>
      </c>
      <c r="E379" s="1">
        <f t="shared" si="25"/>
        <v>0</v>
      </c>
      <c r="F379" s="1">
        <f t="shared" si="26"/>
        <v>0</v>
      </c>
      <c r="G379" s="16">
        <f t="shared" si="27"/>
        <v>0</v>
      </c>
      <c r="H379" s="16">
        <f t="shared" si="28"/>
        <v>0</v>
      </c>
      <c r="I379" s="3" t="str">
        <f t="shared" si="29"/>
        <v/>
      </c>
    </row>
    <row r="380" spans="1:9" x14ac:dyDescent="0.25">
      <c r="A380" t="s">
        <v>710</v>
      </c>
      <c r="B380" s="8" t="s">
        <v>298</v>
      </c>
      <c r="C380" s="11">
        <f>VLOOKUP($A380,RAW!$U$2:$AC$460,4,FALSE)</f>
        <v>593300</v>
      </c>
      <c r="D380" s="11">
        <f>VLOOKUP($A380,RAW!$U$2:$AC$460,5,FALSE)</f>
        <v>245200</v>
      </c>
      <c r="E380" s="1">
        <f t="shared" si="25"/>
        <v>-348100</v>
      </c>
      <c r="F380" s="1">
        <f t="shared" si="26"/>
        <v>114781.53337031572</v>
      </c>
      <c r="G380" s="16">
        <f t="shared" si="27"/>
        <v>-462881.53337031574</v>
      </c>
      <c r="H380" s="16">
        <f t="shared" si="28"/>
        <v>462881.53337031574</v>
      </c>
      <c r="I380" s="3">
        <f t="shared" si="29"/>
        <v>-0.78018124619975682</v>
      </c>
    </row>
    <row r="381" spans="1:9" x14ac:dyDescent="0.25">
      <c r="A381" t="s">
        <v>711</v>
      </c>
      <c r="B381" s="8" t="s">
        <v>298</v>
      </c>
      <c r="C381" s="11">
        <v>0</v>
      </c>
      <c r="D381" s="11">
        <v>0</v>
      </c>
      <c r="E381" s="1">
        <f t="shared" si="25"/>
        <v>0</v>
      </c>
      <c r="F381" s="1">
        <f t="shared" si="26"/>
        <v>0</v>
      </c>
      <c r="G381" s="16">
        <f t="shared" si="27"/>
        <v>0</v>
      </c>
      <c r="H381" s="16">
        <f t="shared" si="28"/>
        <v>0</v>
      </c>
      <c r="I381" s="3" t="str">
        <f t="shared" si="29"/>
        <v/>
      </c>
    </row>
    <row r="382" spans="1:9" x14ac:dyDescent="0.25">
      <c r="A382" t="s">
        <v>712</v>
      </c>
      <c r="B382" s="8" t="s">
        <v>299</v>
      </c>
      <c r="C382" s="11">
        <f>VLOOKUP($A382,RAW!$U$2:$AC$460,4,FALSE)</f>
        <v>1420100</v>
      </c>
      <c r="D382" s="11">
        <f>VLOOKUP($A382,RAW!$U$2:$AC$460,5,FALSE)</f>
        <v>1256900</v>
      </c>
      <c r="E382" s="1">
        <f t="shared" si="25"/>
        <v>-163200</v>
      </c>
      <c r="F382" s="1">
        <f t="shared" si="26"/>
        <v>274736.65184423624</v>
      </c>
      <c r="G382" s="16">
        <f t="shared" si="27"/>
        <v>-437936.65184423624</v>
      </c>
      <c r="H382" s="16">
        <f t="shared" si="28"/>
        <v>437936.65184423624</v>
      </c>
      <c r="I382" s="3">
        <f t="shared" si="29"/>
        <v>-0.30838437563850168</v>
      </c>
    </row>
    <row r="383" spans="1:9" x14ac:dyDescent="0.25">
      <c r="A383" t="s">
        <v>713</v>
      </c>
      <c r="B383" s="8" t="s">
        <v>299</v>
      </c>
      <c r="C383" s="11">
        <f>VLOOKUP($A383,RAW!$U$2:$AC$460,4,FALSE)</f>
        <v>45400</v>
      </c>
      <c r="D383" s="11">
        <f>VLOOKUP($A383,RAW!$U$2:$AC$460,5,FALSE)</f>
        <v>43000</v>
      </c>
      <c r="E383" s="1">
        <f t="shared" si="25"/>
        <v>-2400</v>
      </c>
      <c r="F383" s="1">
        <f t="shared" si="26"/>
        <v>8783.2152621141649</v>
      </c>
      <c r="G383" s="16">
        <f t="shared" si="27"/>
        <v>-11183.215262114165</v>
      </c>
      <c r="H383" s="16">
        <f t="shared" si="28"/>
        <v>11183.215262114165</v>
      </c>
      <c r="I383" s="3">
        <f t="shared" si="29"/>
        <v>-0.24632632735934284</v>
      </c>
    </row>
    <row r="384" spans="1:9" x14ac:dyDescent="0.25">
      <c r="A384" t="s">
        <v>714</v>
      </c>
      <c r="B384" s="8" t="s">
        <v>298</v>
      </c>
      <c r="C384" s="11">
        <f>VLOOKUP($A384,RAW!$U$2:$AC$460,4,FALSE)</f>
        <v>94700</v>
      </c>
      <c r="D384" s="11">
        <f>VLOOKUP($A384,RAW!$U$2:$AC$460,5,FALSE)</f>
        <v>104100</v>
      </c>
      <c r="E384" s="1">
        <f t="shared" si="25"/>
        <v>9400</v>
      </c>
      <c r="F384" s="1">
        <f t="shared" si="26"/>
        <v>18320.935800048708</v>
      </c>
      <c r="G384" s="16">
        <f t="shared" si="27"/>
        <v>-8920.9358000487082</v>
      </c>
      <c r="H384" s="16">
        <f t="shared" si="28"/>
        <v>8920.9358000487082</v>
      </c>
      <c r="I384" s="3">
        <f t="shared" si="29"/>
        <v>-9.4202067582351723E-2</v>
      </c>
    </row>
    <row r="385" spans="1:9" x14ac:dyDescent="0.25">
      <c r="A385" t="s">
        <v>715</v>
      </c>
      <c r="B385" s="8" t="s">
        <v>298</v>
      </c>
      <c r="C385" s="11">
        <f>VLOOKUP($A385,RAW!$U$2:$AC$460,4,FALSE)</f>
        <v>265500</v>
      </c>
      <c r="D385" s="11">
        <f>VLOOKUP($A385,RAW!$U$2:$AC$460,5,FALSE)</f>
        <v>223900</v>
      </c>
      <c r="E385" s="1">
        <f t="shared" si="25"/>
        <v>-41600</v>
      </c>
      <c r="F385" s="1">
        <f t="shared" si="26"/>
        <v>51364.397623156619</v>
      </c>
      <c r="G385" s="16">
        <f t="shared" si="27"/>
        <v>-92964.397623156619</v>
      </c>
      <c r="H385" s="16">
        <f t="shared" si="28"/>
        <v>92964.397623156619</v>
      </c>
      <c r="I385" s="3">
        <f t="shared" si="29"/>
        <v>-0.35014839029437522</v>
      </c>
    </row>
    <row r="386" spans="1:9" x14ac:dyDescent="0.25">
      <c r="A386" t="s">
        <v>363</v>
      </c>
      <c r="B386" s="8" t="s">
        <v>298</v>
      </c>
      <c r="C386" s="11">
        <v>0</v>
      </c>
      <c r="D386" s="11">
        <v>0</v>
      </c>
      <c r="E386" s="1">
        <f t="shared" si="25"/>
        <v>0</v>
      </c>
      <c r="F386" s="1">
        <f t="shared" si="26"/>
        <v>0</v>
      </c>
      <c r="G386" s="16">
        <f t="shared" si="27"/>
        <v>0</v>
      </c>
      <c r="H386" s="16">
        <f t="shared" si="28"/>
        <v>0</v>
      </c>
      <c r="I386" s="3" t="str">
        <f t="shared" si="29"/>
        <v/>
      </c>
    </row>
    <row r="387" spans="1:9" x14ac:dyDescent="0.25">
      <c r="A387" t="s">
        <v>716</v>
      </c>
      <c r="B387" s="8" t="s">
        <v>298</v>
      </c>
      <c r="C387" s="11">
        <v>0</v>
      </c>
      <c r="D387" s="11">
        <v>0</v>
      </c>
      <c r="E387" s="1">
        <f t="shared" ref="E387:E450" si="30">D387-C387</f>
        <v>0</v>
      </c>
      <c r="F387" s="1">
        <f t="shared" ref="F387:F450" si="31">IF(C387=0,0,+C387*E$463)</f>
        <v>0</v>
      </c>
      <c r="G387" s="16">
        <f t="shared" ref="G387:G450" si="32">IF(C387=0,0,+E387-F387)</f>
        <v>0</v>
      </c>
      <c r="H387" s="16">
        <f t="shared" ref="H387:H450" si="33">ABS(G387)</f>
        <v>0</v>
      </c>
      <c r="I387" s="3" t="str">
        <f t="shared" ref="I387:I450" si="34">IFERROR(+G387/C387,"")</f>
        <v/>
      </c>
    </row>
    <row r="388" spans="1:9" x14ac:dyDescent="0.25">
      <c r="A388" t="s">
        <v>717</v>
      </c>
      <c r="B388" s="8" t="s">
        <v>299</v>
      </c>
      <c r="C388" s="11">
        <f>VLOOKUP($A388,RAW!$U$2:$AC$460,4,FALSE)</f>
        <v>112200</v>
      </c>
      <c r="D388" s="11">
        <f>VLOOKUP($A388,RAW!$U$2:$AC$460,5,FALSE)</f>
        <v>91800</v>
      </c>
      <c r="E388" s="1">
        <f t="shared" si="30"/>
        <v>-20400</v>
      </c>
      <c r="F388" s="1">
        <f t="shared" si="31"/>
        <v>21706.536396678617</v>
      </c>
      <c r="G388" s="16">
        <f t="shared" si="32"/>
        <v>-42106.536396678617</v>
      </c>
      <c r="H388" s="16">
        <f t="shared" si="33"/>
        <v>42106.536396678617</v>
      </c>
      <c r="I388" s="3">
        <f t="shared" si="34"/>
        <v>-0.37528107305417663</v>
      </c>
    </row>
    <row r="389" spans="1:9" x14ac:dyDescent="0.25">
      <c r="A389" t="s">
        <v>718</v>
      </c>
      <c r="B389" s="8" t="s">
        <v>299</v>
      </c>
      <c r="C389" s="11">
        <f>VLOOKUP($A389,RAW!$U$2:$AC$460,4,FALSE)</f>
        <v>299500</v>
      </c>
      <c r="D389" s="11">
        <f>VLOOKUP($A389,RAW!$U$2:$AC$460,5,FALSE)</f>
        <v>141000</v>
      </c>
      <c r="E389" s="1">
        <f t="shared" si="30"/>
        <v>-158500</v>
      </c>
      <c r="F389" s="1">
        <f t="shared" si="31"/>
        <v>57942.135925180446</v>
      </c>
      <c r="G389" s="16">
        <f t="shared" si="32"/>
        <v>-216442.13592518045</v>
      </c>
      <c r="H389" s="16">
        <f t="shared" si="33"/>
        <v>216442.13592518045</v>
      </c>
      <c r="I389" s="3">
        <f t="shared" si="34"/>
        <v>-0.72267825016754739</v>
      </c>
    </row>
    <row r="390" spans="1:9" x14ac:dyDescent="0.25">
      <c r="A390" t="s">
        <v>719</v>
      </c>
      <c r="B390" s="8" t="s">
        <v>298</v>
      </c>
      <c r="C390" s="11">
        <f>VLOOKUP($A390,RAW!$U$2:$AC$460,4,FALSE)</f>
        <v>83500</v>
      </c>
      <c r="D390" s="11">
        <f>VLOOKUP($A390,RAW!$U$2:$AC$460,5,FALSE)</f>
        <v>77700</v>
      </c>
      <c r="E390" s="1">
        <f t="shared" si="30"/>
        <v>-5800</v>
      </c>
      <c r="F390" s="1">
        <f t="shared" si="31"/>
        <v>16154.151418205567</v>
      </c>
      <c r="G390" s="16">
        <f t="shared" si="32"/>
        <v>-21954.151418205569</v>
      </c>
      <c r="H390" s="16">
        <f t="shared" si="33"/>
        <v>21954.151418205569</v>
      </c>
      <c r="I390" s="3">
        <f t="shared" si="34"/>
        <v>-0.26292396908030624</v>
      </c>
    </row>
    <row r="391" spans="1:9" x14ac:dyDescent="0.25">
      <c r="A391" t="s">
        <v>720</v>
      </c>
      <c r="B391" s="8" t="s">
        <v>299</v>
      </c>
      <c r="C391" s="11">
        <f>VLOOKUP($A391,RAW!$U$2:$AC$460,4,FALSE)</f>
        <v>276100</v>
      </c>
      <c r="D391" s="11">
        <f>VLOOKUP($A391,RAW!$U$2:$AC$460,5,FALSE)</f>
        <v>197600</v>
      </c>
      <c r="E391" s="1">
        <f t="shared" si="30"/>
        <v>-78500</v>
      </c>
      <c r="F391" s="1">
        <f t="shared" si="31"/>
        <v>53415.104270258169</v>
      </c>
      <c r="G391" s="16">
        <f t="shared" si="32"/>
        <v>-131915.10427025816</v>
      </c>
      <c r="H391" s="16">
        <f t="shared" si="33"/>
        <v>131915.10427025816</v>
      </c>
      <c r="I391" s="3">
        <f t="shared" si="34"/>
        <v>-0.47778016758514363</v>
      </c>
    </row>
    <row r="392" spans="1:9" x14ac:dyDescent="0.25">
      <c r="A392" t="s">
        <v>364</v>
      </c>
      <c r="B392" s="8" t="s">
        <v>298</v>
      </c>
      <c r="C392" s="11">
        <v>0</v>
      </c>
      <c r="D392" s="11">
        <v>0</v>
      </c>
      <c r="E392" s="1">
        <f t="shared" si="30"/>
        <v>0</v>
      </c>
      <c r="F392" s="1">
        <f t="shared" si="31"/>
        <v>0</v>
      </c>
      <c r="G392" s="16">
        <f t="shared" si="32"/>
        <v>0</v>
      </c>
      <c r="H392" s="16">
        <f t="shared" si="33"/>
        <v>0</v>
      </c>
      <c r="I392" s="3" t="str">
        <f t="shared" si="34"/>
        <v/>
      </c>
    </row>
    <row r="393" spans="1:9" x14ac:dyDescent="0.25">
      <c r="A393" t="s">
        <v>721</v>
      </c>
      <c r="B393" s="8" t="s">
        <v>298</v>
      </c>
      <c r="C393" s="11">
        <f>VLOOKUP($A393,RAW!$U$2:$AC$460,4,FALSE)</f>
        <v>84700</v>
      </c>
      <c r="D393" s="11">
        <f>VLOOKUP($A393,RAW!$U$2:$AC$460,5,FALSE)</f>
        <v>89700</v>
      </c>
      <c r="E393" s="1">
        <f t="shared" si="30"/>
        <v>5000</v>
      </c>
      <c r="F393" s="1">
        <f t="shared" si="31"/>
        <v>16386.306887688759</v>
      </c>
      <c r="G393" s="16">
        <f t="shared" si="32"/>
        <v>-11386.306887688759</v>
      </c>
      <c r="H393" s="16">
        <f t="shared" si="33"/>
        <v>11386.306887688759</v>
      </c>
      <c r="I393" s="3">
        <f t="shared" si="34"/>
        <v>-0.1344310140222994</v>
      </c>
    </row>
    <row r="394" spans="1:9" x14ac:dyDescent="0.25">
      <c r="A394" t="s">
        <v>722</v>
      </c>
      <c r="B394" s="8" t="s">
        <v>298</v>
      </c>
      <c r="C394" s="11">
        <f>VLOOKUP($A394,RAW!$U$2:$AC$460,4,FALSE)</f>
        <v>26000</v>
      </c>
      <c r="D394" s="11">
        <f>VLOOKUP($A394,RAW!$U$2:$AC$460,5,FALSE)</f>
        <v>38200</v>
      </c>
      <c r="E394" s="1">
        <f t="shared" si="30"/>
        <v>12200</v>
      </c>
      <c r="F394" s="1">
        <f t="shared" si="31"/>
        <v>5030.0351721358647</v>
      </c>
      <c r="G394" s="16">
        <f t="shared" si="32"/>
        <v>7169.9648278641353</v>
      </c>
      <c r="H394" s="16">
        <f t="shared" si="33"/>
        <v>7169.9648278641353</v>
      </c>
      <c r="I394" s="3">
        <f t="shared" si="34"/>
        <v>0.27576787799477442</v>
      </c>
    </row>
    <row r="395" spans="1:9" x14ac:dyDescent="0.25">
      <c r="A395" t="s">
        <v>723</v>
      </c>
      <c r="B395" s="8" t="s">
        <v>299</v>
      </c>
      <c r="C395" s="11">
        <f>VLOOKUP($A395,RAW!$U$2:$AC$460,4,FALSE)</f>
        <v>124700</v>
      </c>
      <c r="D395" s="11">
        <f>VLOOKUP($A395,RAW!$U$2:$AC$460,5,FALSE)</f>
        <v>131300</v>
      </c>
      <c r="E395" s="1">
        <f t="shared" si="30"/>
        <v>6600</v>
      </c>
      <c r="F395" s="1">
        <f t="shared" si="31"/>
        <v>24124.822537128552</v>
      </c>
      <c r="G395" s="16">
        <f t="shared" si="32"/>
        <v>-17524.822537128552</v>
      </c>
      <c r="H395" s="16">
        <f t="shared" si="33"/>
        <v>17524.822537128552</v>
      </c>
      <c r="I395" s="3">
        <f t="shared" si="34"/>
        <v>-0.14053586637633161</v>
      </c>
    </row>
    <row r="396" spans="1:9" x14ac:dyDescent="0.25">
      <c r="A396" t="s">
        <v>724</v>
      </c>
      <c r="B396" s="8" t="s">
        <v>298</v>
      </c>
      <c r="C396" s="11">
        <v>0</v>
      </c>
      <c r="D396" s="11">
        <v>0</v>
      </c>
      <c r="E396" s="1">
        <f t="shared" si="30"/>
        <v>0</v>
      </c>
      <c r="F396" s="1">
        <f t="shared" si="31"/>
        <v>0</v>
      </c>
      <c r="G396" s="16">
        <f t="shared" si="32"/>
        <v>0</v>
      </c>
      <c r="H396" s="16">
        <f t="shared" si="33"/>
        <v>0</v>
      </c>
      <c r="I396" s="3" t="str">
        <f t="shared" si="34"/>
        <v/>
      </c>
    </row>
    <row r="397" spans="1:9" x14ac:dyDescent="0.25">
      <c r="A397" t="s">
        <v>725</v>
      </c>
      <c r="B397" s="8" t="s">
        <v>298</v>
      </c>
      <c r="C397" s="11">
        <v>0</v>
      </c>
      <c r="D397" s="11">
        <v>0</v>
      </c>
      <c r="E397" s="1">
        <f t="shared" si="30"/>
        <v>0</v>
      </c>
      <c r="F397" s="1">
        <f t="shared" si="31"/>
        <v>0</v>
      </c>
      <c r="G397" s="16">
        <f t="shared" si="32"/>
        <v>0</v>
      </c>
      <c r="H397" s="16">
        <f t="shared" si="33"/>
        <v>0</v>
      </c>
      <c r="I397" s="3" t="str">
        <f t="shared" si="34"/>
        <v/>
      </c>
    </row>
    <row r="398" spans="1:9" x14ac:dyDescent="0.25">
      <c r="A398" t="s">
        <v>365</v>
      </c>
      <c r="B398" s="8" t="s">
        <v>298</v>
      </c>
      <c r="C398" s="11">
        <v>0</v>
      </c>
      <c r="D398" s="11">
        <v>0</v>
      </c>
      <c r="E398" s="1">
        <f t="shared" si="30"/>
        <v>0</v>
      </c>
      <c r="F398" s="1">
        <f t="shared" si="31"/>
        <v>0</v>
      </c>
      <c r="G398" s="16">
        <f t="shared" si="32"/>
        <v>0</v>
      </c>
      <c r="H398" s="16">
        <f t="shared" si="33"/>
        <v>0</v>
      </c>
      <c r="I398" s="3" t="str">
        <f t="shared" si="34"/>
        <v/>
      </c>
    </row>
    <row r="399" spans="1:9" x14ac:dyDescent="0.25">
      <c r="A399" t="s">
        <v>726</v>
      </c>
      <c r="B399" s="8" t="s">
        <v>298</v>
      </c>
      <c r="C399" s="11">
        <f>VLOOKUP($A399,RAW!$U$2:$AC$460,4,FALSE)</f>
        <v>21400</v>
      </c>
      <c r="D399" s="11">
        <f>VLOOKUP($A399,RAW!$U$2:$AC$460,5,FALSE)</f>
        <v>33800</v>
      </c>
      <c r="E399" s="1">
        <f t="shared" si="30"/>
        <v>12400</v>
      </c>
      <c r="F399" s="1">
        <f t="shared" si="31"/>
        <v>4140.1058724502891</v>
      </c>
      <c r="G399" s="16">
        <f t="shared" si="32"/>
        <v>8259.8941275497109</v>
      </c>
      <c r="H399" s="16">
        <f t="shared" si="33"/>
        <v>8259.8941275497109</v>
      </c>
      <c r="I399" s="3">
        <f t="shared" si="34"/>
        <v>0.3859763611004538</v>
      </c>
    </row>
    <row r="400" spans="1:9" x14ac:dyDescent="0.25">
      <c r="A400" t="s">
        <v>727</v>
      </c>
      <c r="B400" s="8" t="s">
        <v>299</v>
      </c>
      <c r="C400" s="11">
        <f>VLOOKUP($A400,RAW!$U$2:$AC$460,4,FALSE)</f>
        <v>207000</v>
      </c>
      <c r="D400" s="11">
        <f>VLOOKUP($A400,RAW!$U$2:$AC$460,5,FALSE)</f>
        <v>149900</v>
      </c>
      <c r="E400" s="1">
        <f t="shared" si="30"/>
        <v>-57100</v>
      </c>
      <c r="F400" s="1">
        <f t="shared" si="31"/>
        <v>40046.818485850927</v>
      </c>
      <c r="G400" s="16">
        <f t="shared" si="32"/>
        <v>-97146.818485850934</v>
      </c>
      <c r="H400" s="16">
        <f t="shared" si="33"/>
        <v>97146.818485850934</v>
      </c>
      <c r="I400" s="3">
        <f t="shared" si="34"/>
        <v>-0.46930830186401418</v>
      </c>
    </row>
    <row r="401" spans="1:9" x14ac:dyDescent="0.25">
      <c r="A401" t="s">
        <v>728</v>
      </c>
      <c r="B401" s="8" t="s">
        <v>298</v>
      </c>
      <c r="C401" s="11">
        <v>0</v>
      </c>
      <c r="D401" s="11">
        <v>0</v>
      </c>
      <c r="E401" s="1">
        <f t="shared" si="30"/>
        <v>0</v>
      </c>
      <c r="F401" s="1">
        <f t="shared" si="31"/>
        <v>0</v>
      </c>
      <c r="G401" s="16">
        <f t="shared" si="32"/>
        <v>0</v>
      </c>
      <c r="H401" s="16">
        <f t="shared" si="33"/>
        <v>0</v>
      </c>
      <c r="I401" s="3" t="str">
        <f t="shared" si="34"/>
        <v/>
      </c>
    </row>
    <row r="402" spans="1:9" x14ac:dyDescent="0.25">
      <c r="A402" t="s">
        <v>729</v>
      </c>
      <c r="B402" s="8" t="s">
        <v>298</v>
      </c>
      <c r="C402" s="11">
        <v>0</v>
      </c>
      <c r="D402" s="11">
        <v>0</v>
      </c>
      <c r="E402" s="1">
        <f t="shared" si="30"/>
        <v>0</v>
      </c>
      <c r="F402" s="1">
        <f t="shared" si="31"/>
        <v>0</v>
      </c>
      <c r="G402" s="16">
        <f t="shared" si="32"/>
        <v>0</v>
      </c>
      <c r="H402" s="16">
        <f t="shared" si="33"/>
        <v>0</v>
      </c>
      <c r="I402" s="3" t="str">
        <f t="shared" si="34"/>
        <v/>
      </c>
    </row>
    <row r="403" spans="1:9" x14ac:dyDescent="0.25">
      <c r="A403" t="s">
        <v>730</v>
      </c>
      <c r="B403" s="8" t="s">
        <v>298</v>
      </c>
      <c r="C403" s="11">
        <v>0</v>
      </c>
      <c r="D403" s="11">
        <v>0</v>
      </c>
      <c r="E403" s="1">
        <f t="shared" si="30"/>
        <v>0</v>
      </c>
      <c r="F403" s="1">
        <f t="shared" si="31"/>
        <v>0</v>
      </c>
      <c r="G403" s="16">
        <f t="shared" si="32"/>
        <v>0</v>
      </c>
      <c r="H403" s="16">
        <f t="shared" si="33"/>
        <v>0</v>
      </c>
      <c r="I403" s="3" t="str">
        <f t="shared" si="34"/>
        <v/>
      </c>
    </row>
    <row r="404" spans="1:9" x14ac:dyDescent="0.25">
      <c r="A404" t="s">
        <v>731</v>
      </c>
      <c r="B404" s="8" t="s">
        <v>298</v>
      </c>
      <c r="C404" s="11">
        <f>VLOOKUP($A404,RAW!$U$2:$AC$460,4,FALSE)</f>
        <v>94300</v>
      </c>
      <c r="D404" s="11">
        <f>VLOOKUP($A404,RAW!$U$2:$AC$460,5,FALSE)</f>
        <v>126400</v>
      </c>
      <c r="E404" s="1">
        <f t="shared" si="30"/>
        <v>32100</v>
      </c>
      <c r="F404" s="1">
        <f t="shared" si="31"/>
        <v>18243.55064355431</v>
      </c>
      <c r="G404" s="16">
        <f t="shared" si="32"/>
        <v>13856.44935644569</v>
      </c>
      <c r="H404" s="16">
        <f t="shared" si="33"/>
        <v>13856.44935644569</v>
      </c>
      <c r="I404" s="3">
        <f t="shared" si="34"/>
        <v>0.14694007801108896</v>
      </c>
    </row>
    <row r="405" spans="1:9" x14ac:dyDescent="0.25">
      <c r="A405" t="s">
        <v>732</v>
      </c>
      <c r="B405" s="8" t="s">
        <v>298</v>
      </c>
      <c r="C405" s="11">
        <f>VLOOKUP($A405,RAW!$U$2:$AC$460,4,FALSE)</f>
        <v>236400</v>
      </c>
      <c r="D405" s="11">
        <f>VLOOKUP($A405,RAW!$U$2:$AC$460,5,FALSE)</f>
        <v>261000</v>
      </c>
      <c r="E405" s="1">
        <f t="shared" si="30"/>
        <v>24600</v>
      </c>
      <c r="F405" s="1">
        <f t="shared" si="31"/>
        <v>45734.627488189173</v>
      </c>
      <c r="G405" s="16">
        <f t="shared" si="32"/>
        <v>-21134.627488189173</v>
      </c>
      <c r="H405" s="16">
        <f t="shared" si="33"/>
        <v>21134.627488189173</v>
      </c>
      <c r="I405" s="3">
        <f t="shared" si="34"/>
        <v>-8.9401977530411056E-2</v>
      </c>
    </row>
    <row r="406" spans="1:9" x14ac:dyDescent="0.25">
      <c r="A406" t="s">
        <v>733</v>
      </c>
      <c r="B406" s="8" t="s">
        <v>298</v>
      </c>
      <c r="C406" s="11">
        <v>0</v>
      </c>
      <c r="D406" s="11">
        <v>0</v>
      </c>
      <c r="E406" s="1">
        <f t="shared" si="30"/>
        <v>0</v>
      </c>
      <c r="F406" s="1">
        <f t="shared" si="31"/>
        <v>0</v>
      </c>
      <c r="G406" s="16">
        <f t="shared" si="32"/>
        <v>0</v>
      </c>
      <c r="H406" s="16">
        <f t="shared" si="33"/>
        <v>0</v>
      </c>
      <c r="I406" s="3" t="str">
        <f t="shared" si="34"/>
        <v/>
      </c>
    </row>
    <row r="407" spans="1:9" x14ac:dyDescent="0.25">
      <c r="A407" t="s">
        <v>734</v>
      </c>
      <c r="B407" s="8" t="s">
        <v>299</v>
      </c>
      <c r="C407" s="11">
        <f>VLOOKUP($A407,RAW!$U$2:$AC$460,4,FALSE)</f>
        <v>201200</v>
      </c>
      <c r="D407" s="11">
        <f>VLOOKUP($A407,RAW!$U$2:$AC$460,5,FALSE)</f>
        <v>178400</v>
      </c>
      <c r="E407" s="1">
        <f t="shared" si="30"/>
        <v>-22800</v>
      </c>
      <c r="F407" s="1">
        <f t="shared" si="31"/>
        <v>38924.733716682153</v>
      </c>
      <c r="G407" s="16">
        <f t="shared" si="32"/>
        <v>-61724.733716682153</v>
      </c>
      <c r="H407" s="16">
        <f t="shared" si="33"/>
        <v>61724.733716682153</v>
      </c>
      <c r="I407" s="3">
        <f t="shared" si="34"/>
        <v>-0.30678297075885763</v>
      </c>
    </row>
    <row r="408" spans="1:9" x14ac:dyDescent="0.25">
      <c r="A408" t="s">
        <v>735</v>
      </c>
      <c r="B408" s="8" t="s">
        <v>299</v>
      </c>
      <c r="C408" s="11">
        <f>VLOOKUP($A408,RAW!$U$2:$AC$460,4,FALSE)</f>
        <v>1280500</v>
      </c>
      <c r="D408" s="11">
        <f>VLOOKUP($A408,RAW!$U$2:$AC$460,5,FALSE)</f>
        <v>1242500</v>
      </c>
      <c r="E408" s="1">
        <f t="shared" si="30"/>
        <v>-38000</v>
      </c>
      <c r="F408" s="1">
        <f t="shared" si="31"/>
        <v>247729.23222769136</v>
      </c>
      <c r="G408" s="16">
        <f t="shared" si="32"/>
        <v>-285729.23222769133</v>
      </c>
      <c r="H408" s="16">
        <f t="shared" si="33"/>
        <v>285729.23222769133</v>
      </c>
      <c r="I408" s="3">
        <f t="shared" si="34"/>
        <v>-0.22313879908449147</v>
      </c>
    </row>
    <row r="409" spans="1:9" x14ac:dyDescent="0.25">
      <c r="A409" t="s">
        <v>736</v>
      </c>
      <c r="B409" s="8" t="s">
        <v>298</v>
      </c>
      <c r="C409" s="11">
        <f>VLOOKUP($A409,RAW!$U$2:$AC$460,4,FALSE)</f>
        <v>46800</v>
      </c>
      <c r="D409" s="11">
        <f>VLOOKUP($A409,RAW!$U$2:$AC$460,5,FALSE)</f>
        <v>49700</v>
      </c>
      <c r="E409" s="1">
        <f t="shared" si="30"/>
        <v>2900</v>
      </c>
      <c r="F409" s="1">
        <f t="shared" si="31"/>
        <v>9054.063309844556</v>
      </c>
      <c r="G409" s="16">
        <f t="shared" si="32"/>
        <v>-6154.063309844556</v>
      </c>
      <c r="H409" s="16">
        <f t="shared" si="33"/>
        <v>6154.063309844556</v>
      </c>
      <c r="I409" s="3">
        <f t="shared" si="34"/>
        <v>-0.13149707927018281</v>
      </c>
    </row>
    <row r="410" spans="1:9" x14ac:dyDescent="0.25">
      <c r="A410" t="s">
        <v>737</v>
      </c>
      <c r="B410" s="8" t="s">
        <v>298</v>
      </c>
      <c r="C410" s="11">
        <f>VLOOKUP($A410,RAW!$U$2:$AC$460,4,FALSE)</f>
        <v>32000</v>
      </c>
      <c r="D410" s="11">
        <f>VLOOKUP($A410,RAW!$U$2:$AC$460,5,FALSE)</f>
        <v>58100</v>
      </c>
      <c r="E410" s="1">
        <f t="shared" si="30"/>
        <v>26100</v>
      </c>
      <c r="F410" s="1">
        <f t="shared" si="31"/>
        <v>6190.8125195518342</v>
      </c>
      <c r="G410" s="16">
        <f t="shared" si="32"/>
        <v>19909.187480448167</v>
      </c>
      <c r="H410" s="16">
        <f t="shared" si="33"/>
        <v>19909.187480448167</v>
      </c>
      <c r="I410" s="3">
        <f t="shared" si="34"/>
        <v>0.62216210876400524</v>
      </c>
    </row>
    <row r="411" spans="1:9" x14ac:dyDescent="0.25">
      <c r="A411" t="s">
        <v>738</v>
      </c>
      <c r="B411" s="8" t="s">
        <v>299</v>
      </c>
      <c r="C411" s="11">
        <f>VLOOKUP($A411,RAW!$U$2:$AC$460,4,FALSE)</f>
        <v>971200</v>
      </c>
      <c r="D411" s="11">
        <f>VLOOKUP($A411,RAW!$U$2:$AC$460,5,FALSE)</f>
        <v>160200</v>
      </c>
      <c r="E411" s="1">
        <f t="shared" si="30"/>
        <v>-811000</v>
      </c>
      <c r="F411" s="1">
        <f t="shared" si="31"/>
        <v>187891.15996839816</v>
      </c>
      <c r="G411" s="16">
        <f t="shared" si="32"/>
        <v>-998891.15996839816</v>
      </c>
      <c r="H411" s="16">
        <f t="shared" si="33"/>
        <v>998891.15996839816</v>
      </c>
      <c r="I411" s="3">
        <f t="shared" si="34"/>
        <v>-1.0285123146297346</v>
      </c>
    </row>
    <row r="412" spans="1:9" x14ac:dyDescent="0.25">
      <c r="A412" t="s">
        <v>739</v>
      </c>
      <c r="B412" s="8" t="s">
        <v>298</v>
      </c>
      <c r="C412" s="11">
        <f>VLOOKUP($A412,RAW!$U$2:$AC$460,4,FALSE)</f>
        <v>177500</v>
      </c>
      <c r="D412" s="11">
        <f>VLOOKUP($A412,RAW!$U$2:$AC$460,5,FALSE)</f>
        <v>194800</v>
      </c>
      <c r="E412" s="1">
        <f t="shared" si="30"/>
        <v>17300</v>
      </c>
      <c r="F412" s="1">
        <f t="shared" si="31"/>
        <v>34339.663194389075</v>
      </c>
      <c r="G412" s="16">
        <f t="shared" si="32"/>
        <v>-17039.663194389075</v>
      </c>
      <c r="H412" s="16">
        <f t="shared" si="33"/>
        <v>17039.663194389075</v>
      </c>
      <c r="I412" s="3">
        <f t="shared" si="34"/>
        <v>-9.5998102503600427E-2</v>
      </c>
    </row>
    <row r="413" spans="1:9" x14ac:dyDescent="0.25">
      <c r="A413" t="s">
        <v>740</v>
      </c>
      <c r="B413" s="8" t="s">
        <v>298</v>
      </c>
      <c r="C413" s="11">
        <f>VLOOKUP($A413,RAW!$U$2:$AC$460,4,FALSE)</f>
        <v>91100</v>
      </c>
      <c r="D413" s="11">
        <f>VLOOKUP($A413,RAW!$U$2:$AC$460,5,FALSE)</f>
        <v>112200</v>
      </c>
      <c r="E413" s="1">
        <f t="shared" si="30"/>
        <v>21100</v>
      </c>
      <c r="F413" s="1">
        <f t="shared" si="31"/>
        <v>17624.469391599127</v>
      </c>
      <c r="G413" s="16">
        <f t="shared" si="32"/>
        <v>3475.5306084008735</v>
      </c>
      <c r="H413" s="16">
        <f t="shared" si="33"/>
        <v>3475.5306084008735</v>
      </c>
      <c r="I413" s="3">
        <f t="shared" si="34"/>
        <v>3.8150720180031544E-2</v>
      </c>
    </row>
    <row r="414" spans="1:9" x14ac:dyDescent="0.25">
      <c r="A414" t="s">
        <v>741</v>
      </c>
      <c r="B414" s="8" t="s">
        <v>298</v>
      </c>
      <c r="C414" s="11">
        <v>0</v>
      </c>
      <c r="D414" s="11">
        <v>0</v>
      </c>
      <c r="E414" s="1">
        <f t="shared" si="30"/>
        <v>0</v>
      </c>
      <c r="F414" s="1">
        <f t="shared" si="31"/>
        <v>0</v>
      </c>
      <c r="G414" s="16">
        <f t="shared" si="32"/>
        <v>0</v>
      </c>
      <c r="H414" s="16">
        <f t="shared" si="33"/>
        <v>0</v>
      </c>
      <c r="I414" s="3" t="str">
        <f t="shared" si="34"/>
        <v/>
      </c>
    </row>
    <row r="415" spans="1:9" x14ac:dyDescent="0.25">
      <c r="A415" t="s">
        <v>742</v>
      </c>
      <c r="B415" s="8" t="s">
        <v>298</v>
      </c>
      <c r="C415" s="11">
        <v>0</v>
      </c>
      <c r="D415" s="11">
        <v>0</v>
      </c>
      <c r="E415" s="1">
        <f t="shared" si="30"/>
        <v>0</v>
      </c>
      <c r="F415" s="1">
        <f t="shared" si="31"/>
        <v>0</v>
      </c>
      <c r="G415" s="16">
        <f t="shared" si="32"/>
        <v>0</v>
      </c>
      <c r="H415" s="16">
        <f t="shared" si="33"/>
        <v>0</v>
      </c>
      <c r="I415" s="3" t="str">
        <f t="shared" si="34"/>
        <v/>
      </c>
    </row>
    <row r="416" spans="1:9" x14ac:dyDescent="0.25">
      <c r="A416" t="s">
        <v>743</v>
      </c>
      <c r="B416" s="8" t="s">
        <v>299</v>
      </c>
      <c r="C416" s="11">
        <f>VLOOKUP($A416,RAW!$U$2:$AC$460,4,FALSE)</f>
        <v>45900</v>
      </c>
      <c r="D416" s="11">
        <f>VLOOKUP($A416,RAW!$U$2:$AC$460,5,FALSE)</f>
        <v>47600</v>
      </c>
      <c r="E416" s="1">
        <f t="shared" si="30"/>
        <v>1700</v>
      </c>
      <c r="F416" s="1">
        <f t="shared" si="31"/>
        <v>8879.9467077321624</v>
      </c>
      <c r="G416" s="16">
        <f t="shared" si="32"/>
        <v>-7179.9467077321624</v>
      </c>
      <c r="H416" s="16">
        <f t="shared" si="33"/>
        <v>7179.9467077321624</v>
      </c>
      <c r="I416" s="3">
        <f t="shared" si="34"/>
        <v>-0.1564258541989578</v>
      </c>
    </row>
    <row r="417" spans="1:9" x14ac:dyDescent="0.25">
      <c r="A417" t="s">
        <v>744</v>
      </c>
      <c r="B417" s="8" t="s">
        <v>298</v>
      </c>
      <c r="C417" s="11">
        <f>VLOOKUP($A417,RAW!$U$2:$AC$460,4,FALSE)</f>
        <v>30700</v>
      </c>
      <c r="D417" s="11">
        <f>VLOOKUP($A417,RAW!$U$2:$AC$460,5,FALSE)</f>
        <v>178700</v>
      </c>
      <c r="E417" s="1">
        <f t="shared" si="30"/>
        <v>148000</v>
      </c>
      <c r="F417" s="1">
        <f t="shared" si="31"/>
        <v>5939.3107609450408</v>
      </c>
      <c r="G417" s="16">
        <f t="shared" si="32"/>
        <v>142060.68923905495</v>
      </c>
      <c r="H417" s="16">
        <f t="shared" si="33"/>
        <v>142060.68923905495</v>
      </c>
      <c r="I417" s="3">
        <f t="shared" si="34"/>
        <v>4.6273840143014642</v>
      </c>
    </row>
    <row r="418" spans="1:9" x14ac:dyDescent="0.25">
      <c r="A418" t="s">
        <v>745</v>
      </c>
      <c r="B418" s="8" t="s">
        <v>298</v>
      </c>
      <c r="C418" s="11">
        <v>0</v>
      </c>
      <c r="D418" s="11">
        <v>0</v>
      </c>
      <c r="E418" s="1">
        <f t="shared" si="30"/>
        <v>0</v>
      </c>
      <c r="F418" s="1">
        <f t="shared" si="31"/>
        <v>0</v>
      </c>
      <c r="G418" s="16">
        <f t="shared" si="32"/>
        <v>0</v>
      </c>
      <c r="H418" s="16">
        <f t="shared" si="33"/>
        <v>0</v>
      </c>
      <c r="I418" s="3" t="str">
        <f t="shared" si="34"/>
        <v/>
      </c>
    </row>
    <row r="419" spans="1:9" x14ac:dyDescent="0.25">
      <c r="A419" t="s">
        <v>746</v>
      </c>
      <c r="B419" s="8" t="s">
        <v>298</v>
      </c>
      <c r="C419" s="11">
        <v>0</v>
      </c>
      <c r="D419" s="11">
        <v>0</v>
      </c>
      <c r="E419" s="1">
        <f t="shared" si="30"/>
        <v>0</v>
      </c>
      <c r="F419" s="1">
        <f t="shared" si="31"/>
        <v>0</v>
      </c>
      <c r="G419" s="16">
        <f t="shared" si="32"/>
        <v>0</v>
      </c>
      <c r="H419" s="16">
        <f t="shared" si="33"/>
        <v>0</v>
      </c>
      <c r="I419" s="3" t="str">
        <f t="shared" si="34"/>
        <v/>
      </c>
    </row>
    <row r="420" spans="1:9" x14ac:dyDescent="0.25">
      <c r="A420" t="s">
        <v>747</v>
      </c>
      <c r="B420" s="8" t="s">
        <v>298</v>
      </c>
      <c r="C420" s="11">
        <v>0</v>
      </c>
      <c r="D420" s="11">
        <v>0</v>
      </c>
      <c r="E420" s="1">
        <f t="shared" si="30"/>
        <v>0</v>
      </c>
      <c r="F420" s="1">
        <f t="shared" si="31"/>
        <v>0</v>
      </c>
      <c r="G420" s="16">
        <f t="shared" si="32"/>
        <v>0</v>
      </c>
      <c r="H420" s="16">
        <f t="shared" si="33"/>
        <v>0</v>
      </c>
      <c r="I420" s="3" t="str">
        <f t="shared" si="34"/>
        <v/>
      </c>
    </row>
    <row r="421" spans="1:9" x14ac:dyDescent="0.25">
      <c r="A421" t="s">
        <v>748</v>
      </c>
      <c r="B421" s="8" t="s">
        <v>299</v>
      </c>
      <c r="C421" s="11">
        <f>VLOOKUP($A421,RAW!$U$2:$AC$460,4,FALSE)</f>
        <v>4620600</v>
      </c>
      <c r="D421" s="11">
        <f>VLOOKUP($A421,RAW!$U$2:$AC$460,5,FALSE)</f>
        <v>2498100</v>
      </c>
      <c r="E421" s="1">
        <f t="shared" si="30"/>
        <v>-2122500</v>
      </c>
      <c r="F421" s="1">
        <f t="shared" si="31"/>
        <v>893914.63524503761</v>
      </c>
      <c r="G421" s="16">
        <f t="shared" si="32"/>
        <v>-3016414.6352450377</v>
      </c>
      <c r="H421" s="16">
        <f t="shared" si="33"/>
        <v>3016414.6352450377</v>
      </c>
      <c r="I421" s="3">
        <f t="shared" si="34"/>
        <v>-0.65281881903757899</v>
      </c>
    </row>
    <row r="422" spans="1:9" x14ac:dyDescent="0.25">
      <c r="A422" t="s">
        <v>366</v>
      </c>
      <c r="B422" s="8" t="s">
        <v>298</v>
      </c>
      <c r="C422" s="11">
        <v>0</v>
      </c>
      <c r="D422" s="11">
        <v>0</v>
      </c>
      <c r="E422" s="1">
        <f t="shared" si="30"/>
        <v>0</v>
      </c>
      <c r="F422" s="1">
        <f t="shared" si="31"/>
        <v>0</v>
      </c>
      <c r="G422" s="16">
        <f t="shared" si="32"/>
        <v>0</v>
      </c>
      <c r="H422" s="16">
        <f t="shared" si="33"/>
        <v>0</v>
      </c>
      <c r="I422" s="3" t="str">
        <f t="shared" si="34"/>
        <v/>
      </c>
    </row>
    <row r="423" spans="1:9" x14ac:dyDescent="0.25">
      <c r="A423" t="s">
        <v>749</v>
      </c>
      <c r="B423" s="8" t="s">
        <v>298</v>
      </c>
      <c r="C423" s="11">
        <v>0</v>
      </c>
      <c r="D423" s="11">
        <v>0</v>
      </c>
      <c r="E423" s="1">
        <f t="shared" si="30"/>
        <v>0</v>
      </c>
      <c r="F423" s="1">
        <f t="shared" si="31"/>
        <v>0</v>
      </c>
      <c r="G423" s="16">
        <f t="shared" si="32"/>
        <v>0</v>
      </c>
      <c r="H423" s="16">
        <f t="shared" si="33"/>
        <v>0</v>
      </c>
      <c r="I423" s="3" t="str">
        <f t="shared" si="34"/>
        <v/>
      </c>
    </row>
    <row r="424" spans="1:9" x14ac:dyDescent="0.25">
      <c r="A424" t="s">
        <v>750</v>
      </c>
      <c r="B424" s="8" t="s">
        <v>299</v>
      </c>
      <c r="C424" s="11">
        <f>VLOOKUP($A424,RAW!$U$2:$AC$460,4,FALSE)</f>
        <v>57100</v>
      </c>
      <c r="D424" s="11">
        <f>VLOOKUP($A424,RAW!$U$2:$AC$460,5,FALSE)</f>
        <v>85700</v>
      </c>
      <c r="E424" s="1">
        <f t="shared" si="30"/>
        <v>28600</v>
      </c>
      <c r="F424" s="1">
        <f t="shared" si="31"/>
        <v>11046.731089575303</v>
      </c>
      <c r="G424" s="16">
        <f t="shared" si="32"/>
        <v>17553.268910424697</v>
      </c>
      <c r="H424" s="16">
        <f t="shared" si="33"/>
        <v>17553.268910424697</v>
      </c>
      <c r="I424" s="3">
        <f t="shared" si="34"/>
        <v>0.3074127655065621</v>
      </c>
    </row>
    <row r="425" spans="1:9" x14ac:dyDescent="0.25">
      <c r="A425" t="s">
        <v>751</v>
      </c>
      <c r="B425" s="8" t="s">
        <v>299</v>
      </c>
      <c r="C425" s="11">
        <f>VLOOKUP($A425,RAW!$U$2:$AC$460,4,FALSE)</f>
        <v>27500</v>
      </c>
      <c r="D425" s="11">
        <f>VLOOKUP($A425,RAW!$U$2:$AC$460,5,FALSE)</f>
        <v>44300</v>
      </c>
      <c r="E425" s="1">
        <f t="shared" si="30"/>
        <v>16800</v>
      </c>
      <c r="F425" s="1">
        <f t="shared" si="31"/>
        <v>5320.2295089898571</v>
      </c>
      <c r="G425" s="16">
        <f t="shared" si="32"/>
        <v>11479.770491010142</v>
      </c>
      <c r="H425" s="16">
        <f t="shared" si="33"/>
        <v>11479.770491010142</v>
      </c>
      <c r="I425" s="3">
        <f t="shared" si="34"/>
        <v>0.4174461996730961</v>
      </c>
    </row>
    <row r="426" spans="1:9" x14ac:dyDescent="0.25">
      <c r="A426" t="s">
        <v>752</v>
      </c>
      <c r="B426" s="8" t="s">
        <v>299</v>
      </c>
      <c r="C426" s="11">
        <f>VLOOKUP($A426,RAW!$U$2:$AC$460,4,FALSE)</f>
        <v>48200</v>
      </c>
      <c r="D426" s="11">
        <f>VLOOKUP($A426,RAW!$U$2:$AC$460,5,FALSE)</f>
        <v>73800</v>
      </c>
      <c r="E426" s="1">
        <f t="shared" si="30"/>
        <v>25600</v>
      </c>
      <c r="F426" s="1">
        <f t="shared" si="31"/>
        <v>9324.9113575749489</v>
      </c>
      <c r="G426" s="16">
        <f t="shared" si="32"/>
        <v>16275.088642425051</v>
      </c>
      <c r="H426" s="16">
        <f t="shared" si="33"/>
        <v>16275.088642425051</v>
      </c>
      <c r="I426" s="3">
        <f t="shared" si="34"/>
        <v>0.33765744071421266</v>
      </c>
    </row>
    <row r="427" spans="1:9" x14ac:dyDescent="0.25">
      <c r="A427" t="s">
        <v>367</v>
      </c>
      <c r="B427" s="8" t="s">
        <v>298</v>
      </c>
      <c r="C427" s="11">
        <v>0</v>
      </c>
      <c r="D427" s="11">
        <v>0</v>
      </c>
      <c r="E427" s="1">
        <f t="shared" si="30"/>
        <v>0</v>
      </c>
      <c r="F427" s="1">
        <f t="shared" si="31"/>
        <v>0</v>
      </c>
      <c r="G427" s="16">
        <f t="shared" si="32"/>
        <v>0</v>
      </c>
      <c r="H427" s="16">
        <f t="shared" si="33"/>
        <v>0</v>
      </c>
      <c r="I427" s="3" t="str">
        <f t="shared" si="34"/>
        <v/>
      </c>
    </row>
    <row r="428" spans="1:9" x14ac:dyDescent="0.25">
      <c r="A428" t="s">
        <v>753</v>
      </c>
      <c r="B428" s="8" t="s">
        <v>298</v>
      </c>
      <c r="C428" s="11">
        <f>VLOOKUP($A428,RAW!$U$2:$AC$460,4,FALSE)</f>
        <v>278500</v>
      </c>
      <c r="D428" s="11">
        <f>VLOOKUP($A428,RAW!$U$2:$AC$460,5,FALSE)</f>
        <v>450100</v>
      </c>
      <c r="E428" s="1">
        <f t="shared" si="30"/>
        <v>171600</v>
      </c>
      <c r="F428" s="1">
        <f t="shared" si="31"/>
        <v>53879.415209224557</v>
      </c>
      <c r="G428" s="16">
        <f t="shared" si="32"/>
        <v>117720.58479077544</v>
      </c>
      <c r="H428" s="16">
        <f t="shared" si="33"/>
        <v>117720.58479077544</v>
      </c>
      <c r="I428" s="3">
        <f t="shared" si="34"/>
        <v>0.42269509799201233</v>
      </c>
    </row>
    <row r="429" spans="1:9" x14ac:dyDescent="0.25">
      <c r="A429" t="s">
        <v>754</v>
      </c>
      <c r="B429" s="8" t="s">
        <v>298</v>
      </c>
      <c r="C429" s="11">
        <f>VLOOKUP($A429,RAW!$U$2:$AC$460,4,FALSE)</f>
        <v>2381600</v>
      </c>
      <c r="D429" s="11">
        <f>VLOOKUP($A429,RAW!$U$2:$AC$460,5,FALSE)</f>
        <v>3014200</v>
      </c>
      <c r="E429" s="1">
        <f t="shared" si="30"/>
        <v>632600</v>
      </c>
      <c r="F429" s="1">
        <f t="shared" si="31"/>
        <v>460751.22176764521</v>
      </c>
      <c r="G429" s="16">
        <f t="shared" si="32"/>
        <v>171848.77823235479</v>
      </c>
      <c r="H429" s="16">
        <f t="shared" si="33"/>
        <v>171848.77823235479</v>
      </c>
      <c r="I429" s="3">
        <f t="shared" si="34"/>
        <v>7.2156860191616892E-2</v>
      </c>
    </row>
    <row r="430" spans="1:9" x14ac:dyDescent="0.25">
      <c r="A430" t="s">
        <v>755</v>
      </c>
      <c r="B430" s="8" t="s">
        <v>298</v>
      </c>
      <c r="C430" s="11">
        <f>VLOOKUP($A430,RAW!$U$2:$AC$460,4,FALSE)</f>
        <v>194700</v>
      </c>
      <c r="D430" s="11">
        <f>VLOOKUP($A430,RAW!$U$2:$AC$460,5,FALSE)</f>
        <v>227700</v>
      </c>
      <c r="E430" s="1">
        <f t="shared" si="30"/>
        <v>33000</v>
      </c>
      <c r="F430" s="1">
        <f t="shared" si="31"/>
        <v>37667.224923648188</v>
      </c>
      <c r="G430" s="16">
        <f t="shared" si="32"/>
        <v>-4667.2249236481875</v>
      </c>
      <c r="H430" s="16">
        <f t="shared" si="33"/>
        <v>4667.2249236481875</v>
      </c>
      <c r="I430" s="3">
        <f t="shared" si="34"/>
        <v>-2.3971365812265985E-2</v>
      </c>
    </row>
    <row r="431" spans="1:9" x14ac:dyDescent="0.25">
      <c r="A431" t="s">
        <v>756</v>
      </c>
      <c r="B431" s="8" t="s">
        <v>298</v>
      </c>
      <c r="C431" s="11">
        <v>0</v>
      </c>
      <c r="D431" s="11">
        <v>0</v>
      </c>
      <c r="E431" s="1">
        <f t="shared" si="30"/>
        <v>0</v>
      </c>
      <c r="F431" s="1">
        <f t="shared" si="31"/>
        <v>0</v>
      </c>
      <c r="G431" s="16">
        <f t="shared" si="32"/>
        <v>0</v>
      </c>
      <c r="H431" s="16">
        <f t="shared" si="33"/>
        <v>0</v>
      </c>
      <c r="I431" s="3" t="str">
        <f t="shared" si="34"/>
        <v/>
      </c>
    </row>
    <row r="432" spans="1:9" x14ac:dyDescent="0.25">
      <c r="A432" t="s">
        <v>757</v>
      </c>
      <c r="B432" s="8" t="s">
        <v>299</v>
      </c>
      <c r="C432" s="11">
        <f>VLOOKUP($A432,RAW!$U$2:$AC$460,4,FALSE)</f>
        <v>78000</v>
      </c>
      <c r="D432" s="11">
        <f>VLOOKUP($A432,RAW!$U$2:$AC$460,5,FALSE)</f>
        <v>85800</v>
      </c>
      <c r="E432" s="1">
        <f t="shared" si="30"/>
        <v>7800</v>
      </c>
      <c r="F432" s="1">
        <f t="shared" si="31"/>
        <v>15090.105516407595</v>
      </c>
      <c r="G432" s="16">
        <f t="shared" si="32"/>
        <v>-7290.1055164075951</v>
      </c>
      <c r="H432" s="16">
        <f t="shared" si="33"/>
        <v>7290.1055164075951</v>
      </c>
      <c r="I432" s="3">
        <f t="shared" si="34"/>
        <v>-9.3462891235994813E-2</v>
      </c>
    </row>
    <row r="433" spans="1:9" x14ac:dyDescent="0.25">
      <c r="A433" t="s">
        <v>758</v>
      </c>
      <c r="B433" s="8" t="s">
        <v>299</v>
      </c>
      <c r="C433" s="11">
        <f>VLOOKUP($A433,RAW!$U$2:$AC$460,4,FALSE)</f>
        <v>121700</v>
      </c>
      <c r="D433" s="11">
        <f>VLOOKUP($A433,RAW!$U$2:$AC$460,5,FALSE)</f>
        <v>91600</v>
      </c>
      <c r="E433" s="1">
        <f t="shared" si="30"/>
        <v>-30100</v>
      </c>
      <c r="F433" s="1">
        <f t="shared" si="31"/>
        <v>23544.433863420567</v>
      </c>
      <c r="G433" s="16">
        <f t="shared" si="32"/>
        <v>-53644.433863420563</v>
      </c>
      <c r="H433" s="16">
        <f t="shared" si="33"/>
        <v>53644.433863420563</v>
      </c>
      <c r="I433" s="3">
        <f t="shared" si="34"/>
        <v>-0.44079239000345571</v>
      </c>
    </row>
    <row r="434" spans="1:9" x14ac:dyDescent="0.25">
      <c r="A434" t="s">
        <v>759</v>
      </c>
      <c r="B434" s="8" t="s">
        <v>299</v>
      </c>
      <c r="C434" s="11">
        <f>VLOOKUP($A434,RAW!$U$2:$AC$460,4,FALSE)</f>
        <v>49300</v>
      </c>
      <c r="D434" s="11">
        <f>VLOOKUP($A434,RAW!$U$2:$AC$460,5,FALSE)</f>
        <v>59000</v>
      </c>
      <c r="E434" s="1">
        <f t="shared" si="30"/>
        <v>9700</v>
      </c>
      <c r="F434" s="1">
        <f t="shared" si="31"/>
        <v>9537.7205379345432</v>
      </c>
      <c r="G434" s="16">
        <f t="shared" si="32"/>
        <v>162.27946206545676</v>
      </c>
      <c r="H434" s="16">
        <f t="shared" si="33"/>
        <v>162.27946206545676</v>
      </c>
      <c r="I434" s="3">
        <f t="shared" si="34"/>
        <v>3.2916726585285345E-3</v>
      </c>
    </row>
    <row r="435" spans="1:9" x14ac:dyDescent="0.25">
      <c r="A435" t="s">
        <v>760</v>
      </c>
      <c r="B435" s="8" t="s">
        <v>298</v>
      </c>
      <c r="C435" s="11">
        <f>VLOOKUP($A435,RAW!$U$2:$AC$460,4,FALSE)</f>
        <v>13000</v>
      </c>
      <c r="D435" s="11">
        <f>VLOOKUP($A435,RAW!$U$2:$AC$460,5,FALSE)</f>
        <v>11500</v>
      </c>
      <c r="E435" s="1">
        <f t="shared" si="30"/>
        <v>-1500</v>
      </c>
      <c r="F435" s="1">
        <f t="shared" si="31"/>
        <v>2515.0175860679324</v>
      </c>
      <c r="G435" s="16">
        <f t="shared" si="32"/>
        <v>-4015.0175860679324</v>
      </c>
      <c r="H435" s="16">
        <f t="shared" si="33"/>
        <v>4015.0175860679324</v>
      </c>
      <c r="I435" s="3">
        <f t="shared" si="34"/>
        <v>-0.30884750662061017</v>
      </c>
    </row>
    <row r="436" spans="1:9" x14ac:dyDescent="0.25">
      <c r="A436" t="s">
        <v>368</v>
      </c>
      <c r="B436" s="8" t="s">
        <v>298</v>
      </c>
      <c r="C436" s="11">
        <v>0</v>
      </c>
      <c r="D436" s="11">
        <v>0</v>
      </c>
      <c r="E436" s="1">
        <f t="shared" si="30"/>
        <v>0</v>
      </c>
      <c r="F436" s="1">
        <f t="shared" si="31"/>
        <v>0</v>
      </c>
      <c r="G436" s="16">
        <f t="shared" si="32"/>
        <v>0</v>
      </c>
      <c r="H436" s="16">
        <f t="shared" si="33"/>
        <v>0</v>
      </c>
      <c r="I436" s="3" t="str">
        <f t="shared" si="34"/>
        <v/>
      </c>
    </row>
    <row r="437" spans="1:9" x14ac:dyDescent="0.25">
      <c r="A437" t="s">
        <v>761</v>
      </c>
      <c r="B437" s="8" t="s">
        <v>299</v>
      </c>
      <c r="C437" s="11">
        <f>VLOOKUP($A437,RAW!$U$2:$AC$460,4,FALSE)</f>
        <v>46300</v>
      </c>
      <c r="D437" s="11">
        <f>VLOOKUP($A437,RAW!$U$2:$AC$460,5,FALSE)</f>
        <v>51700</v>
      </c>
      <c r="E437" s="1">
        <f t="shared" si="30"/>
        <v>5400</v>
      </c>
      <c r="F437" s="1">
        <f t="shared" si="31"/>
        <v>8957.3318642265604</v>
      </c>
      <c r="G437" s="16">
        <f t="shared" si="32"/>
        <v>-3557.3318642265604</v>
      </c>
      <c r="H437" s="16">
        <f t="shared" si="33"/>
        <v>3557.3318642265604</v>
      </c>
      <c r="I437" s="3">
        <f t="shared" si="34"/>
        <v>-7.6832221689558541E-2</v>
      </c>
    </row>
    <row r="438" spans="1:9" x14ac:dyDescent="0.25">
      <c r="A438" t="s">
        <v>762</v>
      </c>
      <c r="B438" s="8" t="s">
        <v>298</v>
      </c>
      <c r="C438" s="11">
        <f>VLOOKUP($A438,RAW!$U$2:$AC$460,4,FALSE)</f>
        <v>32500</v>
      </c>
      <c r="D438" s="11">
        <f>VLOOKUP($A438,RAW!$U$2:$AC$460,5,FALSE)</f>
        <v>39900</v>
      </c>
      <c r="E438" s="1">
        <f t="shared" si="30"/>
        <v>7400</v>
      </c>
      <c r="F438" s="1">
        <f t="shared" si="31"/>
        <v>6287.5439651698316</v>
      </c>
      <c r="G438" s="16">
        <f t="shared" si="32"/>
        <v>1112.4560348301684</v>
      </c>
      <c r="H438" s="16">
        <f t="shared" si="33"/>
        <v>1112.4560348301684</v>
      </c>
      <c r="I438" s="3">
        <f t="shared" si="34"/>
        <v>3.4229416456312875E-2</v>
      </c>
    </row>
    <row r="439" spans="1:9" x14ac:dyDescent="0.25">
      <c r="A439" t="s">
        <v>763</v>
      </c>
      <c r="B439" s="8" t="s">
        <v>298</v>
      </c>
      <c r="C439" s="11">
        <f>VLOOKUP($A439,RAW!$U$2:$AC$460,4,FALSE)</f>
        <v>43500</v>
      </c>
      <c r="D439" s="11">
        <f>VLOOKUP($A439,RAW!$U$2:$AC$460,5,FALSE)</f>
        <v>52300</v>
      </c>
      <c r="E439" s="1">
        <f t="shared" si="30"/>
        <v>8800</v>
      </c>
      <c r="F439" s="1">
        <f t="shared" si="31"/>
        <v>8415.6357687657746</v>
      </c>
      <c r="G439" s="16">
        <f t="shared" si="32"/>
        <v>384.36423123422537</v>
      </c>
      <c r="H439" s="16">
        <f t="shared" si="33"/>
        <v>384.36423123422537</v>
      </c>
      <c r="I439" s="3">
        <f t="shared" si="34"/>
        <v>8.8359593387178255E-3</v>
      </c>
    </row>
    <row r="440" spans="1:9" x14ac:dyDescent="0.25">
      <c r="A440" t="s">
        <v>764</v>
      </c>
      <c r="B440" s="8" t="s">
        <v>298</v>
      </c>
      <c r="C440" s="11">
        <f>VLOOKUP($A440,RAW!$U$2:$AC$460,4,FALSE)</f>
        <v>595200</v>
      </c>
      <c r="D440" s="11">
        <f>VLOOKUP($A440,RAW!$U$2:$AC$460,5,FALSE)</f>
        <v>453334.66666666663</v>
      </c>
      <c r="E440" s="1">
        <f t="shared" si="30"/>
        <v>-141865.33333333337</v>
      </c>
      <c r="F440" s="1">
        <f t="shared" si="31"/>
        <v>115149.11286366411</v>
      </c>
      <c r="G440" s="16">
        <f t="shared" si="32"/>
        <v>-257014.44619699748</v>
      </c>
      <c r="H440" s="16">
        <f t="shared" si="33"/>
        <v>257014.44619699748</v>
      </c>
      <c r="I440" s="3">
        <f t="shared" si="34"/>
        <v>-0.43181190557291244</v>
      </c>
    </row>
    <row r="441" spans="1:9" x14ac:dyDescent="0.25">
      <c r="A441" t="s">
        <v>369</v>
      </c>
      <c r="B441" s="8" t="s">
        <v>298</v>
      </c>
      <c r="C441" s="11">
        <v>0</v>
      </c>
      <c r="D441" s="11">
        <v>0</v>
      </c>
      <c r="E441" s="1">
        <f t="shared" si="30"/>
        <v>0</v>
      </c>
      <c r="F441" s="1">
        <f t="shared" si="31"/>
        <v>0</v>
      </c>
      <c r="G441" s="16">
        <f t="shared" si="32"/>
        <v>0</v>
      </c>
      <c r="H441" s="16">
        <f t="shared" si="33"/>
        <v>0</v>
      </c>
      <c r="I441" s="3" t="str">
        <f t="shared" si="34"/>
        <v/>
      </c>
    </row>
    <row r="442" spans="1:9" x14ac:dyDescent="0.25">
      <c r="A442" t="s">
        <v>765</v>
      </c>
      <c r="B442" s="8" t="s">
        <v>298</v>
      </c>
      <c r="C442" s="11">
        <v>0</v>
      </c>
      <c r="D442" s="11">
        <v>0</v>
      </c>
      <c r="E442" s="1">
        <f t="shared" si="30"/>
        <v>0</v>
      </c>
      <c r="F442" s="1">
        <f t="shared" si="31"/>
        <v>0</v>
      </c>
      <c r="G442" s="16">
        <f t="shared" si="32"/>
        <v>0</v>
      </c>
      <c r="H442" s="16">
        <f t="shared" si="33"/>
        <v>0</v>
      </c>
      <c r="I442" s="3" t="str">
        <f t="shared" si="34"/>
        <v/>
      </c>
    </row>
    <row r="443" spans="1:9" x14ac:dyDescent="0.25">
      <c r="A443" t="s">
        <v>766</v>
      </c>
      <c r="B443" s="8" t="s">
        <v>298</v>
      </c>
      <c r="C443" s="11">
        <f>VLOOKUP($A443,RAW!$U$2:$AC$460,4,FALSE)</f>
        <v>14000</v>
      </c>
      <c r="D443" s="11">
        <f>VLOOKUP($A443,RAW!$U$2:$AC$460,5,FALSE)</f>
        <v>7600</v>
      </c>
      <c r="E443" s="1">
        <f t="shared" si="30"/>
        <v>-6400</v>
      </c>
      <c r="F443" s="1">
        <f t="shared" si="31"/>
        <v>2708.4804773039273</v>
      </c>
      <c r="G443" s="16">
        <f t="shared" si="32"/>
        <v>-9108.4804773039268</v>
      </c>
      <c r="H443" s="16">
        <f t="shared" si="33"/>
        <v>9108.4804773039268</v>
      </c>
      <c r="I443" s="3">
        <f t="shared" si="34"/>
        <v>-0.65060574837885188</v>
      </c>
    </row>
    <row r="444" spans="1:9" x14ac:dyDescent="0.25">
      <c r="A444" t="s">
        <v>370</v>
      </c>
      <c r="B444" s="8" t="s">
        <v>298</v>
      </c>
      <c r="C444" s="11">
        <f>VLOOKUP($A444,RAW!$U$2:$AC$460,4,FALSE)</f>
        <v>254542</v>
      </c>
      <c r="D444" s="11">
        <f>VLOOKUP($A444,RAW!$U$2:$AC$460,5,FALSE)</f>
        <v>450300</v>
      </c>
      <c r="E444" s="1">
        <f t="shared" si="30"/>
        <v>195758</v>
      </c>
      <c r="F444" s="1">
        <f t="shared" si="31"/>
        <v>49244.431260992591</v>
      </c>
      <c r="G444" s="16">
        <f t="shared" si="32"/>
        <v>146513.5687390074</v>
      </c>
      <c r="H444" s="16">
        <f t="shared" si="33"/>
        <v>146513.5687390074</v>
      </c>
      <c r="I444" s="3">
        <f t="shared" si="34"/>
        <v>0.57559683171738807</v>
      </c>
    </row>
    <row r="445" spans="1:9" x14ac:dyDescent="0.25">
      <c r="A445" t="s">
        <v>767</v>
      </c>
      <c r="B445" s="8" t="s">
        <v>299</v>
      </c>
      <c r="C445" s="11">
        <f>VLOOKUP($A445,RAW!$U$2:$AC$460,4,FALSE)</f>
        <v>145533.5</v>
      </c>
      <c r="D445" s="11">
        <f>VLOOKUP($A445,RAW!$U$2:$AC$460,5,FALSE)</f>
        <v>145900</v>
      </c>
      <c r="E445" s="1">
        <f t="shared" si="30"/>
        <v>366.5</v>
      </c>
      <c r="F445" s="1">
        <f t="shared" si="31"/>
        <v>28155.331681693649</v>
      </c>
      <c r="G445" s="16">
        <f t="shared" si="32"/>
        <v>-27788.831681693649</v>
      </c>
      <c r="H445" s="16">
        <f t="shared" si="33"/>
        <v>27788.831681693649</v>
      </c>
      <c r="I445" s="3">
        <f t="shared" si="34"/>
        <v>-0.19094457071185431</v>
      </c>
    </row>
    <row r="446" spans="1:9" x14ac:dyDescent="0.25">
      <c r="A446" t="s">
        <v>768</v>
      </c>
      <c r="B446" s="8" t="s">
        <v>299</v>
      </c>
      <c r="C446" s="11">
        <f>VLOOKUP($A446,RAW!$U$2:$AC$460,4,FALSE)</f>
        <v>163641.5</v>
      </c>
      <c r="D446" s="11">
        <f>VLOOKUP($A446,RAW!$U$2:$AC$460,5,FALSE)</f>
        <v>91500</v>
      </c>
      <c r="E446" s="1">
        <f t="shared" si="30"/>
        <v>-72141.5</v>
      </c>
      <c r="F446" s="1">
        <f t="shared" si="31"/>
        <v>31658.557716195042</v>
      </c>
      <c r="G446" s="16">
        <f t="shared" si="32"/>
        <v>-103800.05771619504</v>
      </c>
      <c r="H446" s="16">
        <f t="shared" si="33"/>
        <v>103800.05771619504</v>
      </c>
      <c r="I446" s="3">
        <f t="shared" si="34"/>
        <v>-0.63431377563878988</v>
      </c>
    </row>
    <row r="447" spans="1:9" x14ac:dyDescent="0.25">
      <c r="A447" t="s">
        <v>769</v>
      </c>
      <c r="B447" s="8" t="s">
        <v>299</v>
      </c>
      <c r="C447" s="11">
        <f>VLOOKUP($A447,RAW!$U$2:$AC$460,4,FALSE)</f>
        <v>237000</v>
      </c>
      <c r="D447" s="11">
        <f>VLOOKUP($A447,RAW!$U$2:$AC$460,5,FALSE)</f>
        <v>43100</v>
      </c>
      <c r="E447" s="1">
        <f t="shared" si="30"/>
        <v>-193900</v>
      </c>
      <c r="F447" s="1">
        <f t="shared" si="31"/>
        <v>45850.705222930766</v>
      </c>
      <c r="G447" s="16">
        <f t="shared" si="32"/>
        <v>-239750.70522293076</v>
      </c>
      <c r="H447" s="16">
        <f t="shared" si="33"/>
        <v>239750.70522293076</v>
      </c>
      <c r="I447" s="3">
        <f t="shared" si="34"/>
        <v>-1.0116063511516067</v>
      </c>
    </row>
    <row r="448" spans="1:9" x14ac:dyDescent="0.25">
      <c r="A448" t="s">
        <v>770</v>
      </c>
      <c r="B448" s="8" t="s">
        <v>298</v>
      </c>
      <c r="C448" s="11">
        <v>0</v>
      </c>
      <c r="D448" s="11">
        <v>0</v>
      </c>
      <c r="E448" s="1">
        <f t="shared" si="30"/>
        <v>0</v>
      </c>
      <c r="F448" s="1">
        <f t="shared" si="31"/>
        <v>0</v>
      </c>
      <c r="G448" s="16">
        <f t="shared" si="32"/>
        <v>0</v>
      </c>
      <c r="H448" s="16">
        <f t="shared" si="33"/>
        <v>0</v>
      </c>
      <c r="I448" s="3" t="str">
        <f t="shared" si="34"/>
        <v/>
      </c>
    </row>
    <row r="449" spans="1:9" x14ac:dyDescent="0.25">
      <c r="A449" t="s">
        <v>771</v>
      </c>
      <c r="B449" s="8" t="s">
        <v>298</v>
      </c>
      <c r="C449" s="11">
        <f>VLOOKUP($A449,RAW!$U$2:$AC$460,4,FALSE)</f>
        <v>183400</v>
      </c>
      <c r="D449" s="11">
        <f>VLOOKUP($A449,RAW!$U$2:$AC$460,5,FALSE)</f>
        <v>185100</v>
      </c>
      <c r="E449" s="1">
        <f t="shared" si="30"/>
        <v>1700</v>
      </c>
      <c r="F449" s="1">
        <f t="shared" si="31"/>
        <v>35481.094252681447</v>
      </c>
      <c r="G449" s="16">
        <f t="shared" si="32"/>
        <v>-33781.094252681447</v>
      </c>
      <c r="H449" s="16">
        <f t="shared" si="33"/>
        <v>33781.094252681447</v>
      </c>
      <c r="I449" s="3">
        <f t="shared" si="34"/>
        <v>-0.18419353463839394</v>
      </c>
    </row>
    <row r="450" spans="1:9" x14ac:dyDescent="0.25">
      <c r="A450" t="s">
        <v>772</v>
      </c>
      <c r="B450" s="8" t="s">
        <v>298</v>
      </c>
      <c r="C450" s="11">
        <f>VLOOKUP($A450,RAW!$U$2:$AC$460,4,FALSE)</f>
        <v>1641200</v>
      </c>
      <c r="D450" s="11">
        <f>VLOOKUP($A450,RAW!$U$2:$AC$460,5,FALSE)</f>
        <v>3305100</v>
      </c>
      <c r="E450" s="1">
        <f t="shared" si="30"/>
        <v>1663900</v>
      </c>
      <c r="F450" s="1">
        <f t="shared" si="31"/>
        <v>317511.29709651467</v>
      </c>
      <c r="G450" s="16">
        <f t="shared" si="32"/>
        <v>1346388.7029034854</v>
      </c>
      <c r="H450" s="16">
        <f t="shared" si="33"/>
        <v>1346388.7029034854</v>
      </c>
      <c r="I450" s="3">
        <f t="shared" si="34"/>
        <v>0.82036845168382</v>
      </c>
    </row>
    <row r="451" spans="1:9" x14ac:dyDescent="0.25">
      <c r="A451" t="s">
        <v>773</v>
      </c>
      <c r="B451" s="8" t="s">
        <v>298</v>
      </c>
      <c r="C451" s="11">
        <v>0</v>
      </c>
      <c r="D451" s="11">
        <v>0</v>
      </c>
      <c r="E451" s="1">
        <f t="shared" ref="E451:E459" si="35">D451-C451</f>
        <v>0</v>
      </c>
      <c r="F451" s="1">
        <f t="shared" ref="F451:F459" si="36">IF(C451=0,0,+C451*E$463)</f>
        <v>0</v>
      </c>
      <c r="G451" s="16">
        <f t="shared" ref="G451:G459" si="37">IF(C451=0,0,+E451-F451)</f>
        <v>0</v>
      </c>
      <c r="H451" s="16">
        <f t="shared" ref="H451:H459" si="38">ABS(G451)</f>
        <v>0</v>
      </c>
      <c r="I451" s="3" t="str">
        <f t="shared" ref="I451:I459" si="39">IFERROR(+G451/C451,"")</f>
        <v/>
      </c>
    </row>
    <row r="452" spans="1:9" x14ac:dyDescent="0.25">
      <c r="A452" t="s">
        <v>774</v>
      </c>
      <c r="B452" s="8" t="s">
        <v>298</v>
      </c>
      <c r="C452" s="11">
        <f>VLOOKUP($A452,RAW!$U$2:$AC$460,4,FALSE)</f>
        <v>71100</v>
      </c>
      <c r="D452" s="11">
        <f>VLOOKUP($A452,RAW!$U$2:$AC$460,5,FALSE)</f>
        <v>848500</v>
      </c>
      <c r="E452" s="1">
        <f t="shared" si="35"/>
        <v>777400</v>
      </c>
      <c r="F452" s="1">
        <f t="shared" si="36"/>
        <v>13755.21156687923</v>
      </c>
      <c r="G452" s="16">
        <f t="shared" si="37"/>
        <v>763644.78843312082</v>
      </c>
      <c r="H452" s="16">
        <f t="shared" si="38"/>
        <v>763644.78843312082</v>
      </c>
      <c r="I452" s="3">
        <f t="shared" si="39"/>
        <v>10.7404330300017</v>
      </c>
    </row>
    <row r="453" spans="1:9" x14ac:dyDescent="0.25">
      <c r="A453" t="s">
        <v>775</v>
      </c>
      <c r="B453" s="8" t="s">
        <v>298</v>
      </c>
      <c r="C453" s="11">
        <v>0</v>
      </c>
      <c r="D453" s="11">
        <v>0</v>
      </c>
      <c r="E453" s="1">
        <f t="shared" si="35"/>
        <v>0</v>
      </c>
      <c r="F453" s="1">
        <f t="shared" si="36"/>
        <v>0</v>
      </c>
      <c r="G453" s="16">
        <f t="shared" si="37"/>
        <v>0</v>
      </c>
      <c r="H453" s="16">
        <f t="shared" si="38"/>
        <v>0</v>
      </c>
      <c r="I453" s="3" t="str">
        <f t="shared" si="39"/>
        <v/>
      </c>
    </row>
    <row r="454" spans="1:9" x14ac:dyDescent="0.25">
      <c r="A454" t="s">
        <v>776</v>
      </c>
      <c r="B454" s="8" t="s">
        <v>298</v>
      </c>
      <c r="C454" s="11">
        <f>VLOOKUP($A454,RAW!$U$2:$AC$460,4,FALSE)</f>
        <v>88300</v>
      </c>
      <c r="D454" s="11">
        <f>VLOOKUP($A454,RAW!$U$2:$AC$460,5,FALSE)</f>
        <v>93900</v>
      </c>
      <c r="E454" s="1">
        <f t="shared" si="35"/>
        <v>5600</v>
      </c>
      <c r="F454" s="1">
        <f t="shared" si="36"/>
        <v>17082.773296138341</v>
      </c>
      <c r="G454" s="16">
        <f t="shared" si="37"/>
        <v>-11482.773296138341</v>
      </c>
      <c r="H454" s="16">
        <f t="shared" si="38"/>
        <v>11482.773296138341</v>
      </c>
      <c r="I454" s="3">
        <f t="shared" si="39"/>
        <v>-0.13004273268559843</v>
      </c>
    </row>
    <row r="455" spans="1:9" x14ac:dyDescent="0.25">
      <c r="A455" t="s">
        <v>777</v>
      </c>
      <c r="B455" s="8" t="s">
        <v>299</v>
      </c>
      <c r="C455" s="11">
        <f>VLOOKUP($A455,RAW!$U$2:$AC$460,4,FALSE)</f>
        <v>2206200</v>
      </c>
      <c r="D455" s="11">
        <f>VLOOKUP($A455,RAW!$U$2:$AC$460,5,FALSE)</f>
        <v>308900</v>
      </c>
      <c r="E455" s="1">
        <f t="shared" si="35"/>
        <v>-1897300</v>
      </c>
      <c r="F455" s="1">
        <f t="shared" si="36"/>
        <v>426817.83064485173</v>
      </c>
      <c r="G455" s="16">
        <f t="shared" si="37"/>
        <v>-2324117.8306448516</v>
      </c>
      <c r="H455" s="16">
        <f t="shared" si="38"/>
        <v>2324117.8306448516</v>
      </c>
      <c r="I455" s="3">
        <f t="shared" si="39"/>
        <v>-1.0534483866579873</v>
      </c>
    </row>
    <row r="456" spans="1:9" x14ac:dyDescent="0.25">
      <c r="A456" t="s">
        <v>778</v>
      </c>
      <c r="B456" s="8" t="s">
        <v>298</v>
      </c>
      <c r="C456" s="11">
        <v>0</v>
      </c>
      <c r="D456" s="11">
        <v>0</v>
      </c>
      <c r="E456" s="1">
        <f t="shared" si="35"/>
        <v>0</v>
      </c>
      <c r="F456" s="1">
        <f t="shared" si="36"/>
        <v>0</v>
      </c>
      <c r="G456" s="16">
        <f t="shared" si="37"/>
        <v>0</v>
      </c>
      <c r="H456" s="16">
        <f t="shared" si="38"/>
        <v>0</v>
      </c>
      <c r="I456" s="3" t="str">
        <f t="shared" si="39"/>
        <v/>
      </c>
    </row>
    <row r="457" spans="1:9" x14ac:dyDescent="0.25">
      <c r="A457" t="s">
        <v>779</v>
      </c>
      <c r="B457" s="8" t="s">
        <v>298</v>
      </c>
      <c r="C457" s="11">
        <v>0</v>
      </c>
      <c r="D457" s="11">
        <v>0</v>
      </c>
      <c r="E457" s="1">
        <f t="shared" si="35"/>
        <v>0</v>
      </c>
      <c r="F457" s="1">
        <f t="shared" si="36"/>
        <v>0</v>
      </c>
      <c r="G457" s="16">
        <f t="shared" si="37"/>
        <v>0</v>
      </c>
      <c r="H457" s="16">
        <f t="shared" si="38"/>
        <v>0</v>
      </c>
      <c r="I457" s="3" t="str">
        <f t="shared" si="39"/>
        <v/>
      </c>
    </row>
    <row r="458" spans="1:9" x14ac:dyDescent="0.25">
      <c r="A458" t="s">
        <v>780</v>
      </c>
      <c r="B458" s="8" t="s">
        <v>298</v>
      </c>
      <c r="C458" s="11">
        <v>0</v>
      </c>
      <c r="D458" s="11">
        <v>0</v>
      </c>
      <c r="E458" s="1">
        <f t="shared" si="35"/>
        <v>0</v>
      </c>
      <c r="F458" s="1">
        <f t="shared" si="36"/>
        <v>0</v>
      </c>
      <c r="G458" s="16">
        <f t="shared" si="37"/>
        <v>0</v>
      </c>
      <c r="H458" s="16">
        <f t="shared" si="38"/>
        <v>0</v>
      </c>
      <c r="I458" s="3" t="str">
        <f t="shared" si="39"/>
        <v/>
      </c>
    </row>
    <row r="459" spans="1:9" x14ac:dyDescent="0.25">
      <c r="A459" t="s">
        <v>781</v>
      </c>
      <c r="B459" s="8" t="s">
        <v>298</v>
      </c>
      <c r="C459" s="11">
        <f>VLOOKUP($A459,RAW!$U$2:$AC$460,4,FALSE)</f>
        <v>2165700</v>
      </c>
      <c r="D459" s="11">
        <f>VLOOKUP($A459,RAW!$U$2:$AC$460,5,FALSE)</f>
        <v>1790400</v>
      </c>
      <c r="E459" s="1">
        <f t="shared" si="35"/>
        <v>-375300</v>
      </c>
      <c r="F459" s="1">
        <f t="shared" si="36"/>
        <v>418982.58354979393</v>
      </c>
      <c r="G459" s="16">
        <f t="shared" si="37"/>
        <v>-794282.58354979393</v>
      </c>
      <c r="H459" s="16">
        <f t="shared" si="38"/>
        <v>794282.58354979393</v>
      </c>
      <c r="I459" s="3">
        <f t="shared" si="39"/>
        <v>-0.36675559105591443</v>
      </c>
    </row>
    <row r="460" spans="1:9" x14ac:dyDescent="0.25">
      <c r="A460" s="2"/>
      <c r="B460" s="39"/>
      <c r="C460" s="40"/>
      <c r="D460" s="40"/>
      <c r="E460" s="41"/>
      <c r="F460" s="41"/>
      <c r="G460" s="42"/>
      <c r="H460" s="42"/>
      <c r="I460" s="4"/>
    </row>
    <row r="461" spans="1:9" ht="30" x14ac:dyDescent="0.25">
      <c r="B461" s="21"/>
      <c r="C461" s="49" t="s">
        <v>795</v>
      </c>
      <c r="D461" s="49" t="s">
        <v>316</v>
      </c>
      <c r="E461" s="50" t="s">
        <v>796</v>
      </c>
      <c r="F461" s="27"/>
      <c r="G461" s="51"/>
      <c r="H461" s="51" t="s">
        <v>801</v>
      </c>
      <c r="I461" s="7"/>
    </row>
    <row r="462" spans="1:9" x14ac:dyDescent="0.25">
      <c r="C462" s="15">
        <f>SUM(RAW!X$4:X$460)</f>
        <v>111269425</v>
      </c>
      <c r="D462" s="15">
        <f>SUM(RAW!Y$4:Y$460)</f>
        <v>132795929.66666667</v>
      </c>
      <c r="E462" s="5">
        <f>+D462/C462</f>
        <v>1.1934628912359948</v>
      </c>
      <c r="F462" s="15"/>
      <c r="G462" s="16"/>
      <c r="H462" s="15">
        <f>SUM(H4:H460)</f>
        <v>47039429.274693668</v>
      </c>
      <c r="I462" s="15"/>
    </row>
    <row r="463" spans="1:9" x14ac:dyDescent="0.25">
      <c r="E463" s="5">
        <f>+E462-1</f>
        <v>0.1934628912359948</v>
      </c>
      <c r="G463" s="16"/>
    </row>
    <row r="464" spans="1:9" x14ac:dyDescent="0.25">
      <c r="E464" s="11"/>
    </row>
    <row r="465" spans="3:8" x14ac:dyDescent="0.25">
      <c r="C465" t="s">
        <v>310</v>
      </c>
      <c r="F465" s="17"/>
      <c r="G465" s="43" t="s">
        <v>797</v>
      </c>
    </row>
    <row r="466" spans="3:8" x14ac:dyDescent="0.25">
      <c r="C466" s="46">
        <f>+H462/C462</f>
        <v>0.42275251511988732</v>
      </c>
      <c r="G466" s="8" t="s">
        <v>798</v>
      </c>
      <c r="H466" s="1">
        <f>ABS(SUMIFS(E4:E460,I4:I460,"&lt;"&amp;-1*E463))</f>
        <v>17801496.833333336</v>
      </c>
    </row>
    <row r="467" spans="3:8" x14ac:dyDescent="0.25">
      <c r="G467" s="8" t="s">
        <v>799</v>
      </c>
      <c r="H467" s="1">
        <f>SUMIF(G4:G460,"&gt;0")</f>
        <v>18315833.537164167</v>
      </c>
    </row>
    <row r="468" spans="3:8" x14ac:dyDescent="0.25">
      <c r="G468" s="8" t="s">
        <v>802</v>
      </c>
      <c r="H468" s="1">
        <f>+H467+H466</f>
        <v>36117330.370497502</v>
      </c>
    </row>
    <row r="469" spans="3:8" x14ac:dyDescent="0.25">
      <c r="G469" s="8" t="s">
        <v>803</v>
      </c>
      <c r="H469" s="45">
        <f>H468/C462</f>
        <v>0.32459348442303448</v>
      </c>
    </row>
    <row r="472" spans="3:8" x14ac:dyDescent="0.25">
      <c r="C472" s="15"/>
    </row>
    <row r="473" spans="3:8" x14ac:dyDescent="0.25">
      <c r="C473" s="28"/>
    </row>
  </sheetData>
  <sortState ref="A4:I459">
    <sortCondition ref="A3:A459"/>
  </sortState>
  <mergeCells count="1">
    <mergeCell ref="K2:M2"/>
  </mergeCells>
  <conditionalFormatting sqref="C3:C459">
    <cfRule type="cellIs" dxfId="1" priority="1" operator="equal">
      <formula>0</formula>
    </cfRule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5"/>
  <sheetViews>
    <sheetView workbookViewId="0"/>
  </sheetViews>
  <sheetFormatPr defaultRowHeight="15" x14ac:dyDescent="0.25"/>
  <cols>
    <col min="1" max="1" width="58.28515625" customWidth="1"/>
    <col min="2" max="2" width="13.7109375" style="62" customWidth="1"/>
    <col min="3" max="3" width="12.42578125" style="8" customWidth="1"/>
    <col min="4" max="4" width="13.28515625" style="8" customWidth="1"/>
    <col min="5" max="5" width="12.5703125" style="8" customWidth="1"/>
    <col min="6" max="6" width="11.7109375" customWidth="1"/>
    <col min="7" max="7" width="10.5703125" customWidth="1"/>
    <col min="8" max="8" width="13" style="3" customWidth="1"/>
    <col min="9" max="9" width="12.28515625" customWidth="1"/>
    <col min="10" max="11" width="11.85546875" customWidth="1"/>
    <col min="12" max="12" width="4" style="53" customWidth="1"/>
    <col min="13" max="13" width="14.140625" customWidth="1"/>
    <col min="14" max="14" width="44.5703125" customWidth="1"/>
    <col min="15" max="15" width="14" customWidth="1"/>
    <col min="16" max="16" width="8.28515625" customWidth="1"/>
  </cols>
  <sheetData>
    <row r="1" spans="1:17" x14ac:dyDescent="0.25">
      <c r="A1" s="25" t="s">
        <v>820</v>
      </c>
      <c r="B1" s="18" t="s">
        <v>846</v>
      </c>
      <c r="F1" s="3"/>
      <c r="H1"/>
      <c r="L1" s="44"/>
    </row>
    <row r="2" spans="1:17" ht="60" x14ac:dyDescent="0.25">
      <c r="A2" s="25" t="s">
        <v>324</v>
      </c>
      <c r="B2" s="70" t="s">
        <v>831</v>
      </c>
      <c r="C2" s="34" t="s">
        <v>788</v>
      </c>
      <c r="D2" s="35">
        <v>1980</v>
      </c>
      <c r="E2" s="35">
        <v>1990</v>
      </c>
      <c r="F2" s="34" t="s">
        <v>789</v>
      </c>
      <c r="G2" s="34" t="s">
        <v>830</v>
      </c>
      <c r="H2" s="36" t="s">
        <v>790</v>
      </c>
      <c r="I2" s="34" t="s">
        <v>792</v>
      </c>
      <c r="J2" s="33" t="s">
        <v>791</v>
      </c>
      <c r="K2" s="34" t="s">
        <v>793</v>
      </c>
      <c r="L2" s="71"/>
      <c r="M2" s="95" t="str">
        <f>"Summary Statistics "&amp;A1</f>
        <v>Summary Statistics Decade: 1970 to 1980</v>
      </c>
      <c r="N2" s="96"/>
      <c r="O2" s="97"/>
    </row>
    <row r="3" spans="1:17" x14ac:dyDescent="0.25">
      <c r="A3" t="s">
        <v>325</v>
      </c>
      <c r="C3" s="8" t="s">
        <v>298</v>
      </c>
      <c r="D3" s="11">
        <f>VLOOKUP($A3,RAW!$U$2:$AC$460,5,FALSE)</f>
        <v>54700</v>
      </c>
      <c r="E3" s="11">
        <f>VLOOKUP($A3,RAW!$U$2:$AC$460,6,FALSE)</f>
        <v>37539</v>
      </c>
      <c r="F3" s="1">
        <f t="shared" ref="F3:F66" si="0">E3-D3</f>
        <v>-17161</v>
      </c>
      <c r="G3" s="1">
        <f>IF(B3="YES",F3*(3/4),F3)</f>
        <v>-17161</v>
      </c>
      <c r="H3" s="1">
        <f t="shared" ref="H3:H66" si="1">IF(D3=0,0,+D3*F$463)</f>
        <v>8275.5854356771033</v>
      </c>
      <c r="I3" s="16">
        <f t="shared" ref="I3:I66" si="2">IF(D3=0,0,+F3-H3)</f>
        <v>-25436.585435677101</v>
      </c>
      <c r="J3" s="16">
        <f t="shared" ref="J3:J66" si="3">ABS(I3)</f>
        <v>25436.585435677101</v>
      </c>
      <c r="K3" s="3">
        <f>IFERROR(+I3/D3,"")</f>
        <v>-0.46501984343102565</v>
      </c>
      <c r="L3" s="52"/>
      <c r="M3" s="9" t="s">
        <v>322</v>
      </c>
      <c r="N3" s="9"/>
      <c r="O3" s="12">
        <f>D462</f>
        <v>132795929.66666667</v>
      </c>
    </row>
    <row r="4" spans="1:17" x14ac:dyDescent="0.25">
      <c r="A4" t="s">
        <v>328</v>
      </c>
      <c r="C4" s="8" t="s">
        <v>298</v>
      </c>
      <c r="D4" s="11">
        <f>VLOOKUP($A4,RAW!$U$2:$AC$460,5,FALSE)</f>
        <v>0</v>
      </c>
      <c r="E4" s="11">
        <f>VLOOKUP($A4,RAW!$U$2:$AC$460,6,FALSE)</f>
        <v>0</v>
      </c>
      <c r="F4" s="1">
        <f t="shared" si="0"/>
        <v>0</v>
      </c>
      <c r="G4" s="1">
        <f t="shared" ref="G4:G67" si="4">IF(B4="YES",F4*(3/4),F4)</f>
        <v>0</v>
      </c>
      <c r="H4" s="1">
        <f t="shared" si="1"/>
        <v>0</v>
      </c>
      <c r="I4" s="16">
        <f t="shared" si="2"/>
        <v>0</v>
      </c>
      <c r="J4" s="16">
        <f t="shared" si="3"/>
        <v>0</v>
      </c>
      <c r="K4" s="3" t="str">
        <f t="shared" ref="K4:K67" si="5">IFERROR(+I4/D4,"")</f>
        <v/>
      </c>
      <c r="L4" s="52"/>
      <c r="M4" s="9" t="s">
        <v>323</v>
      </c>
      <c r="N4" s="9"/>
      <c r="O4" s="12">
        <f>E462</f>
        <v>152886680.33333334</v>
      </c>
      <c r="Q4" s="13"/>
    </row>
    <row r="5" spans="1:17" x14ac:dyDescent="0.25">
      <c r="A5" t="s">
        <v>371</v>
      </c>
      <c r="C5" s="8" t="s">
        <v>299</v>
      </c>
      <c r="D5" s="11">
        <f>VLOOKUP($A5,RAW!$U$2:$AC$460,5,FALSE)</f>
        <v>210900</v>
      </c>
      <c r="E5" s="11">
        <f>VLOOKUP($A5,RAW!$U$2:$AC$460,6,FALSE)</f>
        <v>488891</v>
      </c>
      <c r="F5" s="1">
        <f t="shared" si="0"/>
        <v>277991</v>
      </c>
      <c r="G5" s="1">
        <f t="shared" si="4"/>
        <v>277991</v>
      </c>
      <c r="H5" s="1">
        <f t="shared" si="1"/>
        <v>31907.147502455227</v>
      </c>
      <c r="I5" s="16">
        <f t="shared" si="2"/>
        <v>246083.85249754478</v>
      </c>
      <c r="J5" s="16">
        <f t="shared" si="3"/>
        <v>246083.85249754478</v>
      </c>
      <c r="K5" s="3">
        <f t="shared" si="5"/>
        <v>1.1668271811168553</v>
      </c>
      <c r="L5" s="52"/>
      <c r="M5" s="9" t="s">
        <v>301</v>
      </c>
      <c r="N5" s="9"/>
      <c r="O5" s="12">
        <f>O4-O3</f>
        <v>20090750.666666672</v>
      </c>
    </row>
    <row r="6" spans="1:17" x14ac:dyDescent="0.25">
      <c r="A6" t="s">
        <v>372</v>
      </c>
      <c r="C6" s="8" t="s">
        <v>299</v>
      </c>
      <c r="D6" s="11">
        <f>VLOOKUP($A6,RAW!$U$2:$AC$460,5,FALSE)</f>
        <v>333600</v>
      </c>
      <c r="E6" s="11">
        <f>VLOOKUP($A6,RAW!$U$2:$AC$460,6,FALSE)</f>
        <v>708052</v>
      </c>
      <c r="F6" s="1">
        <f t="shared" si="0"/>
        <v>374452</v>
      </c>
      <c r="G6" s="1">
        <f t="shared" si="4"/>
        <v>374452</v>
      </c>
      <c r="H6" s="1">
        <f t="shared" si="1"/>
        <v>50470.480828919222</v>
      </c>
      <c r="I6" s="16">
        <f t="shared" si="2"/>
        <v>323981.51917108078</v>
      </c>
      <c r="J6" s="16">
        <f t="shared" si="3"/>
        <v>323981.51917108078</v>
      </c>
      <c r="K6" s="3">
        <f t="shared" si="5"/>
        <v>0.97116762341451079</v>
      </c>
      <c r="L6" s="52"/>
      <c r="M6" s="9" t="s">
        <v>311</v>
      </c>
      <c r="N6" s="9"/>
      <c r="O6" s="37">
        <f>(O5/O3)</f>
        <v>0.15129041015863068</v>
      </c>
    </row>
    <row r="7" spans="1:17" x14ac:dyDescent="0.25">
      <c r="A7" t="s">
        <v>373</v>
      </c>
      <c r="C7" s="8" t="s">
        <v>298</v>
      </c>
      <c r="D7" s="11">
        <f>VLOOKUP($A7,RAW!$U$2:$AC$460,5,FALSE)</f>
        <v>0</v>
      </c>
      <c r="E7" s="11">
        <f>VLOOKUP($A7,RAW!$U$2:$AC$460,6,FALSE)</f>
        <v>0</v>
      </c>
      <c r="F7" s="1">
        <f t="shared" si="0"/>
        <v>0</v>
      </c>
      <c r="G7" s="1">
        <f t="shared" si="4"/>
        <v>0</v>
      </c>
      <c r="H7" s="1">
        <f t="shared" si="1"/>
        <v>0</v>
      </c>
      <c r="I7" s="16">
        <f t="shared" si="2"/>
        <v>0</v>
      </c>
      <c r="J7" s="16">
        <f t="shared" si="3"/>
        <v>0</v>
      </c>
      <c r="K7" s="3" t="str">
        <f t="shared" si="5"/>
        <v/>
      </c>
      <c r="L7" s="52"/>
      <c r="M7" s="9" t="s">
        <v>302</v>
      </c>
      <c r="N7" s="9"/>
      <c r="O7" s="12">
        <f>+O15+O17</f>
        <v>27866769</v>
      </c>
    </row>
    <row r="8" spans="1:17" x14ac:dyDescent="0.25">
      <c r="A8" t="s">
        <v>374</v>
      </c>
      <c r="C8" s="8" t="s">
        <v>298</v>
      </c>
      <c r="D8" s="11">
        <f>VLOOKUP($A8,RAW!$U$2:$AC$460,5,FALSE)</f>
        <v>0</v>
      </c>
      <c r="E8" s="11">
        <f>VLOOKUP($A8,RAW!$U$2:$AC$460,6,FALSE)</f>
        <v>0</v>
      </c>
      <c r="F8" s="1">
        <f t="shared" si="0"/>
        <v>0</v>
      </c>
      <c r="G8" s="1">
        <f t="shared" si="4"/>
        <v>0</v>
      </c>
      <c r="H8" s="1">
        <f t="shared" si="1"/>
        <v>0</v>
      </c>
      <c r="I8" s="16">
        <f t="shared" si="2"/>
        <v>0</v>
      </c>
      <c r="J8" s="16">
        <f t="shared" si="3"/>
        <v>0</v>
      </c>
      <c r="K8" s="3" t="str">
        <f t="shared" si="5"/>
        <v/>
      </c>
      <c r="L8" s="52"/>
      <c r="M8" s="9" t="s">
        <v>303</v>
      </c>
      <c r="N8" s="9"/>
      <c r="O8" s="12">
        <f>+O16+O18</f>
        <v>-7115745.416666666</v>
      </c>
    </row>
    <row r="9" spans="1:17" x14ac:dyDescent="0.25">
      <c r="A9" t="s">
        <v>375</v>
      </c>
      <c r="C9" s="8" t="s">
        <v>298</v>
      </c>
      <c r="D9" s="11">
        <f>VLOOKUP($A9,RAW!$U$2:$AC$460,5,FALSE)</f>
        <v>0</v>
      </c>
      <c r="E9" s="11">
        <f>VLOOKUP($A9,RAW!$U$2:$AC$460,6,FALSE)</f>
        <v>0</v>
      </c>
      <c r="F9" s="1">
        <f t="shared" si="0"/>
        <v>0</v>
      </c>
      <c r="G9" s="1">
        <f t="shared" si="4"/>
        <v>0</v>
      </c>
      <c r="H9" s="1">
        <f t="shared" si="1"/>
        <v>0</v>
      </c>
      <c r="I9" s="16">
        <f t="shared" si="2"/>
        <v>0</v>
      </c>
      <c r="J9" s="16">
        <f t="shared" si="3"/>
        <v>0</v>
      </c>
      <c r="K9" s="3" t="str">
        <f t="shared" si="5"/>
        <v/>
      </c>
      <c r="L9" s="52"/>
      <c r="M9" s="9" t="s">
        <v>300</v>
      </c>
      <c r="N9" s="9"/>
      <c r="O9" s="12">
        <f>+O7-O8</f>
        <v>34982514.416666664</v>
      </c>
    </row>
    <row r="10" spans="1:17" x14ac:dyDescent="0.25">
      <c r="A10" t="s">
        <v>329</v>
      </c>
      <c r="C10" s="8" t="s">
        <v>298</v>
      </c>
      <c r="D10" s="11">
        <f>VLOOKUP($A10,RAW!$U$2:$AC$460,5,FALSE)</f>
        <v>0</v>
      </c>
      <c r="E10" s="11">
        <f>VLOOKUP($A10,RAW!$U$2:$AC$460,6,FALSE)</f>
        <v>0</v>
      </c>
      <c r="F10" s="1">
        <f t="shared" si="0"/>
        <v>0</v>
      </c>
      <c r="G10" s="1">
        <f t="shared" si="4"/>
        <v>0</v>
      </c>
      <c r="H10" s="1">
        <f t="shared" si="1"/>
        <v>0</v>
      </c>
      <c r="I10" s="16">
        <f t="shared" si="2"/>
        <v>0</v>
      </c>
      <c r="J10" s="16">
        <f t="shared" si="3"/>
        <v>0</v>
      </c>
      <c r="K10" s="3" t="str">
        <f t="shared" si="5"/>
        <v/>
      </c>
      <c r="L10" s="52"/>
      <c r="M10" s="9" t="s">
        <v>312</v>
      </c>
      <c r="N10" s="9"/>
      <c r="O10" s="12">
        <f>+J462</f>
        <v>34062244.666667454</v>
      </c>
    </row>
    <row r="11" spans="1:17" x14ac:dyDescent="0.25">
      <c r="A11" t="s">
        <v>376</v>
      </c>
      <c r="C11" s="8" t="s">
        <v>298</v>
      </c>
      <c r="D11" s="11">
        <f>VLOOKUP($A11,RAW!$U$2:$AC$460,5,FALSE)</f>
        <v>0</v>
      </c>
      <c r="E11" s="11">
        <f>VLOOKUP($A11,RAW!$U$2:$AC$460,6,FALSE)</f>
        <v>0</v>
      </c>
      <c r="F11" s="1">
        <f t="shared" si="0"/>
        <v>0</v>
      </c>
      <c r="G11" s="1">
        <f t="shared" si="4"/>
        <v>0</v>
      </c>
      <c r="H11" s="1">
        <f t="shared" si="1"/>
        <v>0</v>
      </c>
      <c r="I11" s="16">
        <f t="shared" si="2"/>
        <v>0</v>
      </c>
      <c r="J11" s="16">
        <f t="shared" si="3"/>
        <v>0</v>
      </c>
      <c r="K11" s="3" t="str">
        <f t="shared" si="5"/>
        <v/>
      </c>
      <c r="L11" s="52"/>
      <c r="M11" s="9" t="s">
        <v>310</v>
      </c>
      <c r="N11" s="9"/>
      <c r="O11" s="79">
        <f>+D466</f>
        <v>0.25650066799613269</v>
      </c>
    </row>
    <row r="12" spans="1:17" x14ac:dyDescent="0.25">
      <c r="A12" t="s">
        <v>330</v>
      </c>
      <c r="C12" s="8" t="s">
        <v>298</v>
      </c>
      <c r="D12" s="11">
        <f>VLOOKUP($A12,RAW!$U$2:$AC$460,5,FALSE)</f>
        <v>443800</v>
      </c>
      <c r="E12" s="11">
        <f>VLOOKUP($A12,RAW!$U$2:$AC$460,6,FALSE)</f>
        <v>691299</v>
      </c>
      <c r="F12" s="1">
        <f t="shared" si="0"/>
        <v>247499</v>
      </c>
      <c r="G12" s="1">
        <f t="shared" si="4"/>
        <v>247499</v>
      </c>
      <c r="H12" s="1">
        <f t="shared" si="1"/>
        <v>67142.684028400326</v>
      </c>
      <c r="I12" s="16">
        <f t="shared" si="2"/>
        <v>180356.31597159966</v>
      </c>
      <c r="J12" s="16">
        <f t="shared" si="3"/>
        <v>180356.31597159966</v>
      </c>
      <c r="K12" s="3">
        <f t="shared" si="5"/>
        <v>0.40639097785398753</v>
      </c>
      <c r="L12" s="52"/>
      <c r="M12" s="9" t="s">
        <v>800</v>
      </c>
      <c r="N12" s="9"/>
      <c r="O12" s="77">
        <f>+J469</f>
        <v>0.18775710392067563</v>
      </c>
    </row>
    <row r="13" spans="1:17" x14ac:dyDescent="0.25">
      <c r="A13" t="s">
        <v>377</v>
      </c>
      <c r="C13" s="8" t="s">
        <v>298</v>
      </c>
      <c r="D13" s="11">
        <f>VLOOKUP($A13,RAW!$U$2:$AC$460,5,FALSE)</f>
        <v>13300</v>
      </c>
      <c r="E13" s="11">
        <f>VLOOKUP($A13,RAW!$U$2:$AC$460,6,FALSE)</f>
        <v>17185</v>
      </c>
      <c r="F13" s="1">
        <f t="shared" si="0"/>
        <v>3885</v>
      </c>
      <c r="G13" s="1">
        <f t="shared" si="4"/>
        <v>3885</v>
      </c>
      <c r="H13" s="1">
        <f t="shared" si="1"/>
        <v>2012.1624551097891</v>
      </c>
      <c r="I13" s="16">
        <f t="shared" si="2"/>
        <v>1872.8375448902109</v>
      </c>
      <c r="J13" s="16">
        <f t="shared" si="3"/>
        <v>1872.8375448902109</v>
      </c>
      <c r="K13" s="3">
        <f t="shared" si="5"/>
        <v>0.14081485299926397</v>
      </c>
      <c r="L13" s="52"/>
      <c r="M13" s="9"/>
      <c r="N13" s="9"/>
      <c r="O13" s="81"/>
    </row>
    <row r="14" spans="1:17" x14ac:dyDescent="0.25">
      <c r="A14" t="s">
        <v>378</v>
      </c>
      <c r="C14" s="8" t="s">
        <v>298</v>
      </c>
      <c r="D14" s="11">
        <f>VLOOKUP($A14,RAW!$U$2:$AC$460,5,FALSE)</f>
        <v>83900</v>
      </c>
      <c r="E14" s="11">
        <f>VLOOKUP($A14,RAW!$U$2:$AC$460,6,FALSE)</f>
        <v>275726</v>
      </c>
      <c r="F14" s="1">
        <f t="shared" si="0"/>
        <v>191826</v>
      </c>
      <c r="G14" s="1">
        <f t="shared" si="4"/>
        <v>191826</v>
      </c>
      <c r="H14" s="1">
        <f t="shared" si="1"/>
        <v>12693.265412309122</v>
      </c>
      <c r="I14" s="16">
        <f t="shared" si="2"/>
        <v>179132.73458769088</v>
      </c>
      <c r="J14" s="16">
        <f t="shared" si="3"/>
        <v>179132.73458769088</v>
      </c>
      <c r="K14" s="3">
        <f t="shared" si="5"/>
        <v>2.1350743097460176</v>
      </c>
      <c r="L14" s="52"/>
      <c r="M14" s="9" t="s">
        <v>304</v>
      </c>
      <c r="N14" s="30"/>
      <c r="O14" s="82"/>
    </row>
    <row r="15" spans="1:17" x14ac:dyDescent="0.25">
      <c r="A15" t="s">
        <v>379</v>
      </c>
      <c r="C15" s="8" t="s">
        <v>298</v>
      </c>
      <c r="D15" s="11">
        <f>VLOOKUP($A15,RAW!$U$2:$AC$460,5,FALSE)</f>
        <v>37000</v>
      </c>
      <c r="E15" s="11">
        <f>VLOOKUP($A15,RAW!$U$2:$AC$460,6,FALSE)</f>
        <v>33610</v>
      </c>
      <c r="F15" s="1">
        <f t="shared" si="0"/>
        <v>-3390</v>
      </c>
      <c r="G15" s="1">
        <f t="shared" si="4"/>
        <v>-3390</v>
      </c>
      <c r="H15" s="1">
        <f t="shared" si="1"/>
        <v>5597.7451758693378</v>
      </c>
      <c r="I15" s="16">
        <f t="shared" si="2"/>
        <v>-8987.7451758693387</v>
      </c>
      <c r="J15" s="16">
        <f t="shared" si="3"/>
        <v>8987.7451758693387</v>
      </c>
      <c r="K15" s="3">
        <f t="shared" si="5"/>
        <v>-0.24291203178025239</v>
      </c>
      <c r="L15" s="52"/>
      <c r="M15" s="9" t="s">
        <v>299</v>
      </c>
      <c r="N15" s="9" t="s">
        <v>305</v>
      </c>
      <c r="O15" s="83">
        <f>SUMIFS(G:G,C:C,M15,G:G,"&gt;0")</f>
        <v>2837995</v>
      </c>
    </row>
    <row r="16" spans="1:17" x14ac:dyDescent="0.25">
      <c r="A16" t="s">
        <v>380</v>
      </c>
      <c r="C16" s="8" t="s">
        <v>298</v>
      </c>
      <c r="D16" s="11">
        <f>VLOOKUP($A16,RAW!$U$2:$AC$460,5,FALSE)</f>
        <v>6900</v>
      </c>
      <c r="E16" s="11">
        <f>VLOOKUP($A16,RAW!$U$2:$AC$460,6,FALSE)</f>
        <v>5737</v>
      </c>
      <c r="F16" s="1">
        <f t="shared" si="0"/>
        <v>-1163</v>
      </c>
      <c r="G16" s="1">
        <f t="shared" si="4"/>
        <v>-1163</v>
      </c>
      <c r="H16" s="1">
        <f t="shared" si="1"/>
        <v>1043.9038300945522</v>
      </c>
      <c r="I16" s="16">
        <f t="shared" si="2"/>
        <v>-2206.9038300945522</v>
      </c>
      <c r="J16" s="16">
        <f t="shared" si="3"/>
        <v>2206.9038300945522</v>
      </c>
      <c r="K16" s="3">
        <f t="shared" si="5"/>
        <v>-0.31984113479631193</v>
      </c>
      <c r="L16" s="52"/>
      <c r="M16" s="9"/>
      <c r="N16" s="9" t="s">
        <v>306</v>
      </c>
      <c r="O16" s="83">
        <f>SUMIFS(G:G,C:C,M15,G:G,"&lt;0")</f>
        <v>-5412546.083333333</v>
      </c>
    </row>
    <row r="17" spans="1:15" x14ac:dyDescent="0.25">
      <c r="A17" t="s">
        <v>331</v>
      </c>
      <c r="C17" s="8" t="s">
        <v>298</v>
      </c>
      <c r="D17" s="11">
        <f>VLOOKUP($A17,RAW!$U$2:$AC$460,5,FALSE)</f>
        <v>247500</v>
      </c>
      <c r="E17" s="11">
        <f>VLOOKUP($A17,RAW!$U$2:$AC$460,6,FALSE)</f>
        <v>317910</v>
      </c>
      <c r="F17" s="1">
        <f t="shared" si="0"/>
        <v>70410</v>
      </c>
      <c r="G17" s="1">
        <f t="shared" si="4"/>
        <v>70410</v>
      </c>
      <c r="H17" s="1">
        <f t="shared" si="1"/>
        <v>37444.376514261116</v>
      </c>
      <c r="I17" s="16">
        <f t="shared" si="2"/>
        <v>32965.623485738884</v>
      </c>
      <c r="J17" s="16">
        <f t="shared" si="3"/>
        <v>32965.623485738884</v>
      </c>
      <c r="K17" s="3">
        <f t="shared" si="5"/>
        <v>0.13319443832621772</v>
      </c>
      <c r="L17" s="52"/>
      <c r="M17" s="9" t="s">
        <v>298</v>
      </c>
      <c r="N17" s="9" t="s">
        <v>307</v>
      </c>
      <c r="O17" s="83">
        <f>SUMIFS(G:G,C:C,M17,G:G,"&gt;0")</f>
        <v>25028774</v>
      </c>
    </row>
    <row r="18" spans="1:15" x14ac:dyDescent="0.25">
      <c r="A18" t="s">
        <v>381</v>
      </c>
      <c r="C18" s="8" t="s">
        <v>298</v>
      </c>
      <c r="D18" s="11">
        <f>VLOOKUP($A18,RAW!$U$2:$AC$460,5,FALSE)</f>
        <v>120900</v>
      </c>
      <c r="E18" s="11">
        <f>VLOOKUP($A18,RAW!$U$2:$AC$460,6,FALSE)</f>
        <v>164634</v>
      </c>
      <c r="F18" s="1">
        <f t="shared" si="0"/>
        <v>43734</v>
      </c>
      <c r="G18" s="1">
        <f t="shared" si="4"/>
        <v>43734</v>
      </c>
      <c r="H18" s="1">
        <f t="shared" si="1"/>
        <v>18291.010588178458</v>
      </c>
      <c r="I18" s="16">
        <f t="shared" si="2"/>
        <v>25442.989411821542</v>
      </c>
      <c r="J18" s="16">
        <f t="shared" si="3"/>
        <v>25442.989411821542</v>
      </c>
      <c r="K18" s="3">
        <f t="shared" si="5"/>
        <v>0.21044656254608388</v>
      </c>
      <c r="L18" s="52"/>
      <c r="M18" s="9"/>
      <c r="N18" s="9" t="s">
        <v>308</v>
      </c>
      <c r="O18" s="83">
        <f>SUMIFS(G:G,C:C,M17,G:G,"&lt;0")</f>
        <v>-1703199.3333333335</v>
      </c>
    </row>
    <row r="19" spans="1:15" x14ac:dyDescent="0.25">
      <c r="A19" t="s">
        <v>382</v>
      </c>
      <c r="C19" s="8" t="s">
        <v>298</v>
      </c>
      <c r="D19" s="11">
        <f>VLOOKUP($A19,RAW!$U$2:$AC$460,5,FALSE)</f>
        <v>52700</v>
      </c>
      <c r="E19" s="11">
        <f>VLOOKUP($A19,RAW!$U$2:$AC$460,6,FALSE)</f>
        <v>19800</v>
      </c>
      <c r="F19" s="1">
        <f t="shared" si="0"/>
        <v>-32900</v>
      </c>
      <c r="G19" s="1">
        <f t="shared" si="4"/>
        <v>-32900</v>
      </c>
      <c r="H19" s="1">
        <f t="shared" si="1"/>
        <v>7973.0046153598414</v>
      </c>
      <c r="I19" s="16">
        <f t="shared" si="2"/>
        <v>-40873.004615359838</v>
      </c>
      <c r="J19" s="16">
        <f t="shared" si="3"/>
        <v>40873.004615359838</v>
      </c>
      <c r="K19" s="3">
        <f t="shared" si="5"/>
        <v>-0.77557883520606907</v>
      </c>
      <c r="L19" s="52"/>
      <c r="M19" s="9"/>
      <c r="N19" s="31"/>
      <c r="O19" s="84"/>
    </row>
    <row r="20" spans="1:15" x14ac:dyDescent="0.25">
      <c r="A20" t="s">
        <v>383</v>
      </c>
      <c r="C20" s="8" t="s">
        <v>298</v>
      </c>
      <c r="D20" s="11">
        <f>VLOOKUP($A20,RAW!$U$2:$AC$460,5,FALSE)</f>
        <v>93700</v>
      </c>
      <c r="E20" s="11">
        <f>VLOOKUP($A20,RAW!$U$2:$AC$460,6,FALSE)</f>
        <v>162272</v>
      </c>
      <c r="F20" s="1">
        <f t="shared" si="0"/>
        <v>68572</v>
      </c>
      <c r="G20" s="1">
        <f t="shared" si="4"/>
        <v>68572</v>
      </c>
      <c r="H20" s="1">
        <f t="shared" si="1"/>
        <v>14175.911431863702</v>
      </c>
      <c r="I20" s="16">
        <f t="shared" si="2"/>
        <v>54396.0885681363</v>
      </c>
      <c r="J20" s="16">
        <f t="shared" si="3"/>
        <v>54396.0885681363</v>
      </c>
      <c r="K20" s="3">
        <f t="shared" si="5"/>
        <v>0.58053456316047281</v>
      </c>
      <c r="L20" s="52"/>
      <c r="M20" s="9" t="s">
        <v>833</v>
      </c>
      <c r="N20" s="9"/>
      <c r="O20" s="72">
        <f>+O15/O10</f>
        <v>8.3317908956751702E-2</v>
      </c>
    </row>
    <row r="21" spans="1:15" x14ac:dyDescent="0.25">
      <c r="A21" t="s">
        <v>384</v>
      </c>
      <c r="C21" s="8" t="s">
        <v>298</v>
      </c>
      <c r="D21" s="11">
        <f>VLOOKUP($A21,RAW!$U$2:$AC$460,5,FALSE)</f>
        <v>63100</v>
      </c>
      <c r="E21" s="11">
        <f>VLOOKUP($A21,RAW!$U$2:$AC$460,6,FALSE)</f>
        <v>70626</v>
      </c>
      <c r="F21" s="1">
        <f t="shared" si="0"/>
        <v>7526</v>
      </c>
      <c r="G21" s="1">
        <f t="shared" si="4"/>
        <v>7526</v>
      </c>
      <c r="H21" s="1">
        <f t="shared" si="1"/>
        <v>9546.4248810096014</v>
      </c>
      <c r="I21" s="16">
        <f t="shared" si="2"/>
        <v>-2020.4248810096014</v>
      </c>
      <c r="J21" s="16">
        <f t="shared" si="3"/>
        <v>2020.4248810096014</v>
      </c>
      <c r="K21" s="3">
        <f t="shared" si="5"/>
        <v>-3.2019411743416819E-2</v>
      </c>
      <c r="L21" s="52"/>
      <c r="M21" s="9" t="s">
        <v>834</v>
      </c>
      <c r="N21" s="9"/>
      <c r="O21" s="72">
        <f>ABS(+O16/O10)</f>
        <v>0.15890162660448295</v>
      </c>
    </row>
    <row r="22" spans="1:15" x14ac:dyDescent="0.25">
      <c r="A22" t="s">
        <v>385</v>
      </c>
      <c r="C22" s="8" t="s">
        <v>298</v>
      </c>
      <c r="D22" s="11">
        <f>VLOOKUP($A22,RAW!$U$2:$AC$460,5,FALSE)</f>
        <v>223100</v>
      </c>
      <c r="E22" s="11">
        <f>VLOOKUP($A22,RAW!$U$2:$AC$460,6,FALSE)</f>
        <v>276783</v>
      </c>
      <c r="F22" s="1">
        <f t="shared" si="0"/>
        <v>53683</v>
      </c>
      <c r="G22" s="1">
        <f t="shared" si="4"/>
        <v>53683</v>
      </c>
      <c r="H22" s="1">
        <f t="shared" si="1"/>
        <v>33752.890506390526</v>
      </c>
      <c r="I22" s="16">
        <f t="shared" si="2"/>
        <v>19930.109493609474</v>
      </c>
      <c r="J22" s="16">
        <f t="shared" si="3"/>
        <v>19930.109493609474</v>
      </c>
      <c r="K22" s="3">
        <f t="shared" si="5"/>
        <v>8.9332628837335157E-2</v>
      </c>
      <c r="L22" s="52"/>
      <c r="M22" s="9" t="s">
        <v>835</v>
      </c>
      <c r="N22" s="9"/>
      <c r="O22" s="73">
        <f>+O21+O20</f>
        <v>0.24221953556123466</v>
      </c>
    </row>
    <row r="23" spans="1:15" x14ac:dyDescent="0.25">
      <c r="A23" t="s">
        <v>332</v>
      </c>
      <c r="C23" s="8" t="s">
        <v>298</v>
      </c>
      <c r="D23" s="11">
        <f>VLOOKUP($A23,RAW!$U$2:$AC$460,5,FALSE)</f>
        <v>0</v>
      </c>
      <c r="E23" s="11">
        <f>VLOOKUP($A23,RAW!$U$2:$AC$460,6,FALSE)</f>
        <v>0</v>
      </c>
      <c r="F23" s="1">
        <f t="shared" si="0"/>
        <v>0</v>
      </c>
      <c r="G23" s="1">
        <f t="shared" si="4"/>
        <v>0</v>
      </c>
      <c r="H23" s="1">
        <f t="shared" si="1"/>
        <v>0</v>
      </c>
      <c r="I23" s="16">
        <f t="shared" si="2"/>
        <v>0</v>
      </c>
      <c r="J23" s="16">
        <f t="shared" si="3"/>
        <v>0</v>
      </c>
      <c r="K23" s="3" t="str">
        <f t="shared" si="5"/>
        <v/>
      </c>
      <c r="L23" s="52"/>
      <c r="M23" s="9" t="s">
        <v>836</v>
      </c>
      <c r="N23" s="9"/>
      <c r="O23" s="78">
        <f>+O20/O21</f>
        <v>0.52433641327118496</v>
      </c>
    </row>
    <row r="24" spans="1:15" x14ac:dyDescent="0.25">
      <c r="A24" t="s">
        <v>386</v>
      </c>
      <c r="C24" s="8" t="s">
        <v>298</v>
      </c>
      <c r="D24" s="11">
        <f>VLOOKUP($A24,RAW!$U$2:$AC$460,5,FALSE)</f>
        <v>0</v>
      </c>
      <c r="E24" s="11">
        <f>VLOOKUP($A24,RAW!$U$2:$AC$460,6,FALSE)</f>
        <v>0</v>
      </c>
      <c r="F24" s="1">
        <f t="shared" si="0"/>
        <v>0</v>
      </c>
      <c r="G24" s="1">
        <f t="shared" si="4"/>
        <v>0</v>
      </c>
      <c r="H24" s="1">
        <f t="shared" si="1"/>
        <v>0</v>
      </c>
      <c r="I24" s="16">
        <f t="shared" si="2"/>
        <v>0</v>
      </c>
      <c r="J24" s="16">
        <f t="shared" si="3"/>
        <v>0</v>
      </c>
      <c r="K24" s="3" t="str">
        <f t="shared" si="5"/>
        <v/>
      </c>
      <c r="L24" s="52"/>
    </row>
    <row r="25" spans="1:15" x14ac:dyDescent="0.25">
      <c r="A25" t="s">
        <v>387</v>
      </c>
      <c r="C25" s="8" t="s">
        <v>299</v>
      </c>
      <c r="D25" s="11">
        <f>VLOOKUP($A25,RAW!$U$2:$AC$460,5,FALSE)</f>
        <v>347000</v>
      </c>
      <c r="E25" s="11">
        <f>VLOOKUP($A25,RAW!$U$2:$AC$460,6,FALSE)</f>
        <v>507311</v>
      </c>
      <c r="F25" s="1">
        <f t="shared" si="0"/>
        <v>160311</v>
      </c>
      <c r="G25" s="1">
        <f t="shared" si="4"/>
        <v>160311</v>
      </c>
      <c r="H25" s="1">
        <f t="shared" si="1"/>
        <v>52497.772325044876</v>
      </c>
      <c r="I25" s="16">
        <f t="shared" si="2"/>
        <v>107813.22767495512</v>
      </c>
      <c r="J25" s="16">
        <f t="shared" si="3"/>
        <v>107813.22767495512</v>
      </c>
      <c r="K25" s="3">
        <f t="shared" si="5"/>
        <v>0.31070094430822803</v>
      </c>
      <c r="L25" s="52"/>
    </row>
    <row r="26" spans="1:15" x14ac:dyDescent="0.25">
      <c r="A26" t="s">
        <v>388</v>
      </c>
      <c r="C26" s="8" t="s">
        <v>298</v>
      </c>
      <c r="D26" s="11">
        <f>VLOOKUP($A26,RAW!$U$2:$AC$460,5,FALSE)</f>
        <v>0</v>
      </c>
      <c r="E26" s="11">
        <f>VLOOKUP($A26,RAW!$U$2:$AC$460,6,FALSE)</f>
        <v>0</v>
      </c>
      <c r="F26" s="1">
        <f t="shared" si="0"/>
        <v>0</v>
      </c>
      <c r="G26" s="1">
        <f t="shared" si="4"/>
        <v>0</v>
      </c>
      <c r="H26" s="1">
        <f t="shared" si="1"/>
        <v>0</v>
      </c>
      <c r="I26" s="16">
        <f t="shared" si="2"/>
        <v>0</v>
      </c>
      <c r="J26" s="16">
        <f t="shared" si="3"/>
        <v>0</v>
      </c>
      <c r="K26" s="3" t="str">
        <f t="shared" si="5"/>
        <v/>
      </c>
      <c r="L26" s="52"/>
    </row>
    <row r="27" spans="1:15" x14ac:dyDescent="0.25">
      <c r="A27" t="s">
        <v>389</v>
      </c>
      <c r="C27" s="8" t="s">
        <v>298</v>
      </c>
      <c r="D27" s="11">
        <f>VLOOKUP($A27,RAW!$U$2:$AC$460,5,FALSE)</f>
        <v>215400</v>
      </c>
      <c r="E27" s="11">
        <f>VLOOKUP($A27,RAW!$U$2:$AC$460,6,FALSE)</f>
        <v>200152</v>
      </c>
      <c r="F27" s="1">
        <f t="shared" si="0"/>
        <v>-15248</v>
      </c>
      <c r="G27" s="1">
        <f t="shared" si="4"/>
        <v>-15248</v>
      </c>
      <c r="H27" s="1">
        <f t="shared" si="1"/>
        <v>32587.954348169067</v>
      </c>
      <c r="I27" s="16">
        <f t="shared" si="2"/>
        <v>-47835.954348169063</v>
      </c>
      <c r="J27" s="16">
        <f t="shared" si="3"/>
        <v>47835.954348169063</v>
      </c>
      <c r="K27" s="3">
        <f t="shared" si="5"/>
        <v>-0.22207963949939213</v>
      </c>
      <c r="L27" s="52"/>
    </row>
    <row r="28" spans="1:15" x14ac:dyDescent="0.25">
      <c r="A28" t="s">
        <v>390</v>
      </c>
      <c r="C28" s="8" t="s">
        <v>298</v>
      </c>
      <c r="D28" s="11">
        <f>VLOOKUP($A28,RAW!$U$2:$AC$460,5,FALSE)</f>
        <v>21700</v>
      </c>
      <c r="E28" s="11">
        <f>VLOOKUP($A28,RAW!$U$2:$AC$460,6,FALSE)</f>
        <v>15250</v>
      </c>
      <c r="F28" s="1">
        <f t="shared" si="0"/>
        <v>-6450</v>
      </c>
      <c r="G28" s="1">
        <f t="shared" si="4"/>
        <v>-6450</v>
      </c>
      <c r="H28" s="1">
        <f t="shared" si="1"/>
        <v>3283.0019004422875</v>
      </c>
      <c r="I28" s="16">
        <f t="shared" si="2"/>
        <v>-9733.0019004422866</v>
      </c>
      <c r="J28" s="16">
        <f t="shared" si="3"/>
        <v>9733.0019004422866</v>
      </c>
      <c r="K28" s="3">
        <f t="shared" si="5"/>
        <v>-0.44852543320010535</v>
      </c>
      <c r="L28" s="52"/>
    </row>
    <row r="29" spans="1:15" x14ac:dyDescent="0.25">
      <c r="A29" t="s">
        <v>391</v>
      </c>
      <c r="C29" s="8" t="s">
        <v>298</v>
      </c>
      <c r="D29" s="11">
        <f>VLOOKUP($A29,RAW!$U$2:$AC$460,5,FALSE)</f>
        <v>24200</v>
      </c>
      <c r="E29" s="11">
        <f>VLOOKUP($A29,RAW!$U$2:$AC$460,6,FALSE)</f>
        <v>20191</v>
      </c>
      <c r="F29" s="1">
        <f t="shared" si="0"/>
        <v>-4009</v>
      </c>
      <c r="G29" s="1">
        <f t="shared" si="4"/>
        <v>-4009</v>
      </c>
      <c r="H29" s="1">
        <f t="shared" si="1"/>
        <v>3661.2279258388644</v>
      </c>
      <c r="I29" s="16">
        <f t="shared" si="2"/>
        <v>-7670.2279258388644</v>
      </c>
      <c r="J29" s="16">
        <f t="shared" si="3"/>
        <v>7670.2279258388644</v>
      </c>
      <c r="K29" s="3">
        <f t="shared" si="5"/>
        <v>-0.31695156718342415</v>
      </c>
      <c r="L29" s="52"/>
    </row>
    <row r="30" spans="1:15" x14ac:dyDescent="0.25">
      <c r="A30" t="s">
        <v>392</v>
      </c>
      <c r="C30" s="8" t="s">
        <v>298</v>
      </c>
      <c r="D30" s="11">
        <f>VLOOKUP($A30,RAW!$U$2:$AC$460,5,FALSE)</f>
        <v>221600</v>
      </c>
      <c r="E30" s="11">
        <f>VLOOKUP($A30,RAW!$U$2:$AC$460,6,FALSE)</f>
        <v>202708</v>
      </c>
      <c r="F30" s="1">
        <f t="shared" si="0"/>
        <v>-18892</v>
      </c>
      <c r="G30" s="1">
        <f t="shared" si="4"/>
        <v>-18892</v>
      </c>
      <c r="H30" s="1">
        <f t="shared" si="1"/>
        <v>33525.954891152578</v>
      </c>
      <c r="I30" s="16">
        <f t="shared" si="2"/>
        <v>-52417.954891152578</v>
      </c>
      <c r="J30" s="16">
        <f t="shared" si="3"/>
        <v>52417.954891152578</v>
      </c>
      <c r="K30" s="3">
        <f t="shared" si="5"/>
        <v>-0.2365431177398582</v>
      </c>
      <c r="L30" s="52"/>
    </row>
    <row r="31" spans="1:15" x14ac:dyDescent="0.25">
      <c r="A31" t="s">
        <v>333</v>
      </c>
      <c r="C31" s="8" t="s">
        <v>298</v>
      </c>
      <c r="D31" s="11">
        <f>VLOOKUP($A31,RAW!$U$2:$AC$460,5,FALSE)</f>
        <v>78300</v>
      </c>
      <c r="E31" s="11">
        <f>VLOOKUP($A31,RAW!$U$2:$AC$460,6,FALSE)</f>
        <v>137332</v>
      </c>
      <c r="F31" s="1">
        <f t="shared" si="0"/>
        <v>59032</v>
      </c>
      <c r="G31" s="1">
        <f t="shared" si="4"/>
        <v>59032</v>
      </c>
      <c r="H31" s="1">
        <f t="shared" si="1"/>
        <v>11846.039115420788</v>
      </c>
      <c r="I31" s="16">
        <f t="shared" si="2"/>
        <v>47185.96088457921</v>
      </c>
      <c r="J31" s="16">
        <f t="shared" si="3"/>
        <v>47185.96088457921</v>
      </c>
      <c r="K31" s="3">
        <f t="shared" si="5"/>
        <v>0.60263040721046246</v>
      </c>
      <c r="L31" s="52"/>
    </row>
    <row r="32" spans="1:15" x14ac:dyDescent="0.25">
      <c r="A32" t="s">
        <v>393</v>
      </c>
      <c r="C32" s="8" t="s">
        <v>298</v>
      </c>
      <c r="D32" s="11">
        <f>VLOOKUP($A32,RAW!$U$2:$AC$460,5,FALSE)</f>
        <v>34400</v>
      </c>
      <c r="E32" s="11">
        <f>VLOOKUP($A32,RAW!$U$2:$AC$460,6,FALSE)</f>
        <v>33169</v>
      </c>
      <c r="F32" s="1">
        <f t="shared" si="0"/>
        <v>-1231</v>
      </c>
      <c r="G32" s="1">
        <f t="shared" si="4"/>
        <v>-1231</v>
      </c>
      <c r="H32" s="1">
        <f t="shared" si="1"/>
        <v>5204.3901094568982</v>
      </c>
      <c r="I32" s="16">
        <f t="shared" si="2"/>
        <v>-6435.3901094568982</v>
      </c>
      <c r="J32" s="16">
        <f t="shared" si="3"/>
        <v>6435.3901094568982</v>
      </c>
      <c r="K32" s="3">
        <f t="shared" si="5"/>
        <v>-0.18707529387956098</v>
      </c>
      <c r="L32" s="52"/>
    </row>
    <row r="33" spans="1:12" x14ac:dyDescent="0.25">
      <c r="A33" t="s">
        <v>394</v>
      </c>
      <c r="C33" s="8" t="s">
        <v>299</v>
      </c>
      <c r="D33" s="11">
        <f>VLOOKUP($A33,RAW!$U$2:$AC$460,5,FALSE)</f>
        <v>282600</v>
      </c>
      <c r="E33" s="11">
        <f>VLOOKUP($A33,RAW!$U$2:$AC$460,6,FALSE)</f>
        <v>392133</v>
      </c>
      <c r="F33" s="1">
        <f t="shared" si="0"/>
        <v>109533</v>
      </c>
      <c r="G33" s="1">
        <f t="shared" si="4"/>
        <v>109533</v>
      </c>
      <c r="H33" s="1">
        <f t="shared" si="1"/>
        <v>42754.669910829056</v>
      </c>
      <c r="I33" s="16">
        <f t="shared" si="2"/>
        <v>66778.330089170951</v>
      </c>
      <c r="J33" s="16">
        <f t="shared" si="3"/>
        <v>66778.330089170951</v>
      </c>
      <c r="K33" s="3">
        <f t="shared" si="5"/>
        <v>0.2362998233870168</v>
      </c>
      <c r="L33" s="52"/>
    </row>
    <row r="34" spans="1:12" x14ac:dyDescent="0.25">
      <c r="A34" t="s">
        <v>395</v>
      </c>
      <c r="C34" s="8" t="s">
        <v>298</v>
      </c>
      <c r="D34" s="11">
        <f>VLOOKUP($A34,RAW!$U$2:$AC$460,5,FALSE)</f>
        <v>363300</v>
      </c>
      <c r="E34" s="11">
        <f>VLOOKUP($A34,RAW!$U$2:$AC$460,6,FALSE)</f>
        <v>376412</v>
      </c>
      <c r="F34" s="1">
        <f t="shared" si="0"/>
        <v>13112</v>
      </c>
      <c r="G34" s="1">
        <f t="shared" si="4"/>
        <v>13112</v>
      </c>
      <c r="H34" s="1">
        <f t="shared" si="1"/>
        <v>54963.806010630557</v>
      </c>
      <c r="I34" s="16">
        <f t="shared" si="2"/>
        <v>-41851.806010630557</v>
      </c>
      <c r="J34" s="16">
        <f t="shared" si="3"/>
        <v>41851.806010630557</v>
      </c>
      <c r="K34" s="3">
        <f t="shared" si="5"/>
        <v>-0.11519902562793988</v>
      </c>
      <c r="L34" s="52"/>
    </row>
    <row r="35" spans="1:12" x14ac:dyDescent="0.25">
      <c r="A35" t="s">
        <v>396</v>
      </c>
      <c r="C35" s="8" t="s">
        <v>298</v>
      </c>
      <c r="D35" s="11">
        <f>VLOOKUP($A35,RAW!$U$2:$AC$460,5,FALSE)</f>
        <v>334800</v>
      </c>
      <c r="E35" s="11">
        <f>VLOOKUP($A35,RAW!$U$2:$AC$460,6,FALSE)</f>
        <v>329005</v>
      </c>
      <c r="F35" s="1">
        <f t="shared" si="0"/>
        <v>-5795</v>
      </c>
      <c r="G35" s="1">
        <f t="shared" si="4"/>
        <v>-5795</v>
      </c>
      <c r="H35" s="1">
        <f t="shared" si="1"/>
        <v>50652.029321109578</v>
      </c>
      <c r="I35" s="16">
        <f t="shared" si="2"/>
        <v>-56447.029321109578</v>
      </c>
      <c r="J35" s="16">
        <f t="shared" si="3"/>
        <v>56447.029321109578</v>
      </c>
      <c r="K35" s="3">
        <f t="shared" si="5"/>
        <v>-0.16859925125779443</v>
      </c>
      <c r="L35" s="52"/>
    </row>
    <row r="36" spans="1:12" x14ac:dyDescent="0.25">
      <c r="A36" t="s">
        <v>397</v>
      </c>
      <c r="C36" s="8" t="s">
        <v>298</v>
      </c>
      <c r="D36" s="11">
        <f>VLOOKUP($A36,RAW!$U$2:$AC$460,5,FALSE)</f>
        <v>68300</v>
      </c>
      <c r="E36" s="11">
        <f>VLOOKUP($A36,RAW!$U$2:$AC$460,6,FALSE)</f>
        <v>119089</v>
      </c>
      <c r="F36" s="1">
        <f t="shared" si="0"/>
        <v>50789</v>
      </c>
      <c r="G36" s="1">
        <f t="shared" si="4"/>
        <v>50789</v>
      </c>
      <c r="H36" s="1">
        <f t="shared" si="1"/>
        <v>10333.135013834481</v>
      </c>
      <c r="I36" s="16">
        <f t="shared" si="2"/>
        <v>40455.864986165521</v>
      </c>
      <c r="J36" s="16">
        <f t="shared" si="3"/>
        <v>40455.864986165521</v>
      </c>
      <c r="K36" s="3">
        <f t="shared" si="5"/>
        <v>0.59232598808441461</v>
      </c>
      <c r="L36" s="52"/>
    </row>
    <row r="37" spans="1:12" x14ac:dyDescent="0.25">
      <c r="A37" t="s">
        <v>334</v>
      </c>
      <c r="C37" s="8" t="s">
        <v>298</v>
      </c>
      <c r="D37" s="11">
        <f>VLOOKUP($A37,RAW!$U$2:$AC$460,5,FALSE)</f>
        <v>0</v>
      </c>
      <c r="E37" s="11">
        <f>VLOOKUP($A37,RAW!$U$2:$AC$460,6,FALSE)</f>
        <v>0</v>
      </c>
      <c r="F37" s="1">
        <f t="shared" si="0"/>
        <v>0</v>
      </c>
      <c r="G37" s="1">
        <f t="shared" si="4"/>
        <v>0</v>
      </c>
      <c r="H37" s="1">
        <f t="shared" si="1"/>
        <v>0</v>
      </c>
      <c r="I37" s="16">
        <f t="shared" si="2"/>
        <v>0</v>
      </c>
      <c r="J37" s="16">
        <f t="shared" si="3"/>
        <v>0</v>
      </c>
      <c r="K37" s="3" t="str">
        <f t="shared" si="5"/>
        <v/>
      </c>
      <c r="L37" s="52"/>
    </row>
    <row r="38" spans="1:12" x14ac:dyDescent="0.25">
      <c r="A38" t="s">
        <v>398</v>
      </c>
      <c r="C38" s="8" t="s">
        <v>299</v>
      </c>
      <c r="D38" s="11">
        <f>VLOOKUP($A38,RAW!$U$2:$AC$460,5,FALSE)</f>
        <v>30400</v>
      </c>
      <c r="E38" s="11">
        <f>VLOOKUP($A38,RAW!$U$2:$AC$460,6,FALSE)</f>
        <v>38749</v>
      </c>
      <c r="F38" s="1">
        <f t="shared" si="0"/>
        <v>8349</v>
      </c>
      <c r="G38" s="1">
        <f t="shared" si="4"/>
        <v>8349</v>
      </c>
      <c r="H38" s="1">
        <f t="shared" si="1"/>
        <v>4599.2284688223754</v>
      </c>
      <c r="I38" s="16">
        <f t="shared" si="2"/>
        <v>3749.7715311776246</v>
      </c>
      <c r="J38" s="16">
        <f t="shared" si="3"/>
        <v>3749.7715311776246</v>
      </c>
      <c r="K38" s="3">
        <f t="shared" si="5"/>
        <v>0.12334774773610607</v>
      </c>
      <c r="L38" s="52"/>
    </row>
    <row r="39" spans="1:12" x14ac:dyDescent="0.25">
      <c r="A39" t="s">
        <v>399</v>
      </c>
      <c r="C39" s="8" t="s">
        <v>299</v>
      </c>
      <c r="D39" s="11">
        <f>VLOOKUP($A39,RAW!$U$2:$AC$460,5,FALSE)</f>
        <v>48300</v>
      </c>
      <c r="E39" s="11">
        <f>VLOOKUP($A39,RAW!$U$2:$AC$460,6,FALSE)</f>
        <v>67822</v>
      </c>
      <c r="F39" s="1">
        <f t="shared" si="0"/>
        <v>19522</v>
      </c>
      <c r="G39" s="1">
        <f t="shared" si="4"/>
        <v>19522</v>
      </c>
      <c r="H39" s="1">
        <f t="shared" si="1"/>
        <v>7307.3268106618661</v>
      </c>
      <c r="I39" s="16">
        <f t="shared" si="2"/>
        <v>12214.673189338133</v>
      </c>
      <c r="J39" s="16">
        <f t="shared" si="3"/>
        <v>12214.673189338133</v>
      </c>
      <c r="K39" s="3">
        <f t="shared" si="5"/>
        <v>0.25289178445834642</v>
      </c>
      <c r="L39" s="52"/>
    </row>
    <row r="40" spans="1:12" x14ac:dyDescent="0.25">
      <c r="A40" t="s">
        <v>400</v>
      </c>
      <c r="C40" s="8" t="s">
        <v>298</v>
      </c>
      <c r="D40" s="11">
        <f>VLOOKUP($A40,RAW!$U$2:$AC$460,5,FALSE)</f>
        <v>44700</v>
      </c>
      <c r="E40" s="11">
        <f>VLOOKUP($A40,RAW!$U$2:$AC$460,6,FALSE)</f>
        <v>37614</v>
      </c>
      <c r="F40" s="1">
        <f t="shared" si="0"/>
        <v>-7086</v>
      </c>
      <c r="G40" s="1">
        <f t="shared" si="4"/>
        <v>-7086</v>
      </c>
      <c r="H40" s="1">
        <f t="shared" si="1"/>
        <v>6762.6813340907947</v>
      </c>
      <c r="I40" s="16">
        <f t="shared" si="2"/>
        <v>-13848.681334090794</v>
      </c>
      <c r="J40" s="16">
        <f t="shared" si="3"/>
        <v>13848.681334090794</v>
      </c>
      <c r="K40" s="3">
        <f t="shared" si="5"/>
        <v>-0.30981390009151666</v>
      </c>
      <c r="L40" s="52"/>
    </row>
    <row r="41" spans="1:12" x14ac:dyDescent="0.25">
      <c r="A41" t="s">
        <v>401</v>
      </c>
      <c r="C41" s="8" t="s">
        <v>299</v>
      </c>
      <c r="D41" s="11">
        <f>VLOOKUP($A41,RAW!$U$2:$AC$460,5,FALSE)</f>
        <v>24200</v>
      </c>
      <c r="E41" s="11">
        <f>VLOOKUP($A41,RAW!$U$2:$AC$460,6,FALSE)</f>
        <v>31568</v>
      </c>
      <c r="F41" s="1">
        <f t="shared" si="0"/>
        <v>7368</v>
      </c>
      <c r="G41" s="1">
        <f t="shared" si="4"/>
        <v>7368</v>
      </c>
      <c r="H41" s="1">
        <f t="shared" si="1"/>
        <v>3661.2279258388644</v>
      </c>
      <c r="I41" s="16">
        <f t="shared" si="2"/>
        <v>3706.7720741611356</v>
      </c>
      <c r="J41" s="16">
        <f t="shared" si="3"/>
        <v>3706.7720741611356</v>
      </c>
      <c r="K41" s="3">
        <f t="shared" si="5"/>
        <v>0.15317239975872463</v>
      </c>
      <c r="L41" s="52"/>
    </row>
    <row r="42" spans="1:12" x14ac:dyDescent="0.25">
      <c r="A42" t="s">
        <v>402</v>
      </c>
      <c r="C42" s="8" t="s">
        <v>298</v>
      </c>
      <c r="D42" s="11">
        <f>VLOOKUP($A42,RAW!$U$2:$AC$460,5,FALSE)</f>
        <v>25200</v>
      </c>
      <c r="E42" s="11">
        <f>VLOOKUP($A42,RAW!$U$2:$AC$460,6,FALSE)</f>
        <v>29400</v>
      </c>
      <c r="F42" s="1">
        <f t="shared" si="0"/>
        <v>4200</v>
      </c>
      <c r="G42" s="1">
        <f t="shared" si="4"/>
        <v>4200</v>
      </c>
      <c r="H42" s="1">
        <f t="shared" si="1"/>
        <v>3812.5183359974953</v>
      </c>
      <c r="I42" s="16">
        <f t="shared" si="2"/>
        <v>387.48166400250466</v>
      </c>
      <c r="J42" s="16">
        <f t="shared" si="3"/>
        <v>387.48166400250466</v>
      </c>
      <c r="K42" s="3">
        <f t="shared" si="5"/>
        <v>1.5376256508035899E-2</v>
      </c>
      <c r="L42" s="52"/>
    </row>
    <row r="43" spans="1:12" x14ac:dyDescent="0.25">
      <c r="A43" t="s">
        <v>403</v>
      </c>
      <c r="C43" s="8" t="s">
        <v>298</v>
      </c>
      <c r="D43" s="11">
        <f>VLOOKUP($A43,RAW!$U$2:$AC$460,5,FALSE)</f>
        <v>10000</v>
      </c>
      <c r="E43" s="11">
        <f>VLOOKUP($A43,RAW!$U$2:$AC$460,6,FALSE)</f>
        <v>9420</v>
      </c>
      <c r="F43" s="1">
        <f t="shared" si="0"/>
        <v>-580</v>
      </c>
      <c r="G43" s="1">
        <f t="shared" si="4"/>
        <v>-580</v>
      </c>
      <c r="H43" s="1">
        <f t="shared" si="1"/>
        <v>1512.9041015863077</v>
      </c>
      <c r="I43" s="16">
        <f t="shared" si="2"/>
        <v>-2092.9041015863077</v>
      </c>
      <c r="J43" s="16">
        <f t="shared" si="3"/>
        <v>2092.9041015863077</v>
      </c>
      <c r="K43" s="3">
        <f t="shared" si="5"/>
        <v>-0.20929041015863076</v>
      </c>
      <c r="L43" s="52"/>
    </row>
    <row r="44" spans="1:12" x14ac:dyDescent="0.25">
      <c r="A44" t="s">
        <v>404</v>
      </c>
      <c r="C44" s="8" t="s">
        <v>299</v>
      </c>
      <c r="D44" s="11">
        <f>VLOOKUP($A44,RAW!$U$2:$AC$460,5,FALSE)</f>
        <v>107900</v>
      </c>
      <c r="E44" s="11">
        <f>VLOOKUP($A44,RAW!$U$2:$AC$460,6,FALSE)</f>
        <v>151205</v>
      </c>
      <c r="F44" s="1">
        <f t="shared" si="0"/>
        <v>43305</v>
      </c>
      <c r="G44" s="1">
        <f t="shared" si="4"/>
        <v>43305</v>
      </c>
      <c r="H44" s="1">
        <f t="shared" si="1"/>
        <v>16324.235256116259</v>
      </c>
      <c r="I44" s="16">
        <f t="shared" si="2"/>
        <v>26980.764743883741</v>
      </c>
      <c r="J44" s="16">
        <f t="shared" si="3"/>
        <v>26980.764743883741</v>
      </c>
      <c r="K44" s="3">
        <f t="shared" si="5"/>
        <v>0.25005342672737479</v>
      </c>
      <c r="L44" s="52"/>
    </row>
    <row r="45" spans="1:12" x14ac:dyDescent="0.25">
      <c r="A45" t="s">
        <v>405</v>
      </c>
      <c r="C45" s="8" t="s">
        <v>298</v>
      </c>
      <c r="D45" s="11">
        <f>VLOOKUP($A45,RAW!$U$2:$AC$460,5,FALSE)</f>
        <v>50200</v>
      </c>
      <c r="E45" s="11">
        <f>VLOOKUP($A45,RAW!$U$2:$AC$460,6,FALSE)</f>
        <v>58875</v>
      </c>
      <c r="F45" s="1">
        <f t="shared" si="0"/>
        <v>8675</v>
      </c>
      <c r="G45" s="1">
        <f t="shared" si="4"/>
        <v>8675</v>
      </c>
      <c r="H45" s="1">
        <f t="shared" si="1"/>
        <v>7594.7785899632645</v>
      </c>
      <c r="I45" s="16">
        <f t="shared" si="2"/>
        <v>1080.2214100367355</v>
      </c>
      <c r="J45" s="16">
        <f t="shared" si="3"/>
        <v>1080.2214100367355</v>
      </c>
      <c r="K45" s="3">
        <f t="shared" si="5"/>
        <v>2.1518354781608278E-2</v>
      </c>
      <c r="L45" s="52"/>
    </row>
    <row r="46" spans="1:12" x14ac:dyDescent="0.25">
      <c r="A46" t="s">
        <v>406</v>
      </c>
      <c r="C46" s="8" t="s">
        <v>299</v>
      </c>
      <c r="D46" s="11">
        <f>VLOOKUP($A46,RAW!$U$2:$AC$460,5,FALSE)</f>
        <v>10500</v>
      </c>
      <c r="E46" s="11">
        <f>VLOOKUP($A46,RAW!$U$2:$AC$460,6,FALSE)</f>
        <v>22543</v>
      </c>
      <c r="F46" s="1">
        <f t="shared" si="0"/>
        <v>12043</v>
      </c>
      <c r="G46" s="1">
        <f t="shared" si="4"/>
        <v>12043</v>
      </c>
      <c r="H46" s="1">
        <f t="shared" si="1"/>
        <v>1588.5493066656229</v>
      </c>
      <c r="I46" s="16">
        <f t="shared" si="2"/>
        <v>10454.450693334376</v>
      </c>
      <c r="J46" s="16">
        <f t="shared" si="3"/>
        <v>10454.450693334376</v>
      </c>
      <c r="K46" s="3">
        <f t="shared" si="5"/>
        <v>0.99566197079375018</v>
      </c>
      <c r="L46" s="52"/>
    </row>
    <row r="47" spans="1:12" x14ac:dyDescent="0.25">
      <c r="A47" t="s">
        <v>407</v>
      </c>
      <c r="C47" s="8" t="s">
        <v>298</v>
      </c>
      <c r="D47" s="11">
        <f>VLOOKUP($A47,RAW!$U$2:$AC$460,5,FALSE)</f>
        <v>105300</v>
      </c>
      <c r="E47" s="11">
        <f>VLOOKUP($A47,RAW!$U$2:$AC$460,6,FALSE)</f>
        <v>172896</v>
      </c>
      <c r="F47" s="1">
        <f t="shared" si="0"/>
        <v>67596</v>
      </c>
      <c r="G47" s="1">
        <f t="shared" si="4"/>
        <v>67596</v>
      </c>
      <c r="H47" s="1">
        <f t="shared" si="1"/>
        <v>15930.880189703819</v>
      </c>
      <c r="I47" s="16">
        <f t="shared" si="2"/>
        <v>51665.119810296179</v>
      </c>
      <c r="J47" s="16">
        <f t="shared" si="3"/>
        <v>51665.119810296179</v>
      </c>
      <c r="K47" s="3">
        <f t="shared" si="5"/>
        <v>0.49064691177869113</v>
      </c>
      <c r="L47" s="52"/>
    </row>
    <row r="48" spans="1:12" x14ac:dyDescent="0.25">
      <c r="A48" t="s">
        <v>408</v>
      </c>
      <c r="C48" s="8" t="s">
        <v>298</v>
      </c>
      <c r="D48" s="11">
        <f>VLOOKUP($A48,RAW!$U$2:$AC$460,5,FALSE)</f>
        <v>100800</v>
      </c>
      <c r="E48" s="11">
        <f>VLOOKUP($A48,RAW!$U$2:$AC$460,6,FALSE)</f>
        <v>203183</v>
      </c>
      <c r="F48" s="1">
        <f t="shared" si="0"/>
        <v>102383</v>
      </c>
      <c r="G48" s="1">
        <f t="shared" si="4"/>
        <v>102383</v>
      </c>
      <c r="H48" s="1">
        <f t="shared" si="1"/>
        <v>15250.073343989981</v>
      </c>
      <c r="I48" s="16">
        <f t="shared" si="2"/>
        <v>87132.926656010022</v>
      </c>
      <c r="J48" s="16">
        <f t="shared" si="3"/>
        <v>87132.926656010022</v>
      </c>
      <c r="K48" s="3">
        <f t="shared" si="5"/>
        <v>0.86441395492073436</v>
      </c>
      <c r="L48" s="52"/>
    </row>
    <row r="49" spans="1:12" x14ac:dyDescent="0.25">
      <c r="A49" t="s">
        <v>409</v>
      </c>
      <c r="C49" s="8" t="s">
        <v>298</v>
      </c>
      <c r="D49" s="11">
        <f>VLOOKUP($A49,RAW!$U$2:$AC$460,5,FALSE)</f>
        <v>12900</v>
      </c>
      <c r="E49" s="11">
        <f>VLOOKUP($A49,RAW!$U$2:$AC$460,6,FALSE)</f>
        <v>16322</v>
      </c>
      <c r="F49" s="1">
        <f t="shared" si="0"/>
        <v>3422</v>
      </c>
      <c r="G49" s="1">
        <f t="shared" si="4"/>
        <v>3422</v>
      </c>
      <c r="H49" s="1">
        <f t="shared" si="1"/>
        <v>1951.6462910463367</v>
      </c>
      <c r="I49" s="16">
        <f t="shared" si="2"/>
        <v>1470.3537089536633</v>
      </c>
      <c r="J49" s="16">
        <f t="shared" si="3"/>
        <v>1470.3537089536633</v>
      </c>
      <c r="K49" s="3">
        <f t="shared" si="5"/>
        <v>0.11398090767082661</v>
      </c>
      <c r="L49" s="52"/>
    </row>
    <row r="50" spans="1:12" x14ac:dyDescent="0.25">
      <c r="A50" t="s">
        <v>410</v>
      </c>
      <c r="C50" s="8" t="s">
        <v>298</v>
      </c>
      <c r="D50" s="11">
        <f>VLOOKUP($A50,RAW!$U$2:$AC$460,5,FALSE)</f>
        <v>21900</v>
      </c>
      <c r="E50" s="11">
        <f>VLOOKUP($A50,RAW!$U$2:$AC$460,6,FALSE)</f>
        <v>24211</v>
      </c>
      <c r="F50" s="1">
        <f t="shared" si="0"/>
        <v>2311</v>
      </c>
      <c r="G50" s="1">
        <f t="shared" si="4"/>
        <v>2311</v>
      </c>
      <c r="H50" s="1">
        <f t="shared" si="1"/>
        <v>3313.2599824740137</v>
      </c>
      <c r="I50" s="16">
        <f t="shared" si="2"/>
        <v>-1002.2599824740137</v>
      </c>
      <c r="J50" s="16">
        <f t="shared" si="3"/>
        <v>1002.2599824740137</v>
      </c>
      <c r="K50" s="3">
        <f t="shared" si="5"/>
        <v>-4.576529600337962E-2</v>
      </c>
      <c r="L50" s="52"/>
    </row>
    <row r="51" spans="1:12" x14ac:dyDescent="0.25">
      <c r="A51" t="s">
        <v>411</v>
      </c>
      <c r="C51" s="8" t="s">
        <v>298</v>
      </c>
      <c r="D51" s="11">
        <f>VLOOKUP($A51,RAW!$U$2:$AC$460,5,FALSE)</f>
        <v>0</v>
      </c>
      <c r="E51" s="11">
        <f>VLOOKUP($A51,RAW!$U$2:$AC$460,6,FALSE)</f>
        <v>0</v>
      </c>
      <c r="F51" s="1">
        <f t="shared" si="0"/>
        <v>0</v>
      </c>
      <c r="G51" s="1">
        <f t="shared" si="4"/>
        <v>0</v>
      </c>
      <c r="H51" s="1">
        <f t="shared" si="1"/>
        <v>0</v>
      </c>
      <c r="I51" s="16">
        <f t="shared" si="2"/>
        <v>0</v>
      </c>
      <c r="J51" s="16">
        <f t="shared" si="3"/>
        <v>0</v>
      </c>
      <c r="K51" s="3" t="str">
        <f t="shared" si="5"/>
        <v/>
      </c>
      <c r="L51" s="52"/>
    </row>
    <row r="52" spans="1:12" x14ac:dyDescent="0.25">
      <c r="A52" t="s">
        <v>412</v>
      </c>
      <c r="C52" s="8" t="s">
        <v>299</v>
      </c>
      <c r="D52" s="11">
        <f>VLOOKUP($A52,RAW!$U$2:$AC$460,5,FALSE)</f>
        <v>58900</v>
      </c>
      <c r="E52" s="11">
        <f>VLOOKUP($A52,RAW!$U$2:$AC$460,6,FALSE)</f>
        <v>71476</v>
      </c>
      <c r="F52" s="1">
        <f t="shared" si="0"/>
        <v>12576</v>
      </c>
      <c r="G52" s="1">
        <f t="shared" si="4"/>
        <v>12576</v>
      </c>
      <c r="H52" s="1">
        <f t="shared" si="1"/>
        <v>8911.0051583433524</v>
      </c>
      <c r="I52" s="16">
        <f t="shared" si="2"/>
        <v>3664.9948416566476</v>
      </c>
      <c r="J52" s="16">
        <f t="shared" si="3"/>
        <v>3664.9948416566476</v>
      </c>
      <c r="K52" s="3">
        <f t="shared" si="5"/>
        <v>6.2224021080758023E-2</v>
      </c>
      <c r="L52" s="52"/>
    </row>
    <row r="53" spans="1:12" x14ac:dyDescent="0.25">
      <c r="A53" t="s">
        <v>413</v>
      </c>
      <c r="C53" s="8" t="s">
        <v>298</v>
      </c>
      <c r="D53" s="11">
        <f>VLOOKUP($A53,RAW!$U$2:$AC$460,5,FALSE)</f>
        <v>82200</v>
      </c>
      <c r="E53" s="11">
        <f>VLOOKUP($A53,RAW!$U$2:$AC$460,6,FALSE)</f>
        <v>88118</v>
      </c>
      <c r="F53" s="1">
        <f t="shared" si="0"/>
        <v>5918</v>
      </c>
      <c r="G53" s="1">
        <f t="shared" si="4"/>
        <v>5918</v>
      </c>
      <c r="H53" s="1">
        <f t="shared" si="1"/>
        <v>12436.071715039448</v>
      </c>
      <c r="I53" s="16">
        <f t="shared" si="2"/>
        <v>-6518.0717150394485</v>
      </c>
      <c r="J53" s="16">
        <f t="shared" si="3"/>
        <v>6518.0717150394485</v>
      </c>
      <c r="K53" s="3">
        <f t="shared" si="5"/>
        <v>-7.9295276338679416E-2</v>
      </c>
      <c r="L53" s="52"/>
    </row>
    <row r="54" spans="1:12" x14ac:dyDescent="0.25">
      <c r="A54" t="s">
        <v>414</v>
      </c>
      <c r="C54" s="8" t="s">
        <v>298</v>
      </c>
      <c r="D54" s="11">
        <f>VLOOKUP($A54,RAW!$U$2:$AC$460,5,FALSE)</f>
        <v>0</v>
      </c>
      <c r="E54" s="11">
        <f>VLOOKUP($A54,RAW!$U$2:$AC$460,6,FALSE)</f>
        <v>0</v>
      </c>
      <c r="F54" s="1">
        <f t="shared" si="0"/>
        <v>0</v>
      </c>
      <c r="G54" s="1">
        <f t="shared" si="4"/>
        <v>0</v>
      </c>
      <c r="H54" s="1">
        <f t="shared" si="1"/>
        <v>0</v>
      </c>
      <c r="I54" s="16">
        <f t="shared" si="2"/>
        <v>0</v>
      </c>
      <c r="J54" s="16">
        <f t="shared" si="3"/>
        <v>0</v>
      </c>
      <c r="K54" s="3" t="str">
        <f t="shared" si="5"/>
        <v/>
      </c>
      <c r="L54" s="52"/>
    </row>
    <row r="55" spans="1:12" x14ac:dyDescent="0.25">
      <c r="A55" t="s">
        <v>415</v>
      </c>
      <c r="C55" s="8" t="s">
        <v>299</v>
      </c>
      <c r="D55" s="11">
        <f>VLOOKUP($A55,RAW!$U$2:$AC$460,5,FALSE)</f>
        <v>753400</v>
      </c>
      <c r="E55" s="11">
        <f>VLOOKUP($A55,RAW!$U$2:$AC$460,6,FALSE)</f>
        <v>1118777</v>
      </c>
      <c r="F55" s="1">
        <f t="shared" si="0"/>
        <v>365377</v>
      </c>
      <c r="G55" s="1">
        <f t="shared" si="4"/>
        <v>365377</v>
      </c>
      <c r="H55" s="1">
        <f t="shared" si="1"/>
        <v>113982.19501351242</v>
      </c>
      <c r="I55" s="16">
        <f t="shared" si="2"/>
        <v>251394.80498648758</v>
      </c>
      <c r="J55" s="16">
        <f t="shared" si="3"/>
        <v>251394.80498648758</v>
      </c>
      <c r="K55" s="3">
        <f t="shared" si="5"/>
        <v>0.33368038888570162</v>
      </c>
      <c r="L55" s="52"/>
    </row>
    <row r="56" spans="1:12" x14ac:dyDescent="0.25">
      <c r="A56" t="s">
        <v>416</v>
      </c>
      <c r="C56" s="8" t="s">
        <v>298</v>
      </c>
      <c r="D56" s="11">
        <f>VLOOKUP($A56,RAW!$U$2:$AC$460,5,FALSE)</f>
        <v>0</v>
      </c>
      <c r="E56" s="11">
        <f>VLOOKUP($A56,RAW!$U$2:$AC$460,6,FALSE)</f>
        <v>0</v>
      </c>
      <c r="F56" s="1">
        <f t="shared" si="0"/>
        <v>0</v>
      </c>
      <c r="G56" s="1">
        <f t="shared" si="4"/>
        <v>0</v>
      </c>
      <c r="H56" s="1">
        <f t="shared" si="1"/>
        <v>0</v>
      </c>
      <c r="I56" s="16">
        <f t="shared" si="2"/>
        <v>0</v>
      </c>
      <c r="J56" s="16">
        <f t="shared" si="3"/>
        <v>0</v>
      </c>
      <c r="K56" s="3" t="str">
        <f t="shared" si="5"/>
        <v/>
      </c>
      <c r="L56" s="52"/>
    </row>
    <row r="57" spans="1:12" x14ac:dyDescent="0.25">
      <c r="A57" t="s">
        <v>326</v>
      </c>
      <c r="C57" s="8" t="s">
        <v>298</v>
      </c>
      <c r="D57" s="11">
        <f>VLOOKUP($A57,RAW!$U$2:$AC$460,5,FALSE)</f>
        <v>0</v>
      </c>
      <c r="E57" s="11">
        <f>VLOOKUP($A57,RAW!$U$2:$AC$460,6,FALSE)</f>
        <v>0</v>
      </c>
      <c r="F57" s="1">
        <f t="shared" si="0"/>
        <v>0</v>
      </c>
      <c r="G57" s="1">
        <f t="shared" si="4"/>
        <v>0</v>
      </c>
      <c r="H57" s="1">
        <f t="shared" si="1"/>
        <v>0</v>
      </c>
      <c r="I57" s="16">
        <f t="shared" si="2"/>
        <v>0</v>
      </c>
      <c r="J57" s="16">
        <f t="shared" si="3"/>
        <v>0</v>
      </c>
      <c r="K57" s="3" t="str">
        <f t="shared" si="5"/>
        <v/>
      </c>
      <c r="L57" s="52"/>
    </row>
    <row r="58" spans="1:12" x14ac:dyDescent="0.25">
      <c r="A58" t="s">
        <v>417</v>
      </c>
      <c r="C58" s="8" t="s">
        <v>298</v>
      </c>
      <c r="D58" s="11">
        <f>VLOOKUP($A58,RAW!$U$2:$AC$460,5,FALSE)</f>
        <v>217200</v>
      </c>
      <c r="E58" s="11">
        <f>VLOOKUP($A58,RAW!$U$2:$AC$460,6,FALSE)</f>
        <v>268506</v>
      </c>
      <c r="F58" s="1">
        <f t="shared" si="0"/>
        <v>51306</v>
      </c>
      <c r="G58" s="1">
        <f t="shared" si="4"/>
        <v>51306</v>
      </c>
      <c r="H58" s="1">
        <f t="shared" si="1"/>
        <v>32860.277086454604</v>
      </c>
      <c r="I58" s="16">
        <f t="shared" si="2"/>
        <v>18445.722913545396</v>
      </c>
      <c r="J58" s="16">
        <f t="shared" si="3"/>
        <v>18445.722913545396</v>
      </c>
      <c r="K58" s="3">
        <f t="shared" si="5"/>
        <v>8.4925059454628901E-2</v>
      </c>
      <c r="L58" s="52"/>
    </row>
    <row r="59" spans="1:12" x14ac:dyDescent="0.25">
      <c r="A59" t="s">
        <v>418</v>
      </c>
      <c r="C59" s="8" t="s">
        <v>298</v>
      </c>
      <c r="D59" s="11">
        <f>VLOOKUP($A59,RAW!$U$2:$AC$460,5,FALSE)</f>
        <v>543000</v>
      </c>
      <c r="E59" s="11">
        <f>VLOOKUP($A59,RAW!$U$2:$AC$460,6,FALSE)</f>
        <v>748963</v>
      </c>
      <c r="F59" s="1">
        <f t="shared" si="0"/>
        <v>205963</v>
      </c>
      <c r="G59" s="1">
        <f t="shared" si="4"/>
        <v>205963</v>
      </c>
      <c r="H59" s="1">
        <f t="shared" si="1"/>
        <v>82150.692716136502</v>
      </c>
      <c r="I59" s="16">
        <f t="shared" si="2"/>
        <v>123812.3072838635</v>
      </c>
      <c r="J59" s="16">
        <f t="shared" si="3"/>
        <v>123812.3072838635</v>
      </c>
      <c r="K59" s="3">
        <f t="shared" si="5"/>
        <v>0.2280152988653103</v>
      </c>
      <c r="L59" s="52"/>
    </row>
    <row r="60" spans="1:12" x14ac:dyDescent="0.25">
      <c r="A60" t="s">
        <v>419</v>
      </c>
      <c r="C60" s="8" t="s">
        <v>298</v>
      </c>
      <c r="D60" s="11">
        <f>VLOOKUP($A60,RAW!$U$2:$AC$460,5,FALSE)</f>
        <v>81100</v>
      </c>
      <c r="E60" s="11">
        <f>VLOOKUP($A60,RAW!$U$2:$AC$460,6,FALSE)</f>
        <v>60542</v>
      </c>
      <c r="F60" s="1">
        <f t="shared" si="0"/>
        <v>-20558</v>
      </c>
      <c r="G60" s="1">
        <f t="shared" si="4"/>
        <v>-20558</v>
      </c>
      <c r="H60" s="1">
        <f t="shared" si="1"/>
        <v>12269.652263864955</v>
      </c>
      <c r="I60" s="16">
        <f t="shared" si="2"/>
        <v>-32827.652263864955</v>
      </c>
      <c r="J60" s="16">
        <f t="shared" si="3"/>
        <v>32827.652263864955</v>
      </c>
      <c r="K60" s="3">
        <f t="shared" si="5"/>
        <v>-0.40477992927083789</v>
      </c>
      <c r="L60" s="52"/>
    </row>
    <row r="61" spans="1:12" x14ac:dyDescent="0.25">
      <c r="A61" t="s">
        <v>420</v>
      </c>
      <c r="C61" s="8" t="s">
        <v>298</v>
      </c>
      <c r="D61" s="11">
        <f>VLOOKUP($A61,RAW!$U$2:$AC$460,5,FALSE)</f>
        <v>320100</v>
      </c>
      <c r="E61" s="11">
        <f>VLOOKUP($A61,RAW!$U$2:$AC$460,6,FALSE)</f>
        <v>367721</v>
      </c>
      <c r="F61" s="1">
        <f t="shared" si="0"/>
        <v>47621</v>
      </c>
      <c r="G61" s="1">
        <f t="shared" si="4"/>
        <v>47621</v>
      </c>
      <c r="H61" s="1">
        <f t="shared" si="1"/>
        <v>48428.060291777707</v>
      </c>
      <c r="I61" s="16">
        <f t="shared" si="2"/>
        <v>-807.06029177770688</v>
      </c>
      <c r="J61" s="16">
        <f t="shared" si="3"/>
        <v>807.06029177770688</v>
      </c>
      <c r="K61" s="3">
        <f t="shared" si="5"/>
        <v>-2.5212755132074565E-3</v>
      </c>
      <c r="L61" s="52"/>
    </row>
    <row r="62" spans="1:12" x14ac:dyDescent="0.25">
      <c r="A62" t="s">
        <v>335</v>
      </c>
      <c r="C62" s="8" t="s">
        <v>299</v>
      </c>
      <c r="D62" s="11">
        <f>VLOOKUP($A62,RAW!$U$2:$AC$460,5,FALSE)</f>
        <v>1650000</v>
      </c>
      <c r="E62" s="11">
        <f>VLOOKUP($A62,RAW!$U$2:$AC$460,6,FALSE)</f>
        <v>1361269</v>
      </c>
      <c r="F62" s="1">
        <f t="shared" si="0"/>
        <v>-288731</v>
      </c>
      <c r="G62" s="1">
        <f t="shared" si="4"/>
        <v>-288731</v>
      </c>
      <c r="H62" s="1">
        <f t="shared" si="1"/>
        <v>249629.17676174076</v>
      </c>
      <c r="I62" s="16">
        <f t="shared" si="2"/>
        <v>-538360.17676174082</v>
      </c>
      <c r="J62" s="16">
        <f t="shared" si="3"/>
        <v>538360.17676174082</v>
      </c>
      <c r="K62" s="3">
        <f t="shared" si="5"/>
        <v>-0.32627889500711565</v>
      </c>
      <c r="L62" s="52"/>
    </row>
    <row r="63" spans="1:12" x14ac:dyDescent="0.25">
      <c r="A63" t="s">
        <v>421</v>
      </c>
      <c r="C63" s="8" t="s">
        <v>298</v>
      </c>
      <c r="D63" s="11">
        <f>VLOOKUP($A63,RAW!$U$2:$AC$460,5,FALSE)</f>
        <v>0</v>
      </c>
      <c r="E63" s="11">
        <f>VLOOKUP($A63,RAW!$U$2:$AC$460,6,FALSE)</f>
        <v>0</v>
      </c>
      <c r="F63" s="1">
        <f t="shared" si="0"/>
        <v>0</v>
      </c>
      <c r="G63" s="1">
        <f t="shared" si="4"/>
        <v>0</v>
      </c>
      <c r="H63" s="1">
        <f t="shared" si="1"/>
        <v>0</v>
      </c>
      <c r="I63" s="16">
        <f t="shared" si="2"/>
        <v>0</v>
      </c>
      <c r="J63" s="16">
        <f t="shared" si="3"/>
        <v>0</v>
      </c>
      <c r="K63" s="3" t="str">
        <f t="shared" si="5"/>
        <v/>
      </c>
      <c r="L63" s="52"/>
    </row>
    <row r="64" spans="1:12" x14ac:dyDescent="0.25">
      <c r="A64" t="s">
        <v>422</v>
      </c>
      <c r="C64" s="8" t="s">
        <v>298</v>
      </c>
      <c r="D64" s="11">
        <f>VLOOKUP($A64,RAW!$U$2:$AC$460,5,FALSE)</f>
        <v>63700</v>
      </c>
      <c r="E64" s="11">
        <f>VLOOKUP($A64,RAW!$U$2:$AC$460,6,FALSE)</f>
        <v>120236</v>
      </c>
      <c r="F64" s="1">
        <f t="shared" si="0"/>
        <v>56536</v>
      </c>
      <c r="G64" s="1">
        <f t="shared" si="4"/>
        <v>56536</v>
      </c>
      <c r="H64" s="1">
        <f t="shared" si="1"/>
        <v>9637.1991271047791</v>
      </c>
      <c r="I64" s="16">
        <f t="shared" si="2"/>
        <v>46898.800872895219</v>
      </c>
      <c r="J64" s="16">
        <f t="shared" si="3"/>
        <v>46898.800872895219</v>
      </c>
      <c r="K64" s="3">
        <f t="shared" si="5"/>
        <v>0.73624491166240535</v>
      </c>
      <c r="L64" s="52"/>
    </row>
    <row r="65" spans="1:12" x14ac:dyDescent="0.25">
      <c r="A65" t="s">
        <v>423</v>
      </c>
      <c r="C65" s="8" t="s">
        <v>298</v>
      </c>
      <c r="D65" s="11">
        <f>VLOOKUP($A65,RAW!$U$2:$AC$460,5,FALSE)</f>
        <v>563200</v>
      </c>
      <c r="E65" s="11">
        <f>VLOOKUP($A65,RAW!$U$2:$AC$460,6,FALSE)</f>
        <v>828965</v>
      </c>
      <c r="F65" s="1">
        <f t="shared" si="0"/>
        <v>265765</v>
      </c>
      <c r="G65" s="1">
        <f t="shared" si="4"/>
        <v>265765</v>
      </c>
      <c r="H65" s="1">
        <f t="shared" si="1"/>
        <v>85206.759001340848</v>
      </c>
      <c r="I65" s="16">
        <f t="shared" si="2"/>
        <v>180558.24099865917</v>
      </c>
      <c r="J65" s="16">
        <f t="shared" si="3"/>
        <v>180558.24099865917</v>
      </c>
      <c r="K65" s="3">
        <f t="shared" si="5"/>
        <v>0.32059346768227837</v>
      </c>
      <c r="L65" s="52"/>
    </row>
    <row r="66" spans="1:12" x14ac:dyDescent="0.25">
      <c r="A66" t="s">
        <v>424</v>
      </c>
      <c r="C66" s="8" t="s">
        <v>298</v>
      </c>
      <c r="D66" s="11">
        <f>VLOOKUP($A66,RAW!$U$2:$AC$460,5,FALSE)</f>
        <v>89200</v>
      </c>
      <c r="E66" s="11">
        <f>VLOOKUP($A66,RAW!$U$2:$AC$460,6,FALSE)</f>
        <v>293627</v>
      </c>
      <c r="F66" s="1">
        <f t="shared" si="0"/>
        <v>204427</v>
      </c>
      <c r="G66" s="1">
        <f t="shared" si="4"/>
        <v>204427</v>
      </c>
      <c r="H66" s="1">
        <f t="shared" si="1"/>
        <v>13495.104586149864</v>
      </c>
      <c r="I66" s="16">
        <f t="shared" si="2"/>
        <v>190931.89541385014</v>
      </c>
      <c r="J66" s="16">
        <f t="shared" si="3"/>
        <v>190931.89541385014</v>
      </c>
      <c r="K66" s="3">
        <f t="shared" si="5"/>
        <v>2.1404921010521316</v>
      </c>
      <c r="L66" s="52"/>
    </row>
    <row r="67" spans="1:12" x14ac:dyDescent="0.25">
      <c r="A67" t="s">
        <v>425</v>
      </c>
      <c r="C67" s="8" t="s">
        <v>298</v>
      </c>
      <c r="D67" s="11">
        <f>VLOOKUP($A67,RAW!$U$2:$AC$460,5,FALSE)</f>
        <v>0</v>
      </c>
      <c r="E67" s="11">
        <f>VLOOKUP($A67,RAW!$U$2:$AC$460,6,FALSE)</f>
        <v>0</v>
      </c>
      <c r="F67" s="1">
        <f t="shared" ref="F67:F130" si="6">E67-D67</f>
        <v>0</v>
      </c>
      <c r="G67" s="1">
        <f t="shared" si="4"/>
        <v>0</v>
      </c>
      <c r="H67" s="1">
        <f t="shared" ref="H67:H130" si="7">IF(D67=0,0,+D67*F$463)</f>
        <v>0</v>
      </c>
      <c r="I67" s="16">
        <f t="shared" ref="I67:I130" si="8">IF(D67=0,0,+F67-H67)</f>
        <v>0</v>
      </c>
      <c r="J67" s="16">
        <f t="shared" ref="J67:J130" si="9">ABS(I67)</f>
        <v>0</v>
      </c>
      <c r="K67" s="3" t="str">
        <f t="shared" si="5"/>
        <v/>
      </c>
      <c r="L67" s="52"/>
    </row>
    <row r="68" spans="1:12" x14ac:dyDescent="0.25">
      <c r="A68" t="s">
        <v>336</v>
      </c>
      <c r="C68" s="8" t="s">
        <v>298</v>
      </c>
      <c r="D68" s="11">
        <f>VLOOKUP($A68,RAW!$U$2:$AC$460,5,FALSE)</f>
        <v>0</v>
      </c>
      <c r="E68" s="11">
        <f>VLOOKUP($A68,RAW!$U$2:$AC$460,6,FALSE)</f>
        <v>0</v>
      </c>
      <c r="F68" s="1">
        <f t="shared" si="6"/>
        <v>0</v>
      </c>
      <c r="G68" s="1">
        <f t="shared" ref="G68:G131" si="10">IF(B68="YES",F68*(3/4),F68)</f>
        <v>0</v>
      </c>
      <c r="H68" s="1">
        <f t="shared" si="7"/>
        <v>0</v>
      </c>
      <c r="I68" s="16">
        <f t="shared" si="8"/>
        <v>0</v>
      </c>
      <c r="J68" s="16">
        <f t="shared" si="9"/>
        <v>0</v>
      </c>
      <c r="K68" s="3" t="str">
        <f t="shared" ref="K68:K131" si="11">IFERROR(+I68/D68,"")</f>
        <v/>
      </c>
      <c r="L68" s="52"/>
    </row>
    <row r="69" spans="1:12" x14ac:dyDescent="0.25">
      <c r="A69" t="s">
        <v>426</v>
      </c>
      <c r="C69" s="8" t="s">
        <v>298</v>
      </c>
      <c r="D69" s="11">
        <f>VLOOKUP($A69,RAW!$U$2:$AC$460,5,FALSE)</f>
        <v>736100</v>
      </c>
      <c r="E69" s="11">
        <f>VLOOKUP($A69,RAW!$U$2:$AC$460,6,FALSE)</f>
        <v>912428</v>
      </c>
      <c r="F69" s="1">
        <f t="shared" si="6"/>
        <v>176328</v>
      </c>
      <c r="G69" s="1">
        <f t="shared" si="10"/>
        <v>176328</v>
      </c>
      <c r="H69" s="1">
        <f t="shared" si="7"/>
        <v>111364.8709177681</v>
      </c>
      <c r="I69" s="16">
        <f t="shared" si="8"/>
        <v>64963.129082231899</v>
      </c>
      <c r="J69" s="16">
        <f t="shared" si="9"/>
        <v>64963.129082231899</v>
      </c>
      <c r="K69" s="3">
        <f t="shared" si="11"/>
        <v>8.8253130121222517E-2</v>
      </c>
      <c r="L69" s="52"/>
    </row>
    <row r="70" spans="1:12" x14ac:dyDescent="0.25">
      <c r="A70" t="s">
        <v>337</v>
      </c>
      <c r="C70" s="8" t="s">
        <v>298</v>
      </c>
      <c r="D70" s="11">
        <f>VLOOKUP($A70,RAW!$U$2:$AC$460,5,FALSE)</f>
        <v>440700</v>
      </c>
      <c r="E70" s="11">
        <f>VLOOKUP($A70,RAW!$U$2:$AC$460,6,FALSE)</f>
        <v>723964</v>
      </c>
      <c r="F70" s="1">
        <f t="shared" si="6"/>
        <v>283264</v>
      </c>
      <c r="G70" s="1">
        <f t="shared" si="10"/>
        <v>283264</v>
      </c>
      <c r="H70" s="1">
        <f t="shared" si="7"/>
        <v>66673.683756908576</v>
      </c>
      <c r="I70" s="16">
        <f t="shared" si="8"/>
        <v>216590.31624309142</v>
      </c>
      <c r="J70" s="16">
        <f t="shared" si="9"/>
        <v>216590.31624309142</v>
      </c>
      <c r="K70" s="3">
        <f t="shared" si="11"/>
        <v>0.49146883649442119</v>
      </c>
      <c r="L70" s="52"/>
    </row>
    <row r="71" spans="1:12" x14ac:dyDescent="0.25">
      <c r="A71" t="s">
        <v>427</v>
      </c>
      <c r="C71" s="8" t="s">
        <v>298</v>
      </c>
      <c r="D71" s="11">
        <f>VLOOKUP($A71,RAW!$U$2:$AC$460,5,FALSE)</f>
        <v>244200</v>
      </c>
      <c r="E71" s="11">
        <f>VLOOKUP($A71,RAW!$U$2:$AC$460,6,FALSE)</f>
        <v>335945</v>
      </c>
      <c r="F71" s="1">
        <f t="shared" si="6"/>
        <v>91745</v>
      </c>
      <c r="G71" s="1">
        <f t="shared" si="10"/>
        <v>91745</v>
      </c>
      <c r="H71" s="1">
        <f t="shared" si="7"/>
        <v>36945.118160737635</v>
      </c>
      <c r="I71" s="16">
        <f t="shared" si="8"/>
        <v>54799.881839262365</v>
      </c>
      <c r="J71" s="16">
        <f t="shared" si="9"/>
        <v>54799.881839262365</v>
      </c>
      <c r="K71" s="3">
        <f t="shared" si="11"/>
        <v>0.22440574053751991</v>
      </c>
      <c r="L71" s="52"/>
    </row>
    <row r="72" spans="1:12" x14ac:dyDescent="0.25">
      <c r="A72" t="s">
        <v>428</v>
      </c>
      <c r="C72" s="8" t="s">
        <v>298</v>
      </c>
      <c r="D72" s="11">
        <f>VLOOKUP($A72,RAW!$U$2:$AC$460,5,FALSE)</f>
        <v>2799600</v>
      </c>
      <c r="E72" s="11">
        <f>VLOOKUP($A72,RAW!$U$2:$AC$460,6,FALSE)</f>
        <v>3537315</v>
      </c>
      <c r="F72" s="1">
        <f t="shared" si="6"/>
        <v>737715</v>
      </c>
      <c r="G72" s="1">
        <f t="shared" si="10"/>
        <v>737715</v>
      </c>
      <c r="H72" s="1">
        <f t="shared" si="7"/>
        <v>423552.6322801027</v>
      </c>
      <c r="I72" s="16">
        <f t="shared" si="8"/>
        <v>314162.3677198973</v>
      </c>
      <c r="J72" s="16">
        <f t="shared" si="9"/>
        <v>314162.3677198973</v>
      </c>
      <c r="K72" s="3">
        <f t="shared" si="11"/>
        <v>0.11221687659661998</v>
      </c>
      <c r="L72" s="52"/>
    </row>
    <row r="73" spans="1:12" x14ac:dyDescent="0.25">
      <c r="A73" t="s">
        <v>429</v>
      </c>
      <c r="C73" s="8" t="s">
        <v>298</v>
      </c>
      <c r="D73" s="11">
        <f>VLOOKUP($A73,RAW!$U$2:$AC$460,5,FALSE)</f>
        <v>973500</v>
      </c>
      <c r="E73" s="11">
        <f>VLOOKUP($A73,RAW!$U$2:$AC$460,6,FALSE)</f>
        <v>708073</v>
      </c>
      <c r="F73" s="1">
        <f t="shared" si="6"/>
        <v>-265427</v>
      </c>
      <c r="G73" s="1">
        <f t="shared" si="10"/>
        <v>-265427</v>
      </c>
      <c r="H73" s="1">
        <f t="shared" si="7"/>
        <v>147281.21428942704</v>
      </c>
      <c r="I73" s="16">
        <f t="shared" si="8"/>
        <v>-412708.21428942704</v>
      </c>
      <c r="J73" s="16">
        <f t="shared" si="9"/>
        <v>412708.21428942704</v>
      </c>
      <c r="K73" s="3">
        <f t="shared" si="11"/>
        <v>-0.42394269572617055</v>
      </c>
      <c r="L73" s="52"/>
    </row>
    <row r="74" spans="1:12" x14ac:dyDescent="0.25">
      <c r="A74" t="s">
        <v>430</v>
      </c>
      <c r="C74" s="8" t="s">
        <v>298</v>
      </c>
      <c r="D74" s="11">
        <f>VLOOKUP($A74,RAW!$U$2:$AC$460,5,FALSE)</f>
        <v>39200</v>
      </c>
      <c r="E74" s="11">
        <f>VLOOKUP($A74,RAW!$U$2:$AC$460,6,FALSE)</f>
        <v>72733</v>
      </c>
      <c r="F74" s="1">
        <f t="shared" si="6"/>
        <v>33533</v>
      </c>
      <c r="G74" s="1">
        <f t="shared" si="10"/>
        <v>33533</v>
      </c>
      <c r="H74" s="1">
        <f t="shared" si="7"/>
        <v>5930.5840782183259</v>
      </c>
      <c r="I74" s="16">
        <f t="shared" si="8"/>
        <v>27602.415921781674</v>
      </c>
      <c r="J74" s="16">
        <f t="shared" si="9"/>
        <v>27602.415921781674</v>
      </c>
      <c r="K74" s="3">
        <f t="shared" si="11"/>
        <v>0.70414326331075694</v>
      </c>
      <c r="L74" s="52"/>
    </row>
    <row r="75" spans="1:12" x14ac:dyDescent="0.25">
      <c r="A75" t="s">
        <v>431</v>
      </c>
      <c r="C75" s="8" t="s">
        <v>298</v>
      </c>
      <c r="D75" s="11">
        <f>VLOOKUP($A75,RAW!$U$2:$AC$460,5,FALSE)</f>
        <v>414600</v>
      </c>
      <c r="E75" s="11">
        <f>VLOOKUP($A75,RAW!$U$2:$AC$460,6,FALSE)</f>
        <v>718819</v>
      </c>
      <c r="F75" s="1">
        <f t="shared" si="6"/>
        <v>304219</v>
      </c>
      <c r="G75" s="1">
        <f t="shared" si="10"/>
        <v>304219</v>
      </c>
      <c r="H75" s="1">
        <f t="shared" si="7"/>
        <v>62725.004051768316</v>
      </c>
      <c r="I75" s="16">
        <f t="shared" si="8"/>
        <v>241493.99594823169</v>
      </c>
      <c r="J75" s="16">
        <f t="shared" si="9"/>
        <v>241493.99594823169</v>
      </c>
      <c r="K75" s="3">
        <f t="shared" si="11"/>
        <v>0.58247466461223274</v>
      </c>
      <c r="L75" s="52"/>
    </row>
    <row r="76" spans="1:12" x14ac:dyDescent="0.25">
      <c r="A76" t="s">
        <v>432</v>
      </c>
      <c r="C76" s="8" t="s">
        <v>298</v>
      </c>
      <c r="D76" s="11">
        <f>VLOOKUP($A76,RAW!$U$2:$AC$460,5,FALSE)</f>
        <v>17300</v>
      </c>
      <c r="E76" s="11">
        <f>VLOOKUP($A76,RAW!$U$2:$AC$460,6,FALSE)</f>
        <v>31831</v>
      </c>
      <c r="F76" s="1">
        <f t="shared" si="6"/>
        <v>14531</v>
      </c>
      <c r="G76" s="1">
        <f t="shared" si="10"/>
        <v>14531</v>
      </c>
      <c r="H76" s="1">
        <f t="shared" si="7"/>
        <v>2617.3240957443122</v>
      </c>
      <c r="I76" s="16">
        <f t="shared" si="8"/>
        <v>11913.675904255688</v>
      </c>
      <c r="J76" s="16">
        <f t="shared" si="9"/>
        <v>11913.675904255688</v>
      </c>
      <c r="K76" s="3">
        <f t="shared" si="11"/>
        <v>0.68865178637316116</v>
      </c>
      <c r="L76" s="52"/>
    </row>
    <row r="77" spans="1:12" x14ac:dyDescent="0.25">
      <c r="A77" t="s">
        <v>433</v>
      </c>
      <c r="C77" s="8" t="s">
        <v>298</v>
      </c>
      <c r="D77" s="11">
        <f>VLOOKUP($A77,RAW!$U$2:$AC$460,5,FALSE)</f>
        <v>223800</v>
      </c>
      <c r="E77" s="11">
        <f>VLOOKUP($A77,RAW!$U$2:$AC$460,6,FALSE)</f>
        <v>241905</v>
      </c>
      <c r="F77" s="1">
        <f t="shared" si="6"/>
        <v>18105</v>
      </c>
      <c r="G77" s="1">
        <f t="shared" si="10"/>
        <v>18105</v>
      </c>
      <c r="H77" s="1">
        <f t="shared" si="7"/>
        <v>33858.793793501565</v>
      </c>
      <c r="I77" s="16">
        <f t="shared" si="8"/>
        <v>-15753.793793501565</v>
      </c>
      <c r="J77" s="16">
        <f t="shared" si="9"/>
        <v>15753.793793501565</v>
      </c>
      <c r="K77" s="3">
        <f t="shared" si="11"/>
        <v>-7.0392286834233986E-2</v>
      </c>
      <c r="L77" s="52"/>
    </row>
    <row r="78" spans="1:12" x14ac:dyDescent="0.25">
      <c r="A78" t="s">
        <v>434</v>
      </c>
      <c r="C78" s="8" t="s">
        <v>298</v>
      </c>
      <c r="D78" s="11">
        <f>VLOOKUP($A78,RAW!$U$2:$AC$460,5,FALSE)</f>
        <v>0</v>
      </c>
      <c r="E78" s="11">
        <f>VLOOKUP($A78,RAW!$U$2:$AC$460,6,FALSE)</f>
        <v>0</v>
      </c>
      <c r="F78" s="1">
        <f t="shared" si="6"/>
        <v>0</v>
      </c>
      <c r="G78" s="1">
        <f t="shared" si="10"/>
        <v>0</v>
      </c>
      <c r="H78" s="1">
        <f t="shared" si="7"/>
        <v>0</v>
      </c>
      <c r="I78" s="16">
        <f t="shared" si="8"/>
        <v>0</v>
      </c>
      <c r="J78" s="16">
        <f t="shared" si="9"/>
        <v>0</v>
      </c>
      <c r="K78" s="3" t="str">
        <f t="shared" si="11"/>
        <v/>
      </c>
      <c r="L78" s="52"/>
    </row>
    <row r="79" spans="1:12" x14ac:dyDescent="0.25">
      <c r="A79" t="s">
        <v>435</v>
      </c>
      <c r="C79" s="8" t="s">
        <v>298</v>
      </c>
      <c r="D79" s="11">
        <f>VLOOKUP($A79,RAW!$U$2:$AC$460,5,FALSE)</f>
        <v>270100</v>
      </c>
      <c r="E79" s="11">
        <f>VLOOKUP($A79,RAW!$U$2:$AC$460,6,FALSE)</f>
        <v>817431</v>
      </c>
      <c r="F79" s="1">
        <f t="shared" si="6"/>
        <v>547331</v>
      </c>
      <c r="G79" s="1">
        <f t="shared" si="10"/>
        <v>547331</v>
      </c>
      <c r="H79" s="1">
        <f t="shared" si="7"/>
        <v>40863.539783846172</v>
      </c>
      <c r="I79" s="16">
        <f t="shared" si="8"/>
        <v>506467.46021615382</v>
      </c>
      <c r="J79" s="16">
        <f t="shared" si="9"/>
        <v>506467.46021615382</v>
      </c>
      <c r="K79" s="3">
        <f t="shared" si="11"/>
        <v>1.8751109226810583</v>
      </c>
      <c r="L79" s="52"/>
    </row>
    <row r="80" spans="1:12" x14ac:dyDescent="0.25">
      <c r="A80" t="s">
        <v>436</v>
      </c>
      <c r="C80" s="8" t="s">
        <v>298</v>
      </c>
      <c r="D80" s="11">
        <f>VLOOKUP($A80,RAW!$U$2:$AC$460,5,FALSE)</f>
        <v>0</v>
      </c>
      <c r="E80" s="11">
        <f>VLOOKUP($A80,RAW!$U$2:$AC$460,6,FALSE)</f>
        <v>0</v>
      </c>
      <c r="F80" s="1">
        <f t="shared" si="6"/>
        <v>0</v>
      </c>
      <c r="G80" s="1">
        <f t="shared" si="10"/>
        <v>0</v>
      </c>
      <c r="H80" s="1">
        <f t="shared" si="7"/>
        <v>0</v>
      </c>
      <c r="I80" s="16">
        <f t="shared" si="8"/>
        <v>0</v>
      </c>
      <c r="J80" s="16">
        <f t="shared" si="9"/>
        <v>0</v>
      </c>
      <c r="K80" s="3" t="str">
        <f t="shared" si="11"/>
        <v/>
      </c>
      <c r="L80" s="52"/>
    </row>
    <row r="81" spans="1:12" x14ac:dyDescent="0.25">
      <c r="A81" t="s">
        <v>437</v>
      </c>
      <c r="C81" s="8" t="s">
        <v>298</v>
      </c>
      <c r="D81" s="11">
        <f>VLOOKUP($A81,RAW!$U$2:$AC$460,5,FALSE)</f>
        <v>183100</v>
      </c>
      <c r="E81" s="11">
        <f>VLOOKUP($A81,RAW!$U$2:$AC$460,6,FALSE)</f>
        <v>257225</v>
      </c>
      <c r="F81" s="1">
        <f t="shared" si="6"/>
        <v>74125</v>
      </c>
      <c r="G81" s="1">
        <f t="shared" si="10"/>
        <v>74125</v>
      </c>
      <c r="H81" s="1">
        <f t="shared" si="7"/>
        <v>27701.274100045292</v>
      </c>
      <c r="I81" s="16">
        <f t="shared" si="8"/>
        <v>46423.725899954705</v>
      </c>
      <c r="J81" s="16">
        <f t="shared" si="9"/>
        <v>46423.725899954705</v>
      </c>
      <c r="K81" s="3">
        <f t="shared" si="11"/>
        <v>0.25354301419964337</v>
      </c>
      <c r="L81" s="52"/>
    </row>
    <row r="82" spans="1:12" x14ac:dyDescent="0.25">
      <c r="A82" t="s">
        <v>438</v>
      </c>
      <c r="C82" s="8" t="s">
        <v>298</v>
      </c>
      <c r="D82" s="11">
        <f>VLOOKUP($A82,RAW!$U$2:$AC$460,5,FALSE)</f>
        <v>394400</v>
      </c>
      <c r="E82" s="11">
        <f>VLOOKUP($A82,RAW!$U$2:$AC$460,6,FALSE)</f>
        <v>700052</v>
      </c>
      <c r="F82" s="1">
        <f t="shared" si="6"/>
        <v>305652</v>
      </c>
      <c r="G82" s="1">
        <f t="shared" si="10"/>
        <v>305652</v>
      </c>
      <c r="H82" s="1">
        <f t="shared" si="7"/>
        <v>59668.937766563969</v>
      </c>
      <c r="I82" s="16">
        <f t="shared" si="8"/>
        <v>245983.06223343604</v>
      </c>
      <c r="J82" s="16">
        <f t="shared" si="9"/>
        <v>245983.06223343604</v>
      </c>
      <c r="K82" s="3">
        <f t="shared" si="11"/>
        <v>0.62368930586571003</v>
      </c>
      <c r="L82" s="52"/>
    </row>
    <row r="83" spans="1:12" x14ac:dyDescent="0.25">
      <c r="A83" t="s">
        <v>439</v>
      </c>
      <c r="C83" s="8" t="s">
        <v>298</v>
      </c>
      <c r="D83" s="11">
        <f>VLOOKUP($A83,RAW!$U$2:$AC$460,5,FALSE)</f>
        <v>77200</v>
      </c>
      <c r="E83" s="11">
        <f>VLOOKUP($A83,RAW!$U$2:$AC$460,6,FALSE)</f>
        <v>126404</v>
      </c>
      <c r="F83" s="1">
        <f t="shared" si="6"/>
        <v>49204</v>
      </c>
      <c r="G83" s="1">
        <f t="shared" si="10"/>
        <v>49204</v>
      </c>
      <c r="H83" s="1">
        <f t="shared" si="7"/>
        <v>11679.619664246295</v>
      </c>
      <c r="I83" s="16">
        <f t="shared" si="8"/>
        <v>37524.380335753704</v>
      </c>
      <c r="J83" s="16">
        <f t="shared" si="9"/>
        <v>37524.380335753704</v>
      </c>
      <c r="K83" s="3">
        <f t="shared" si="11"/>
        <v>0.48606710279473708</v>
      </c>
      <c r="L83" s="52"/>
    </row>
    <row r="84" spans="1:12" x14ac:dyDescent="0.25">
      <c r="A84" t="s">
        <v>440</v>
      </c>
      <c r="C84" s="8" t="s">
        <v>298</v>
      </c>
      <c r="D84" s="11">
        <f>VLOOKUP($A84,RAW!$U$2:$AC$460,5,FALSE)</f>
        <v>73200</v>
      </c>
      <c r="E84" s="11">
        <f>VLOOKUP($A84,RAW!$U$2:$AC$460,6,FALSE)</f>
        <v>106420</v>
      </c>
      <c r="F84" s="1">
        <f t="shared" si="6"/>
        <v>33220</v>
      </c>
      <c r="G84" s="1">
        <f t="shared" si="10"/>
        <v>33220</v>
      </c>
      <c r="H84" s="1">
        <f t="shared" si="7"/>
        <v>11074.458023611771</v>
      </c>
      <c r="I84" s="16">
        <f t="shared" si="8"/>
        <v>22145.541976388231</v>
      </c>
      <c r="J84" s="16">
        <f t="shared" si="9"/>
        <v>22145.541976388231</v>
      </c>
      <c r="K84" s="3">
        <f t="shared" si="11"/>
        <v>0.30253472645339113</v>
      </c>
      <c r="L84" s="52"/>
    </row>
    <row r="85" spans="1:12" x14ac:dyDescent="0.25">
      <c r="A85" t="s">
        <v>441</v>
      </c>
      <c r="C85" s="8" t="s">
        <v>298</v>
      </c>
      <c r="D85" s="11">
        <f>VLOOKUP($A85,RAW!$U$2:$AC$460,5,FALSE)</f>
        <v>16700</v>
      </c>
      <c r="E85" s="11">
        <f>VLOOKUP($A85,RAW!$U$2:$AC$460,6,FALSE)</f>
        <v>28765</v>
      </c>
      <c r="F85" s="1">
        <f t="shared" si="6"/>
        <v>12065</v>
      </c>
      <c r="G85" s="1">
        <f t="shared" si="10"/>
        <v>12065</v>
      </c>
      <c r="H85" s="1">
        <f t="shared" si="7"/>
        <v>2526.5498496491336</v>
      </c>
      <c r="I85" s="16">
        <f t="shared" si="8"/>
        <v>9538.4501503508654</v>
      </c>
      <c r="J85" s="16">
        <f t="shared" si="9"/>
        <v>9538.4501503508654</v>
      </c>
      <c r="K85" s="3">
        <f t="shared" si="11"/>
        <v>0.57116467966172846</v>
      </c>
      <c r="L85" s="52"/>
    </row>
    <row r="86" spans="1:12" x14ac:dyDescent="0.25">
      <c r="A86" t="s">
        <v>442</v>
      </c>
      <c r="C86" s="8" t="s">
        <v>298</v>
      </c>
      <c r="D86" s="11">
        <f>VLOOKUP($A86,RAW!$U$2:$AC$460,5,FALSE)</f>
        <v>176400</v>
      </c>
      <c r="E86" s="11">
        <f>VLOOKUP($A86,RAW!$U$2:$AC$460,6,FALSE)</f>
        <v>177612</v>
      </c>
      <c r="F86" s="1">
        <f t="shared" si="6"/>
        <v>1212</v>
      </c>
      <c r="G86" s="1">
        <f t="shared" si="10"/>
        <v>1212</v>
      </c>
      <c r="H86" s="1">
        <f t="shared" si="7"/>
        <v>26687.628351982465</v>
      </c>
      <c r="I86" s="16">
        <f t="shared" si="8"/>
        <v>-25475.628351982465</v>
      </c>
      <c r="J86" s="16">
        <f t="shared" si="9"/>
        <v>25475.628351982465</v>
      </c>
      <c r="K86" s="3">
        <f t="shared" si="11"/>
        <v>-0.14441966185931102</v>
      </c>
      <c r="L86" s="52"/>
    </row>
    <row r="87" spans="1:12" x14ac:dyDescent="0.25">
      <c r="A87" t="s">
        <v>443</v>
      </c>
      <c r="C87" s="8" t="s">
        <v>298</v>
      </c>
      <c r="D87" s="11">
        <f>VLOOKUP($A87,RAW!$U$2:$AC$460,5,FALSE)</f>
        <v>67100</v>
      </c>
      <c r="E87" s="11">
        <f>VLOOKUP($A87,RAW!$U$2:$AC$460,6,FALSE)</f>
        <v>114824</v>
      </c>
      <c r="F87" s="1">
        <f t="shared" si="6"/>
        <v>47724</v>
      </c>
      <c r="G87" s="1">
        <f t="shared" si="10"/>
        <v>47724</v>
      </c>
      <c r="H87" s="1">
        <f t="shared" si="7"/>
        <v>10151.586521644123</v>
      </c>
      <c r="I87" s="16">
        <f t="shared" si="8"/>
        <v>37572.413478355877</v>
      </c>
      <c r="J87" s="16">
        <f t="shared" si="9"/>
        <v>37572.413478355877</v>
      </c>
      <c r="K87" s="3">
        <f t="shared" si="11"/>
        <v>0.55994654960291912</v>
      </c>
      <c r="L87" s="52"/>
    </row>
    <row r="88" spans="1:12" x14ac:dyDescent="0.25">
      <c r="A88" t="s">
        <v>444</v>
      </c>
      <c r="C88" s="8" t="s">
        <v>298</v>
      </c>
      <c r="D88" s="11">
        <f>VLOOKUP($A88,RAW!$U$2:$AC$460,5,FALSE)</f>
        <v>49600</v>
      </c>
      <c r="E88" s="11">
        <f>VLOOKUP($A88,RAW!$U$2:$AC$460,6,FALSE)</f>
        <v>69717</v>
      </c>
      <c r="F88" s="1">
        <f t="shared" si="6"/>
        <v>20117</v>
      </c>
      <c r="G88" s="1">
        <f t="shared" si="10"/>
        <v>20117</v>
      </c>
      <c r="H88" s="1">
        <f t="shared" si="7"/>
        <v>7504.0043438680859</v>
      </c>
      <c r="I88" s="16">
        <f t="shared" si="8"/>
        <v>12612.995656131914</v>
      </c>
      <c r="J88" s="16">
        <f t="shared" si="9"/>
        <v>12612.995656131914</v>
      </c>
      <c r="K88" s="3">
        <f t="shared" si="11"/>
        <v>0.25429426726072407</v>
      </c>
      <c r="L88" s="52"/>
    </row>
    <row r="89" spans="1:12" x14ac:dyDescent="0.25">
      <c r="A89" t="s">
        <v>445</v>
      </c>
      <c r="C89" s="8" t="s">
        <v>298</v>
      </c>
      <c r="D89" s="11">
        <f>VLOOKUP($A89,RAW!$U$2:$AC$460,5,FALSE)</f>
        <v>239400</v>
      </c>
      <c r="E89" s="11">
        <f>VLOOKUP($A89,RAW!$U$2:$AC$460,6,FALSE)</f>
        <v>298632</v>
      </c>
      <c r="F89" s="1">
        <f t="shared" si="6"/>
        <v>59232</v>
      </c>
      <c r="G89" s="1">
        <f t="shared" si="10"/>
        <v>59232</v>
      </c>
      <c r="H89" s="1">
        <f t="shared" si="7"/>
        <v>36218.924191976206</v>
      </c>
      <c r="I89" s="16">
        <f t="shared" si="8"/>
        <v>23013.075808023794</v>
      </c>
      <c r="J89" s="16">
        <f t="shared" si="9"/>
        <v>23013.075808023794</v>
      </c>
      <c r="K89" s="3">
        <f t="shared" si="11"/>
        <v>9.6128136207284012E-2</v>
      </c>
      <c r="L89" s="52"/>
    </row>
    <row r="90" spans="1:12" x14ac:dyDescent="0.25">
      <c r="A90" t="s">
        <v>446</v>
      </c>
      <c r="C90" s="8" t="s">
        <v>298</v>
      </c>
      <c r="D90" s="11">
        <f>VLOOKUP($A90,RAW!$U$2:$AC$460,5,FALSE)</f>
        <v>140800</v>
      </c>
      <c r="E90" s="11">
        <f>VLOOKUP($A90,RAW!$U$2:$AC$460,6,FALSE)</f>
        <v>200694</v>
      </c>
      <c r="F90" s="1">
        <f t="shared" si="6"/>
        <v>59894</v>
      </c>
      <c r="G90" s="1">
        <f t="shared" si="10"/>
        <v>59894</v>
      </c>
      <c r="H90" s="1">
        <f t="shared" si="7"/>
        <v>21301.689750335212</v>
      </c>
      <c r="I90" s="16">
        <f t="shared" si="8"/>
        <v>38592.310249664792</v>
      </c>
      <c r="J90" s="16">
        <f t="shared" si="9"/>
        <v>38592.310249664792</v>
      </c>
      <c r="K90" s="3">
        <f t="shared" si="11"/>
        <v>0.27409311256864199</v>
      </c>
      <c r="L90" s="52"/>
    </row>
    <row r="91" spans="1:12" x14ac:dyDescent="0.25">
      <c r="A91" t="s">
        <v>447</v>
      </c>
      <c r="C91" s="8" t="s">
        <v>298</v>
      </c>
      <c r="D91" s="11">
        <f>VLOOKUP($A91,RAW!$U$2:$AC$460,5,FALSE)</f>
        <v>54900</v>
      </c>
      <c r="E91" s="11">
        <f>VLOOKUP($A91,RAW!$U$2:$AC$460,6,FALSE)</f>
        <v>81570</v>
      </c>
      <c r="F91" s="1">
        <f t="shared" si="6"/>
        <v>26670</v>
      </c>
      <c r="G91" s="1">
        <f t="shared" si="10"/>
        <v>26670</v>
      </c>
      <c r="H91" s="1">
        <f t="shared" si="7"/>
        <v>8305.8435177088286</v>
      </c>
      <c r="I91" s="16">
        <f t="shared" si="8"/>
        <v>18364.156482291171</v>
      </c>
      <c r="J91" s="16">
        <f t="shared" si="9"/>
        <v>18364.156482291171</v>
      </c>
      <c r="K91" s="3">
        <f t="shared" si="11"/>
        <v>0.33450193956814522</v>
      </c>
      <c r="L91" s="52"/>
    </row>
    <row r="92" spans="1:12" x14ac:dyDescent="0.25">
      <c r="A92" t="s">
        <v>448</v>
      </c>
      <c r="C92" s="8" t="s">
        <v>298</v>
      </c>
      <c r="D92" s="11">
        <f>VLOOKUP($A92,RAW!$U$2:$AC$460,5,FALSE)</f>
        <v>54300</v>
      </c>
      <c r="E92" s="11">
        <f>VLOOKUP($A92,RAW!$U$2:$AC$460,6,FALSE)</f>
        <v>125825</v>
      </c>
      <c r="F92" s="1">
        <f t="shared" si="6"/>
        <v>71525</v>
      </c>
      <c r="G92" s="1">
        <f t="shared" si="10"/>
        <v>71525</v>
      </c>
      <c r="H92" s="1">
        <f t="shared" si="7"/>
        <v>8215.0692716136509</v>
      </c>
      <c r="I92" s="16">
        <f t="shared" si="8"/>
        <v>63309.930728386345</v>
      </c>
      <c r="J92" s="16">
        <f t="shared" si="9"/>
        <v>63309.930728386345</v>
      </c>
      <c r="K92" s="3">
        <f t="shared" si="11"/>
        <v>1.1659287426958811</v>
      </c>
      <c r="L92" s="52"/>
    </row>
    <row r="93" spans="1:12" x14ac:dyDescent="0.25">
      <c r="A93" t="s">
        <v>449</v>
      </c>
      <c r="C93" s="8" t="s">
        <v>298</v>
      </c>
      <c r="D93" s="11">
        <f>VLOOKUP($A93,RAW!$U$2:$AC$460,5,FALSE)</f>
        <v>0</v>
      </c>
      <c r="E93" s="11">
        <f>VLOOKUP($A93,RAW!$U$2:$AC$460,6,FALSE)</f>
        <v>0</v>
      </c>
      <c r="F93" s="1">
        <f t="shared" si="6"/>
        <v>0</v>
      </c>
      <c r="G93" s="1">
        <f t="shared" si="10"/>
        <v>0</v>
      </c>
      <c r="H93" s="1">
        <f t="shared" si="7"/>
        <v>0</v>
      </c>
      <c r="I93" s="16">
        <f t="shared" si="8"/>
        <v>0</v>
      </c>
      <c r="J93" s="16">
        <f t="shared" si="9"/>
        <v>0</v>
      </c>
      <c r="K93" s="3" t="str">
        <f t="shared" si="11"/>
        <v/>
      </c>
      <c r="L93" s="52"/>
    </row>
    <row r="94" spans="1:12" x14ac:dyDescent="0.25">
      <c r="A94" t="s">
        <v>450</v>
      </c>
      <c r="C94" s="8" t="s">
        <v>298</v>
      </c>
      <c r="D94" s="11">
        <f>VLOOKUP($A94,RAW!$U$2:$AC$460,5,FALSE)</f>
        <v>83500</v>
      </c>
      <c r="E94" s="11">
        <f>VLOOKUP($A94,RAW!$U$2:$AC$460,6,FALSE)</f>
        <v>40746</v>
      </c>
      <c r="F94" s="1">
        <f t="shared" si="6"/>
        <v>-42754</v>
      </c>
      <c r="G94" s="1">
        <f t="shared" si="10"/>
        <v>-42754</v>
      </c>
      <c r="H94" s="1">
        <f t="shared" si="7"/>
        <v>12632.749248245669</v>
      </c>
      <c r="I94" s="16">
        <f t="shared" si="8"/>
        <v>-55386.749248245673</v>
      </c>
      <c r="J94" s="16">
        <f t="shared" si="9"/>
        <v>55386.749248245673</v>
      </c>
      <c r="K94" s="3">
        <f t="shared" si="11"/>
        <v>-0.66331436225443918</v>
      </c>
      <c r="L94" s="52"/>
    </row>
    <row r="95" spans="1:12" x14ac:dyDescent="0.25">
      <c r="A95" t="s">
        <v>451</v>
      </c>
      <c r="C95" s="8" t="s">
        <v>298</v>
      </c>
      <c r="D95" s="11">
        <f>VLOOKUP($A95,RAW!$U$2:$AC$460,5,FALSE)</f>
        <v>109800</v>
      </c>
      <c r="E95" s="11">
        <f>VLOOKUP($A95,RAW!$U$2:$AC$460,6,FALSE)</f>
        <v>167387</v>
      </c>
      <c r="F95" s="1">
        <f t="shared" si="6"/>
        <v>57587</v>
      </c>
      <c r="G95" s="1">
        <f t="shared" si="10"/>
        <v>57587</v>
      </c>
      <c r="H95" s="1">
        <f t="shared" si="7"/>
        <v>16611.687035417657</v>
      </c>
      <c r="I95" s="16">
        <f t="shared" si="8"/>
        <v>40975.312964582343</v>
      </c>
      <c r="J95" s="16">
        <f t="shared" si="9"/>
        <v>40975.312964582343</v>
      </c>
      <c r="K95" s="3">
        <f t="shared" si="11"/>
        <v>0.37318135669018526</v>
      </c>
      <c r="L95" s="52"/>
    </row>
    <row r="96" spans="1:12" x14ac:dyDescent="0.25">
      <c r="A96" t="s">
        <v>452</v>
      </c>
      <c r="C96" s="8" t="s">
        <v>298</v>
      </c>
      <c r="D96" s="11">
        <f>VLOOKUP($A96,RAW!$U$2:$AC$460,5,FALSE)</f>
        <v>0</v>
      </c>
      <c r="E96" s="11">
        <f>VLOOKUP($A96,RAW!$U$2:$AC$460,6,FALSE)</f>
        <v>0</v>
      </c>
      <c r="F96" s="1">
        <f t="shared" si="6"/>
        <v>0</v>
      </c>
      <c r="G96" s="1">
        <f t="shared" si="10"/>
        <v>0</v>
      </c>
      <c r="H96" s="1">
        <f t="shared" si="7"/>
        <v>0</v>
      </c>
      <c r="I96" s="16">
        <f t="shared" si="8"/>
        <v>0</v>
      </c>
      <c r="J96" s="16">
        <f t="shared" si="9"/>
        <v>0</v>
      </c>
      <c r="K96" s="3" t="str">
        <f t="shared" si="11"/>
        <v/>
      </c>
      <c r="L96" s="52"/>
    </row>
    <row r="97" spans="1:12" x14ac:dyDescent="0.25">
      <c r="A97" t="s">
        <v>327</v>
      </c>
      <c r="C97" s="8" t="s">
        <v>298</v>
      </c>
      <c r="D97" s="11">
        <f>VLOOKUP($A97,RAW!$U$2:$AC$460,5,FALSE)</f>
        <v>741600</v>
      </c>
      <c r="E97" s="11">
        <f>VLOOKUP($A97,RAW!$U$2:$AC$460,6,FALSE)</f>
        <v>671280</v>
      </c>
      <c r="F97" s="1">
        <f t="shared" si="6"/>
        <v>-70320</v>
      </c>
      <c r="G97" s="1">
        <f t="shared" si="10"/>
        <v>-70320</v>
      </c>
      <c r="H97" s="1">
        <f t="shared" si="7"/>
        <v>112196.96817364058</v>
      </c>
      <c r="I97" s="16">
        <f t="shared" si="8"/>
        <v>-182516.96817364058</v>
      </c>
      <c r="J97" s="16">
        <f t="shared" si="9"/>
        <v>182516.96817364058</v>
      </c>
      <c r="K97" s="3">
        <f t="shared" si="11"/>
        <v>-0.24611241663112268</v>
      </c>
      <c r="L97" s="52"/>
    </row>
    <row r="98" spans="1:12" x14ac:dyDescent="0.25">
      <c r="A98" t="s">
        <v>338</v>
      </c>
      <c r="C98" s="8" t="s">
        <v>298</v>
      </c>
      <c r="D98" s="11">
        <f>VLOOKUP($A98,RAW!$U$2:$AC$460,5,FALSE)</f>
        <v>0</v>
      </c>
      <c r="E98" s="11">
        <f>VLOOKUP($A98,RAW!$U$2:$AC$460,6,FALSE)</f>
        <v>0</v>
      </c>
      <c r="F98" s="1">
        <f t="shared" si="6"/>
        <v>0</v>
      </c>
      <c r="G98" s="1">
        <f t="shared" si="10"/>
        <v>0</v>
      </c>
      <c r="H98" s="1">
        <f t="shared" si="7"/>
        <v>0</v>
      </c>
      <c r="I98" s="16">
        <f t="shared" si="8"/>
        <v>0</v>
      </c>
      <c r="J98" s="16">
        <f t="shared" si="9"/>
        <v>0</v>
      </c>
      <c r="K98" s="3" t="str">
        <f t="shared" si="11"/>
        <v/>
      </c>
      <c r="L98" s="52"/>
    </row>
    <row r="99" spans="1:12" x14ac:dyDescent="0.25">
      <c r="A99" t="s">
        <v>453</v>
      </c>
      <c r="C99" s="8" t="s">
        <v>298</v>
      </c>
      <c r="D99" s="11">
        <f>VLOOKUP($A99,RAW!$U$2:$AC$460,5,FALSE)</f>
        <v>27955</v>
      </c>
      <c r="E99" s="11">
        <f>VLOOKUP($A99,RAW!$U$2:$AC$460,6,FALSE)</f>
        <v>40610</v>
      </c>
      <c r="F99" s="1">
        <f t="shared" si="6"/>
        <v>12655</v>
      </c>
      <c r="G99" s="1">
        <f t="shared" si="10"/>
        <v>12655</v>
      </c>
      <c r="H99" s="1">
        <f t="shared" si="7"/>
        <v>4229.3234159845233</v>
      </c>
      <c r="I99" s="16">
        <f t="shared" si="8"/>
        <v>8425.6765840154767</v>
      </c>
      <c r="J99" s="16">
        <f t="shared" si="9"/>
        <v>8425.6765840154767</v>
      </c>
      <c r="K99" s="3">
        <f t="shared" si="11"/>
        <v>0.30140141599053755</v>
      </c>
      <c r="L99" s="52"/>
    </row>
    <row r="100" spans="1:12" x14ac:dyDescent="0.25">
      <c r="A100" t="s">
        <v>454</v>
      </c>
      <c r="C100" s="8" t="s">
        <v>298</v>
      </c>
      <c r="D100" s="11">
        <f>VLOOKUP($A100,RAW!$U$2:$AC$460,5,FALSE)</f>
        <v>134500</v>
      </c>
      <c r="E100" s="11">
        <f>VLOOKUP($A100,RAW!$U$2:$AC$460,6,FALSE)</f>
        <v>164365</v>
      </c>
      <c r="F100" s="1">
        <f t="shared" si="6"/>
        <v>29865</v>
      </c>
      <c r="G100" s="1">
        <f t="shared" si="10"/>
        <v>29865</v>
      </c>
      <c r="H100" s="1">
        <f t="shared" si="7"/>
        <v>20348.560166335836</v>
      </c>
      <c r="I100" s="16">
        <f t="shared" si="8"/>
        <v>9516.4398336641643</v>
      </c>
      <c r="J100" s="16">
        <f t="shared" si="9"/>
        <v>9516.4398336641643</v>
      </c>
      <c r="K100" s="3">
        <f t="shared" si="11"/>
        <v>7.0754199506796761E-2</v>
      </c>
      <c r="L100" s="52"/>
    </row>
    <row r="101" spans="1:12" x14ac:dyDescent="0.25">
      <c r="A101" t="s">
        <v>455</v>
      </c>
      <c r="C101" s="8" t="s">
        <v>298</v>
      </c>
      <c r="D101" s="11">
        <f>VLOOKUP($A101,RAW!$U$2:$AC$460,5,FALSE)</f>
        <v>87100</v>
      </c>
      <c r="E101" s="11">
        <f>VLOOKUP($A101,RAW!$U$2:$AC$460,6,FALSE)</f>
        <v>108270</v>
      </c>
      <c r="F101" s="1">
        <f t="shared" si="6"/>
        <v>21170</v>
      </c>
      <c r="G101" s="1">
        <f t="shared" si="10"/>
        <v>21170</v>
      </c>
      <c r="H101" s="1">
        <f t="shared" si="7"/>
        <v>13177.394724816739</v>
      </c>
      <c r="I101" s="16">
        <f t="shared" si="8"/>
        <v>7992.6052751832613</v>
      </c>
      <c r="J101" s="16">
        <f t="shared" si="9"/>
        <v>7992.6052751832613</v>
      </c>
      <c r="K101" s="3">
        <f t="shared" si="11"/>
        <v>9.1763550805777971E-2</v>
      </c>
      <c r="L101" s="52"/>
    </row>
    <row r="102" spans="1:12" x14ac:dyDescent="0.25">
      <c r="A102" t="s">
        <v>456</v>
      </c>
      <c r="C102" s="8" t="s">
        <v>298</v>
      </c>
      <c r="D102" s="11">
        <f>VLOOKUP($A102,RAW!$U$2:$AC$460,5,FALSE)</f>
        <v>27900</v>
      </c>
      <c r="E102" s="11">
        <f>VLOOKUP($A102,RAW!$U$2:$AC$460,6,FALSE)</f>
        <v>29073</v>
      </c>
      <c r="F102" s="1">
        <f t="shared" si="6"/>
        <v>1173</v>
      </c>
      <c r="G102" s="1">
        <f t="shared" si="10"/>
        <v>1173</v>
      </c>
      <c r="H102" s="1">
        <f t="shared" si="7"/>
        <v>4221.0024434257984</v>
      </c>
      <c r="I102" s="16">
        <f t="shared" si="8"/>
        <v>-3048.0024434257984</v>
      </c>
      <c r="J102" s="16">
        <f t="shared" si="9"/>
        <v>3048.0024434257984</v>
      </c>
      <c r="K102" s="3">
        <f t="shared" si="11"/>
        <v>-0.10924739940594259</v>
      </c>
      <c r="L102" s="52"/>
    </row>
    <row r="103" spans="1:12" x14ac:dyDescent="0.25">
      <c r="A103" t="s">
        <v>457</v>
      </c>
      <c r="C103" s="8" t="s">
        <v>298</v>
      </c>
      <c r="D103" s="11">
        <f>VLOOKUP($A103,RAW!$U$2:$AC$460,5,FALSE)</f>
        <v>162500</v>
      </c>
      <c r="E103" s="11">
        <f>VLOOKUP($A103,RAW!$U$2:$AC$460,6,FALSE)</f>
        <v>206279</v>
      </c>
      <c r="F103" s="1">
        <f t="shared" si="6"/>
        <v>43779</v>
      </c>
      <c r="G103" s="1">
        <f t="shared" si="10"/>
        <v>43779</v>
      </c>
      <c r="H103" s="1">
        <f t="shared" si="7"/>
        <v>24584.691650777499</v>
      </c>
      <c r="I103" s="16">
        <f t="shared" si="8"/>
        <v>19194.308349222501</v>
      </c>
      <c r="J103" s="16">
        <f t="shared" si="9"/>
        <v>19194.308349222501</v>
      </c>
      <c r="K103" s="3">
        <f t="shared" si="11"/>
        <v>0.11811882061060001</v>
      </c>
      <c r="L103" s="52"/>
    </row>
    <row r="104" spans="1:12" x14ac:dyDescent="0.25">
      <c r="A104" t="s">
        <v>458</v>
      </c>
      <c r="C104" s="8" t="s">
        <v>298</v>
      </c>
      <c r="D104" s="11">
        <f>VLOOKUP($A104,RAW!$U$2:$AC$460,5,FALSE)</f>
        <v>458400</v>
      </c>
      <c r="E104" s="11">
        <f>VLOOKUP($A104,RAW!$U$2:$AC$460,6,FALSE)</f>
        <v>617673</v>
      </c>
      <c r="F104" s="1">
        <f t="shared" si="6"/>
        <v>159273</v>
      </c>
      <c r="G104" s="1">
        <f t="shared" si="10"/>
        <v>159273</v>
      </c>
      <c r="H104" s="1">
        <f t="shared" si="7"/>
        <v>69351.524016716343</v>
      </c>
      <c r="I104" s="16">
        <f t="shared" si="8"/>
        <v>89921.475983283657</v>
      </c>
      <c r="J104" s="16">
        <f t="shared" si="9"/>
        <v>89921.475983283657</v>
      </c>
      <c r="K104" s="3">
        <f t="shared" si="11"/>
        <v>0.19616377832304463</v>
      </c>
      <c r="L104" s="52"/>
    </row>
    <row r="105" spans="1:12" x14ac:dyDescent="0.25">
      <c r="A105" t="s">
        <v>339</v>
      </c>
      <c r="C105" s="8" t="s">
        <v>298</v>
      </c>
      <c r="D105" s="11">
        <f>VLOOKUP($A105,RAW!$U$2:$AC$460,5,FALSE)</f>
        <v>808456</v>
      </c>
      <c r="E105" s="11">
        <f>VLOOKUP($A105,RAW!$U$2:$AC$460,6,FALSE)</f>
        <v>1194312</v>
      </c>
      <c r="F105" s="1">
        <f t="shared" si="6"/>
        <v>385856</v>
      </c>
      <c r="G105" s="1">
        <f t="shared" si="10"/>
        <v>385856</v>
      </c>
      <c r="H105" s="1">
        <f t="shared" si="7"/>
        <v>122311.63983520599</v>
      </c>
      <c r="I105" s="16">
        <f t="shared" si="8"/>
        <v>263544.36016479402</v>
      </c>
      <c r="J105" s="16">
        <f t="shared" si="9"/>
        <v>263544.36016479402</v>
      </c>
      <c r="K105" s="3">
        <f t="shared" si="11"/>
        <v>0.32598479096548733</v>
      </c>
      <c r="L105" s="52"/>
    </row>
    <row r="106" spans="1:12" x14ac:dyDescent="0.25">
      <c r="A106" t="s">
        <v>459</v>
      </c>
      <c r="C106" s="8" t="s">
        <v>298</v>
      </c>
      <c r="D106" s="11">
        <f>VLOOKUP($A106,RAW!$U$2:$AC$460,5,FALSE)</f>
        <v>35400</v>
      </c>
      <c r="E106" s="11">
        <f>VLOOKUP($A106,RAW!$U$2:$AC$460,6,FALSE)</f>
        <v>27522</v>
      </c>
      <c r="F106" s="1">
        <f t="shared" si="6"/>
        <v>-7878</v>
      </c>
      <c r="G106" s="1">
        <f t="shared" si="10"/>
        <v>-7878</v>
      </c>
      <c r="H106" s="1">
        <f t="shared" si="7"/>
        <v>5355.6805196155292</v>
      </c>
      <c r="I106" s="16">
        <f t="shared" si="8"/>
        <v>-13233.680519615529</v>
      </c>
      <c r="J106" s="16">
        <f t="shared" si="9"/>
        <v>13233.680519615529</v>
      </c>
      <c r="K106" s="3">
        <f t="shared" si="11"/>
        <v>-0.37383278303998668</v>
      </c>
      <c r="L106" s="52"/>
    </row>
    <row r="107" spans="1:12" x14ac:dyDescent="0.25">
      <c r="A107" t="s">
        <v>460</v>
      </c>
      <c r="C107" s="8" t="s">
        <v>298</v>
      </c>
      <c r="D107" s="11">
        <f>VLOOKUP($A107,RAW!$U$2:$AC$460,5,FALSE)</f>
        <v>9100</v>
      </c>
      <c r="E107" s="11">
        <f>VLOOKUP($A107,RAW!$U$2:$AC$460,6,FALSE)</f>
        <v>8877</v>
      </c>
      <c r="F107" s="1">
        <f t="shared" si="6"/>
        <v>-223</v>
      </c>
      <c r="G107" s="1">
        <f t="shared" si="10"/>
        <v>-223</v>
      </c>
      <c r="H107" s="1">
        <f t="shared" si="7"/>
        <v>1376.74273244354</v>
      </c>
      <c r="I107" s="16">
        <f t="shared" si="8"/>
        <v>-1599.74273244354</v>
      </c>
      <c r="J107" s="16">
        <f t="shared" si="9"/>
        <v>1599.74273244354</v>
      </c>
      <c r="K107" s="3">
        <f t="shared" si="11"/>
        <v>-0.17579590466412529</v>
      </c>
      <c r="L107" s="52"/>
    </row>
    <row r="108" spans="1:12" x14ac:dyDescent="0.25">
      <c r="A108" t="s">
        <v>461</v>
      </c>
      <c r="C108" s="8" t="s">
        <v>298</v>
      </c>
      <c r="D108" s="11">
        <f>VLOOKUP($A108,RAW!$U$2:$AC$460,5,FALSE)</f>
        <v>1541300</v>
      </c>
      <c r="E108" s="11">
        <f>VLOOKUP($A108,RAW!$U$2:$AC$460,6,FALSE)</f>
        <v>2127061</v>
      </c>
      <c r="F108" s="1">
        <f t="shared" si="6"/>
        <v>585761</v>
      </c>
      <c r="G108" s="1">
        <f t="shared" si="10"/>
        <v>585761</v>
      </c>
      <c r="H108" s="1">
        <f t="shared" si="7"/>
        <v>233183.90917749758</v>
      </c>
      <c r="I108" s="16">
        <f t="shared" si="8"/>
        <v>352577.09082250239</v>
      </c>
      <c r="J108" s="16">
        <f t="shared" si="9"/>
        <v>352577.09082250239</v>
      </c>
      <c r="K108" s="3">
        <f t="shared" si="11"/>
        <v>0.2287530596395915</v>
      </c>
      <c r="L108" s="52"/>
    </row>
    <row r="109" spans="1:12" x14ac:dyDescent="0.25">
      <c r="A109" t="s">
        <v>462</v>
      </c>
      <c r="C109" s="8" t="s">
        <v>298</v>
      </c>
      <c r="D109" s="11">
        <f>VLOOKUP($A109,RAW!$U$2:$AC$460,5,FALSE)</f>
        <v>0</v>
      </c>
      <c r="E109" s="11">
        <f>VLOOKUP($A109,RAW!$U$2:$AC$460,6,FALSE)</f>
        <v>0</v>
      </c>
      <c r="F109" s="1">
        <f t="shared" si="6"/>
        <v>0</v>
      </c>
      <c r="G109" s="1">
        <f t="shared" si="10"/>
        <v>0</v>
      </c>
      <c r="H109" s="1">
        <f t="shared" si="7"/>
        <v>0</v>
      </c>
      <c r="I109" s="16">
        <f t="shared" si="8"/>
        <v>0</v>
      </c>
      <c r="J109" s="16">
        <f t="shared" si="9"/>
        <v>0</v>
      </c>
      <c r="K109" s="3" t="str">
        <f t="shared" si="11"/>
        <v/>
      </c>
      <c r="L109" s="52"/>
    </row>
    <row r="110" spans="1:12" x14ac:dyDescent="0.25">
      <c r="A110" t="s">
        <v>463</v>
      </c>
      <c r="C110" s="8" t="s">
        <v>298</v>
      </c>
      <c r="D110" s="11">
        <f>VLOOKUP($A110,RAW!$U$2:$AC$460,5,FALSE)</f>
        <v>21000</v>
      </c>
      <c r="E110" s="11">
        <f>VLOOKUP($A110,RAW!$U$2:$AC$460,6,FALSE)</f>
        <v>46054</v>
      </c>
      <c r="F110" s="1">
        <f t="shared" si="6"/>
        <v>25054</v>
      </c>
      <c r="G110" s="1">
        <f t="shared" si="10"/>
        <v>25054</v>
      </c>
      <c r="H110" s="1">
        <f t="shared" si="7"/>
        <v>3177.0986133312458</v>
      </c>
      <c r="I110" s="16">
        <f t="shared" si="8"/>
        <v>21876.901386668753</v>
      </c>
      <c r="J110" s="16">
        <f t="shared" si="9"/>
        <v>21876.901386668753</v>
      </c>
      <c r="K110" s="3">
        <f t="shared" si="11"/>
        <v>1.0417572088889882</v>
      </c>
      <c r="L110" s="52"/>
    </row>
    <row r="111" spans="1:12" x14ac:dyDescent="0.25">
      <c r="A111" t="s">
        <v>464</v>
      </c>
      <c r="C111" s="8" t="s">
        <v>298</v>
      </c>
      <c r="D111" s="11">
        <f>VLOOKUP($A111,RAW!$U$2:$AC$460,5,FALSE)</f>
        <v>51100</v>
      </c>
      <c r="E111" s="11">
        <f>VLOOKUP($A111,RAW!$U$2:$AC$460,6,FALSE)</f>
        <v>101996</v>
      </c>
      <c r="F111" s="1">
        <f t="shared" si="6"/>
        <v>50896</v>
      </c>
      <c r="G111" s="1">
        <f t="shared" si="10"/>
        <v>50896</v>
      </c>
      <c r="H111" s="1">
        <f t="shared" si="7"/>
        <v>7730.9399591060319</v>
      </c>
      <c r="I111" s="16">
        <f t="shared" si="8"/>
        <v>43165.060040893964</v>
      </c>
      <c r="J111" s="16">
        <f t="shared" si="9"/>
        <v>43165.060040893964</v>
      </c>
      <c r="K111" s="3">
        <f t="shared" si="11"/>
        <v>0.84471741763001884</v>
      </c>
      <c r="L111" s="52"/>
    </row>
    <row r="112" spans="1:12" x14ac:dyDescent="0.25">
      <c r="A112" t="s">
        <v>340</v>
      </c>
      <c r="C112" s="8" t="s">
        <v>298</v>
      </c>
      <c r="D112" s="11">
        <f>VLOOKUP($A112,RAW!$U$2:$AC$460,5,FALSE)</f>
        <v>44900</v>
      </c>
      <c r="E112" s="11">
        <f>VLOOKUP($A112,RAW!$U$2:$AC$460,6,FALSE)</f>
        <v>50747</v>
      </c>
      <c r="F112" s="1">
        <f t="shared" si="6"/>
        <v>5847</v>
      </c>
      <c r="G112" s="1">
        <f t="shared" si="10"/>
        <v>5847</v>
      </c>
      <c r="H112" s="1">
        <f t="shared" si="7"/>
        <v>6792.9394161225209</v>
      </c>
      <c r="I112" s="16">
        <f t="shared" si="8"/>
        <v>-945.93941612252092</v>
      </c>
      <c r="J112" s="16">
        <f t="shared" si="9"/>
        <v>945.93941612252092</v>
      </c>
      <c r="K112" s="3">
        <f t="shared" si="11"/>
        <v>-2.1067693009410266E-2</v>
      </c>
      <c r="L112" s="52"/>
    </row>
    <row r="113" spans="1:12" x14ac:dyDescent="0.25">
      <c r="A113" t="s">
        <v>465</v>
      </c>
      <c r="C113" s="8" t="s">
        <v>298</v>
      </c>
      <c r="D113" s="11">
        <f>VLOOKUP($A113,RAW!$U$2:$AC$460,5,FALSE)</f>
        <v>0</v>
      </c>
      <c r="E113" s="11">
        <f>VLOOKUP($A113,RAW!$U$2:$AC$460,6,FALSE)</f>
        <v>0</v>
      </c>
      <c r="F113" s="1">
        <f t="shared" si="6"/>
        <v>0</v>
      </c>
      <c r="G113" s="1">
        <f t="shared" si="10"/>
        <v>0</v>
      </c>
      <c r="H113" s="1">
        <f t="shared" si="7"/>
        <v>0</v>
      </c>
      <c r="I113" s="16">
        <f t="shared" si="8"/>
        <v>0</v>
      </c>
      <c r="J113" s="16">
        <f t="shared" si="9"/>
        <v>0</v>
      </c>
      <c r="K113" s="3" t="str">
        <f t="shared" si="11"/>
        <v/>
      </c>
      <c r="L113" s="52"/>
    </row>
    <row r="114" spans="1:12" x14ac:dyDescent="0.25">
      <c r="A114" t="s">
        <v>466</v>
      </c>
      <c r="C114" s="8" t="s">
        <v>298</v>
      </c>
      <c r="D114" s="11">
        <f>VLOOKUP($A114,RAW!$U$2:$AC$460,5,FALSE)</f>
        <v>0</v>
      </c>
      <c r="E114" s="11">
        <f>VLOOKUP($A114,RAW!$U$2:$AC$460,6,FALSE)</f>
        <v>0</v>
      </c>
      <c r="F114" s="1">
        <f t="shared" si="6"/>
        <v>0</v>
      </c>
      <c r="G114" s="1">
        <f t="shared" si="10"/>
        <v>0</v>
      </c>
      <c r="H114" s="1">
        <f t="shared" si="7"/>
        <v>0</v>
      </c>
      <c r="I114" s="16">
        <f t="shared" si="8"/>
        <v>0</v>
      </c>
      <c r="J114" s="16">
        <f t="shared" si="9"/>
        <v>0</v>
      </c>
      <c r="K114" s="3" t="str">
        <f t="shared" si="11"/>
        <v/>
      </c>
      <c r="L114" s="52"/>
    </row>
    <row r="115" spans="1:12" x14ac:dyDescent="0.25">
      <c r="A115" t="s">
        <v>467</v>
      </c>
      <c r="C115" s="8" t="s">
        <v>298</v>
      </c>
      <c r="D115" s="11">
        <f>VLOOKUP($A115,RAW!$U$2:$AC$460,5,FALSE)</f>
        <v>57000</v>
      </c>
      <c r="E115" s="11">
        <f>VLOOKUP($A115,RAW!$U$2:$AC$460,6,FALSE)</f>
        <v>67055</v>
      </c>
      <c r="F115" s="1">
        <f t="shared" si="6"/>
        <v>10055</v>
      </c>
      <c r="G115" s="1">
        <f t="shared" si="10"/>
        <v>10055</v>
      </c>
      <c r="H115" s="1">
        <f t="shared" si="7"/>
        <v>8623.553379041954</v>
      </c>
      <c r="I115" s="16">
        <f t="shared" si="8"/>
        <v>1431.446620958046</v>
      </c>
      <c r="J115" s="16">
        <f t="shared" si="9"/>
        <v>1431.446620958046</v>
      </c>
      <c r="K115" s="3">
        <f t="shared" si="11"/>
        <v>2.5113098613299051E-2</v>
      </c>
      <c r="L115" s="52"/>
    </row>
    <row r="116" spans="1:12" x14ac:dyDescent="0.25">
      <c r="A116" t="s">
        <v>468</v>
      </c>
      <c r="C116" s="8" t="s">
        <v>298</v>
      </c>
      <c r="D116" s="11">
        <f>VLOOKUP($A116,RAW!$U$2:$AC$460,5,FALSE)</f>
        <v>46700</v>
      </c>
      <c r="E116" s="11">
        <f>VLOOKUP($A116,RAW!$U$2:$AC$460,6,FALSE)</f>
        <v>72987</v>
      </c>
      <c r="F116" s="1">
        <f t="shared" si="6"/>
        <v>26287</v>
      </c>
      <c r="G116" s="1">
        <f t="shared" si="10"/>
        <v>26287</v>
      </c>
      <c r="H116" s="1">
        <f t="shared" si="7"/>
        <v>7065.2621544080566</v>
      </c>
      <c r="I116" s="16">
        <f t="shared" si="8"/>
        <v>19221.737845591942</v>
      </c>
      <c r="J116" s="16">
        <f t="shared" si="9"/>
        <v>19221.737845591942</v>
      </c>
      <c r="K116" s="3">
        <f t="shared" si="11"/>
        <v>0.41160038213258976</v>
      </c>
      <c r="L116" s="52"/>
    </row>
    <row r="117" spans="1:12" x14ac:dyDescent="0.25">
      <c r="A117" t="s">
        <v>469</v>
      </c>
      <c r="C117" s="8" t="s">
        <v>298</v>
      </c>
      <c r="D117" s="11">
        <f>VLOOKUP($A117,RAW!$U$2:$AC$460,5,FALSE)</f>
        <v>49500</v>
      </c>
      <c r="E117" s="11">
        <f>VLOOKUP($A117,RAW!$U$2:$AC$460,6,FALSE)</f>
        <v>80443</v>
      </c>
      <c r="F117" s="1">
        <f t="shared" si="6"/>
        <v>30943</v>
      </c>
      <c r="G117" s="1">
        <f t="shared" si="10"/>
        <v>30943</v>
      </c>
      <c r="H117" s="1">
        <f t="shared" si="7"/>
        <v>7488.8753028522224</v>
      </c>
      <c r="I117" s="16">
        <f t="shared" si="8"/>
        <v>23454.124697147778</v>
      </c>
      <c r="J117" s="16">
        <f t="shared" si="9"/>
        <v>23454.124697147778</v>
      </c>
      <c r="K117" s="3">
        <f t="shared" si="11"/>
        <v>0.47382070095248036</v>
      </c>
      <c r="L117" s="52"/>
    </row>
    <row r="118" spans="1:12" x14ac:dyDescent="0.25">
      <c r="A118" t="s">
        <v>470</v>
      </c>
      <c r="C118" s="8" t="s">
        <v>298</v>
      </c>
      <c r="D118" s="11">
        <f>VLOOKUP($A118,RAW!$U$2:$AC$460,5,FALSE)</f>
        <v>34600</v>
      </c>
      <c r="E118" s="11">
        <f>VLOOKUP($A118,RAW!$U$2:$AC$460,6,FALSE)</f>
        <v>51004</v>
      </c>
      <c r="F118" s="1">
        <f t="shared" si="6"/>
        <v>16404</v>
      </c>
      <c r="G118" s="1">
        <f t="shared" si="10"/>
        <v>16404</v>
      </c>
      <c r="H118" s="1">
        <f t="shared" si="7"/>
        <v>5234.6481914886244</v>
      </c>
      <c r="I118" s="16">
        <f t="shared" si="8"/>
        <v>11169.351808511376</v>
      </c>
      <c r="J118" s="16">
        <f t="shared" si="9"/>
        <v>11169.351808511376</v>
      </c>
      <c r="K118" s="3">
        <f t="shared" si="11"/>
        <v>0.32281363608414382</v>
      </c>
      <c r="L118" s="52"/>
    </row>
    <row r="119" spans="1:12" x14ac:dyDescent="0.25">
      <c r="A119" t="s">
        <v>471</v>
      </c>
      <c r="C119" s="8" t="s">
        <v>298</v>
      </c>
      <c r="D119" s="11">
        <f>VLOOKUP($A119,RAW!$U$2:$AC$460,5,FALSE)</f>
        <v>5178</v>
      </c>
      <c r="E119" s="11">
        <f>VLOOKUP($A119,RAW!$U$2:$AC$460,6,FALSE)</f>
        <v>7956</v>
      </c>
      <c r="F119" s="1">
        <f t="shared" si="6"/>
        <v>2778</v>
      </c>
      <c r="G119" s="1">
        <f t="shared" si="10"/>
        <v>2778</v>
      </c>
      <c r="H119" s="1">
        <f t="shared" si="7"/>
        <v>783.38174380139003</v>
      </c>
      <c r="I119" s="16">
        <f t="shared" si="8"/>
        <v>1994.61825619861</v>
      </c>
      <c r="J119" s="16">
        <f t="shared" si="9"/>
        <v>1994.61825619861</v>
      </c>
      <c r="K119" s="3">
        <f t="shared" si="11"/>
        <v>0.38521016921564505</v>
      </c>
      <c r="L119" s="52"/>
    </row>
    <row r="120" spans="1:12" x14ac:dyDescent="0.25">
      <c r="A120" t="s">
        <v>341</v>
      </c>
      <c r="C120" s="8" t="s">
        <v>298</v>
      </c>
      <c r="D120" s="11">
        <f>VLOOKUP($A120,RAW!$U$2:$AC$460,5,FALSE)</f>
        <v>0</v>
      </c>
      <c r="E120" s="11">
        <f>VLOOKUP($A120,RAW!$U$2:$AC$460,6,FALSE)</f>
        <v>0</v>
      </c>
      <c r="F120" s="1">
        <f t="shared" si="6"/>
        <v>0</v>
      </c>
      <c r="G120" s="1">
        <f t="shared" si="10"/>
        <v>0</v>
      </c>
      <c r="H120" s="1">
        <f t="shared" si="7"/>
        <v>0</v>
      </c>
      <c r="I120" s="16">
        <f t="shared" si="8"/>
        <v>0</v>
      </c>
      <c r="J120" s="16">
        <f t="shared" si="9"/>
        <v>0</v>
      </c>
      <c r="K120" s="3" t="str">
        <f t="shared" si="11"/>
        <v/>
      </c>
      <c r="L120" s="52"/>
    </row>
    <row r="121" spans="1:12" x14ac:dyDescent="0.25">
      <c r="A121" t="s">
        <v>472</v>
      </c>
      <c r="C121" s="8" t="s">
        <v>299</v>
      </c>
      <c r="D121" s="11">
        <f>VLOOKUP($A121,RAW!$U$2:$AC$460,5,FALSE)</f>
        <v>283000</v>
      </c>
      <c r="E121" s="11">
        <f>VLOOKUP($A121,RAW!$U$2:$AC$460,6,FALSE)</f>
        <v>375316</v>
      </c>
      <c r="F121" s="1">
        <f t="shared" si="6"/>
        <v>92316</v>
      </c>
      <c r="G121" s="1">
        <f t="shared" si="10"/>
        <v>92316</v>
      </c>
      <c r="H121" s="1">
        <f t="shared" si="7"/>
        <v>42815.186074892503</v>
      </c>
      <c r="I121" s="16">
        <f t="shared" si="8"/>
        <v>49500.813925107497</v>
      </c>
      <c r="J121" s="16">
        <f t="shared" si="9"/>
        <v>49500.813925107497</v>
      </c>
      <c r="K121" s="3">
        <f t="shared" si="11"/>
        <v>0.17491453683783567</v>
      </c>
      <c r="L121" s="52"/>
    </row>
    <row r="122" spans="1:12" x14ac:dyDescent="0.25">
      <c r="A122" t="s">
        <v>473</v>
      </c>
      <c r="C122" s="8" t="s">
        <v>298</v>
      </c>
      <c r="D122" s="11">
        <f>VLOOKUP($A122,RAW!$U$2:$AC$460,5,FALSE)</f>
        <v>53100</v>
      </c>
      <c r="E122" s="11">
        <f>VLOOKUP($A122,RAW!$U$2:$AC$460,6,FALSE)</f>
        <v>82296</v>
      </c>
      <c r="F122" s="1">
        <f t="shared" si="6"/>
        <v>29196</v>
      </c>
      <c r="G122" s="1">
        <f t="shared" si="10"/>
        <v>29196</v>
      </c>
      <c r="H122" s="1">
        <f t="shared" si="7"/>
        <v>8033.5207794232938</v>
      </c>
      <c r="I122" s="16">
        <f t="shared" si="8"/>
        <v>21162.479220576708</v>
      </c>
      <c r="J122" s="16">
        <f t="shared" si="9"/>
        <v>21162.479220576708</v>
      </c>
      <c r="K122" s="3">
        <f t="shared" si="11"/>
        <v>0.39854009831594556</v>
      </c>
      <c r="L122" s="52"/>
    </row>
    <row r="123" spans="1:12" x14ac:dyDescent="0.25">
      <c r="A123" t="s">
        <v>474</v>
      </c>
      <c r="C123" s="8" t="s">
        <v>298</v>
      </c>
      <c r="D123" s="11">
        <f>VLOOKUP($A123,RAW!$U$2:$AC$460,5,FALSE)</f>
        <v>0</v>
      </c>
      <c r="E123" s="11">
        <f>VLOOKUP($A123,RAW!$U$2:$AC$460,6,FALSE)</f>
        <v>0</v>
      </c>
      <c r="F123" s="1">
        <f t="shared" si="6"/>
        <v>0</v>
      </c>
      <c r="G123" s="1">
        <f t="shared" si="10"/>
        <v>0</v>
      </c>
      <c r="H123" s="1">
        <f t="shared" si="7"/>
        <v>0</v>
      </c>
      <c r="I123" s="16">
        <f t="shared" si="8"/>
        <v>0</v>
      </c>
      <c r="J123" s="16">
        <f t="shared" si="9"/>
        <v>0</v>
      </c>
      <c r="K123" s="3" t="str">
        <f t="shared" si="11"/>
        <v/>
      </c>
      <c r="L123" s="52"/>
    </row>
    <row r="124" spans="1:12" x14ac:dyDescent="0.25">
      <c r="A124" t="s">
        <v>475</v>
      </c>
      <c r="C124" s="8" t="s">
        <v>298</v>
      </c>
      <c r="D124" s="11">
        <f>VLOOKUP($A124,RAW!$U$2:$AC$460,5,FALSE)</f>
        <v>0</v>
      </c>
      <c r="E124" s="11">
        <f>VLOOKUP($A124,RAW!$U$2:$AC$460,6,FALSE)</f>
        <v>0</v>
      </c>
      <c r="F124" s="1">
        <f t="shared" si="6"/>
        <v>0</v>
      </c>
      <c r="G124" s="1">
        <f t="shared" si="10"/>
        <v>0</v>
      </c>
      <c r="H124" s="1">
        <f t="shared" si="7"/>
        <v>0</v>
      </c>
      <c r="I124" s="16">
        <f t="shared" si="8"/>
        <v>0</v>
      </c>
      <c r="J124" s="16">
        <f t="shared" si="9"/>
        <v>0</v>
      </c>
      <c r="K124" s="3" t="str">
        <f t="shared" si="11"/>
        <v/>
      </c>
      <c r="L124" s="52"/>
    </row>
    <row r="125" spans="1:12" x14ac:dyDescent="0.25">
      <c r="A125" t="s">
        <v>476</v>
      </c>
      <c r="C125" s="8" t="s">
        <v>298</v>
      </c>
      <c r="D125" s="11">
        <f>VLOOKUP($A125,RAW!$U$2:$AC$460,5,FALSE)</f>
        <v>108700</v>
      </c>
      <c r="E125" s="11">
        <f>VLOOKUP($A125,RAW!$U$2:$AC$460,6,FALSE)</f>
        <v>132173</v>
      </c>
      <c r="F125" s="1">
        <f t="shared" si="6"/>
        <v>23473</v>
      </c>
      <c r="G125" s="1">
        <f t="shared" si="10"/>
        <v>23473</v>
      </c>
      <c r="H125" s="1">
        <f t="shared" si="7"/>
        <v>16445.267584243164</v>
      </c>
      <c r="I125" s="16">
        <f t="shared" si="8"/>
        <v>7027.7324157568364</v>
      </c>
      <c r="J125" s="16">
        <f t="shared" si="9"/>
        <v>7027.7324157568364</v>
      </c>
      <c r="K125" s="3">
        <f t="shared" si="11"/>
        <v>6.4652552122877974E-2</v>
      </c>
      <c r="L125" s="52"/>
    </row>
    <row r="126" spans="1:12" x14ac:dyDescent="0.25">
      <c r="A126" t="s">
        <v>342</v>
      </c>
      <c r="C126" s="8" t="s">
        <v>298</v>
      </c>
      <c r="D126" s="11">
        <f>VLOOKUP($A126,RAW!$U$2:$AC$460,5,FALSE)</f>
        <v>128400</v>
      </c>
      <c r="E126" s="11">
        <f>VLOOKUP($A126,RAW!$U$2:$AC$460,6,FALSE)</f>
        <v>262222</v>
      </c>
      <c r="F126" s="1">
        <f t="shared" si="6"/>
        <v>133822</v>
      </c>
      <c r="G126" s="1">
        <f t="shared" si="10"/>
        <v>133822</v>
      </c>
      <c r="H126" s="1">
        <f t="shared" si="7"/>
        <v>19425.68866436819</v>
      </c>
      <c r="I126" s="16">
        <f t="shared" si="8"/>
        <v>114396.31133563181</v>
      </c>
      <c r="J126" s="16">
        <f t="shared" si="9"/>
        <v>114396.31133563181</v>
      </c>
      <c r="K126" s="3">
        <f t="shared" si="11"/>
        <v>0.89093700417158728</v>
      </c>
      <c r="L126" s="52"/>
    </row>
    <row r="127" spans="1:12" x14ac:dyDescent="0.25">
      <c r="A127" t="s">
        <v>477</v>
      </c>
      <c r="C127" s="8" t="s">
        <v>298</v>
      </c>
      <c r="D127" s="11">
        <f>VLOOKUP($A127,RAW!$U$2:$AC$460,5,FALSE)</f>
        <v>542300</v>
      </c>
      <c r="E127" s="11">
        <f>VLOOKUP($A127,RAW!$U$2:$AC$460,6,FALSE)</f>
        <v>504113</v>
      </c>
      <c r="F127" s="1">
        <f t="shared" si="6"/>
        <v>-38187</v>
      </c>
      <c r="G127" s="1">
        <f t="shared" si="10"/>
        <v>-38187</v>
      </c>
      <c r="H127" s="1">
        <f t="shared" si="7"/>
        <v>82044.789429025463</v>
      </c>
      <c r="I127" s="16">
        <f t="shared" si="8"/>
        <v>-120231.78942902546</v>
      </c>
      <c r="J127" s="16">
        <f t="shared" si="9"/>
        <v>120231.78942902546</v>
      </c>
      <c r="K127" s="3">
        <f t="shared" si="11"/>
        <v>-0.22170715365853857</v>
      </c>
      <c r="L127" s="52"/>
    </row>
    <row r="128" spans="1:12" x14ac:dyDescent="0.25">
      <c r="A128" t="s">
        <v>478</v>
      </c>
      <c r="C128" s="8" t="s">
        <v>299</v>
      </c>
      <c r="D128" s="11">
        <f>VLOOKUP($A128,RAW!$U$2:$AC$460,5,FALSE)</f>
        <v>19800</v>
      </c>
      <c r="E128" s="11">
        <f>VLOOKUP($A128,RAW!$U$2:$AC$460,6,FALSE)</f>
        <v>58641</v>
      </c>
      <c r="F128" s="1">
        <f t="shared" si="6"/>
        <v>38841</v>
      </c>
      <c r="G128" s="1">
        <f t="shared" si="10"/>
        <v>38841</v>
      </c>
      <c r="H128" s="1">
        <f t="shared" si="7"/>
        <v>2995.5501211408891</v>
      </c>
      <c r="I128" s="16">
        <f t="shared" si="8"/>
        <v>35845.449878859108</v>
      </c>
      <c r="J128" s="16">
        <f t="shared" si="9"/>
        <v>35845.449878859108</v>
      </c>
      <c r="K128" s="3">
        <f t="shared" si="11"/>
        <v>1.8103762565080357</v>
      </c>
      <c r="L128" s="52"/>
    </row>
    <row r="129" spans="1:12" x14ac:dyDescent="0.25">
      <c r="A129" t="s">
        <v>479</v>
      </c>
      <c r="C129" s="8" t="s">
        <v>298</v>
      </c>
      <c r="D129" s="11">
        <f>VLOOKUP($A129,RAW!$U$2:$AC$460,5,FALSE)</f>
        <v>54400</v>
      </c>
      <c r="E129" s="11">
        <f>VLOOKUP($A129,RAW!$U$2:$AC$460,6,FALSE)</f>
        <v>90987</v>
      </c>
      <c r="F129" s="1">
        <f t="shared" si="6"/>
        <v>36587</v>
      </c>
      <c r="G129" s="1">
        <f t="shared" si="10"/>
        <v>36587</v>
      </c>
      <c r="H129" s="1">
        <f t="shared" si="7"/>
        <v>8230.1983126295127</v>
      </c>
      <c r="I129" s="16">
        <f t="shared" si="8"/>
        <v>28356.801687370487</v>
      </c>
      <c r="J129" s="16">
        <f t="shared" si="9"/>
        <v>28356.801687370487</v>
      </c>
      <c r="K129" s="3">
        <f t="shared" si="11"/>
        <v>0.52126473690019282</v>
      </c>
      <c r="L129" s="52"/>
    </row>
    <row r="130" spans="1:12" x14ac:dyDescent="0.25">
      <c r="A130" t="s">
        <v>480</v>
      </c>
      <c r="C130" s="8" t="s">
        <v>299</v>
      </c>
      <c r="D130" s="11">
        <f>VLOOKUP($A130,RAW!$U$2:$AC$460,5,FALSE)</f>
        <v>175300</v>
      </c>
      <c r="E130" s="11">
        <f>VLOOKUP($A130,RAW!$U$2:$AC$460,6,FALSE)</f>
        <v>466314</v>
      </c>
      <c r="F130" s="1">
        <f t="shared" si="6"/>
        <v>291014</v>
      </c>
      <c r="G130" s="1">
        <f t="shared" si="10"/>
        <v>291014</v>
      </c>
      <c r="H130" s="1">
        <f t="shared" si="7"/>
        <v>26521.208900807971</v>
      </c>
      <c r="I130" s="16">
        <f t="shared" si="8"/>
        <v>264492.79109919205</v>
      </c>
      <c r="J130" s="16">
        <f t="shared" si="9"/>
        <v>264492.79109919205</v>
      </c>
      <c r="K130" s="3">
        <f t="shared" si="11"/>
        <v>1.5088008619463322</v>
      </c>
      <c r="L130" s="52"/>
    </row>
    <row r="131" spans="1:12" x14ac:dyDescent="0.25">
      <c r="A131" t="s">
        <v>481</v>
      </c>
      <c r="C131" s="8" t="s">
        <v>298</v>
      </c>
      <c r="D131" s="11">
        <f>VLOOKUP($A131,RAW!$U$2:$AC$460,5,FALSE)</f>
        <v>23200</v>
      </c>
      <c r="E131" s="11">
        <f>VLOOKUP($A131,RAW!$U$2:$AC$460,6,FALSE)</f>
        <v>54480</v>
      </c>
      <c r="F131" s="1">
        <f t="shared" ref="F131:F194" si="12">E131-D131</f>
        <v>31280</v>
      </c>
      <c r="G131" s="1">
        <f t="shared" si="10"/>
        <v>31280</v>
      </c>
      <c r="H131" s="1">
        <f t="shared" ref="H131:H194" si="13">IF(D131=0,0,+D131*F$463)</f>
        <v>3509.9375156802334</v>
      </c>
      <c r="I131" s="16">
        <f t="shared" ref="I131:I194" si="14">IF(D131=0,0,+F131-H131)</f>
        <v>27770.062484319766</v>
      </c>
      <c r="J131" s="16">
        <f t="shared" ref="J131:J194" si="15">ABS(I131)</f>
        <v>27770.062484319766</v>
      </c>
      <c r="K131" s="3">
        <f t="shared" si="11"/>
        <v>1.1969854519103347</v>
      </c>
      <c r="L131" s="52"/>
    </row>
    <row r="132" spans="1:12" x14ac:dyDescent="0.25">
      <c r="A132" t="s">
        <v>343</v>
      </c>
      <c r="C132" s="8" t="s">
        <v>298</v>
      </c>
      <c r="D132" s="11">
        <f>VLOOKUP($A132,RAW!$U$2:$AC$460,5,FALSE)</f>
        <v>0</v>
      </c>
      <c r="E132" s="11">
        <f>VLOOKUP($A132,RAW!$U$2:$AC$460,6,FALSE)</f>
        <v>0</v>
      </c>
      <c r="F132" s="1">
        <f t="shared" si="12"/>
        <v>0</v>
      </c>
      <c r="G132" s="1">
        <f t="shared" ref="G132:G195" si="16">IF(B132="YES",F132*(3/4),F132)</f>
        <v>0</v>
      </c>
      <c r="H132" s="1">
        <f t="shared" si="13"/>
        <v>0</v>
      </c>
      <c r="I132" s="16">
        <f t="shared" si="14"/>
        <v>0</v>
      </c>
      <c r="J132" s="16">
        <f t="shared" si="15"/>
        <v>0</v>
      </c>
      <c r="K132" s="3" t="str">
        <f t="shared" ref="K132:K195" si="17">IFERROR(+I132/D132,"")</f>
        <v/>
      </c>
      <c r="L132" s="52"/>
    </row>
    <row r="133" spans="1:12" x14ac:dyDescent="0.25">
      <c r="A133" t="s">
        <v>482</v>
      </c>
      <c r="C133" s="8" t="s">
        <v>298</v>
      </c>
      <c r="D133" s="11">
        <f>VLOOKUP($A133,RAW!$U$2:$AC$460,5,FALSE)</f>
        <v>1545073</v>
      </c>
      <c r="E133" s="11">
        <f>VLOOKUP($A133,RAW!$U$2:$AC$460,6,FALSE)</f>
        <v>1983646</v>
      </c>
      <c r="F133" s="1">
        <f t="shared" si="12"/>
        <v>438573</v>
      </c>
      <c r="G133" s="1">
        <f t="shared" si="16"/>
        <v>438573</v>
      </c>
      <c r="H133" s="1">
        <f t="shared" si="13"/>
        <v>233754.7278950261</v>
      </c>
      <c r="I133" s="16">
        <f t="shared" si="14"/>
        <v>204818.2721049739</v>
      </c>
      <c r="J133" s="16">
        <f t="shared" si="15"/>
        <v>204818.2721049739</v>
      </c>
      <c r="K133" s="3">
        <f t="shared" si="17"/>
        <v>0.13256219745278955</v>
      </c>
      <c r="L133" s="52"/>
    </row>
    <row r="134" spans="1:12" x14ac:dyDescent="0.25">
      <c r="A134" t="s">
        <v>483</v>
      </c>
      <c r="C134" s="8" t="s">
        <v>298</v>
      </c>
      <c r="D134" s="11">
        <f>VLOOKUP($A134,RAW!$U$2:$AC$460,5,FALSE)</f>
        <v>0</v>
      </c>
      <c r="E134" s="11">
        <f>VLOOKUP($A134,RAW!$U$2:$AC$460,6,FALSE)</f>
        <v>0</v>
      </c>
      <c r="F134" s="1">
        <f t="shared" si="12"/>
        <v>0</v>
      </c>
      <c r="G134" s="1">
        <f t="shared" si="16"/>
        <v>0</v>
      </c>
      <c r="H134" s="1">
        <f t="shared" si="13"/>
        <v>0</v>
      </c>
      <c r="I134" s="16">
        <f t="shared" si="14"/>
        <v>0</v>
      </c>
      <c r="J134" s="16">
        <f t="shared" si="15"/>
        <v>0</v>
      </c>
      <c r="K134" s="3" t="str">
        <f t="shared" si="17"/>
        <v/>
      </c>
      <c r="L134" s="52"/>
    </row>
    <row r="135" spans="1:12" x14ac:dyDescent="0.25">
      <c r="A135" t="s">
        <v>484</v>
      </c>
      <c r="C135" s="8" t="s">
        <v>298</v>
      </c>
      <c r="D135" s="11">
        <f>VLOOKUP($A135,RAW!$U$2:$AC$460,5,FALSE)</f>
        <v>0</v>
      </c>
      <c r="E135" s="11">
        <f>VLOOKUP($A135,RAW!$U$2:$AC$460,6,FALSE)</f>
        <v>0</v>
      </c>
      <c r="F135" s="1">
        <f t="shared" si="12"/>
        <v>0</v>
      </c>
      <c r="G135" s="1">
        <f t="shared" si="16"/>
        <v>0</v>
      </c>
      <c r="H135" s="1">
        <f t="shared" si="13"/>
        <v>0</v>
      </c>
      <c r="I135" s="16">
        <f t="shared" si="14"/>
        <v>0</v>
      </c>
      <c r="J135" s="16">
        <f t="shared" si="15"/>
        <v>0</v>
      </c>
      <c r="K135" s="3" t="str">
        <f t="shared" si="17"/>
        <v/>
      </c>
      <c r="L135" s="52"/>
    </row>
    <row r="136" spans="1:12" x14ac:dyDescent="0.25">
      <c r="A136" t="s">
        <v>485</v>
      </c>
      <c r="C136" s="8" t="s">
        <v>298</v>
      </c>
      <c r="D136" s="11">
        <f>VLOOKUP($A136,RAW!$U$2:$AC$460,5,FALSE)</f>
        <v>0</v>
      </c>
      <c r="E136" s="11">
        <f>VLOOKUP($A136,RAW!$U$2:$AC$460,6,FALSE)</f>
        <v>0</v>
      </c>
      <c r="F136" s="1">
        <f t="shared" si="12"/>
        <v>0</v>
      </c>
      <c r="G136" s="1">
        <f t="shared" si="16"/>
        <v>0</v>
      </c>
      <c r="H136" s="1">
        <f t="shared" si="13"/>
        <v>0</v>
      </c>
      <c r="I136" s="16">
        <f t="shared" si="14"/>
        <v>0</v>
      </c>
      <c r="J136" s="16">
        <f t="shared" si="15"/>
        <v>0</v>
      </c>
      <c r="K136" s="3" t="str">
        <f t="shared" si="17"/>
        <v/>
      </c>
      <c r="L136" s="52"/>
    </row>
    <row r="137" spans="1:12" x14ac:dyDescent="0.25">
      <c r="A137" t="s">
        <v>486</v>
      </c>
      <c r="C137" s="8" t="s">
        <v>298</v>
      </c>
      <c r="D137" s="11">
        <f>VLOOKUP($A137,RAW!$U$2:$AC$460,5,FALSE)</f>
        <v>215500</v>
      </c>
      <c r="E137" s="11">
        <f>VLOOKUP($A137,RAW!$U$2:$AC$460,6,FALSE)</f>
        <v>221082</v>
      </c>
      <c r="F137" s="1">
        <f t="shared" si="12"/>
        <v>5582</v>
      </c>
      <c r="G137" s="1">
        <f t="shared" si="16"/>
        <v>5582</v>
      </c>
      <c r="H137" s="1">
        <f t="shared" si="13"/>
        <v>32603.083389184929</v>
      </c>
      <c r="I137" s="16">
        <f t="shared" si="14"/>
        <v>-27021.083389184929</v>
      </c>
      <c r="J137" s="16">
        <f t="shared" si="15"/>
        <v>27021.083389184929</v>
      </c>
      <c r="K137" s="3">
        <f t="shared" si="17"/>
        <v>-0.12538785795445442</v>
      </c>
      <c r="L137" s="52"/>
    </row>
    <row r="138" spans="1:12" x14ac:dyDescent="0.25">
      <c r="A138" t="s">
        <v>487</v>
      </c>
      <c r="C138" s="8" t="s">
        <v>298</v>
      </c>
      <c r="D138" s="11">
        <f>VLOOKUP($A138,RAW!$U$2:$AC$460,5,FALSE)</f>
        <v>2257600</v>
      </c>
      <c r="E138" s="11">
        <f>VLOOKUP($A138,RAW!$U$2:$AC$460,6,FALSE)</f>
        <v>2724955</v>
      </c>
      <c r="F138" s="1">
        <f t="shared" si="12"/>
        <v>467355</v>
      </c>
      <c r="G138" s="1">
        <f t="shared" si="16"/>
        <v>467355</v>
      </c>
      <c r="H138" s="1">
        <f t="shared" si="13"/>
        <v>341553.22997412481</v>
      </c>
      <c r="I138" s="16">
        <f t="shared" si="14"/>
        <v>125801.77002587519</v>
      </c>
      <c r="J138" s="16">
        <f t="shared" si="15"/>
        <v>125801.77002587519</v>
      </c>
      <c r="K138" s="3">
        <f t="shared" si="17"/>
        <v>5.5723675596153079E-2</v>
      </c>
      <c r="L138" s="52"/>
    </row>
    <row r="139" spans="1:12" x14ac:dyDescent="0.25">
      <c r="A139" t="s">
        <v>488</v>
      </c>
      <c r="C139" s="8" t="s">
        <v>298</v>
      </c>
      <c r="D139" s="11">
        <f>VLOOKUP($A139,RAW!$U$2:$AC$460,5,FALSE)</f>
        <v>0</v>
      </c>
      <c r="E139" s="11">
        <f>VLOOKUP($A139,RAW!$U$2:$AC$460,6,FALSE)</f>
        <v>0</v>
      </c>
      <c r="F139" s="1">
        <f t="shared" si="12"/>
        <v>0</v>
      </c>
      <c r="G139" s="1">
        <f t="shared" si="16"/>
        <v>0</v>
      </c>
      <c r="H139" s="1">
        <f t="shared" si="13"/>
        <v>0</v>
      </c>
      <c r="I139" s="16">
        <f t="shared" si="14"/>
        <v>0</v>
      </c>
      <c r="J139" s="16">
        <f t="shared" si="15"/>
        <v>0</v>
      </c>
      <c r="K139" s="3" t="str">
        <f t="shared" si="17"/>
        <v/>
      </c>
      <c r="L139" s="52"/>
    </row>
    <row r="140" spans="1:12" x14ac:dyDescent="0.25">
      <c r="A140" t="s">
        <v>489</v>
      </c>
      <c r="C140" s="8" t="s">
        <v>298</v>
      </c>
      <c r="D140" s="11">
        <f>VLOOKUP($A140,RAW!$U$2:$AC$460,5,FALSE)</f>
        <v>57200</v>
      </c>
      <c r="E140" s="11">
        <f>VLOOKUP($A140,RAW!$U$2:$AC$460,6,FALSE)</f>
        <v>67754</v>
      </c>
      <c r="F140" s="1">
        <f t="shared" si="12"/>
        <v>10554</v>
      </c>
      <c r="G140" s="1">
        <f t="shared" si="16"/>
        <v>10554</v>
      </c>
      <c r="H140" s="1">
        <f t="shared" si="13"/>
        <v>8653.8114610736793</v>
      </c>
      <c r="I140" s="16">
        <f t="shared" si="14"/>
        <v>1900.1885389263207</v>
      </c>
      <c r="J140" s="16">
        <f t="shared" si="15"/>
        <v>1900.1885389263207</v>
      </c>
      <c r="K140" s="3">
        <f t="shared" si="17"/>
        <v>3.322007935185875E-2</v>
      </c>
      <c r="L140" s="52"/>
    </row>
    <row r="141" spans="1:12" x14ac:dyDescent="0.25">
      <c r="A141" t="s">
        <v>490</v>
      </c>
      <c r="C141" s="8" t="s">
        <v>298</v>
      </c>
      <c r="D141" s="11">
        <f>VLOOKUP($A141,RAW!$U$2:$AC$460,5,FALSE)</f>
        <v>24700</v>
      </c>
      <c r="E141" s="11">
        <f>VLOOKUP($A141,RAW!$U$2:$AC$460,6,FALSE)</f>
        <v>34764</v>
      </c>
      <c r="F141" s="1">
        <f t="shared" si="12"/>
        <v>10064</v>
      </c>
      <c r="G141" s="1">
        <f t="shared" si="16"/>
        <v>10064</v>
      </c>
      <c r="H141" s="1">
        <f t="shared" si="13"/>
        <v>3736.8731309181799</v>
      </c>
      <c r="I141" s="16">
        <f t="shared" si="14"/>
        <v>6327.1268690818197</v>
      </c>
      <c r="J141" s="16">
        <f t="shared" si="15"/>
        <v>6327.1268690818197</v>
      </c>
      <c r="K141" s="3">
        <f t="shared" si="17"/>
        <v>0.25615898255391983</v>
      </c>
      <c r="L141" s="52"/>
    </row>
    <row r="142" spans="1:12" x14ac:dyDescent="0.25">
      <c r="A142" t="s">
        <v>491</v>
      </c>
      <c r="C142" s="8" t="s">
        <v>298</v>
      </c>
      <c r="D142" s="11">
        <f>VLOOKUP($A142,RAW!$U$2:$AC$460,5,FALSE)</f>
        <v>29000</v>
      </c>
      <c r="E142" s="11">
        <f>VLOOKUP($A142,RAW!$U$2:$AC$460,6,FALSE)</f>
        <v>50629</v>
      </c>
      <c r="F142" s="1">
        <f t="shared" si="12"/>
        <v>21629</v>
      </c>
      <c r="G142" s="1">
        <f t="shared" si="16"/>
        <v>21629</v>
      </c>
      <c r="H142" s="1">
        <f t="shared" si="13"/>
        <v>4387.421894600292</v>
      </c>
      <c r="I142" s="16">
        <f t="shared" si="14"/>
        <v>17241.578105399709</v>
      </c>
      <c r="J142" s="16">
        <f t="shared" si="15"/>
        <v>17241.578105399709</v>
      </c>
      <c r="K142" s="3">
        <f t="shared" si="17"/>
        <v>0.59453717604826584</v>
      </c>
      <c r="L142" s="52"/>
    </row>
    <row r="143" spans="1:12" x14ac:dyDescent="0.25">
      <c r="A143" t="s">
        <v>492</v>
      </c>
      <c r="C143" s="8" t="s">
        <v>298</v>
      </c>
      <c r="D143" s="11">
        <f>VLOOKUP($A143,RAW!$U$2:$AC$460,5,FALSE)</f>
        <v>207100</v>
      </c>
      <c r="E143" s="11">
        <f>VLOOKUP($A143,RAW!$U$2:$AC$460,6,FALSE)</f>
        <v>251644</v>
      </c>
      <c r="F143" s="1">
        <f t="shared" si="12"/>
        <v>44544</v>
      </c>
      <c r="G143" s="1">
        <f t="shared" si="16"/>
        <v>44544</v>
      </c>
      <c r="H143" s="1">
        <f t="shared" si="13"/>
        <v>31332.243943852431</v>
      </c>
      <c r="I143" s="16">
        <f t="shared" si="14"/>
        <v>13211.756056147569</v>
      </c>
      <c r="J143" s="16">
        <f t="shared" si="15"/>
        <v>13211.756056147569</v>
      </c>
      <c r="K143" s="3">
        <f t="shared" si="17"/>
        <v>6.3794090082798502E-2</v>
      </c>
      <c r="L143" s="52"/>
    </row>
    <row r="144" spans="1:12" x14ac:dyDescent="0.25">
      <c r="A144" t="s">
        <v>493</v>
      </c>
      <c r="C144" s="8" t="s">
        <v>298</v>
      </c>
      <c r="D144" s="11">
        <f>VLOOKUP($A144,RAW!$U$2:$AC$460,5,FALSE)</f>
        <v>25700</v>
      </c>
      <c r="E144" s="11">
        <f>VLOOKUP($A144,RAW!$U$2:$AC$460,6,FALSE)</f>
        <v>19030</v>
      </c>
      <c r="F144" s="1">
        <f t="shared" si="12"/>
        <v>-6670</v>
      </c>
      <c r="G144" s="1">
        <f t="shared" si="16"/>
        <v>-6670</v>
      </c>
      <c r="H144" s="1">
        <f t="shared" si="13"/>
        <v>3888.1635410768104</v>
      </c>
      <c r="I144" s="16">
        <f t="shared" si="14"/>
        <v>-10558.16354107681</v>
      </c>
      <c r="J144" s="16">
        <f t="shared" si="15"/>
        <v>10558.16354107681</v>
      </c>
      <c r="K144" s="3">
        <f t="shared" si="17"/>
        <v>-0.41082348408859182</v>
      </c>
      <c r="L144" s="52"/>
    </row>
    <row r="145" spans="1:12" x14ac:dyDescent="0.25">
      <c r="A145" t="s">
        <v>494</v>
      </c>
      <c r="C145" s="8" t="s">
        <v>298</v>
      </c>
      <c r="D145" s="11">
        <f>VLOOKUP($A145,RAW!$U$2:$AC$460,5,FALSE)</f>
        <v>172200</v>
      </c>
      <c r="E145" s="11">
        <f>VLOOKUP($A145,RAW!$U$2:$AC$460,6,FALSE)</f>
        <v>342666</v>
      </c>
      <c r="F145" s="1">
        <f t="shared" si="12"/>
        <v>170466</v>
      </c>
      <c r="G145" s="1">
        <f t="shared" si="16"/>
        <v>170466</v>
      </c>
      <c r="H145" s="1">
        <f t="shared" si="13"/>
        <v>26052.208629316217</v>
      </c>
      <c r="I145" s="16">
        <f t="shared" si="14"/>
        <v>144413.79137068379</v>
      </c>
      <c r="J145" s="16">
        <f t="shared" si="15"/>
        <v>144413.79137068379</v>
      </c>
      <c r="K145" s="3">
        <f t="shared" si="17"/>
        <v>0.83863990343021944</v>
      </c>
      <c r="L145" s="52"/>
    </row>
    <row r="146" spans="1:12" x14ac:dyDescent="0.25">
      <c r="A146" t="s">
        <v>495</v>
      </c>
      <c r="C146" s="8" t="s">
        <v>298</v>
      </c>
      <c r="D146" s="11">
        <f>VLOOKUP($A146,RAW!$U$2:$AC$460,5,FALSE)</f>
        <v>450000</v>
      </c>
      <c r="E146" s="11">
        <f>VLOOKUP($A146,RAW!$U$2:$AC$460,6,FALSE)</f>
        <v>564710</v>
      </c>
      <c r="F146" s="1">
        <f t="shared" si="12"/>
        <v>114710</v>
      </c>
      <c r="G146" s="1">
        <f t="shared" si="16"/>
        <v>114710</v>
      </c>
      <c r="H146" s="1">
        <f t="shared" si="13"/>
        <v>68080.684571383841</v>
      </c>
      <c r="I146" s="16">
        <f t="shared" si="14"/>
        <v>46629.315428616159</v>
      </c>
      <c r="J146" s="16">
        <f t="shared" si="15"/>
        <v>46629.315428616159</v>
      </c>
      <c r="K146" s="3">
        <f t="shared" si="17"/>
        <v>0.10362070095248035</v>
      </c>
      <c r="L146" s="52"/>
    </row>
    <row r="147" spans="1:12" x14ac:dyDescent="0.25">
      <c r="A147" t="s">
        <v>496</v>
      </c>
      <c r="C147" s="8" t="s">
        <v>298</v>
      </c>
      <c r="D147" s="11">
        <f>VLOOKUP($A147,RAW!$U$2:$AC$460,5,FALSE)</f>
        <v>0</v>
      </c>
      <c r="E147" s="11">
        <f>VLOOKUP($A147,RAW!$U$2:$AC$460,6,FALSE)</f>
        <v>0</v>
      </c>
      <c r="F147" s="1">
        <f t="shared" si="12"/>
        <v>0</v>
      </c>
      <c r="G147" s="1">
        <f t="shared" si="16"/>
        <v>0</v>
      </c>
      <c r="H147" s="1">
        <f t="shared" si="13"/>
        <v>0</v>
      </c>
      <c r="I147" s="16">
        <f t="shared" si="14"/>
        <v>0</v>
      </c>
      <c r="J147" s="16">
        <f t="shared" si="15"/>
        <v>0</v>
      </c>
      <c r="K147" s="3" t="str">
        <f t="shared" si="17"/>
        <v/>
      </c>
      <c r="L147" s="52"/>
    </row>
    <row r="148" spans="1:12" x14ac:dyDescent="0.25">
      <c r="A148" t="s">
        <v>497</v>
      </c>
      <c r="C148" s="8" t="s">
        <v>298</v>
      </c>
      <c r="D148" s="11">
        <f>VLOOKUP($A148,RAW!$U$2:$AC$460,5,FALSE)</f>
        <v>0</v>
      </c>
      <c r="E148" s="11">
        <f>VLOOKUP($A148,RAW!$U$2:$AC$460,6,FALSE)</f>
        <v>0</v>
      </c>
      <c r="F148" s="1">
        <f t="shared" si="12"/>
        <v>0</v>
      </c>
      <c r="G148" s="1">
        <f t="shared" si="16"/>
        <v>0</v>
      </c>
      <c r="H148" s="1">
        <f t="shared" si="13"/>
        <v>0</v>
      </c>
      <c r="I148" s="16">
        <f t="shared" si="14"/>
        <v>0</v>
      </c>
      <c r="J148" s="16">
        <f t="shared" si="15"/>
        <v>0</v>
      </c>
      <c r="K148" s="3" t="str">
        <f t="shared" si="17"/>
        <v/>
      </c>
      <c r="L148" s="52"/>
    </row>
    <row r="149" spans="1:12" x14ac:dyDescent="0.25">
      <c r="A149" t="s">
        <v>498</v>
      </c>
      <c r="C149" s="8" t="s">
        <v>298</v>
      </c>
      <c r="D149" s="11">
        <f>VLOOKUP($A149,RAW!$U$2:$AC$460,5,FALSE)</f>
        <v>717900</v>
      </c>
      <c r="E149" s="11">
        <f>VLOOKUP($A149,RAW!$U$2:$AC$460,6,FALSE)</f>
        <v>988755</v>
      </c>
      <c r="F149" s="1">
        <f t="shared" si="12"/>
        <v>270855</v>
      </c>
      <c r="G149" s="1">
        <f t="shared" si="16"/>
        <v>270855</v>
      </c>
      <c r="H149" s="1">
        <f t="shared" si="13"/>
        <v>108611.38545288102</v>
      </c>
      <c r="I149" s="16">
        <f t="shared" si="14"/>
        <v>162243.61454711898</v>
      </c>
      <c r="J149" s="16">
        <f t="shared" si="15"/>
        <v>162243.61454711898</v>
      </c>
      <c r="K149" s="3">
        <f t="shared" si="17"/>
        <v>0.22599751295043735</v>
      </c>
      <c r="L149" s="52"/>
    </row>
    <row r="150" spans="1:12" x14ac:dyDescent="0.25">
      <c r="A150" t="s">
        <v>499</v>
      </c>
      <c r="C150" s="8" t="s">
        <v>298</v>
      </c>
      <c r="D150" s="11">
        <f>VLOOKUP($A150,RAW!$U$2:$AC$460,5,FALSE)</f>
        <v>56100</v>
      </c>
      <c r="E150" s="11">
        <f>VLOOKUP($A150,RAW!$U$2:$AC$460,6,FALSE)</f>
        <v>54296</v>
      </c>
      <c r="F150" s="1">
        <f t="shared" si="12"/>
        <v>-1804</v>
      </c>
      <c r="G150" s="1">
        <f t="shared" si="16"/>
        <v>-1804</v>
      </c>
      <c r="H150" s="1">
        <f t="shared" si="13"/>
        <v>8487.3920098991857</v>
      </c>
      <c r="I150" s="16">
        <f t="shared" si="14"/>
        <v>-10291.392009899186</v>
      </c>
      <c r="J150" s="16">
        <f t="shared" si="15"/>
        <v>10291.392009899186</v>
      </c>
      <c r="K150" s="3">
        <f t="shared" si="17"/>
        <v>-0.18344727290372881</v>
      </c>
      <c r="L150" s="52"/>
    </row>
    <row r="151" spans="1:12" x14ac:dyDescent="0.25">
      <c r="A151" t="s">
        <v>500</v>
      </c>
      <c r="C151" s="8" t="s">
        <v>298</v>
      </c>
      <c r="D151" s="11">
        <f>VLOOKUP($A151,RAW!$U$2:$AC$460,5,FALSE)</f>
        <v>111300</v>
      </c>
      <c r="E151" s="11">
        <f>VLOOKUP($A151,RAW!$U$2:$AC$460,6,FALSE)</f>
        <v>140717</v>
      </c>
      <c r="F151" s="1">
        <f t="shared" si="12"/>
        <v>29417</v>
      </c>
      <c r="G151" s="1">
        <f t="shared" si="16"/>
        <v>29417</v>
      </c>
      <c r="H151" s="1">
        <f t="shared" si="13"/>
        <v>16838.622650655605</v>
      </c>
      <c r="I151" s="16">
        <f t="shared" si="14"/>
        <v>12578.377349344395</v>
      </c>
      <c r="J151" s="16">
        <f t="shared" si="15"/>
        <v>12578.377349344395</v>
      </c>
      <c r="K151" s="3">
        <f t="shared" si="17"/>
        <v>0.11301327357901524</v>
      </c>
      <c r="L151" s="52"/>
    </row>
    <row r="152" spans="1:12" x14ac:dyDescent="0.25">
      <c r="A152" t="s">
        <v>501</v>
      </c>
      <c r="C152" s="8" t="s">
        <v>298</v>
      </c>
      <c r="D152" s="11">
        <f>VLOOKUP($A152,RAW!$U$2:$AC$460,5,FALSE)</f>
        <v>1907800</v>
      </c>
      <c r="E152" s="11">
        <f>VLOOKUP($A152,RAW!$U$2:$AC$460,6,FALSE)</f>
        <v>2766900</v>
      </c>
      <c r="F152" s="1">
        <f t="shared" si="12"/>
        <v>859100</v>
      </c>
      <c r="G152" s="1">
        <f t="shared" si="16"/>
        <v>859100</v>
      </c>
      <c r="H152" s="1">
        <f t="shared" si="13"/>
        <v>288631.84450063575</v>
      </c>
      <c r="I152" s="16">
        <f t="shared" si="14"/>
        <v>570468.15549936425</v>
      </c>
      <c r="J152" s="16">
        <f t="shared" si="15"/>
        <v>570468.15549936425</v>
      </c>
      <c r="K152" s="3">
        <f t="shared" si="17"/>
        <v>0.29901884657687611</v>
      </c>
      <c r="L152" s="52"/>
    </row>
    <row r="153" spans="1:12" x14ac:dyDescent="0.25">
      <c r="A153" t="s">
        <v>502</v>
      </c>
      <c r="C153" s="8" t="s">
        <v>298</v>
      </c>
      <c r="D153" s="11">
        <f>VLOOKUP($A153,RAW!$U$2:$AC$460,5,FALSE)</f>
        <v>315300</v>
      </c>
      <c r="E153" s="11">
        <f>VLOOKUP($A153,RAW!$U$2:$AC$460,6,FALSE)</f>
        <v>327567</v>
      </c>
      <c r="F153" s="1">
        <f t="shared" si="12"/>
        <v>12267</v>
      </c>
      <c r="G153" s="1">
        <f t="shared" si="16"/>
        <v>12267</v>
      </c>
      <c r="H153" s="1">
        <f t="shared" si="13"/>
        <v>47701.866323016278</v>
      </c>
      <c r="I153" s="16">
        <f t="shared" si="14"/>
        <v>-35434.866323016278</v>
      </c>
      <c r="J153" s="16">
        <f t="shared" si="15"/>
        <v>35434.866323016278</v>
      </c>
      <c r="K153" s="3">
        <f t="shared" si="17"/>
        <v>-0.11238460616243666</v>
      </c>
      <c r="L153" s="52"/>
    </row>
    <row r="154" spans="1:12" x14ac:dyDescent="0.25">
      <c r="A154" t="s">
        <v>503</v>
      </c>
      <c r="C154" s="8" t="s">
        <v>298</v>
      </c>
      <c r="D154" s="11">
        <f>VLOOKUP($A154,RAW!$U$2:$AC$460,5,FALSE)</f>
        <v>153200</v>
      </c>
      <c r="E154" s="11">
        <f>VLOOKUP($A154,RAW!$U$2:$AC$460,6,FALSE)</f>
        <v>295602</v>
      </c>
      <c r="F154" s="1">
        <f t="shared" si="12"/>
        <v>142402</v>
      </c>
      <c r="G154" s="1">
        <f t="shared" si="16"/>
        <v>142402</v>
      </c>
      <c r="H154" s="1">
        <f t="shared" si="13"/>
        <v>23177.690836302234</v>
      </c>
      <c r="I154" s="16">
        <f t="shared" si="14"/>
        <v>119224.30916369776</v>
      </c>
      <c r="J154" s="16">
        <f t="shared" si="15"/>
        <v>119224.30916369776</v>
      </c>
      <c r="K154" s="3">
        <f t="shared" si="17"/>
        <v>0.77822656112074262</v>
      </c>
      <c r="L154" s="52"/>
    </row>
    <row r="155" spans="1:12" x14ac:dyDescent="0.25">
      <c r="A155" t="s">
        <v>504</v>
      </c>
      <c r="C155" s="8" t="s">
        <v>298</v>
      </c>
      <c r="D155" s="11">
        <f>VLOOKUP($A155,RAW!$U$2:$AC$460,5,FALSE)</f>
        <v>404300</v>
      </c>
      <c r="E155" s="11">
        <f>VLOOKUP($A155,RAW!$U$2:$AC$460,6,FALSE)</f>
        <v>417594</v>
      </c>
      <c r="F155" s="1">
        <f t="shared" si="12"/>
        <v>13294</v>
      </c>
      <c r="G155" s="1">
        <f t="shared" si="16"/>
        <v>13294</v>
      </c>
      <c r="H155" s="1">
        <f t="shared" si="13"/>
        <v>61166.712827134419</v>
      </c>
      <c r="I155" s="16">
        <f t="shared" si="14"/>
        <v>-47872.712827134419</v>
      </c>
      <c r="J155" s="16">
        <f t="shared" si="15"/>
        <v>47872.712827134419</v>
      </c>
      <c r="K155" s="3">
        <f t="shared" si="17"/>
        <v>-0.11840888653755731</v>
      </c>
      <c r="L155" s="52"/>
    </row>
    <row r="156" spans="1:12" x14ac:dyDescent="0.25">
      <c r="A156" t="s">
        <v>505</v>
      </c>
      <c r="C156" s="8" t="s">
        <v>298</v>
      </c>
      <c r="D156" s="11">
        <f>VLOOKUP($A156,RAW!$U$2:$AC$460,5,FALSE)</f>
        <v>115700</v>
      </c>
      <c r="E156" s="11">
        <f>VLOOKUP($A156,RAW!$U$2:$AC$460,6,FALSE)</f>
        <v>302572</v>
      </c>
      <c r="F156" s="1">
        <f t="shared" si="12"/>
        <v>186872</v>
      </c>
      <c r="G156" s="1">
        <f t="shared" si="16"/>
        <v>186872</v>
      </c>
      <c r="H156" s="1">
        <f t="shared" si="13"/>
        <v>17504.300455353579</v>
      </c>
      <c r="I156" s="16">
        <f t="shared" si="14"/>
        <v>169367.69954464643</v>
      </c>
      <c r="J156" s="16">
        <f t="shared" si="15"/>
        <v>169367.69954464643</v>
      </c>
      <c r="K156" s="3">
        <f t="shared" si="17"/>
        <v>1.4638522000401593</v>
      </c>
      <c r="L156" s="52"/>
    </row>
    <row r="157" spans="1:12" x14ac:dyDescent="0.25">
      <c r="A157" t="s">
        <v>506</v>
      </c>
      <c r="C157" s="8" t="s">
        <v>298</v>
      </c>
      <c r="D157" s="11">
        <f>VLOOKUP($A157,RAW!$U$2:$AC$460,5,FALSE)</f>
        <v>332900</v>
      </c>
      <c r="E157" s="11">
        <f>VLOOKUP($A157,RAW!$U$2:$AC$460,6,FALSE)</f>
        <v>359622</v>
      </c>
      <c r="F157" s="1">
        <f t="shared" si="12"/>
        <v>26722</v>
      </c>
      <c r="G157" s="1">
        <f t="shared" si="16"/>
        <v>26722</v>
      </c>
      <c r="H157" s="1">
        <f t="shared" si="13"/>
        <v>50364.577541808183</v>
      </c>
      <c r="I157" s="16">
        <f t="shared" si="14"/>
        <v>-23642.577541808183</v>
      </c>
      <c r="J157" s="16">
        <f t="shared" si="15"/>
        <v>23642.577541808183</v>
      </c>
      <c r="K157" s="3">
        <f t="shared" si="17"/>
        <v>-7.1020058701736805E-2</v>
      </c>
      <c r="L157" s="52"/>
    </row>
    <row r="158" spans="1:12" x14ac:dyDescent="0.25">
      <c r="A158" t="s">
        <v>344</v>
      </c>
      <c r="C158" s="8" t="s">
        <v>298</v>
      </c>
      <c r="D158" s="11">
        <f>VLOOKUP($A158,RAW!$U$2:$AC$460,5,FALSE)</f>
        <v>236800</v>
      </c>
      <c r="E158" s="11">
        <f>VLOOKUP($A158,RAW!$U$2:$AC$460,6,FALSE)</f>
        <v>491519</v>
      </c>
      <c r="F158" s="1">
        <f t="shared" si="12"/>
        <v>254719</v>
      </c>
      <c r="G158" s="1">
        <f t="shared" si="16"/>
        <v>254719</v>
      </c>
      <c r="H158" s="1">
        <f t="shared" si="13"/>
        <v>35825.569125563765</v>
      </c>
      <c r="I158" s="16">
        <f t="shared" si="14"/>
        <v>218893.43087443622</v>
      </c>
      <c r="J158" s="16">
        <f t="shared" si="15"/>
        <v>218893.43087443622</v>
      </c>
      <c r="K158" s="3">
        <f t="shared" si="17"/>
        <v>0.92438104254407183</v>
      </c>
      <c r="L158" s="52"/>
    </row>
    <row r="159" spans="1:12" x14ac:dyDescent="0.25">
      <c r="A159" t="s">
        <v>507</v>
      </c>
      <c r="C159" s="8" t="s">
        <v>298</v>
      </c>
      <c r="D159" s="11">
        <f>VLOOKUP($A159,RAW!$U$2:$AC$460,5,FALSE)</f>
        <v>2293200</v>
      </c>
      <c r="E159" s="11">
        <f>VLOOKUP($A159,RAW!$U$2:$AC$460,6,FALSE)</f>
        <v>2028981</v>
      </c>
      <c r="F159" s="1">
        <f t="shared" si="12"/>
        <v>-264219</v>
      </c>
      <c r="G159" s="1">
        <f t="shared" si="16"/>
        <v>-264219</v>
      </c>
      <c r="H159" s="1">
        <f t="shared" si="13"/>
        <v>346939.16857577208</v>
      </c>
      <c r="I159" s="16">
        <f t="shared" si="14"/>
        <v>-611158.16857577208</v>
      </c>
      <c r="J159" s="16">
        <f t="shared" si="15"/>
        <v>611158.16857577208</v>
      </c>
      <c r="K159" s="3">
        <f t="shared" si="17"/>
        <v>-0.26650888216281704</v>
      </c>
      <c r="L159" s="52"/>
    </row>
    <row r="160" spans="1:12" x14ac:dyDescent="0.25">
      <c r="A160" t="s">
        <v>508</v>
      </c>
      <c r="C160" s="8" t="s">
        <v>298</v>
      </c>
      <c r="D160" s="11">
        <f>VLOOKUP($A160,RAW!$U$2:$AC$460,5,FALSE)</f>
        <v>0</v>
      </c>
      <c r="E160" s="11">
        <f>VLOOKUP($A160,RAW!$U$2:$AC$460,6,FALSE)</f>
        <v>0</v>
      </c>
      <c r="F160" s="1">
        <f t="shared" si="12"/>
        <v>0</v>
      </c>
      <c r="G160" s="1">
        <f t="shared" si="16"/>
        <v>0</v>
      </c>
      <c r="H160" s="1">
        <f t="shared" si="13"/>
        <v>0</v>
      </c>
      <c r="I160" s="16">
        <f t="shared" si="14"/>
        <v>0</v>
      </c>
      <c r="J160" s="16">
        <f t="shared" si="15"/>
        <v>0</v>
      </c>
      <c r="K160" s="3" t="str">
        <f t="shared" si="17"/>
        <v/>
      </c>
      <c r="L160" s="52"/>
    </row>
    <row r="161" spans="1:12" x14ac:dyDescent="0.25">
      <c r="A161" t="s">
        <v>509</v>
      </c>
      <c r="C161" s="8" t="s">
        <v>298</v>
      </c>
      <c r="D161" s="11">
        <f>VLOOKUP($A161,RAW!$U$2:$AC$460,5,FALSE)</f>
        <v>1443000</v>
      </c>
      <c r="E161" s="11">
        <f>VLOOKUP($A161,RAW!$U$2:$AC$460,6,FALSE)</f>
        <v>1564654</v>
      </c>
      <c r="F161" s="1">
        <f t="shared" si="12"/>
        <v>121654</v>
      </c>
      <c r="G161" s="1">
        <f t="shared" si="16"/>
        <v>121654</v>
      </c>
      <c r="H161" s="1">
        <f t="shared" si="13"/>
        <v>218312.0618589042</v>
      </c>
      <c r="I161" s="16">
        <f t="shared" si="14"/>
        <v>-96658.061858904199</v>
      </c>
      <c r="J161" s="16">
        <f t="shared" si="15"/>
        <v>96658.061858904199</v>
      </c>
      <c r="K161" s="3">
        <f t="shared" si="17"/>
        <v>-6.6984103852324464E-2</v>
      </c>
      <c r="L161" s="52"/>
    </row>
    <row r="162" spans="1:12" x14ac:dyDescent="0.25">
      <c r="A162" t="s">
        <v>510</v>
      </c>
      <c r="C162" s="8" t="s">
        <v>298</v>
      </c>
      <c r="D162" s="11">
        <f>VLOOKUP($A162,RAW!$U$2:$AC$460,5,FALSE)</f>
        <v>371790.33333333331</v>
      </c>
      <c r="E162" s="11">
        <f>VLOOKUP($A162,RAW!$U$2:$AC$460,6,FALSE)</f>
        <v>400880.66666666663</v>
      </c>
      <c r="F162" s="1">
        <f t="shared" si="12"/>
        <v>29090.333333333314</v>
      </c>
      <c r="G162" s="1">
        <f t="shared" si="16"/>
        <v>29090.333333333314</v>
      </c>
      <c r="H162" s="1">
        <f t="shared" si="13"/>
        <v>56248.312023014048</v>
      </c>
      <c r="I162" s="16">
        <f t="shared" si="14"/>
        <v>-27157.978689680735</v>
      </c>
      <c r="J162" s="16">
        <f t="shared" si="15"/>
        <v>27157.978689680735</v>
      </c>
      <c r="K162" s="3">
        <f t="shared" si="17"/>
        <v>-7.3046489525944475E-2</v>
      </c>
      <c r="L162" s="52"/>
    </row>
    <row r="163" spans="1:12" x14ac:dyDescent="0.25">
      <c r="A163" t="s">
        <v>511</v>
      </c>
      <c r="C163" s="8" t="s">
        <v>298</v>
      </c>
      <c r="D163" s="11">
        <f>VLOOKUP($A163,RAW!$U$2:$AC$460,5,FALSE)</f>
        <v>0</v>
      </c>
      <c r="E163" s="11">
        <f>VLOOKUP($A163,RAW!$U$2:$AC$460,6,FALSE)</f>
        <v>0</v>
      </c>
      <c r="F163" s="1">
        <f t="shared" si="12"/>
        <v>0</v>
      </c>
      <c r="G163" s="1">
        <f t="shared" si="16"/>
        <v>0</v>
      </c>
      <c r="H163" s="1">
        <f t="shared" si="13"/>
        <v>0</v>
      </c>
      <c r="I163" s="16">
        <f t="shared" si="14"/>
        <v>0</v>
      </c>
      <c r="J163" s="16">
        <f t="shared" si="15"/>
        <v>0</v>
      </c>
      <c r="K163" s="3" t="str">
        <f t="shared" si="17"/>
        <v/>
      </c>
      <c r="L163" s="52"/>
    </row>
    <row r="164" spans="1:12" x14ac:dyDescent="0.25">
      <c r="A164" t="s">
        <v>345</v>
      </c>
      <c r="C164" s="8" t="s">
        <v>298</v>
      </c>
      <c r="D164" s="11">
        <f>VLOOKUP($A164,RAW!$U$2:$AC$460,5,FALSE)</f>
        <v>0</v>
      </c>
      <c r="E164" s="11">
        <f>VLOOKUP($A164,RAW!$U$2:$AC$460,6,FALSE)</f>
        <v>0</v>
      </c>
      <c r="F164" s="1">
        <f t="shared" si="12"/>
        <v>0</v>
      </c>
      <c r="G164" s="1">
        <f t="shared" si="16"/>
        <v>0</v>
      </c>
      <c r="H164" s="1">
        <f t="shared" si="13"/>
        <v>0</v>
      </c>
      <c r="I164" s="16">
        <f t="shared" si="14"/>
        <v>0</v>
      </c>
      <c r="J164" s="16">
        <f t="shared" si="15"/>
        <v>0</v>
      </c>
      <c r="K164" s="3" t="str">
        <f t="shared" si="17"/>
        <v/>
      </c>
      <c r="L164" s="52"/>
    </row>
    <row r="165" spans="1:12" x14ac:dyDescent="0.25">
      <c r="A165" t="s">
        <v>512</v>
      </c>
      <c r="C165" s="8" t="s">
        <v>298</v>
      </c>
      <c r="D165" s="11">
        <f>VLOOKUP($A165,RAW!$U$2:$AC$460,5,FALSE)</f>
        <v>134700</v>
      </c>
      <c r="E165" s="11">
        <f>VLOOKUP($A165,RAW!$U$2:$AC$460,6,FALSE)</f>
        <v>189995</v>
      </c>
      <c r="F165" s="1">
        <f t="shared" si="12"/>
        <v>55295</v>
      </c>
      <c r="G165" s="1">
        <f t="shared" si="16"/>
        <v>55295</v>
      </c>
      <c r="H165" s="1">
        <f t="shared" si="13"/>
        <v>20378.818248367563</v>
      </c>
      <c r="I165" s="16">
        <f t="shared" si="14"/>
        <v>34916.181751632437</v>
      </c>
      <c r="J165" s="16">
        <f t="shared" si="15"/>
        <v>34916.181751632437</v>
      </c>
      <c r="K165" s="3">
        <f t="shared" si="17"/>
        <v>0.25921441537960238</v>
      </c>
      <c r="L165" s="52"/>
    </row>
    <row r="166" spans="1:12" x14ac:dyDescent="0.25">
      <c r="A166" t="s">
        <v>513</v>
      </c>
      <c r="C166" s="8" t="s">
        <v>298</v>
      </c>
      <c r="D166" s="11">
        <f>VLOOKUP($A166,RAW!$U$2:$AC$460,5,FALSE)</f>
        <v>24000</v>
      </c>
      <c r="E166" s="11">
        <f>VLOOKUP($A166,RAW!$U$2:$AC$460,6,FALSE)</f>
        <v>73880</v>
      </c>
      <c r="F166" s="1">
        <f t="shared" si="12"/>
        <v>49880</v>
      </c>
      <c r="G166" s="1">
        <f t="shared" si="16"/>
        <v>49880</v>
      </c>
      <c r="H166" s="1">
        <f t="shared" si="13"/>
        <v>3630.9698438071382</v>
      </c>
      <c r="I166" s="16">
        <f t="shared" si="14"/>
        <v>46249.030156192865</v>
      </c>
      <c r="J166" s="16">
        <f t="shared" si="15"/>
        <v>46249.030156192865</v>
      </c>
      <c r="K166" s="3">
        <f t="shared" si="17"/>
        <v>1.9270429231747026</v>
      </c>
      <c r="L166" s="52"/>
    </row>
    <row r="167" spans="1:12" x14ac:dyDescent="0.25">
      <c r="A167" t="s">
        <v>514</v>
      </c>
      <c r="C167" s="8" t="s">
        <v>298</v>
      </c>
      <c r="D167" s="11">
        <f>VLOOKUP($A167,RAW!$U$2:$AC$460,5,FALSE)</f>
        <v>2776800</v>
      </c>
      <c r="E167" s="11">
        <f>VLOOKUP($A167,RAW!$U$2:$AC$460,6,FALSE)</f>
        <v>3226658</v>
      </c>
      <c r="F167" s="1">
        <f t="shared" si="12"/>
        <v>449858</v>
      </c>
      <c r="G167" s="1">
        <f t="shared" si="16"/>
        <v>449858</v>
      </c>
      <c r="H167" s="1">
        <f t="shared" si="13"/>
        <v>420103.2109284859</v>
      </c>
      <c r="I167" s="16">
        <f t="shared" si="14"/>
        <v>29754.789071514097</v>
      </c>
      <c r="J167" s="16">
        <f t="shared" si="15"/>
        <v>29754.789071514097</v>
      </c>
      <c r="K167" s="3">
        <f t="shared" si="17"/>
        <v>1.0715495920309024E-2</v>
      </c>
      <c r="L167" s="52"/>
    </row>
    <row r="168" spans="1:12" x14ac:dyDescent="0.25">
      <c r="A168" t="s">
        <v>515</v>
      </c>
      <c r="C168" s="8" t="s">
        <v>298</v>
      </c>
      <c r="D168" s="11">
        <f>VLOOKUP($A168,RAW!$U$2:$AC$460,5,FALSE)</f>
        <v>1634000</v>
      </c>
      <c r="E168" s="11">
        <f>VLOOKUP($A168,RAW!$U$2:$AC$460,6,FALSE)</f>
        <v>1532068</v>
      </c>
      <c r="F168" s="1">
        <f t="shared" si="12"/>
        <v>-101932</v>
      </c>
      <c r="G168" s="1">
        <f t="shared" si="16"/>
        <v>-101932</v>
      </c>
      <c r="H168" s="1">
        <f t="shared" si="13"/>
        <v>247208.53019920265</v>
      </c>
      <c r="I168" s="16">
        <f t="shared" si="14"/>
        <v>-349140.53019920265</v>
      </c>
      <c r="J168" s="16">
        <f t="shared" si="15"/>
        <v>349140.53019920265</v>
      </c>
      <c r="K168" s="3">
        <f t="shared" si="17"/>
        <v>-0.21367229510355121</v>
      </c>
      <c r="L168" s="52"/>
    </row>
    <row r="169" spans="1:12" x14ac:dyDescent="0.25">
      <c r="A169" t="s">
        <v>516</v>
      </c>
      <c r="C169" s="8" t="s">
        <v>298</v>
      </c>
      <c r="D169" s="11">
        <f>VLOOKUP($A169,RAW!$U$2:$AC$460,5,FALSE)</f>
        <v>41400</v>
      </c>
      <c r="E169" s="11">
        <f>VLOOKUP($A169,RAW!$U$2:$AC$460,6,FALSE)</f>
        <v>55021</v>
      </c>
      <c r="F169" s="1">
        <f t="shared" si="12"/>
        <v>13621</v>
      </c>
      <c r="G169" s="1">
        <f t="shared" si="16"/>
        <v>13621</v>
      </c>
      <c r="H169" s="1">
        <f t="shared" si="13"/>
        <v>6263.422980567314</v>
      </c>
      <c r="I169" s="16">
        <f t="shared" si="14"/>
        <v>7357.577019432686</v>
      </c>
      <c r="J169" s="16">
        <f t="shared" si="15"/>
        <v>7357.577019432686</v>
      </c>
      <c r="K169" s="3">
        <f t="shared" si="17"/>
        <v>0.17771925167711802</v>
      </c>
      <c r="L169" s="52"/>
    </row>
    <row r="170" spans="1:12" x14ac:dyDescent="0.25">
      <c r="A170" t="s">
        <v>517</v>
      </c>
      <c r="C170" s="8" t="s">
        <v>298</v>
      </c>
      <c r="D170" s="11">
        <f>VLOOKUP($A170,RAW!$U$2:$AC$460,5,FALSE)</f>
        <v>610900</v>
      </c>
      <c r="E170" s="11">
        <f>VLOOKUP($A170,RAW!$U$2:$AC$460,6,FALSE)</f>
        <v>999949</v>
      </c>
      <c r="F170" s="1">
        <f t="shared" si="12"/>
        <v>389049</v>
      </c>
      <c r="G170" s="1">
        <f t="shared" si="16"/>
        <v>389049</v>
      </c>
      <c r="H170" s="1">
        <f t="shared" si="13"/>
        <v>92423.311565907527</v>
      </c>
      <c r="I170" s="16">
        <f t="shared" si="14"/>
        <v>296625.68843409244</v>
      </c>
      <c r="J170" s="16">
        <f t="shared" si="15"/>
        <v>296625.68843409244</v>
      </c>
      <c r="K170" s="3">
        <f t="shared" si="17"/>
        <v>0.4855552274252618</v>
      </c>
      <c r="L170" s="52"/>
    </row>
    <row r="171" spans="1:12" x14ac:dyDescent="0.25">
      <c r="A171" t="s">
        <v>346</v>
      </c>
      <c r="C171" s="8" t="s">
        <v>298</v>
      </c>
      <c r="D171" s="11">
        <f>VLOOKUP($A171,RAW!$U$2:$AC$460,5,FALSE)</f>
        <v>6275200</v>
      </c>
      <c r="E171" s="11">
        <f>VLOOKUP($A171,RAW!$U$2:$AC$460,6,FALSE)</f>
        <v>7174136</v>
      </c>
      <c r="F171" s="1">
        <f t="shared" si="12"/>
        <v>898936</v>
      </c>
      <c r="G171" s="1">
        <f t="shared" si="16"/>
        <v>898936</v>
      </c>
      <c r="H171" s="1">
        <f t="shared" si="13"/>
        <v>949377.58182743972</v>
      </c>
      <c r="I171" s="16">
        <f t="shared" si="14"/>
        <v>-50441.581827439717</v>
      </c>
      <c r="J171" s="16">
        <f t="shared" si="15"/>
        <v>50441.581827439717</v>
      </c>
      <c r="K171" s="3">
        <f t="shared" si="17"/>
        <v>-8.0382428970295315E-3</v>
      </c>
      <c r="L171" s="52"/>
    </row>
    <row r="172" spans="1:12" x14ac:dyDescent="0.25">
      <c r="A172" t="s">
        <v>518</v>
      </c>
      <c r="C172" s="8" t="s">
        <v>298</v>
      </c>
      <c r="D172" s="11">
        <f>VLOOKUP($A172,RAW!$U$2:$AC$460,5,FALSE)</f>
        <v>0</v>
      </c>
      <c r="E172" s="11">
        <f>VLOOKUP($A172,RAW!$U$2:$AC$460,6,FALSE)</f>
        <v>0</v>
      </c>
      <c r="F172" s="1">
        <f t="shared" si="12"/>
        <v>0</v>
      </c>
      <c r="G172" s="1">
        <f t="shared" si="16"/>
        <v>0</v>
      </c>
      <c r="H172" s="1">
        <f t="shared" si="13"/>
        <v>0</v>
      </c>
      <c r="I172" s="16">
        <f t="shared" si="14"/>
        <v>0</v>
      </c>
      <c r="J172" s="16">
        <f t="shared" si="15"/>
        <v>0</v>
      </c>
      <c r="K172" s="3" t="str">
        <f t="shared" si="17"/>
        <v/>
      </c>
      <c r="L172" s="52"/>
    </row>
    <row r="173" spans="1:12" x14ac:dyDescent="0.25">
      <c r="A173" t="s">
        <v>519</v>
      </c>
      <c r="C173" s="8" t="s">
        <v>298</v>
      </c>
      <c r="D173" s="11">
        <f>VLOOKUP($A173,RAW!$U$2:$AC$460,5,FALSE)</f>
        <v>34500</v>
      </c>
      <c r="E173" s="11">
        <f>VLOOKUP($A173,RAW!$U$2:$AC$460,6,FALSE)</f>
        <v>84994</v>
      </c>
      <c r="F173" s="1">
        <f t="shared" si="12"/>
        <v>50494</v>
      </c>
      <c r="G173" s="1">
        <f t="shared" si="16"/>
        <v>50494</v>
      </c>
      <c r="H173" s="1">
        <f t="shared" si="13"/>
        <v>5219.5191504727609</v>
      </c>
      <c r="I173" s="16">
        <f t="shared" si="14"/>
        <v>45274.480849527237</v>
      </c>
      <c r="J173" s="16">
        <f t="shared" si="15"/>
        <v>45274.480849527237</v>
      </c>
      <c r="K173" s="3">
        <f t="shared" si="17"/>
        <v>1.3123037927399199</v>
      </c>
      <c r="L173" s="52"/>
    </row>
    <row r="174" spans="1:12" x14ac:dyDescent="0.25">
      <c r="A174" t="s">
        <v>520</v>
      </c>
      <c r="C174" s="8" t="s">
        <v>298</v>
      </c>
      <c r="D174" s="11">
        <f>VLOOKUP($A174,RAW!$U$2:$AC$460,5,FALSE)</f>
        <v>0</v>
      </c>
      <c r="E174" s="11">
        <f>VLOOKUP($A174,RAW!$U$2:$AC$460,6,FALSE)</f>
        <v>0</v>
      </c>
      <c r="F174" s="1">
        <f t="shared" si="12"/>
        <v>0</v>
      </c>
      <c r="G174" s="1">
        <f t="shared" si="16"/>
        <v>0</v>
      </c>
      <c r="H174" s="1">
        <f t="shared" si="13"/>
        <v>0</v>
      </c>
      <c r="I174" s="16">
        <f t="shared" si="14"/>
        <v>0</v>
      </c>
      <c r="J174" s="16">
        <f t="shared" si="15"/>
        <v>0</v>
      </c>
      <c r="K174" s="3" t="str">
        <f t="shared" si="17"/>
        <v/>
      </c>
      <c r="L174" s="52"/>
    </row>
    <row r="175" spans="1:12" x14ac:dyDescent="0.25">
      <c r="A175" t="s">
        <v>521</v>
      </c>
      <c r="C175" s="8" t="s">
        <v>298</v>
      </c>
      <c r="D175" s="11">
        <f>VLOOKUP($A175,RAW!$U$2:$AC$460,5,FALSE)</f>
        <v>94400</v>
      </c>
      <c r="E175" s="11">
        <f>VLOOKUP($A175,RAW!$U$2:$AC$460,6,FALSE)</f>
        <v>129423</v>
      </c>
      <c r="F175" s="1">
        <f t="shared" si="12"/>
        <v>35023</v>
      </c>
      <c r="G175" s="1">
        <f t="shared" si="16"/>
        <v>35023</v>
      </c>
      <c r="H175" s="1">
        <f t="shared" si="13"/>
        <v>14281.814718974743</v>
      </c>
      <c r="I175" s="16">
        <f t="shared" si="14"/>
        <v>20741.185281025257</v>
      </c>
      <c r="J175" s="16">
        <f t="shared" si="15"/>
        <v>20741.185281025257</v>
      </c>
      <c r="K175" s="3">
        <f t="shared" si="17"/>
        <v>0.21971594577357265</v>
      </c>
      <c r="L175" s="52"/>
    </row>
    <row r="176" spans="1:12" x14ac:dyDescent="0.25">
      <c r="A176" t="s">
        <v>522</v>
      </c>
      <c r="C176" s="8" t="s">
        <v>298</v>
      </c>
      <c r="D176" s="11">
        <f>VLOOKUP($A176,RAW!$U$2:$AC$460,5,FALSE)</f>
        <v>0</v>
      </c>
      <c r="E176" s="11">
        <f>VLOOKUP($A176,RAW!$U$2:$AC$460,6,FALSE)</f>
        <v>0</v>
      </c>
      <c r="F176" s="1">
        <f t="shared" si="12"/>
        <v>0</v>
      </c>
      <c r="G176" s="1">
        <f t="shared" si="16"/>
        <v>0</v>
      </c>
      <c r="H176" s="1">
        <f t="shared" si="13"/>
        <v>0</v>
      </c>
      <c r="I176" s="16">
        <f t="shared" si="14"/>
        <v>0</v>
      </c>
      <c r="J176" s="16">
        <f t="shared" si="15"/>
        <v>0</v>
      </c>
      <c r="K176" s="3" t="str">
        <f t="shared" si="17"/>
        <v/>
      </c>
      <c r="L176" s="52"/>
    </row>
    <row r="177" spans="1:12" x14ac:dyDescent="0.25">
      <c r="A177" t="s">
        <v>523</v>
      </c>
      <c r="C177" s="8" t="s">
        <v>298</v>
      </c>
      <c r="D177" s="11">
        <f>VLOOKUP($A177,RAW!$U$2:$AC$460,5,FALSE)</f>
        <v>38100</v>
      </c>
      <c r="E177" s="11">
        <f>VLOOKUP($A177,RAW!$U$2:$AC$460,6,FALSE)</f>
        <v>46748</v>
      </c>
      <c r="F177" s="1">
        <f t="shared" si="12"/>
        <v>8648</v>
      </c>
      <c r="G177" s="1">
        <f t="shared" si="16"/>
        <v>8648</v>
      </c>
      <c r="H177" s="1">
        <f t="shared" si="13"/>
        <v>5764.1646270438323</v>
      </c>
      <c r="I177" s="16">
        <f t="shared" si="14"/>
        <v>2883.8353729561677</v>
      </c>
      <c r="J177" s="16">
        <f t="shared" si="15"/>
        <v>2883.8353729561677</v>
      </c>
      <c r="K177" s="3">
        <f t="shared" si="17"/>
        <v>7.5691217137957151E-2</v>
      </c>
      <c r="L177" s="52"/>
    </row>
    <row r="178" spans="1:12" x14ac:dyDescent="0.25">
      <c r="A178" t="s">
        <v>524</v>
      </c>
      <c r="C178" s="8" t="s">
        <v>298</v>
      </c>
      <c r="D178" s="11">
        <f>VLOOKUP($A178,RAW!$U$2:$AC$460,5,FALSE)</f>
        <v>195500</v>
      </c>
      <c r="E178" s="11">
        <f>VLOOKUP($A178,RAW!$U$2:$AC$460,6,FALSE)</f>
        <v>226345</v>
      </c>
      <c r="F178" s="1">
        <f t="shared" si="12"/>
        <v>30845</v>
      </c>
      <c r="G178" s="1">
        <f t="shared" si="16"/>
        <v>30845</v>
      </c>
      <c r="H178" s="1">
        <f t="shared" si="13"/>
        <v>29577.275186012313</v>
      </c>
      <c r="I178" s="16">
        <f t="shared" si="14"/>
        <v>1267.7248139876865</v>
      </c>
      <c r="J178" s="16">
        <f t="shared" si="15"/>
        <v>1267.7248139876865</v>
      </c>
      <c r="K178" s="3">
        <f t="shared" si="17"/>
        <v>6.4845259027503143E-3</v>
      </c>
      <c r="L178" s="52"/>
    </row>
    <row r="179" spans="1:12" x14ac:dyDescent="0.25">
      <c r="A179" t="s">
        <v>525</v>
      </c>
      <c r="C179" s="8" t="s">
        <v>298</v>
      </c>
      <c r="D179" s="11">
        <f>VLOOKUP($A179,RAW!$U$2:$AC$460,5,FALSE)</f>
        <v>9909.6666666666679</v>
      </c>
      <c r="E179" s="11">
        <f>VLOOKUP($A179,RAW!$U$2:$AC$460,6,FALSE)</f>
        <v>14619.333333333336</v>
      </c>
      <c r="F179" s="1">
        <f t="shared" si="12"/>
        <v>4709.6666666666679</v>
      </c>
      <c r="G179" s="1">
        <f t="shared" si="16"/>
        <v>4709.6666666666679</v>
      </c>
      <c r="H179" s="1">
        <f t="shared" si="13"/>
        <v>1499.2375345353114</v>
      </c>
      <c r="I179" s="16">
        <f t="shared" si="14"/>
        <v>3210.4291321313567</v>
      </c>
      <c r="J179" s="16">
        <f t="shared" si="15"/>
        <v>3210.4291321313567</v>
      </c>
      <c r="K179" s="3">
        <f t="shared" si="17"/>
        <v>0.32396943712853005</v>
      </c>
      <c r="L179" s="52"/>
    </row>
    <row r="180" spans="1:12" x14ac:dyDescent="0.25">
      <c r="A180" t="s">
        <v>526</v>
      </c>
      <c r="C180" s="8" t="s">
        <v>298</v>
      </c>
      <c r="D180" s="11">
        <f>VLOOKUP($A180,RAW!$U$2:$AC$460,5,FALSE)</f>
        <v>118100</v>
      </c>
      <c r="E180" s="11">
        <f>VLOOKUP($A180,RAW!$U$2:$AC$460,6,FALSE)</f>
        <v>101539</v>
      </c>
      <c r="F180" s="1">
        <f t="shared" si="12"/>
        <v>-16561</v>
      </c>
      <c r="G180" s="1">
        <f t="shared" si="16"/>
        <v>-16561</v>
      </c>
      <c r="H180" s="1">
        <f t="shared" si="13"/>
        <v>17867.397439734294</v>
      </c>
      <c r="I180" s="16">
        <f t="shared" si="14"/>
        <v>-34428.397439734297</v>
      </c>
      <c r="J180" s="16">
        <f t="shared" si="15"/>
        <v>34428.397439734297</v>
      </c>
      <c r="K180" s="3">
        <f t="shared" si="17"/>
        <v>-0.29151902997234796</v>
      </c>
      <c r="L180" s="52"/>
    </row>
    <row r="181" spans="1:12" x14ac:dyDescent="0.25">
      <c r="A181" t="s">
        <v>527</v>
      </c>
      <c r="C181" s="8" t="s">
        <v>298</v>
      </c>
      <c r="D181" s="11">
        <f>VLOOKUP($A181,RAW!$U$2:$AC$460,5,FALSE)</f>
        <v>693100</v>
      </c>
      <c r="E181" s="11">
        <f>VLOOKUP($A181,RAW!$U$2:$AC$460,6,FALSE)</f>
        <v>875195</v>
      </c>
      <c r="F181" s="1">
        <f t="shared" si="12"/>
        <v>182095</v>
      </c>
      <c r="G181" s="1">
        <f t="shared" si="16"/>
        <v>182095</v>
      </c>
      <c r="H181" s="1">
        <f t="shared" si="13"/>
        <v>104859.38328094697</v>
      </c>
      <c r="I181" s="16">
        <f t="shared" si="14"/>
        <v>77235.616719053025</v>
      </c>
      <c r="J181" s="16">
        <f t="shared" si="15"/>
        <v>77235.616719053025</v>
      </c>
      <c r="K181" s="3">
        <f t="shared" si="17"/>
        <v>0.11143502628632669</v>
      </c>
      <c r="L181" s="52"/>
    </row>
    <row r="182" spans="1:12" x14ac:dyDescent="0.25">
      <c r="A182" t="s">
        <v>528</v>
      </c>
      <c r="C182" s="8" t="s">
        <v>298</v>
      </c>
      <c r="D182" s="11">
        <f>VLOOKUP($A182,RAW!$U$2:$AC$460,5,FALSE)</f>
        <v>0</v>
      </c>
      <c r="E182" s="11">
        <f>VLOOKUP($A182,RAW!$U$2:$AC$460,6,FALSE)</f>
        <v>0</v>
      </c>
      <c r="F182" s="1">
        <f t="shared" si="12"/>
        <v>0</v>
      </c>
      <c r="G182" s="1">
        <f t="shared" si="16"/>
        <v>0</v>
      </c>
      <c r="H182" s="1">
        <f t="shared" si="13"/>
        <v>0</v>
      </c>
      <c r="I182" s="16">
        <f t="shared" si="14"/>
        <v>0</v>
      </c>
      <c r="J182" s="16">
        <f t="shared" si="15"/>
        <v>0</v>
      </c>
      <c r="K182" s="3" t="str">
        <f t="shared" si="17"/>
        <v/>
      </c>
      <c r="L182" s="52"/>
    </row>
    <row r="183" spans="1:12" x14ac:dyDescent="0.25">
      <c r="A183" t="s">
        <v>529</v>
      </c>
      <c r="C183" s="8" t="s">
        <v>298</v>
      </c>
      <c r="D183" s="11">
        <f>VLOOKUP($A183,RAW!$U$2:$AC$460,5,FALSE)</f>
        <v>26400</v>
      </c>
      <c r="E183" s="11">
        <f>VLOOKUP($A183,RAW!$U$2:$AC$460,6,FALSE)</f>
        <v>39125</v>
      </c>
      <c r="F183" s="1">
        <f t="shared" si="12"/>
        <v>12725</v>
      </c>
      <c r="G183" s="1">
        <f t="shared" si="16"/>
        <v>12725</v>
      </c>
      <c r="H183" s="1">
        <f t="shared" si="13"/>
        <v>3994.066828187852</v>
      </c>
      <c r="I183" s="16">
        <f t="shared" si="14"/>
        <v>8730.9331718121484</v>
      </c>
      <c r="J183" s="16">
        <f t="shared" si="15"/>
        <v>8730.9331718121484</v>
      </c>
      <c r="K183" s="3">
        <f t="shared" si="17"/>
        <v>0.33071716559894504</v>
      </c>
      <c r="L183" s="52"/>
    </row>
    <row r="184" spans="1:12" x14ac:dyDescent="0.25">
      <c r="A184" t="s">
        <v>530</v>
      </c>
      <c r="C184" s="8" t="s">
        <v>298</v>
      </c>
      <c r="D184" s="11">
        <f>VLOOKUP($A184,RAW!$U$2:$AC$460,5,FALSE)</f>
        <v>45900</v>
      </c>
      <c r="E184" s="11">
        <f>VLOOKUP($A184,RAW!$U$2:$AC$460,6,FALSE)</f>
        <v>52957</v>
      </c>
      <c r="F184" s="1">
        <f t="shared" si="12"/>
        <v>7057</v>
      </c>
      <c r="G184" s="1">
        <f t="shared" si="16"/>
        <v>7057</v>
      </c>
      <c r="H184" s="1">
        <f t="shared" si="13"/>
        <v>6944.2298262811519</v>
      </c>
      <c r="I184" s="16">
        <f t="shared" si="14"/>
        <v>112.77017371884813</v>
      </c>
      <c r="J184" s="16">
        <f t="shared" si="15"/>
        <v>112.77017371884813</v>
      </c>
      <c r="K184" s="3">
        <f t="shared" si="17"/>
        <v>2.4568665298223993E-3</v>
      </c>
      <c r="L184" s="52"/>
    </row>
    <row r="185" spans="1:12" x14ac:dyDescent="0.25">
      <c r="A185" t="s">
        <v>531</v>
      </c>
      <c r="C185" s="8" t="s">
        <v>298</v>
      </c>
      <c r="D185" s="11">
        <f>VLOOKUP($A185,RAW!$U$2:$AC$460,5,FALSE)</f>
        <v>1094500</v>
      </c>
      <c r="E185" s="11">
        <f>VLOOKUP($A185,RAW!$U$2:$AC$460,6,FALSE)</f>
        <v>1042895</v>
      </c>
      <c r="F185" s="1">
        <f t="shared" si="12"/>
        <v>-51605</v>
      </c>
      <c r="G185" s="1">
        <f t="shared" si="16"/>
        <v>-51605</v>
      </c>
      <c r="H185" s="1">
        <f t="shared" si="13"/>
        <v>165587.35391862137</v>
      </c>
      <c r="I185" s="16">
        <f t="shared" si="14"/>
        <v>-217192.35391862137</v>
      </c>
      <c r="J185" s="16">
        <f t="shared" si="15"/>
        <v>217192.35391862137</v>
      </c>
      <c r="K185" s="3">
        <f t="shared" si="17"/>
        <v>-0.1984397934386673</v>
      </c>
      <c r="L185" s="52"/>
    </row>
    <row r="186" spans="1:12" x14ac:dyDescent="0.25">
      <c r="A186" t="s">
        <v>532</v>
      </c>
      <c r="C186" s="8" t="s">
        <v>298</v>
      </c>
      <c r="D186" s="11">
        <f>VLOOKUP($A186,RAW!$U$2:$AC$460,5,FALSE)</f>
        <v>0</v>
      </c>
      <c r="E186" s="11">
        <f>VLOOKUP($A186,RAW!$U$2:$AC$460,6,FALSE)</f>
        <v>0</v>
      </c>
      <c r="F186" s="1">
        <f t="shared" si="12"/>
        <v>0</v>
      </c>
      <c r="G186" s="1">
        <f t="shared" si="16"/>
        <v>0</v>
      </c>
      <c r="H186" s="1">
        <f t="shared" si="13"/>
        <v>0</v>
      </c>
      <c r="I186" s="16">
        <f t="shared" si="14"/>
        <v>0</v>
      </c>
      <c r="J186" s="16">
        <f t="shared" si="15"/>
        <v>0</v>
      </c>
      <c r="K186" s="3" t="str">
        <f t="shared" si="17"/>
        <v/>
      </c>
      <c r="L186" s="52"/>
    </row>
    <row r="187" spans="1:12" x14ac:dyDescent="0.25">
      <c r="A187" t="s">
        <v>533</v>
      </c>
      <c r="C187" s="8" t="s">
        <v>298</v>
      </c>
      <c r="D187" s="11">
        <f>VLOOKUP($A187,RAW!$U$2:$AC$460,5,FALSE)</f>
        <v>78800</v>
      </c>
      <c r="E187" s="11">
        <f>VLOOKUP($A187,RAW!$U$2:$AC$460,6,FALSE)</f>
        <v>107475</v>
      </c>
      <c r="F187" s="1">
        <f t="shared" si="12"/>
        <v>28675</v>
      </c>
      <c r="G187" s="1">
        <f t="shared" si="16"/>
        <v>28675</v>
      </c>
      <c r="H187" s="1">
        <f t="shared" si="13"/>
        <v>11921.684320500104</v>
      </c>
      <c r="I187" s="16">
        <f t="shared" si="14"/>
        <v>16753.315679499894</v>
      </c>
      <c r="J187" s="16">
        <f t="shared" si="15"/>
        <v>16753.315679499894</v>
      </c>
      <c r="K187" s="3">
        <f t="shared" si="17"/>
        <v>0.21260552892766363</v>
      </c>
      <c r="L187" s="52"/>
    </row>
    <row r="188" spans="1:12" x14ac:dyDescent="0.25">
      <c r="A188" t="s">
        <v>534</v>
      </c>
      <c r="C188" s="8" t="s">
        <v>298</v>
      </c>
      <c r="D188" s="11">
        <f>VLOOKUP($A188,RAW!$U$2:$AC$460,5,FALSE)</f>
        <v>0</v>
      </c>
      <c r="E188" s="11">
        <f>VLOOKUP($A188,RAW!$U$2:$AC$460,6,FALSE)</f>
        <v>0</v>
      </c>
      <c r="F188" s="1">
        <f t="shared" si="12"/>
        <v>0</v>
      </c>
      <c r="G188" s="1">
        <f t="shared" si="16"/>
        <v>0</v>
      </c>
      <c r="H188" s="1">
        <f t="shared" si="13"/>
        <v>0</v>
      </c>
      <c r="I188" s="16">
        <f t="shared" si="14"/>
        <v>0</v>
      </c>
      <c r="J188" s="16">
        <f t="shared" si="15"/>
        <v>0</v>
      </c>
      <c r="K188" s="3" t="str">
        <f t="shared" si="17"/>
        <v/>
      </c>
      <c r="L188" s="52"/>
    </row>
    <row r="189" spans="1:12" x14ac:dyDescent="0.25">
      <c r="A189" t="s">
        <v>535</v>
      </c>
      <c r="C189" s="8" t="s">
        <v>298</v>
      </c>
      <c r="D189" s="11">
        <f>VLOOKUP($A189,RAW!$U$2:$AC$460,5,FALSE)</f>
        <v>259900</v>
      </c>
      <c r="E189" s="11">
        <f>VLOOKUP($A189,RAW!$U$2:$AC$460,6,FALSE)</f>
        <v>298071</v>
      </c>
      <c r="F189" s="1">
        <f t="shared" si="12"/>
        <v>38171</v>
      </c>
      <c r="G189" s="1">
        <f t="shared" si="16"/>
        <v>38171</v>
      </c>
      <c r="H189" s="1">
        <f t="shared" si="13"/>
        <v>39320.377600228137</v>
      </c>
      <c r="I189" s="16">
        <f t="shared" si="14"/>
        <v>-1149.3776002281375</v>
      </c>
      <c r="J189" s="16">
        <f t="shared" si="15"/>
        <v>1149.3776002281375</v>
      </c>
      <c r="K189" s="3">
        <f t="shared" si="17"/>
        <v>-4.4223839947215753E-3</v>
      </c>
      <c r="L189" s="52"/>
    </row>
    <row r="190" spans="1:12" x14ac:dyDescent="0.25">
      <c r="A190" t="s">
        <v>536</v>
      </c>
      <c r="C190" s="8" t="s">
        <v>298</v>
      </c>
      <c r="D190" s="11">
        <f>VLOOKUP($A190,RAW!$U$2:$AC$460,5,FALSE)</f>
        <v>1817000</v>
      </c>
      <c r="E190" s="11">
        <f>VLOOKUP($A190,RAW!$U$2:$AC$460,6,FALSE)</f>
        <v>3836796</v>
      </c>
      <c r="F190" s="1">
        <f t="shared" si="12"/>
        <v>2019796</v>
      </c>
      <c r="G190" s="1">
        <f t="shared" si="16"/>
        <v>2019796</v>
      </c>
      <c r="H190" s="1">
        <f t="shared" si="13"/>
        <v>274894.67525823211</v>
      </c>
      <c r="I190" s="16">
        <f t="shared" si="14"/>
        <v>1744901.324741768</v>
      </c>
      <c r="J190" s="16">
        <f t="shared" si="15"/>
        <v>1744901.324741768</v>
      </c>
      <c r="K190" s="3">
        <f t="shared" si="17"/>
        <v>0.96031993656674075</v>
      </c>
      <c r="L190" s="52"/>
    </row>
    <row r="191" spans="1:12" x14ac:dyDescent="0.25">
      <c r="A191" t="s">
        <v>537</v>
      </c>
      <c r="C191" s="8" t="s">
        <v>298</v>
      </c>
      <c r="D191" s="11">
        <f>VLOOKUP($A191,RAW!$U$2:$AC$460,5,FALSE)</f>
        <v>2676600</v>
      </c>
      <c r="E191" s="11">
        <f>VLOOKUP($A191,RAW!$U$2:$AC$460,6,FALSE)</f>
        <v>4049868</v>
      </c>
      <c r="F191" s="1">
        <f t="shared" si="12"/>
        <v>1373268</v>
      </c>
      <c r="G191" s="1">
        <f t="shared" si="16"/>
        <v>1373268</v>
      </c>
      <c r="H191" s="1">
        <f t="shared" si="13"/>
        <v>404943.9118305911</v>
      </c>
      <c r="I191" s="16">
        <f t="shared" si="14"/>
        <v>968324.08816940896</v>
      </c>
      <c r="J191" s="16">
        <f t="shared" si="15"/>
        <v>968324.08816940896</v>
      </c>
      <c r="K191" s="3">
        <f t="shared" si="17"/>
        <v>0.36177392519218748</v>
      </c>
      <c r="L191" s="52"/>
    </row>
    <row r="192" spans="1:12" x14ac:dyDescent="0.25">
      <c r="A192" t="s">
        <v>538</v>
      </c>
      <c r="C192" s="8" t="s">
        <v>298</v>
      </c>
      <c r="D192" s="11">
        <f>VLOOKUP($A192,RAW!$U$2:$AC$460,5,FALSE)</f>
        <v>132500</v>
      </c>
      <c r="E192" s="11">
        <f>VLOOKUP($A192,RAW!$U$2:$AC$460,6,FALSE)</f>
        <v>282780</v>
      </c>
      <c r="F192" s="1">
        <f t="shared" si="12"/>
        <v>150280</v>
      </c>
      <c r="G192" s="1">
        <f t="shared" si="16"/>
        <v>150280</v>
      </c>
      <c r="H192" s="1">
        <f t="shared" si="13"/>
        <v>20045.979346018576</v>
      </c>
      <c r="I192" s="16">
        <f t="shared" si="14"/>
        <v>130234.02065398142</v>
      </c>
      <c r="J192" s="16">
        <f t="shared" si="15"/>
        <v>130234.02065398142</v>
      </c>
      <c r="K192" s="3">
        <f t="shared" si="17"/>
        <v>0.98289826908665223</v>
      </c>
      <c r="L192" s="52"/>
    </row>
    <row r="193" spans="1:12" x14ac:dyDescent="0.25">
      <c r="A193" t="s">
        <v>539</v>
      </c>
      <c r="C193" s="8" t="s">
        <v>298</v>
      </c>
      <c r="D193" s="11">
        <f>VLOOKUP($A193,RAW!$U$2:$AC$460,5,FALSE)</f>
        <v>208500</v>
      </c>
      <c r="E193" s="11">
        <f>VLOOKUP($A193,RAW!$U$2:$AC$460,6,FALSE)</f>
        <v>147442</v>
      </c>
      <c r="F193" s="1">
        <f t="shared" si="12"/>
        <v>-61058</v>
      </c>
      <c r="G193" s="1">
        <f t="shared" si="16"/>
        <v>-61058</v>
      </c>
      <c r="H193" s="1">
        <f t="shared" si="13"/>
        <v>31544.050518074513</v>
      </c>
      <c r="I193" s="16">
        <f t="shared" si="14"/>
        <v>-92602.050518074509</v>
      </c>
      <c r="J193" s="16">
        <f t="shared" si="15"/>
        <v>92602.050518074509</v>
      </c>
      <c r="K193" s="3">
        <f t="shared" si="17"/>
        <v>-0.44413453485887056</v>
      </c>
      <c r="L193" s="52"/>
    </row>
    <row r="194" spans="1:12" x14ac:dyDescent="0.25">
      <c r="A194" t="s">
        <v>540</v>
      </c>
      <c r="C194" s="8" t="s">
        <v>298</v>
      </c>
      <c r="D194" s="11">
        <f>VLOOKUP($A194,RAW!$U$2:$AC$460,5,FALSE)</f>
        <v>1693700</v>
      </c>
      <c r="E194" s="11">
        <f>VLOOKUP($A194,RAW!$U$2:$AC$460,6,FALSE)</f>
        <v>1849799</v>
      </c>
      <c r="F194" s="1">
        <f t="shared" si="12"/>
        <v>156099</v>
      </c>
      <c r="G194" s="1">
        <f t="shared" si="16"/>
        <v>156099</v>
      </c>
      <c r="H194" s="1">
        <f t="shared" si="13"/>
        <v>256240.56768567293</v>
      </c>
      <c r="I194" s="16">
        <f t="shared" si="14"/>
        <v>-100141.56768567293</v>
      </c>
      <c r="J194" s="16">
        <f t="shared" si="15"/>
        <v>100141.56768567293</v>
      </c>
      <c r="K194" s="3">
        <f t="shared" si="17"/>
        <v>-5.9125918217909267E-2</v>
      </c>
      <c r="L194" s="52"/>
    </row>
    <row r="195" spans="1:12" x14ac:dyDescent="0.25">
      <c r="A195" t="s">
        <v>541</v>
      </c>
      <c r="C195" s="8" t="s">
        <v>298</v>
      </c>
      <c r="D195" s="11">
        <f>VLOOKUP($A195,RAW!$U$2:$AC$460,5,FALSE)</f>
        <v>129200</v>
      </c>
      <c r="E195" s="11">
        <f>VLOOKUP($A195,RAW!$U$2:$AC$460,6,FALSE)</f>
        <v>203312</v>
      </c>
      <c r="F195" s="1">
        <f t="shared" ref="F195:F258" si="18">E195-D195</f>
        <v>74112</v>
      </c>
      <c r="G195" s="1">
        <f t="shared" si="16"/>
        <v>74112</v>
      </c>
      <c r="H195" s="1">
        <f t="shared" ref="H195:H258" si="19">IF(D195=0,0,+D195*F$463)</f>
        <v>19546.720992495095</v>
      </c>
      <c r="I195" s="16">
        <f t="shared" ref="I195:I258" si="20">IF(D195=0,0,+F195-H195)</f>
        <v>54565.279007504905</v>
      </c>
      <c r="J195" s="16">
        <f t="shared" ref="J195:J258" si="21">ABS(I195)</f>
        <v>54565.279007504905</v>
      </c>
      <c r="K195" s="3">
        <f t="shared" si="17"/>
        <v>0.42233188086304108</v>
      </c>
      <c r="L195" s="52"/>
    </row>
    <row r="196" spans="1:12" x14ac:dyDescent="0.25">
      <c r="A196" t="s">
        <v>542</v>
      </c>
      <c r="C196" s="8" t="s">
        <v>298</v>
      </c>
      <c r="D196" s="11">
        <f>VLOOKUP($A196,RAW!$U$2:$AC$460,5,FALSE)</f>
        <v>610500</v>
      </c>
      <c r="E196" s="11">
        <f>VLOOKUP($A196,RAW!$U$2:$AC$460,6,FALSE)</f>
        <v>734138</v>
      </c>
      <c r="F196" s="1">
        <f t="shared" si="18"/>
        <v>123638</v>
      </c>
      <c r="G196" s="1">
        <f t="shared" ref="G196:G259" si="22">IF(B196="YES",F196*(3/4),F196)</f>
        <v>123638</v>
      </c>
      <c r="H196" s="1">
        <f t="shared" si="19"/>
        <v>92362.79540184408</v>
      </c>
      <c r="I196" s="16">
        <f t="shared" si="20"/>
        <v>31275.20459815592</v>
      </c>
      <c r="J196" s="16">
        <f t="shared" si="21"/>
        <v>31275.20459815592</v>
      </c>
      <c r="K196" s="3">
        <f t="shared" ref="K196:K259" si="23">IFERROR(+I196/D196,"")</f>
        <v>5.1228836360615759E-2</v>
      </c>
      <c r="L196" s="52"/>
    </row>
    <row r="197" spans="1:12" x14ac:dyDescent="0.25">
      <c r="A197" t="s">
        <v>543</v>
      </c>
      <c r="C197" s="8" t="s">
        <v>298</v>
      </c>
      <c r="D197" s="11">
        <f>VLOOKUP($A197,RAW!$U$2:$AC$460,5,FALSE)</f>
        <v>147100</v>
      </c>
      <c r="E197" s="11">
        <f>VLOOKUP($A197,RAW!$U$2:$AC$460,6,FALSE)</f>
        <v>326050</v>
      </c>
      <c r="F197" s="1">
        <f t="shared" si="18"/>
        <v>178950</v>
      </c>
      <c r="G197" s="1">
        <f t="shared" si="22"/>
        <v>178950</v>
      </c>
      <c r="H197" s="1">
        <f t="shared" si="19"/>
        <v>22254.819334334585</v>
      </c>
      <c r="I197" s="16">
        <f t="shared" si="20"/>
        <v>156695.18066566542</v>
      </c>
      <c r="J197" s="16">
        <f t="shared" si="21"/>
        <v>156695.18066566542</v>
      </c>
      <c r="K197" s="3">
        <f t="shared" si="23"/>
        <v>1.0652289644164883</v>
      </c>
      <c r="L197" s="52"/>
    </row>
    <row r="198" spans="1:12" x14ac:dyDescent="0.25">
      <c r="A198" t="s">
        <v>544</v>
      </c>
      <c r="C198" s="8" t="s">
        <v>298</v>
      </c>
      <c r="D198" s="11">
        <f>VLOOKUP($A198,RAW!$U$2:$AC$460,5,FALSE)</f>
        <v>0</v>
      </c>
      <c r="E198" s="11">
        <f>VLOOKUP($A198,RAW!$U$2:$AC$460,6,FALSE)</f>
        <v>0</v>
      </c>
      <c r="F198" s="1">
        <f t="shared" si="18"/>
        <v>0</v>
      </c>
      <c r="G198" s="1">
        <f t="shared" si="22"/>
        <v>0</v>
      </c>
      <c r="H198" s="1">
        <f t="shared" si="19"/>
        <v>0</v>
      </c>
      <c r="I198" s="16">
        <f t="shared" si="20"/>
        <v>0</v>
      </c>
      <c r="J198" s="16">
        <f t="shared" si="21"/>
        <v>0</v>
      </c>
      <c r="K198" s="3" t="str">
        <f t="shared" si="23"/>
        <v/>
      </c>
      <c r="L198" s="52"/>
    </row>
    <row r="199" spans="1:12" x14ac:dyDescent="0.25">
      <c r="A199" t="s">
        <v>545</v>
      </c>
      <c r="C199" s="8" t="s">
        <v>298</v>
      </c>
      <c r="D199" s="11">
        <f>VLOOKUP($A199,RAW!$U$2:$AC$460,5,FALSE)</f>
        <v>438000</v>
      </c>
      <c r="E199" s="11">
        <f>VLOOKUP($A199,RAW!$U$2:$AC$460,6,FALSE)</f>
        <v>633447</v>
      </c>
      <c r="F199" s="1">
        <f t="shared" si="18"/>
        <v>195447</v>
      </c>
      <c r="G199" s="1">
        <f t="shared" si="22"/>
        <v>195447</v>
      </c>
      <c r="H199" s="1">
        <f t="shared" si="19"/>
        <v>66265.199649480273</v>
      </c>
      <c r="I199" s="16">
        <f t="shared" si="20"/>
        <v>129181.80035051973</v>
      </c>
      <c r="J199" s="16">
        <f t="shared" si="21"/>
        <v>129181.80035051973</v>
      </c>
      <c r="K199" s="3">
        <f t="shared" si="23"/>
        <v>0.29493561723862949</v>
      </c>
      <c r="L199" s="52"/>
    </row>
    <row r="200" spans="1:12" x14ac:dyDescent="0.25">
      <c r="A200" t="s">
        <v>546</v>
      </c>
      <c r="C200" s="8" t="s">
        <v>298</v>
      </c>
      <c r="D200" s="11">
        <f>VLOOKUP($A200,RAW!$U$2:$AC$460,5,FALSE)</f>
        <v>1373000</v>
      </c>
      <c r="E200" s="11">
        <f>VLOOKUP($A200,RAW!$U$2:$AC$460,6,FALSE)</f>
        <v>1709008</v>
      </c>
      <c r="F200" s="1">
        <f t="shared" si="18"/>
        <v>336008</v>
      </c>
      <c r="G200" s="1">
        <f t="shared" si="22"/>
        <v>336008</v>
      </c>
      <c r="H200" s="1">
        <f t="shared" si="19"/>
        <v>207721.73314780003</v>
      </c>
      <c r="I200" s="16">
        <f t="shared" si="20"/>
        <v>128286.26685219997</v>
      </c>
      <c r="J200" s="16">
        <f t="shared" si="21"/>
        <v>128286.26685219997</v>
      </c>
      <c r="K200" s="3">
        <f t="shared" si="23"/>
        <v>9.3435008632337932E-2</v>
      </c>
      <c r="L200" s="52"/>
    </row>
    <row r="201" spans="1:12" x14ac:dyDescent="0.25">
      <c r="A201" t="s">
        <v>547</v>
      </c>
      <c r="C201" s="8" t="s">
        <v>298</v>
      </c>
      <c r="D201" s="11">
        <f>VLOOKUP($A201,RAW!$U$2:$AC$460,5,FALSE)</f>
        <v>26100</v>
      </c>
      <c r="E201" s="11">
        <f>VLOOKUP($A201,RAW!$U$2:$AC$460,6,FALSE)</f>
        <v>79401</v>
      </c>
      <c r="F201" s="1">
        <f t="shared" si="18"/>
        <v>53301</v>
      </c>
      <c r="G201" s="1">
        <f t="shared" si="22"/>
        <v>53301</v>
      </c>
      <c r="H201" s="1">
        <f t="shared" si="19"/>
        <v>3948.6797051402627</v>
      </c>
      <c r="I201" s="16">
        <f t="shared" si="20"/>
        <v>49352.320294859739</v>
      </c>
      <c r="J201" s="16">
        <f t="shared" si="21"/>
        <v>49352.320294859739</v>
      </c>
      <c r="K201" s="3">
        <f t="shared" si="23"/>
        <v>1.8908934978873464</v>
      </c>
      <c r="L201" s="52"/>
    </row>
    <row r="202" spans="1:12" x14ac:dyDescent="0.25">
      <c r="A202" t="s">
        <v>548</v>
      </c>
      <c r="C202" s="8" t="s">
        <v>298</v>
      </c>
      <c r="D202" s="11">
        <f>VLOOKUP($A202,RAW!$U$2:$AC$460,5,FALSE)</f>
        <v>786300</v>
      </c>
      <c r="E202" s="11">
        <f>VLOOKUP($A202,RAW!$U$2:$AC$460,6,FALSE)</f>
        <v>934616</v>
      </c>
      <c r="F202" s="1">
        <f t="shared" si="18"/>
        <v>148316</v>
      </c>
      <c r="G202" s="1">
        <f t="shared" si="22"/>
        <v>148316</v>
      </c>
      <c r="H202" s="1">
        <f t="shared" si="19"/>
        <v>118959.64950773137</v>
      </c>
      <c r="I202" s="16">
        <f t="shared" si="20"/>
        <v>29356.350492268626</v>
      </c>
      <c r="J202" s="16">
        <f t="shared" si="21"/>
        <v>29356.350492268626</v>
      </c>
      <c r="K202" s="3">
        <f t="shared" si="23"/>
        <v>3.7334796505492339E-2</v>
      </c>
      <c r="L202" s="52"/>
    </row>
    <row r="203" spans="1:12" x14ac:dyDescent="0.25">
      <c r="A203" t="s">
        <v>549</v>
      </c>
      <c r="C203" s="8" t="s">
        <v>298</v>
      </c>
      <c r="D203" s="11">
        <f>VLOOKUP($A203,RAW!$U$2:$AC$460,5,FALSE)</f>
        <v>49000</v>
      </c>
      <c r="E203" s="11">
        <f>VLOOKUP($A203,RAW!$U$2:$AC$460,6,FALSE)</f>
        <v>46616</v>
      </c>
      <c r="F203" s="1">
        <f t="shared" si="18"/>
        <v>-2384</v>
      </c>
      <c r="G203" s="1">
        <f t="shared" si="22"/>
        <v>-2384</v>
      </c>
      <c r="H203" s="1">
        <f t="shared" si="19"/>
        <v>7413.2300977729074</v>
      </c>
      <c r="I203" s="16">
        <f t="shared" si="20"/>
        <v>-9797.2300977729064</v>
      </c>
      <c r="J203" s="16">
        <f t="shared" si="21"/>
        <v>9797.2300977729064</v>
      </c>
      <c r="K203" s="3">
        <f t="shared" si="23"/>
        <v>-0.19994347138312055</v>
      </c>
      <c r="L203" s="52"/>
    </row>
    <row r="204" spans="1:12" x14ac:dyDescent="0.25">
      <c r="A204" t="s">
        <v>550</v>
      </c>
      <c r="C204" s="8" t="s">
        <v>298</v>
      </c>
      <c r="D204" s="11">
        <f>VLOOKUP($A204,RAW!$U$2:$AC$460,5,FALSE)</f>
        <v>0</v>
      </c>
      <c r="E204" s="11">
        <f>VLOOKUP($A204,RAW!$U$2:$AC$460,6,FALSE)</f>
        <v>0</v>
      </c>
      <c r="F204" s="1">
        <f t="shared" si="18"/>
        <v>0</v>
      </c>
      <c r="G204" s="1">
        <f t="shared" si="22"/>
        <v>0</v>
      </c>
      <c r="H204" s="1">
        <f t="shared" si="19"/>
        <v>0</v>
      </c>
      <c r="I204" s="16">
        <f t="shared" si="20"/>
        <v>0</v>
      </c>
      <c r="J204" s="16">
        <f t="shared" si="21"/>
        <v>0</v>
      </c>
      <c r="K204" s="3" t="str">
        <f t="shared" si="23"/>
        <v/>
      </c>
      <c r="L204" s="52"/>
    </row>
    <row r="205" spans="1:12" x14ac:dyDescent="0.25">
      <c r="A205" t="s">
        <v>551</v>
      </c>
      <c r="C205" s="8" t="s">
        <v>298</v>
      </c>
      <c r="D205" s="11">
        <f>VLOOKUP($A205,RAW!$U$2:$AC$460,5,FALSE)</f>
        <v>495200</v>
      </c>
      <c r="E205" s="11">
        <f>VLOOKUP($A205,RAW!$U$2:$AC$460,6,FALSE)</f>
        <v>453977</v>
      </c>
      <c r="F205" s="1">
        <f t="shared" si="18"/>
        <v>-41223</v>
      </c>
      <c r="G205" s="1">
        <f t="shared" si="22"/>
        <v>-41223</v>
      </c>
      <c r="H205" s="1">
        <f t="shared" si="19"/>
        <v>74919.011110553954</v>
      </c>
      <c r="I205" s="16">
        <f t="shared" si="20"/>
        <v>-116142.01111055395</v>
      </c>
      <c r="J205" s="16">
        <f t="shared" si="21"/>
        <v>116142.01111055395</v>
      </c>
      <c r="K205" s="3">
        <f t="shared" si="23"/>
        <v>-0.23453556363197486</v>
      </c>
      <c r="L205" s="52"/>
    </row>
    <row r="206" spans="1:12" x14ac:dyDescent="0.25">
      <c r="A206" t="s">
        <v>552</v>
      </c>
      <c r="C206" s="8" t="s">
        <v>298</v>
      </c>
      <c r="D206" s="11">
        <f>VLOOKUP($A206,RAW!$U$2:$AC$460,5,FALSE)</f>
        <v>2449500</v>
      </c>
      <c r="E206" s="11">
        <f>VLOOKUP($A206,RAW!$U$2:$AC$460,6,FALSE)</f>
        <v>2593325</v>
      </c>
      <c r="F206" s="1">
        <f t="shared" si="18"/>
        <v>143825</v>
      </c>
      <c r="G206" s="1">
        <f t="shared" si="22"/>
        <v>143825</v>
      </c>
      <c r="H206" s="1">
        <f t="shared" si="19"/>
        <v>370585.85968356603</v>
      </c>
      <c r="I206" s="16">
        <f t="shared" si="20"/>
        <v>-226760.85968356603</v>
      </c>
      <c r="J206" s="16">
        <f t="shared" si="21"/>
        <v>226760.85968356603</v>
      </c>
      <c r="K206" s="3">
        <f t="shared" si="23"/>
        <v>-9.2574345655670964E-2</v>
      </c>
      <c r="L206" s="52"/>
    </row>
    <row r="207" spans="1:12" x14ac:dyDescent="0.25">
      <c r="A207" t="s">
        <v>347</v>
      </c>
      <c r="C207" s="8" t="s">
        <v>298</v>
      </c>
      <c r="D207" s="11">
        <f>VLOOKUP($A207,RAW!$U$2:$AC$460,5,FALSE)</f>
        <v>20200</v>
      </c>
      <c r="E207" s="11">
        <f>VLOOKUP($A207,RAW!$U$2:$AC$460,6,FALSE)</f>
        <v>39550</v>
      </c>
      <c r="F207" s="1">
        <f t="shared" si="18"/>
        <v>19350</v>
      </c>
      <c r="G207" s="1">
        <f t="shared" si="22"/>
        <v>19350</v>
      </c>
      <c r="H207" s="1">
        <f t="shared" si="19"/>
        <v>3056.0662852043415</v>
      </c>
      <c r="I207" s="16">
        <f t="shared" si="20"/>
        <v>16293.933714795658</v>
      </c>
      <c r="J207" s="16">
        <f t="shared" si="21"/>
        <v>16293.933714795658</v>
      </c>
      <c r="K207" s="3">
        <f t="shared" si="23"/>
        <v>0.80663038192057712</v>
      </c>
      <c r="L207" s="52"/>
    </row>
    <row r="208" spans="1:12" x14ac:dyDescent="0.25">
      <c r="A208" t="s">
        <v>553</v>
      </c>
      <c r="C208" s="8" t="s">
        <v>299</v>
      </c>
      <c r="D208" s="11">
        <f>VLOOKUP($A208,RAW!$U$2:$AC$460,5,FALSE)</f>
        <v>935400</v>
      </c>
      <c r="E208" s="11">
        <f>VLOOKUP($A208,RAW!$U$2:$AC$460,6,FALSE)</f>
        <v>782167</v>
      </c>
      <c r="F208" s="1">
        <f t="shared" si="18"/>
        <v>-153233</v>
      </c>
      <c r="G208" s="1">
        <f t="shared" si="22"/>
        <v>-153233</v>
      </c>
      <c r="H208" s="1">
        <f t="shared" si="19"/>
        <v>141517.04966238322</v>
      </c>
      <c r="I208" s="16">
        <f t="shared" si="20"/>
        <v>-294750.04966238322</v>
      </c>
      <c r="J208" s="16">
        <f t="shared" si="21"/>
        <v>294750.04966238322</v>
      </c>
      <c r="K208" s="3">
        <f t="shared" si="23"/>
        <v>-0.31510589016718327</v>
      </c>
      <c r="L208" s="52"/>
    </row>
    <row r="209" spans="1:12" x14ac:dyDescent="0.25">
      <c r="A209" t="s">
        <v>554</v>
      </c>
      <c r="C209" s="8" t="s">
        <v>298</v>
      </c>
      <c r="D209" s="11">
        <f>VLOOKUP($A209,RAW!$U$2:$AC$460,5,FALSE)</f>
        <v>0</v>
      </c>
      <c r="E209" s="11">
        <f>VLOOKUP($A209,RAW!$U$2:$AC$460,6,FALSE)</f>
        <v>0</v>
      </c>
      <c r="F209" s="1">
        <f t="shared" si="18"/>
        <v>0</v>
      </c>
      <c r="G209" s="1">
        <f t="shared" si="22"/>
        <v>0</v>
      </c>
      <c r="H209" s="1">
        <f t="shared" si="19"/>
        <v>0</v>
      </c>
      <c r="I209" s="16">
        <f t="shared" si="20"/>
        <v>0</v>
      </c>
      <c r="J209" s="16">
        <f t="shared" si="21"/>
        <v>0</v>
      </c>
      <c r="K209" s="3" t="str">
        <f t="shared" si="23"/>
        <v/>
      </c>
      <c r="L209" s="52"/>
    </row>
    <row r="210" spans="1:12" x14ac:dyDescent="0.25">
      <c r="A210" t="s">
        <v>555</v>
      </c>
      <c r="C210" s="8" t="s">
        <v>299</v>
      </c>
      <c r="D210" s="11">
        <f>VLOOKUP($A210,RAW!$U$2:$AC$460,5,FALSE)</f>
        <v>390000</v>
      </c>
      <c r="E210" s="11">
        <f>VLOOKUP($A210,RAW!$U$2:$AC$460,6,FALSE)</f>
        <v>300833</v>
      </c>
      <c r="F210" s="1">
        <f t="shared" si="18"/>
        <v>-89167</v>
      </c>
      <c r="G210" s="1">
        <f t="shared" si="22"/>
        <v>-89167</v>
      </c>
      <c r="H210" s="1">
        <f t="shared" si="19"/>
        <v>59003.259961865995</v>
      </c>
      <c r="I210" s="16">
        <f t="shared" si="20"/>
        <v>-148170.25996186599</v>
      </c>
      <c r="J210" s="16">
        <f t="shared" si="21"/>
        <v>148170.25996186599</v>
      </c>
      <c r="K210" s="3">
        <f t="shared" si="23"/>
        <v>-0.37992374349196406</v>
      </c>
      <c r="L210" s="52"/>
    </row>
    <row r="211" spans="1:12" x14ac:dyDescent="0.25">
      <c r="A211" t="s">
        <v>556</v>
      </c>
      <c r="C211" s="8" t="s">
        <v>299</v>
      </c>
      <c r="D211" s="11">
        <f>VLOOKUP($A211,RAW!$U$2:$AC$460,5,FALSE)</f>
        <v>96900</v>
      </c>
      <c r="E211" s="11">
        <f>VLOOKUP($A211,RAW!$U$2:$AC$460,6,FALSE)</f>
        <v>18904</v>
      </c>
      <c r="F211" s="1">
        <f t="shared" si="18"/>
        <v>-77996</v>
      </c>
      <c r="G211" s="1">
        <f t="shared" si="22"/>
        <v>-77996</v>
      </c>
      <c r="H211" s="1">
        <f t="shared" si="19"/>
        <v>14660.040744371321</v>
      </c>
      <c r="I211" s="16">
        <f t="shared" si="20"/>
        <v>-92656.040744371319</v>
      </c>
      <c r="J211" s="16">
        <f t="shared" si="21"/>
        <v>92656.040744371319</v>
      </c>
      <c r="K211" s="3">
        <f t="shared" si="23"/>
        <v>-0.95620269086038512</v>
      </c>
      <c r="L211" s="52"/>
    </row>
    <row r="212" spans="1:12" x14ac:dyDescent="0.25">
      <c r="A212" t="s">
        <v>348</v>
      </c>
      <c r="C212" s="8" t="s">
        <v>299</v>
      </c>
      <c r="D212" s="11">
        <f>VLOOKUP($A212,RAW!$U$2:$AC$460,5,FALSE)</f>
        <v>21700</v>
      </c>
      <c r="E212" s="11">
        <f>VLOOKUP($A212,RAW!$U$2:$AC$460,6,FALSE)</f>
        <v>17867</v>
      </c>
      <c r="F212" s="1">
        <f t="shared" si="18"/>
        <v>-3833</v>
      </c>
      <c r="G212" s="1">
        <f t="shared" si="22"/>
        <v>-3833</v>
      </c>
      <c r="H212" s="1">
        <f t="shared" si="19"/>
        <v>3283.0019004422875</v>
      </c>
      <c r="I212" s="16">
        <f t="shared" si="20"/>
        <v>-7116.0019004422875</v>
      </c>
      <c r="J212" s="16">
        <f t="shared" si="21"/>
        <v>7116.0019004422875</v>
      </c>
      <c r="K212" s="3">
        <f t="shared" si="23"/>
        <v>-0.32792635485909161</v>
      </c>
      <c r="L212" s="52"/>
    </row>
    <row r="213" spans="1:12" x14ac:dyDescent="0.25">
      <c r="A213" t="s">
        <v>557</v>
      </c>
      <c r="C213" s="8" t="s">
        <v>298</v>
      </c>
      <c r="D213" s="11">
        <f>VLOOKUP($A213,RAW!$U$2:$AC$460,5,FALSE)</f>
        <v>103200</v>
      </c>
      <c r="E213" s="11">
        <f>VLOOKUP($A213,RAW!$U$2:$AC$460,6,FALSE)</f>
        <v>187734</v>
      </c>
      <c r="F213" s="1">
        <f t="shared" si="18"/>
        <v>84534</v>
      </c>
      <c r="G213" s="1">
        <f t="shared" si="22"/>
        <v>84534</v>
      </c>
      <c r="H213" s="1">
        <f t="shared" si="19"/>
        <v>15613.170328370694</v>
      </c>
      <c r="I213" s="16">
        <f t="shared" si="20"/>
        <v>68920.829671629312</v>
      </c>
      <c r="J213" s="16">
        <f t="shared" si="21"/>
        <v>68920.829671629312</v>
      </c>
      <c r="K213" s="3">
        <f t="shared" si="23"/>
        <v>0.66783749681811344</v>
      </c>
      <c r="L213" s="52"/>
    </row>
    <row r="214" spans="1:12" x14ac:dyDescent="0.25">
      <c r="A214" t="s">
        <v>558</v>
      </c>
      <c r="C214" s="8" t="s">
        <v>299</v>
      </c>
      <c r="D214" s="11">
        <f>VLOOKUP($A214,RAW!$U$2:$AC$460,5,FALSE)</f>
        <v>242000</v>
      </c>
      <c r="E214" s="11">
        <f>VLOOKUP($A214,RAW!$U$2:$AC$460,6,FALSE)</f>
        <v>252791</v>
      </c>
      <c r="F214" s="1">
        <f t="shared" si="18"/>
        <v>10791</v>
      </c>
      <c r="G214" s="1">
        <f t="shared" si="22"/>
        <v>10791</v>
      </c>
      <c r="H214" s="1">
        <f t="shared" si="19"/>
        <v>36612.279258388648</v>
      </c>
      <c r="I214" s="16">
        <f t="shared" si="20"/>
        <v>-25821.279258388648</v>
      </c>
      <c r="J214" s="16">
        <f t="shared" si="21"/>
        <v>25821.279258388648</v>
      </c>
      <c r="K214" s="3">
        <f t="shared" si="23"/>
        <v>-0.10669950106772168</v>
      </c>
      <c r="L214" s="52"/>
    </row>
    <row r="215" spans="1:12" x14ac:dyDescent="0.25">
      <c r="A215" t="s">
        <v>559</v>
      </c>
      <c r="C215" s="8" t="s">
        <v>298</v>
      </c>
      <c r="D215" s="11">
        <f>VLOOKUP($A215,RAW!$U$2:$AC$460,5,FALSE)</f>
        <v>2353900</v>
      </c>
      <c r="E215" s="11">
        <f>VLOOKUP($A215,RAW!$U$2:$AC$460,6,FALSE)</f>
        <v>2330034</v>
      </c>
      <c r="F215" s="1">
        <f t="shared" si="18"/>
        <v>-23866</v>
      </c>
      <c r="G215" s="1">
        <f t="shared" si="22"/>
        <v>-23866</v>
      </c>
      <c r="H215" s="1">
        <f t="shared" si="19"/>
        <v>356122.49647240096</v>
      </c>
      <c r="I215" s="16">
        <f t="shared" si="20"/>
        <v>-379988.49647240096</v>
      </c>
      <c r="J215" s="16">
        <f t="shared" si="21"/>
        <v>379988.49647240096</v>
      </c>
      <c r="K215" s="3">
        <f t="shared" si="23"/>
        <v>-0.16142932854938655</v>
      </c>
      <c r="L215" s="52"/>
    </row>
    <row r="216" spans="1:12" x14ac:dyDescent="0.25">
      <c r="A216" t="s">
        <v>560</v>
      </c>
      <c r="C216" s="8" t="s">
        <v>298</v>
      </c>
      <c r="D216" s="11">
        <f>VLOOKUP($A216,RAW!$U$2:$AC$460,5,FALSE)</f>
        <v>0</v>
      </c>
      <c r="E216" s="11">
        <f>VLOOKUP($A216,RAW!$U$2:$AC$460,6,FALSE)</f>
        <v>0</v>
      </c>
      <c r="F216" s="1">
        <f t="shared" si="18"/>
        <v>0</v>
      </c>
      <c r="G216" s="1">
        <f t="shared" si="22"/>
        <v>0</v>
      </c>
      <c r="H216" s="1">
        <f t="shared" si="19"/>
        <v>0</v>
      </c>
      <c r="I216" s="16">
        <f t="shared" si="20"/>
        <v>0</v>
      </c>
      <c r="J216" s="16">
        <f t="shared" si="21"/>
        <v>0</v>
      </c>
      <c r="K216" s="3" t="str">
        <f t="shared" si="23"/>
        <v/>
      </c>
      <c r="L216" s="52"/>
    </row>
    <row r="217" spans="1:12" x14ac:dyDescent="0.25">
      <c r="A217" t="s">
        <v>561</v>
      </c>
      <c r="C217" s="8" t="s">
        <v>298</v>
      </c>
      <c r="D217" s="11">
        <f>VLOOKUP($A217,RAW!$U$2:$AC$460,5,FALSE)</f>
        <v>197800</v>
      </c>
      <c r="E217" s="11">
        <f>VLOOKUP($A217,RAW!$U$2:$AC$460,6,FALSE)</f>
        <v>217212</v>
      </c>
      <c r="F217" s="1">
        <f t="shared" si="18"/>
        <v>19412</v>
      </c>
      <c r="G217" s="1">
        <f t="shared" si="22"/>
        <v>19412</v>
      </c>
      <c r="H217" s="1">
        <f t="shared" si="19"/>
        <v>29925.243129377166</v>
      </c>
      <c r="I217" s="16">
        <f t="shared" si="20"/>
        <v>-10513.243129377166</v>
      </c>
      <c r="J217" s="16">
        <f t="shared" si="21"/>
        <v>10513.243129377166</v>
      </c>
      <c r="K217" s="3">
        <f t="shared" si="23"/>
        <v>-5.3150875274909838E-2</v>
      </c>
      <c r="L217" s="52"/>
    </row>
    <row r="218" spans="1:12" x14ac:dyDescent="0.25">
      <c r="A218" t="s">
        <v>562</v>
      </c>
      <c r="C218" s="8" t="s">
        <v>298</v>
      </c>
      <c r="D218" s="11">
        <f>VLOOKUP($A218,RAW!$U$2:$AC$460,5,FALSE)</f>
        <v>0</v>
      </c>
      <c r="E218" s="11">
        <f>VLOOKUP($A218,RAW!$U$2:$AC$460,6,FALSE)</f>
        <v>0</v>
      </c>
      <c r="F218" s="1">
        <f t="shared" si="18"/>
        <v>0</v>
      </c>
      <c r="G218" s="1">
        <f t="shared" si="22"/>
        <v>0</v>
      </c>
      <c r="H218" s="1">
        <f t="shared" si="19"/>
        <v>0</v>
      </c>
      <c r="I218" s="16">
        <f t="shared" si="20"/>
        <v>0</v>
      </c>
      <c r="J218" s="16">
        <f t="shared" si="21"/>
        <v>0</v>
      </c>
      <c r="K218" s="3" t="str">
        <f t="shared" si="23"/>
        <v/>
      </c>
      <c r="L218" s="52"/>
    </row>
    <row r="219" spans="1:12" x14ac:dyDescent="0.25">
      <c r="A219" t="s">
        <v>563</v>
      </c>
      <c r="C219" s="8" t="s">
        <v>299</v>
      </c>
      <c r="D219" s="11">
        <f>VLOOKUP($A219,RAW!$U$2:$AC$460,5,FALSE)</f>
        <v>626200</v>
      </c>
      <c r="E219" s="11">
        <f>VLOOKUP($A219,RAW!$U$2:$AC$460,6,FALSE)</f>
        <v>620543</v>
      </c>
      <c r="F219" s="1">
        <f t="shared" si="18"/>
        <v>-5657</v>
      </c>
      <c r="G219" s="1">
        <f t="shared" si="22"/>
        <v>-5657</v>
      </c>
      <c r="H219" s="1">
        <f t="shared" si="19"/>
        <v>94738.054841334582</v>
      </c>
      <c r="I219" s="16">
        <f t="shared" si="20"/>
        <v>-100395.05484133458</v>
      </c>
      <c r="J219" s="16">
        <f t="shared" si="21"/>
        <v>100395.05484133458</v>
      </c>
      <c r="K219" s="3">
        <f t="shared" si="23"/>
        <v>-0.16032426515703382</v>
      </c>
      <c r="L219" s="52"/>
    </row>
    <row r="220" spans="1:12" x14ac:dyDescent="0.25">
      <c r="A220" t="s">
        <v>564</v>
      </c>
      <c r="C220" s="8" t="s">
        <v>298</v>
      </c>
      <c r="D220" s="11">
        <f>VLOOKUP($A220,RAW!$U$2:$AC$460,5,FALSE)</f>
        <v>0</v>
      </c>
      <c r="E220" s="11">
        <f>VLOOKUP($A220,RAW!$U$2:$AC$460,6,FALSE)</f>
        <v>0</v>
      </c>
      <c r="F220" s="1">
        <f t="shared" si="18"/>
        <v>0</v>
      </c>
      <c r="G220" s="1">
        <f t="shared" si="22"/>
        <v>0</v>
      </c>
      <c r="H220" s="1">
        <f t="shared" si="19"/>
        <v>0</v>
      </c>
      <c r="I220" s="16">
        <f t="shared" si="20"/>
        <v>0</v>
      </c>
      <c r="J220" s="16">
        <f t="shared" si="21"/>
        <v>0</v>
      </c>
      <c r="K220" s="3" t="str">
        <f t="shared" si="23"/>
        <v/>
      </c>
      <c r="L220" s="52"/>
    </row>
    <row r="221" spans="1:12" x14ac:dyDescent="0.25">
      <c r="A221" t="s">
        <v>349</v>
      </c>
      <c r="C221" s="8" t="s">
        <v>298</v>
      </c>
      <c r="D221" s="11">
        <f>VLOOKUP($A221,RAW!$U$2:$AC$460,5,FALSE)</f>
        <v>193500</v>
      </c>
      <c r="E221" s="11">
        <f>VLOOKUP($A221,RAW!$U$2:$AC$460,6,FALSE)</f>
        <v>266535</v>
      </c>
      <c r="F221" s="1">
        <f t="shared" si="18"/>
        <v>73035</v>
      </c>
      <c r="G221" s="1">
        <f t="shared" si="22"/>
        <v>73035</v>
      </c>
      <c r="H221" s="1">
        <f t="shared" si="19"/>
        <v>29274.694365695053</v>
      </c>
      <c r="I221" s="16">
        <f t="shared" si="20"/>
        <v>43760.305634304947</v>
      </c>
      <c r="J221" s="16">
        <f t="shared" si="21"/>
        <v>43760.305634304947</v>
      </c>
      <c r="K221" s="3">
        <f t="shared" si="23"/>
        <v>0.22615145030648551</v>
      </c>
      <c r="L221" s="52"/>
    </row>
    <row r="222" spans="1:12" x14ac:dyDescent="0.25">
      <c r="A222" t="s">
        <v>565</v>
      </c>
      <c r="C222" s="8" t="s">
        <v>298</v>
      </c>
      <c r="D222" s="11">
        <f>VLOOKUP($A222,RAW!$U$2:$AC$460,5,FALSE)</f>
        <v>0</v>
      </c>
      <c r="E222" s="11">
        <f>VLOOKUP($A222,RAW!$U$2:$AC$460,6,FALSE)</f>
        <v>0</v>
      </c>
      <c r="F222" s="1">
        <f t="shared" si="18"/>
        <v>0</v>
      </c>
      <c r="G222" s="1">
        <f t="shared" si="22"/>
        <v>0</v>
      </c>
      <c r="H222" s="1">
        <f t="shared" si="19"/>
        <v>0</v>
      </c>
      <c r="I222" s="16">
        <f t="shared" si="20"/>
        <v>0</v>
      </c>
      <c r="J222" s="16">
        <f t="shared" si="21"/>
        <v>0</v>
      </c>
      <c r="K222" s="3" t="str">
        <f t="shared" si="23"/>
        <v/>
      </c>
      <c r="L222" s="52"/>
    </row>
    <row r="223" spans="1:12" x14ac:dyDescent="0.25">
      <c r="A223" t="s">
        <v>566</v>
      </c>
      <c r="C223" s="8" t="s">
        <v>298</v>
      </c>
      <c r="D223" s="11">
        <f>VLOOKUP($A223,RAW!$U$2:$AC$460,5,FALSE)</f>
        <v>0</v>
      </c>
      <c r="E223" s="11">
        <f>VLOOKUP($A223,RAW!$U$2:$AC$460,6,FALSE)</f>
        <v>0</v>
      </c>
      <c r="F223" s="1">
        <f t="shared" si="18"/>
        <v>0</v>
      </c>
      <c r="G223" s="1">
        <f t="shared" si="22"/>
        <v>0</v>
      </c>
      <c r="H223" s="1">
        <f t="shared" si="19"/>
        <v>0</v>
      </c>
      <c r="I223" s="16">
        <f t="shared" si="20"/>
        <v>0</v>
      </c>
      <c r="J223" s="16">
        <f t="shared" si="21"/>
        <v>0</v>
      </c>
      <c r="K223" s="3" t="str">
        <f t="shared" si="23"/>
        <v/>
      </c>
      <c r="L223" s="52"/>
    </row>
    <row r="224" spans="1:12" x14ac:dyDescent="0.25">
      <c r="A224" t="s">
        <v>567</v>
      </c>
      <c r="C224" s="8" t="s">
        <v>298</v>
      </c>
      <c r="D224" s="11">
        <f>VLOOKUP($A224,RAW!$U$2:$AC$460,5,FALSE)</f>
        <v>0</v>
      </c>
      <c r="E224" s="11">
        <f>VLOOKUP($A224,RAW!$U$2:$AC$460,6,FALSE)</f>
        <v>0</v>
      </c>
      <c r="F224" s="1">
        <f t="shared" si="18"/>
        <v>0</v>
      </c>
      <c r="G224" s="1">
        <f t="shared" si="22"/>
        <v>0</v>
      </c>
      <c r="H224" s="1">
        <f t="shared" si="19"/>
        <v>0</v>
      </c>
      <c r="I224" s="16">
        <f t="shared" si="20"/>
        <v>0</v>
      </c>
      <c r="J224" s="16">
        <f t="shared" si="21"/>
        <v>0</v>
      </c>
      <c r="K224" s="3" t="str">
        <f t="shared" si="23"/>
        <v/>
      </c>
      <c r="L224" s="52"/>
    </row>
    <row r="225" spans="1:12" x14ac:dyDescent="0.25">
      <c r="A225" t="s">
        <v>568</v>
      </c>
      <c r="C225" s="8" t="s">
        <v>298</v>
      </c>
      <c r="D225" s="11">
        <f>VLOOKUP($A225,RAW!$U$2:$AC$460,5,FALSE)</f>
        <v>0</v>
      </c>
      <c r="E225" s="11">
        <f>VLOOKUP($A225,RAW!$U$2:$AC$460,6,FALSE)</f>
        <v>0</v>
      </c>
      <c r="F225" s="1">
        <f t="shared" si="18"/>
        <v>0</v>
      </c>
      <c r="G225" s="1">
        <f t="shared" si="22"/>
        <v>0</v>
      </c>
      <c r="H225" s="1">
        <f t="shared" si="19"/>
        <v>0</v>
      </c>
      <c r="I225" s="16">
        <f t="shared" si="20"/>
        <v>0</v>
      </c>
      <c r="J225" s="16">
        <f t="shared" si="21"/>
        <v>0</v>
      </c>
      <c r="K225" s="3" t="str">
        <f t="shared" si="23"/>
        <v/>
      </c>
      <c r="L225" s="52"/>
    </row>
    <row r="226" spans="1:12" x14ac:dyDescent="0.25">
      <c r="A226" t="s">
        <v>569</v>
      </c>
      <c r="C226" s="8" t="s">
        <v>298</v>
      </c>
      <c r="D226" s="11">
        <f>VLOOKUP($A226,RAW!$U$2:$AC$460,5,FALSE)</f>
        <v>28500</v>
      </c>
      <c r="E226" s="11">
        <f>VLOOKUP($A226,RAW!$U$2:$AC$460,6,FALSE)</f>
        <v>57371</v>
      </c>
      <c r="F226" s="1">
        <f t="shared" si="18"/>
        <v>28871</v>
      </c>
      <c r="G226" s="1">
        <f t="shared" si="22"/>
        <v>28871</v>
      </c>
      <c r="H226" s="1">
        <f t="shared" si="19"/>
        <v>4311.776689520977</v>
      </c>
      <c r="I226" s="16">
        <f t="shared" si="20"/>
        <v>24559.223310479021</v>
      </c>
      <c r="J226" s="16">
        <f t="shared" si="21"/>
        <v>24559.223310479021</v>
      </c>
      <c r="K226" s="3">
        <f t="shared" si="23"/>
        <v>0.86172713370101828</v>
      </c>
      <c r="L226" s="52"/>
    </row>
    <row r="227" spans="1:12" x14ac:dyDescent="0.25">
      <c r="A227" t="s">
        <v>570</v>
      </c>
      <c r="C227" s="8" t="s">
        <v>299</v>
      </c>
      <c r="D227" s="11">
        <f>VLOOKUP($A227,RAW!$U$2:$AC$460,5,FALSE)</f>
        <v>419800</v>
      </c>
      <c r="E227" s="11">
        <f>VLOOKUP($A227,RAW!$U$2:$AC$460,6,FALSE)</f>
        <v>376219</v>
      </c>
      <c r="F227" s="1">
        <f t="shared" si="18"/>
        <v>-43581</v>
      </c>
      <c r="G227" s="1">
        <f t="shared" si="22"/>
        <v>-43581</v>
      </c>
      <c r="H227" s="1">
        <f t="shared" si="19"/>
        <v>63511.714184593191</v>
      </c>
      <c r="I227" s="16">
        <f t="shared" si="20"/>
        <v>-107092.71418459319</v>
      </c>
      <c r="J227" s="16">
        <f t="shared" si="21"/>
        <v>107092.71418459319</v>
      </c>
      <c r="K227" s="3">
        <f t="shared" si="23"/>
        <v>-0.25510413097806856</v>
      </c>
      <c r="L227" s="52"/>
    </row>
    <row r="228" spans="1:12" x14ac:dyDescent="0.25">
      <c r="A228" t="s">
        <v>350</v>
      </c>
      <c r="C228" s="8" t="s">
        <v>298</v>
      </c>
      <c r="D228" s="11">
        <f>VLOOKUP($A228,RAW!$U$2:$AC$460,5,FALSE)</f>
        <v>212000</v>
      </c>
      <c r="E228" s="11">
        <f>VLOOKUP($A228,RAW!$U$2:$AC$460,6,FALSE)</f>
        <v>277766</v>
      </c>
      <c r="F228" s="1">
        <f t="shared" si="18"/>
        <v>65766</v>
      </c>
      <c r="G228" s="1">
        <f t="shared" si="22"/>
        <v>65766</v>
      </c>
      <c r="H228" s="1">
        <f t="shared" si="19"/>
        <v>32073.566953629721</v>
      </c>
      <c r="I228" s="16">
        <f t="shared" si="20"/>
        <v>33692.433046370279</v>
      </c>
      <c r="J228" s="16">
        <f t="shared" si="21"/>
        <v>33692.433046370279</v>
      </c>
      <c r="K228" s="3">
        <f t="shared" si="23"/>
        <v>0.1589265709734447</v>
      </c>
      <c r="L228" s="52"/>
    </row>
    <row r="229" spans="1:12" x14ac:dyDescent="0.25">
      <c r="A229" t="s">
        <v>571</v>
      </c>
      <c r="C229" s="8" t="s">
        <v>298</v>
      </c>
      <c r="D229" s="11">
        <f>VLOOKUP($A229,RAW!$U$2:$AC$460,5,FALSE)</f>
        <v>84700</v>
      </c>
      <c r="E229" s="11">
        <f>VLOOKUP($A229,RAW!$U$2:$AC$460,6,FALSE)</f>
        <v>121596</v>
      </c>
      <c r="F229" s="1">
        <f t="shared" si="18"/>
        <v>36896</v>
      </c>
      <c r="G229" s="1">
        <f t="shared" si="22"/>
        <v>36896</v>
      </c>
      <c r="H229" s="1">
        <f t="shared" si="19"/>
        <v>12814.297740436026</v>
      </c>
      <c r="I229" s="16">
        <f t="shared" si="20"/>
        <v>24081.702259563972</v>
      </c>
      <c r="J229" s="16">
        <f t="shared" si="21"/>
        <v>24081.702259563972</v>
      </c>
      <c r="K229" s="3">
        <f t="shared" si="23"/>
        <v>0.28431761817667028</v>
      </c>
      <c r="L229" s="52"/>
    </row>
    <row r="230" spans="1:12" x14ac:dyDescent="0.25">
      <c r="A230" t="s">
        <v>572</v>
      </c>
      <c r="C230" s="8" t="s">
        <v>298</v>
      </c>
      <c r="D230" s="11">
        <f>VLOOKUP($A230,RAW!$U$2:$AC$460,5,FALSE)</f>
        <v>198100</v>
      </c>
      <c r="E230" s="11">
        <f>VLOOKUP($A230,RAW!$U$2:$AC$460,6,FALSE)</f>
        <v>265481</v>
      </c>
      <c r="F230" s="1">
        <f t="shared" si="18"/>
        <v>67381</v>
      </c>
      <c r="G230" s="1">
        <f t="shared" si="22"/>
        <v>67381</v>
      </c>
      <c r="H230" s="1">
        <f t="shared" si="19"/>
        <v>29970.630252424755</v>
      </c>
      <c r="I230" s="16">
        <f t="shared" si="20"/>
        <v>37410.369747575241</v>
      </c>
      <c r="J230" s="16">
        <f t="shared" si="21"/>
        <v>37410.369747575241</v>
      </c>
      <c r="K230" s="3">
        <f t="shared" si="23"/>
        <v>0.18884588464197496</v>
      </c>
      <c r="L230" s="52"/>
    </row>
    <row r="231" spans="1:12" x14ac:dyDescent="0.25">
      <c r="A231" t="s">
        <v>573</v>
      </c>
      <c r="C231" s="8" t="s">
        <v>299</v>
      </c>
      <c r="D231" s="11">
        <f>VLOOKUP($A231,RAW!$U$2:$AC$460,5,FALSE)</f>
        <v>182100</v>
      </c>
      <c r="E231" s="11">
        <f>VLOOKUP($A231,RAW!$U$2:$AC$460,6,FALSE)</f>
        <v>181070</v>
      </c>
      <c r="F231" s="1">
        <f t="shared" si="18"/>
        <v>-1030</v>
      </c>
      <c r="G231" s="1">
        <f t="shared" si="22"/>
        <v>-1030</v>
      </c>
      <c r="H231" s="1">
        <f t="shared" si="19"/>
        <v>27549.983689886663</v>
      </c>
      <c r="I231" s="16">
        <f t="shared" si="20"/>
        <v>-28579.983689886663</v>
      </c>
      <c r="J231" s="16">
        <f t="shared" si="21"/>
        <v>28579.983689886663</v>
      </c>
      <c r="K231" s="3">
        <f t="shared" si="23"/>
        <v>-0.15694664299773017</v>
      </c>
      <c r="L231" s="52"/>
    </row>
    <row r="232" spans="1:12" x14ac:dyDescent="0.25">
      <c r="A232" t="s">
        <v>574</v>
      </c>
      <c r="C232" s="8" t="s">
        <v>298</v>
      </c>
      <c r="D232" s="11">
        <f>VLOOKUP($A232,RAW!$U$2:$AC$460,5,FALSE)</f>
        <v>289100</v>
      </c>
      <c r="E232" s="11">
        <f>VLOOKUP($A232,RAW!$U$2:$AC$460,6,FALSE)</f>
        <v>649850</v>
      </c>
      <c r="F232" s="1">
        <f t="shared" si="18"/>
        <v>360750</v>
      </c>
      <c r="G232" s="1">
        <f t="shared" si="22"/>
        <v>360750</v>
      </c>
      <c r="H232" s="1">
        <f t="shared" si="19"/>
        <v>43738.057576860156</v>
      </c>
      <c r="I232" s="16">
        <f t="shared" si="20"/>
        <v>317011.94242313982</v>
      </c>
      <c r="J232" s="16">
        <f t="shared" si="21"/>
        <v>317011.94242313982</v>
      </c>
      <c r="K232" s="3">
        <f t="shared" si="23"/>
        <v>1.0965477081395358</v>
      </c>
      <c r="L232" s="52"/>
    </row>
    <row r="233" spans="1:12" x14ac:dyDescent="0.25">
      <c r="A233" t="s">
        <v>575</v>
      </c>
      <c r="C233" s="8" t="s">
        <v>298</v>
      </c>
      <c r="D233" s="11">
        <f>VLOOKUP($A233,RAW!$U$2:$AC$460,5,FALSE)</f>
        <v>0</v>
      </c>
      <c r="E233" s="11">
        <f>VLOOKUP($A233,RAW!$U$2:$AC$460,6,FALSE)</f>
        <v>0</v>
      </c>
      <c r="F233" s="1">
        <f t="shared" si="18"/>
        <v>0</v>
      </c>
      <c r="G233" s="1">
        <f t="shared" si="22"/>
        <v>0</v>
      </c>
      <c r="H233" s="1">
        <f t="shared" si="19"/>
        <v>0</v>
      </c>
      <c r="I233" s="16">
        <f t="shared" si="20"/>
        <v>0</v>
      </c>
      <c r="J233" s="16">
        <f t="shared" si="21"/>
        <v>0</v>
      </c>
      <c r="K233" s="3" t="str">
        <f t="shared" si="23"/>
        <v/>
      </c>
      <c r="L233" s="52"/>
    </row>
    <row r="234" spans="1:12" x14ac:dyDescent="0.25">
      <c r="A234" t="s">
        <v>576</v>
      </c>
      <c r="C234" s="8" t="s">
        <v>299</v>
      </c>
      <c r="D234" s="11">
        <f>VLOOKUP($A234,RAW!$U$2:$AC$460,5,FALSE)</f>
        <v>421700</v>
      </c>
      <c r="E234" s="11">
        <f>VLOOKUP($A234,RAW!$U$2:$AC$460,6,FALSE)</f>
        <v>295268</v>
      </c>
      <c r="F234" s="1">
        <f t="shared" si="18"/>
        <v>-126432</v>
      </c>
      <c r="G234" s="1">
        <f t="shared" si="22"/>
        <v>-126432</v>
      </c>
      <c r="H234" s="1">
        <f t="shared" si="19"/>
        <v>63799.165963894593</v>
      </c>
      <c r="I234" s="16">
        <f t="shared" si="20"/>
        <v>-190231.1659638946</v>
      </c>
      <c r="J234" s="16">
        <f t="shared" si="21"/>
        <v>190231.1659638946</v>
      </c>
      <c r="K234" s="3">
        <f t="shared" si="23"/>
        <v>-0.4511054445432644</v>
      </c>
      <c r="L234" s="52"/>
    </row>
    <row r="235" spans="1:12" x14ac:dyDescent="0.25">
      <c r="A235" t="s">
        <v>577</v>
      </c>
      <c r="C235" s="8" t="s">
        <v>298</v>
      </c>
      <c r="D235" s="11">
        <f>VLOOKUP($A235,RAW!$U$2:$AC$460,5,FALSE)</f>
        <v>93800</v>
      </c>
      <c r="E235" s="11">
        <f>VLOOKUP($A235,RAW!$U$2:$AC$460,6,FALSE)</f>
        <v>93639</v>
      </c>
      <c r="F235" s="1">
        <f t="shared" si="18"/>
        <v>-161</v>
      </c>
      <c r="G235" s="1">
        <f t="shared" si="22"/>
        <v>-161</v>
      </c>
      <c r="H235" s="1">
        <f t="shared" si="19"/>
        <v>14191.040472879566</v>
      </c>
      <c r="I235" s="16">
        <f t="shared" si="20"/>
        <v>-14352.040472879566</v>
      </c>
      <c r="J235" s="16">
        <f t="shared" si="21"/>
        <v>14352.040472879566</v>
      </c>
      <c r="K235" s="3">
        <f t="shared" si="23"/>
        <v>-0.15300682806907853</v>
      </c>
      <c r="L235" s="52"/>
    </row>
    <row r="236" spans="1:12" x14ac:dyDescent="0.25">
      <c r="A236" t="s">
        <v>351</v>
      </c>
      <c r="C236" s="8" t="s">
        <v>298</v>
      </c>
      <c r="D236" s="11">
        <f>VLOOKUP($A236,RAW!$U$2:$AC$460,5,FALSE)</f>
        <v>189200</v>
      </c>
      <c r="E236" s="11">
        <f>VLOOKUP($A236,RAW!$U$2:$AC$460,6,FALSE)</f>
        <v>370884</v>
      </c>
      <c r="F236" s="1">
        <f t="shared" si="18"/>
        <v>181684</v>
      </c>
      <c r="G236" s="1">
        <f t="shared" si="22"/>
        <v>181684</v>
      </c>
      <c r="H236" s="1">
        <f t="shared" si="19"/>
        <v>28624.145602012941</v>
      </c>
      <c r="I236" s="16">
        <f t="shared" si="20"/>
        <v>153059.85439798707</v>
      </c>
      <c r="J236" s="16">
        <f t="shared" si="21"/>
        <v>153059.85439798707</v>
      </c>
      <c r="K236" s="3">
        <f t="shared" si="23"/>
        <v>0.80898443127900144</v>
      </c>
      <c r="L236" s="52"/>
    </row>
    <row r="237" spans="1:12" x14ac:dyDescent="0.25">
      <c r="A237" t="s">
        <v>578</v>
      </c>
      <c r="C237" s="8" t="s">
        <v>298</v>
      </c>
      <c r="D237" s="11">
        <f>VLOOKUP($A237,RAW!$U$2:$AC$460,5,FALSE)</f>
        <v>732500</v>
      </c>
      <c r="E237" s="11">
        <f>VLOOKUP($A237,RAW!$U$2:$AC$460,6,FALSE)</f>
        <v>1054794</v>
      </c>
      <c r="F237" s="1">
        <f t="shared" si="18"/>
        <v>322294</v>
      </c>
      <c r="G237" s="1">
        <f t="shared" si="22"/>
        <v>322294</v>
      </c>
      <c r="H237" s="1">
        <f t="shared" si="19"/>
        <v>110820.22544119704</v>
      </c>
      <c r="I237" s="16">
        <f t="shared" si="20"/>
        <v>211473.77455880295</v>
      </c>
      <c r="J237" s="16">
        <f t="shared" si="21"/>
        <v>211473.77455880295</v>
      </c>
      <c r="K237" s="3">
        <f t="shared" si="23"/>
        <v>0.28870139871508937</v>
      </c>
      <c r="L237" s="52"/>
    </row>
    <row r="238" spans="1:12" x14ac:dyDescent="0.25">
      <c r="A238" t="s">
        <v>579</v>
      </c>
      <c r="C238" s="8" t="s">
        <v>298</v>
      </c>
      <c r="D238" s="11">
        <f>VLOOKUP($A238,RAW!$U$2:$AC$460,5,FALSE)</f>
        <v>116300</v>
      </c>
      <c r="E238" s="11">
        <f>VLOOKUP($A238,RAW!$U$2:$AC$460,6,FALSE)</f>
        <v>315219</v>
      </c>
      <c r="F238" s="1">
        <f t="shared" si="18"/>
        <v>198919</v>
      </c>
      <c r="G238" s="1">
        <f t="shared" si="22"/>
        <v>198919</v>
      </c>
      <c r="H238" s="1">
        <f t="shared" si="19"/>
        <v>17595.074701448757</v>
      </c>
      <c r="I238" s="16">
        <f t="shared" si="20"/>
        <v>181323.92529855124</v>
      </c>
      <c r="J238" s="16">
        <f t="shared" si="21"/>
        <v>181323.92529855124</v>
      </c>
      <c r="K238" s="3">
        <f t="shared" si="23"/>
        <v>1.5591051186461844</v>
      </c>
      <c r="L238" s="52"/>
    </row>
    <row r="239" spans="1:12" x14ac:dyDescent="0.25">
      <c r="A239" t="s">
        <v>580</v>
      </c>
      <c r="C239" s="8" t="s">
        <v>298</v>
      </c>
      <c r="D239" s="11">
        <f>VLOOKUP($A239,RAW!$U$2:$AC$460,5,FALSE)</f>
        <v>398500</v>
      </c>
      <c r="E239" s="11">
        <f>VLOOKUP($A239,RAW!$U$2:$AC$460,6,FALSE)</f>
        <v>519654</v>
      </c>
      <c r="F239" s="1">
        <f t="shared" si="18"/>
        <v>121154</v>
      </c>
      <c r="G239" s="1">
        <f t="shared" si="22"/>
        <v>121154</v>
      </c>
      <c r="H239" s="1">
        <f t="shared" si="19"/>
        <v>60289.228448214359</v>
      </c>
      <c r="I239" s="16">
        <f t="shared" si="20"/>
        <v>60864.771551785641</v>
      </c>
      <c r="J239" s="16">
        <f t="shared" si="21"/>
        <v>60864.771551785641</v>
      </c>
      <c r="K239" s="3">
        <f t="shared" si="23"/>
        <v>0.15273468394425507</v>
      </c>
      <c r="L239" s="52"/>
    </row>
    <row r="240" spans="1:12" x14ac:dyDescent="0.25">
      <c r="A240" t="s">
        <v>581</v>
      </c>
      <c r="C240" s="8" t="s">
        <v>298</v>
      </c>
      <c r="D240" s="11">
        <f>VLOOKUP($A240,RAW!$U$2:$AC$460,5,FALSE)</f>
        <v>0</v>
      </c>
      <c r="E240" s="11">
        <f>VLOOKUP($A240,RAW!$U$2:$AC$460,6,FALSE)</f>
        <v>0</v>
      </c>
      <c r="F240" s="1">
        <f t="shared" si="18"/>
        <v>0</v>
      </c>
      <c r="G240" s="1">
        <f t="shared" si="22"/>
        <v>0</v>
      </c>
      <c r="H240" s="1">
        <f t="shared" si="19"/>
        <v>0</v>
      </c>
      <c r="I240" s="16">
        <f t="shared" si="20"/>
        <v>0</v>
      </c>
      <c r="J240" s="16">
        <f t="shared" si="21"/>
        <v>0</v>
      </c>
      <c r="K240" s="3" t="str">
        <f t="shared" si="23"/>
        <v/>
      </c>
      <c r="L240" s="52"/>
    </row>
    <row r="241" spans="1:12" x14ac:dyDescent="0.25">
      <c r="A241" t="s">
        <v>582</v>
      </c>
      <c r="C241" s="8" t="s">
        <v>298</v>
      </c>
      <c r="D241" s="11">
        <f>VLOOKUP($A241,RAW!$U$2:$AC$460,5,FALSE)</f>
        <v>122100</v>
      </c>
      <c r="E241" s="11">
        <f>VLOOKUP($A241,RAW!$U$2:$AC$460,6,FALSE)</f>
        <v>181382</v>
      </c>
      <c r="F241" s="1">
        <f t="shared" si="18"/>
        <v>59282</v>
      </c>
      <c r="G241" s="1">
        <f t="shared" si="22"/>
        <v>59282</v>
      </c>
      <c r="H241" s="1">
        <f t="shared" si="19"/>
        <v>18472.559080368817</v>
      </c>
      <c r="I241" s="16">
        <f t="shared" si="20"/>
        <v>40809.440919631183</v>
      </c>
      <c r="J241" s="16">
        <f t="shared" si="21"/>
        <v>40809.440919631183</v>
      </c>
      <c r="K241" s="3">
        <f t="shared" si="23"/>
        <v>0.33422965536143473</v>
      </c>
      <c r="L241" s="52"/>
    </row>
    <row r="242" spans="1:12" x14ac:dyDescent="0.25">
      <c r="A242" t="s">
        <v>583</v>
      </c>
      <c r="C242" s="8" t="s">
        <v>298</v>
      </c>
      <c r="D242" s="11">
        <f>VLOOKUP($A242,RAW!$U$2:$AC$460,5,FALSE)</f>
        <v>113700</v>
      </c>
      <c r="E242" s="11">
        <f>VLOOKUP($A242,RAW!$U$2:$AC$460,6,FALSE)</f>
        <v>229667</v>
      </c>
      <c r="F242" s="1">
        <f t="shared" si="18"/>
        <v>115967</v>
      </c>
      <c r="G242" s="1">
        <f t="shared" si="22"/>
        <v>115967</v>
      </c>
      <c r="H242" s="1">
        <f t="shared" si="19"/>
        <v>17201.719635036319</v>
      </c>
      <c r="I242" s="16">
        <f t="shared" si="20"/>
        <v>98765.280364963677</v>
      </c>
      <c r="J242" s="16">
        <f t="shared" si="21"/>
        <v>98765.280364963677</v>
      </c>
      <c r="K242" s="3">
        <f t="shared" si="23"/>
        <v>0.86864802431806221</v>
      </c>
      <c r="L242" s="52"/>
    </row>
    <row r="243" spans="1:12" x14ac:dyDescent="0.25">
      <c r="A243" t="s">
        <v>584</v>
      </c>
      <c r="C243" s="8" t="s">
        <v>298</v>
      </c>
      <c r="D243" s="11">
        <f>VLOOKUP($A243,RAW!$U$2:$AC$460,5,FALSE)</f>
        <v>52500</v>
      </c>
      <c r="E243" s="11">
        <f>VLOOKUP($A243,RAW!$U$2:$AC$460,6,FALSE)</f>
        <v>58441</v>
      </c>
      <c r="F243" s="1">
        <f t="shared" si="18"/>
        <v>5941</v>
      </c>
      <c r="G243" s="1">
        <f t="shared" si="22"/>
        <v>5941</v>
      </c>
      <c r="H243" s="1">
        <f t="shared" si="19"/>
        <v>7942.7465333281152</v>
      </c>
      <c r="I243" s="16">
        <f t="shared" si="20"/>
        <v>-2001.7465333281152</v>
      </c>
      <c r="J243" s="16">
        <f t="shared" si="21"/>
        <v>2001.7465333281152</v>
      </c>
      <c r="K243" s="3">
        <f t="shared" si="23"/>
        <v>-3.8128505396726006E-2</v>
      </c>
      <c r="L243" s="52"/>
    </row>
    <row r="244" spans="1:12" x14ac:dyDescent="0.25">
      <c r="A244" t="s">
        <v>585</v>
      </c>
      <c r="C244" s="8" t="s">
        <v>298</v>
      </c>
      <c r="D244" s="11">
        <f>VLOOKUP($A244,RAW!$U$2:$AC$460,5,FALSE)</f>
        <v>316300</v>
      </c>
      <c r="E244" s="11">
        <f>VLOOKUP($A244,RAW!$U$2:$AC$460,6,FALSE)</f>
        <v>402349</v>
      </c>
      <c r="F244" s="1">
        <f t="shared" si="18"/>
        <v>86049</v>
      </c>
      <c r="G244" s="1">
        <f t="shared" si="22"/>
        <v>86049</v>
      </c>
      <c r="H244" s="1">
        <f t="shared" si="19"/>
        <v>47853.15673317491</v>
      </c>
      <c r="I244" s="16">
        <f t="shared" si="20"/>
        <v>38195.84326682509</v>
      </c>
      <c r="J244" s="16">
        <f t="shared" si="21"/>
        <v>38195.84326682509</v>
      </c>
      <c r="K244" s="3">
        <f t="shared" si="23"/>
        <v>0.12075827779584283</v>
      </c>
      <c r="L244" s="52"/>
    </row>
    <row r="245" spans="1:12" x14ac:dyDescent="0.25">
      <c r="A245" t="s">
        <v>586</v>
      </c>
      <c r="C245" s="8" t="s">
        <v>298</v>
      </c>
      <c r="D245" s="11">
        <f>VLOOKUP($A245,RAW!$U$2:$AC$460,5,FALSE)</f>
        <v>293000</v>
      </c>
      <c r="E245" s="11">
        <f>VLOOKUP($A245,RAW!$U$2:$AC$460,6,FALSE)</f>
        <v>375009</v>
      </c>
      <c r="F245" s="1">
        <f t="shared" si="18"/>
        <v>82009</v>
      </c>
      <c r="G245" s="1">
        <f t="shared" si="22"/>
        <v>82009</v>
      </c>
      <c r="H245" s="1">
        <f t="shared" si="19"/>
        <v>44328.090176478814</v>
      </c>
      <c r="I245" s="16">
        <f t="shared" si="20"/>
        <v>37680.909823521186</v>
      </c>
      <c r="J245" s="16">
        <f t="shared" si="21"/>
        <v>37680.909823521186</v>
      </c>
      <c r="K245" s="3">
        <f t="shared" si="23"/>
        <v>0.12860378779358766</v>
      </c>
      <c r="L245" s="52"/>
    </row>
    <row r="246" spans="1:12" x14ac:dyDescent="0.25">
      <c r="A246" t="s">
        <v>587</v>
      </c>
      <c r="C246" s="8" t="s">
        <v>299</v>
      </c>
      <c r="D246" s="11">
        <f>VLOOKUP($A246,RAW!$U$2:$AC$460,5,FALSE)</f>
        <v>8900</v>
      </c>
      <c r="E246" s="11">
        <f>VLOOKUP($A246,RAW!$U$2:$AC$460,6,FALSE)</f>
        <v>7320</v>
      </c>
      <c r="F246" s="1">
        <f t="shared" si="18"/>
        <v>-1580</v>
      </c>
      <c r="G246" s="1">
        <f t="shared" si="22"/>
        <v>-1580</v>
      </c>
      <c r="H246" s="1">
        <f t="shared" si="19"/>
        <v>1346.4846504118138</v>
      </c>
      <c r="I246" s="16">
        <f t="shared" si="20"/>
        <v>-2926.4846504118141</v>
      </c>
      <c r="J246" s="16">
        <f t="shared" si="21"/>
        <v>2926.4846504118141</v>
      </c>
      <c r="K246" s="3">
        <f t="shared" si="23"/>
        <v>-0.32881850004627122</v>
      </c>
      <c r="L246" s="52"/>
    </row>
    <row r="247" spans="1:12" x14ac:dyDescent="0.25">
      <c r="A247" t="s">
        <v>352</v>
      </c>
      <c r="C247" s="8" t="s">
        <v>298</v>
      </c>
      <c r="D247" s="11">
        <f>VLOOKUP($A247,RAW!$U$2:$AC$460,5,FALSE)</f>
        <v>180500</v>
      </c>
      <c r="E247" s="11">
        <f>VLOOKUP($A247,RAW!$U$2:$AC$460,6,FALSE)</f>
        <v>192204</v>
      </c>
      <c r="F247" s="1">
        <f t="shared" si="18"/>
        <v>11704</v>
      </c>
      <c r="G247" s="1">
        <f t="shared" si="22"/>
        <v>11704</v>
      </c>
      <c r="H247" s="1">
        <f t="shared" si="19"/>
        <v>27307.919033632854</v>
      </c>
      <c r="I247" s="16">
        <f t="shared" si="20"/>
        <v>-15603.919033632854</v>
      </c>
      <c r="J247" s="16">
        <f t="shared" si="21"/>
        <v>15603.919033632854</v>
      </c>
      <c r="K247" s="3">
        <f t="shared" si="23"/>
        <v>-8.644830489547288E-2</v>
      </c>
      <c r="L247" s="52"/>
    </row>
    <row r="248" spans="1:12" x14ac:dyDescent="0.25">
      <c r="A248" t="s">
        <v>588</v>
      </c>
      <c r="C248" s="8" t="s">
        <v>298</v>
      </c>
      <c r="D248" s="11">
        <f>VLOOKUP($A248,RAW!$U$2:$AC$460,5,FALSE)</f>
        <v>494300</v>
      </c>
      <c r="E248" s="11">
        <f>VLOOKUP($A248,RAW!$U$2:$AC$460,6,FALSE)</f>
        <v>607134</v>
      </c>
      <c r="F248" s="1">
        <f t="shared" si="18"/>
        <v>112834</v>
      </c>
      <c r="G248" s="1">
        <f t="shared" si="22"/>
        <v>112834</v>
      </c>
      <c r="H248" s="1">
        <f t="shared" si="19"/>
        <v>74782.849741411192</v>
      </c>
      <c r="I248" s="16">
        <f t="shared" si="20"/>
        <v>38051.150258588808</v>
      </c>
      <c r="J248" s="16">
        <f t="shared" si="21"/>
        <v>38051.150258588808</v>
      </c>
      <c r="K248" s="3">
        <f t="shared" si="23"/>
        <v>7.697987104711472E-2</v>
      </c>
      <c r="L248" s="52"/>
    </row>
    <row r="249" spans="1:12" x14ac:dyDescent="0.25">
      <c r="A249" t="s">
        <v>589</v>
      </c>
      <c r="C249" s="8" t="s">
        <v>298</v>
      </c>
      <c r="D249" s="11">
        <f>VLOOKUP($A249,RAW!$U$2:$AC$460,5,FALSE)</f>
        <v>782100</v>
      </c>
      <c r="E249" s="11">
        <f>VLOOKUP($A249,RAW!$U$2:$AC$460,6,FALSE)</f>
        <v>970808</v>
      </c>
      <c r="F249" s="1">
        <f t="shared" si="18"/>
        <v>188708</v>
      </c>
      <c r="G249" s="1">
        <f t="shared" si="22"/>
        <v>188708</v>
      </c>
      <c r="H249" s="1">
        <f t="shared" si="19"/>
        <v>118324.22978506512</v>
      </c>
      <c r="I249" s="16">
        <f t="shared" si="20"/>
        <v>70383.770214934877</v>
      </c>
      <c r="J249" s="16">
        <f t="shared" si="21"/>
        <v>70383.770214934877</v>
      </c>
      <c r="K249" s="3">
        <f t="shared" si="23"/>
        <v>8.9993313150408996E-2</v>
      </c>
      <c r="L249" s="52"/>
    </row>
    <row r="250" spans="1:12" x14ac:dyDescent="0.25">
      <c r="A250" t="s">
        <v>590</v>
      </c>
      <c r="C250" s="8" t="s">
        <v>298</v>
      </c>
      <c r="D250" s="11">
        <f>VLOOKUP($A250,RAW!$U$2:$AC$460,5,FALSE)</f>
        <v>749500</v>
      </c>
      <c r="E250" s="11">
        <f>VLOOKUP($A250,RAW!$U$2:$AC$460,6,FALSE)</f>
        <v>901797</v>
      </c>
      <c r="F250" s="1">
        <f t="shared" si="18"/>
        <v>152297</v>
      </c>
      <c r="G250" s="1">
        <f t="shared" si="22"/>
        <v>152297</v>
      </c>
      <c r="H250" s="1">
        <f t="shared" si="19"/>
        <v>113392.16241389376</v>
      </c>
      <c r="I250" s="16">
        <f t="shared" si="20"/>
        <v>38904.837586106238</v>
      </c>
      <c r="J250" s="16">
        <f t="shared" si="21"/>
        <v>38904.837586106238</v>
      </c>
      <c r="K250" s="3">
        <f t="shared" si="23"/>
        <v>5.1907721929427934E-2</v>
      </c>
      <c r="L250" s="52"/>
    </row>
    <row r="251" spans="1:12" x14ac:dyDescent="0.25">
      <c r="A251" t="s">
        <v>591</v>
      </c>
      <c r="C251" s="8" t="s">
        <v>299</v>
      </c>
      <c r="D251" s="11">
        <f>VLOOKUP($A251,RAW!$U$2:$AC$460,5,FALSE)</f>
        <v>105400</v>
      </c>
      <c r="E251" s="11">
        <f>VLOOKUP($A251,RAW!$U$2:$AC$460,6,FALSE)</f>
        <v>110358</v>
      </c>
      <c r="F251" s="1">
        <f t="shared" si="18"/>
        <v>4958</v>
      </c>
      <c r="G251" s="1">
        <f t="shared" si="22"/>
        <v>4958</v>
      </c>
      <c r="H251" s="1">
        <f t="shared" si="19"/>
        <v>15946.009230719683</v>
      </c>
      <c r="I251" s="16">
        <f t="shared" si="20"/>
        <v>-10988.009230719683</v>
      </c>
      <c r="J251" s="16">
        <f t="shared" si="21"/>
        <v>10988.009230719683</v>
      </c>
      <c r="K251" s="3">
        <f t="shared" si="23"/>
        <v>-0.10425056196128732</v>
      </c>
      <c r="L251" s="52"/>
    </row>
    <row r="252" spans="1:12" x14ac:dyDescent="0.25">
      <c r="A252" t="s">
        <v>592</v>
      </c>
      <c r="C252" s="8" t="s">
        <v>299</v>
      </c>
      <c r="D252" s="11">
        <f>VLOOKUP($A252,RAW!$U$2:$AC$460,5,FALSE)</f>
        <v>5004800</v>
      </c>
      <c r="E252" s="11">
        <f>VLOOKUP($A252,RAW!$U$2:$AC$460,6,FALSE)</f>
        <v>4934173</v>
      </c>
      <c r="F252" s="1">
        <f t="shared" si="18"/>
        <v>-70627</v>
      </c>
      <c r="G252" s="1">
        <f t="shared" si="22"/>
        <v>-70627</v>
      </c>
      <c r="H252" s="1">
        <f t="shared" si="19"/>
        <v>757178.24476191518</v>
      </c>
      <c r="I252" s="16">
        <f t="shared" si="20"/>
        <v>-827805.24476191518</v>
      </c>
      <c r="J252" s="16">
        <f t="shared" si="21"/>
        <v>827805.24476191518</v>
      </c>
      <c r="K252" s="3">
        <f t="shared" si="23"/>
        <v>-0.16540226278011413</v>
      </c>
      <c r="L252" s="52"/>
    </row>
    <row r="253" spans="1:12" x14ac:dyDescent="0.25">
      <c r="A253" t="s">
        <v>593</v>
      </c>
      <c r="C253" s="8" t="s">
        <v>299</v>
      </c>
      <c r="D253" s="11">
        <f>VLOOKUP($A253,RAW!$U$2:$AC$460,5,FALSE)</f>
        <v>518800</v>
      </c>
      <c r="E253" s="11">
        <f>VLOOKUP($A253,RAW!$U$2:$AC$460,6,FALSE)</f>
        <v>791979</v>
      </c>
      <c r="F253" s="1">
        <f t="shared" si="18"/>
        <v>273179</v>
      </c>
      <c r="G253" s="1">
        <f t="shared" si="22"/>
        <v>273179</v>
      </c>
      <c r="H253" s="1">
        <f t="shared" si="19"/>
        <v>78489.464790297643</v>
      </c>
      <c r="I253" s="16">
        <f t="shared" si="20"/>
        <v>194689.53520970236</v>
      </c>
      <c r="J253" s="16">
        <f t="shared" si="21"/>
        <v>194689.53520970236</v>
      </c>
      <c r="K253" s="3">
        <f t="shared" si="23"/>
        <v>0.37526895761315027</v>
      </c>
      <c r="L253" s="52"/>
    </row>
    <row r="254" spans="1:12" x14ac:dyDescent="0.25">
      <c r="A254" t="s">
        <v>594</v>
      </c>
      <c r="C254" s="8" t="s">
        <v>299</v>
      </c>
      <c r="D254" s="11">
        <f>VLOOKUP($A254,RAW!$U$2:$AC$460,5,FALSE)</f>
        <v>472500</v>
      </c>
      <c r="E254" s="11">
        <f>VLOOKUP($A254,RAW!$U$2:$AC$460,6,FALSE)</f>
        <v>762032</v>
      </c>
      <c r="F254" s="1">
        <f t="shared" si="18"/>
        <v>289532</v>
      </c>
      <c r="G254" s="1">
        <f t="shared" si="22"/>
        <v>289532</v>
      </c>
      <c r="H254" s="1">
        <f t="shared" si="19"/>
        <v>71484.718799953029</v>
      </c>
      <c r="I254" s="16">
        <f t="shared" si="20"/>
        <v>218047.28120004697</v>
      </c>
      <c r="J254" s="16">
        <f t="shared" si="21"/>
        <v>218047.28120004697</v>
      </c>
      <c r="K254" s="3">
        <f t="shared" si="23"/>
        <v>0.46147572740750681</v>
      </c>
      <c r="L254" s="52"/>
    </row>
    <row r="255" spans="1:12" x14ac:dyDescent="0.25">
      <c r="A255" t="s">
        <v>595</v>
      </c>
      <c r="C255" s="8" t="s">
        <v>299</v>
      </c>
      <c r="D255" s="11">
        <f>VLOOKUP($A255,RAW!$U$2:$AC$460,5,FALSE)</f>
        <v>1072500</v>
      </c>
      <c r="E255" s="11">
        <f>VLOOKUP($A255,RAW!$U$2:$AC$460,6,FALSE)</f>
        <v>924479</v>
      </c>
      <c r="F255" s="1">
        <f t="shared" si="18"/>
        <v>-148021</v>
      </c>
      <c r="G255" s="1">
        <f t="shared" si="22"/>
        <v>-148021</v>
      </c>
      <c r="H255" s="1">
        <f t="shared" si="19"/>
        <v>162258.9648951315</v>
      </c>
      <c r="I255" s="16">
        <f t="shared" si="20"/>
        <v>-310279.96489513153</v>
      </c>
      <c r="J255" s="16">
        <f t="shared" si="21"/>
        <v>310279.96489513153</v>
      </c>
      <c r="K255" s="3">
        <f t="shared" si="23"/>
        <v>-0.28930532857354924</v>
      </c>
      <c r="L255" s="52"/>
    </row>
    <row r="256" spans="1:12" x14ac:dyDescent="0.25">
      <c r="A256" t="s">
        <v>596</v>
      </c>
      <c r="C256" s="8" t="s">
        <v>298</v>
      </c>
      <c r="D256" s="11">
        <f>VLOOKUP($A256,RAW!$U$2:$AC$460,5,FALSE)</f>
        <v>0</v>
      </c>
      <c r="E256" s="11">
        <f>VLOOKUP($A256,RAW!$U$2:$AC$460,6,FALSE)</f>
        <v>0</v>
      </c>
      <c r="F256" s="1">
        <f t="shared" si="18"/>
        <v>0</v>
      </c>
      <c r="G256" s="1">
        <f t="shared" si="22"/>
        <v>0</v>
      </c>
      <c r="H256" s="1">
        <f t="shared" si="19"/>
        <v>0</v>
      </c>
      <c r="I256" s="16">
        <f t="shared" si="20"/>
        <v>0</v>
      </c>
      <c r="J256" s="16">
        <f t="shared" si="21"/>
        <v>0</v>
      </c>
      <c r="K256" s="3" t="str">
        <f t="shared" si="23"/>
        <v/>
      </c>
      <c r="L256" s="52"/>
    </row>
    <row r="257" spans="1:12" x14ac:dyDescent="0.25">
      <c r="A257" t="s">
        <v>597</v>
      </c>
      <c r="C257" s="8" t="s">
        <v>298</v>
      </c>
      <c r="D257" s="11">
        <f>VLOOKUP($A257,RAW!$U$2:$AC$460,5,FALSE)</f>
        <v>220200</v>
      </c>
      <c r="E257" s="11">
        <f>VLOOKUP($A257,RAW!$U$2:$AC$460,6,FALSE)</f>
        <v>264320</v>
      </c>
      <c r="F257" s="1">
        <f t="shared" si="18"/>
        <v>44120</v>
      </c>
      <c r="G257" s="1">
        <f t="shared" si="22"/>
        <v>44120</v>
      </c>
      <c r="H257" s="1">
        <f t="shared" si="19"/>
        <v>33314.148316930492</v>
      </c>
      <c r="I257" s="16">
        <f t="shared" si="20"/>
        <v>10805.851683069508</v>
      </c>
      <c r="J257" s="16">
        <f t="shared" si="21"/>
        <v>10805.851683069508</v>
      </c>
      <c r="K257" s="3">
        <f t="shared" si="23"/>
        <v>4.9072895926746178E-2</v>
      </c>
      <c r="L257" s="52"/>
    </row>
    <row r="258" spans="1:12" x14ac:dyDescent="0.25">
      <c r="A258" t="s">
        <v>598</v>
      </c>
      <c r="C258" s="8" t="s">
        <v>299</v>
      </c>
      <c r="D258" s="11">
        <f>VLOOKUP($A258,RAW!$U$2:$AC$460,5,FALSE)</f>
        <v>2245100</v>
      </c>
      <c r="E258" s="11">
        <f>VLOOKUP($A258,RAW!$U$2:$AC$460,6,FALSE)</f>
        <v>1917112</v>
      </c>
      <c r="F258" s="1">
        <f t="shared" si="18"/>
        <v>-327988</v>
      </c>
      <c r="G258" s="1">
        <f t="shared" si="22"/>
        <v>-327988</v>
      </c>
      <c r="H258" s="1">
        <f t="shared" si="19"/>
        <v>339662.09984714194</v>
      </c>
      <c r="I258" s="16">
        <f t="shared" si="20"/>
        <v>-667650.09984714189</v>
      </c>
      <c r="J258" s="16">
        <f t="shared" si="21"/>
        <v>667650.09984714189</v>
      </c>
      <c r="K258" s="3">
        <f t="shared" si="23"/>
        <v>-0.29738100745941914</v>
      </c>
      <c r="L258" s="52"/>
    </row>
    <row r="259" spans="1:12" x14ac:dyDescent="0.25">
      <c r="A259" t="s">
        <v>599</v>
      </c>
      <c r="C259" s="8" t="s">
        <v>299</v>
      </c>
      <c r="D259" s="11">
        <f>VLOOKUP($A259,RAW!$U$2:$AC$460,5,FALSE)</f>
        <v>64800</v>
      </c>
      <c r="E259" s="11">
        <f>VLOOKUP($A259,RAW!$U$2:$AC$460,6,FALSE)</f>
        <v>85173</v>
      </c>
      <c r="F259" s="1">
        <f t="shared" ref="F259:F322" si="24">E259-D259</f>
        <v>20373</v>
      </c>
      <c r="G259" s="1">
        <f t="shared" si="22"/>
        <v>20373</v>
      </c>
      <c r="H259" s="1">
        <f t="shared" ref="H259:H322" si="25">IF(D259=0,0,+D259*F$463)</f>
        <v>9803.6185782792727</v>
      </c>
      <c r="I259" s="16">
        <f t="shared" ref="I259:I322" si="26">IF(D259=0,0,+F259-H259)</f>
        <v>10569.381421720727</v>
      </c>
      <c r="J259" s="16">
        <f t="shared" ref="J259:J322" si="27">ABS(I259)</f>
        <v>10569.381421720727</v>
      </c>
      <c r="K259" s="3">
        <f t="shared" si="23"/>
        <v>0.16310773798951739</v>
      </c>
    </row>
    <row r="260" spans="1:12" x14ac:dyDescent="0.25">
      <c r="A260" t="s">
        <v>600</v>
      </c>
      <c r="C260" s="8" t="s">
        <v>299</v>
      </c>
      <c r="D260" s="11">
        <f>VLOOKUP($A260,RAW!$U$2:$AC$460,5,FALSE)</f>
        <v>39500</v>
      </c>
      <c r="E260" s="11">
        <f>VLOOKUP($A260,RAW!$U$2:$AC$460,6,FALSE)</f>
        <v>40029</v>
      </c>
      <c r="F260" s="1">
        <f t="shared" si="24"/>
        <v>529</v>
      </c>
      <c r="G260" s="1">
        <f t="shared" ref="G260:G323" si="28">IF(B260="YES",F260*(3/4),F260)</f>
        <v>529</v>
      </c>
      <c r="H260" s="1">
        <f t="shared" si="25"/>
        <v>5975.9712012659147</v>
      </c>
      <c r="I260" s="16">
        <f t="shared" si="26"/>
        <v>-5446.9712012659147</v>
      </c>
      <c r="J260" s="16">
        <f t="shared" si="27"/>
        <v>5446.9712012659147</v>
      </c>
      <c r="K260" s="3">
        <f t="shared" ref="K260:K323" si="29">IFERROR(+I260/D260,"")</f>
        <v>-0.13789800509533962</v>
      </c>
      <c r="L260" s="74"/>
    </row>
    <row r="261" spans="1:12" x14ac:dyDescent="0.25">
      <c r="A261" t="s">
        <v>601</v>
      </c>
      <c r="C261" s="8" t="s">
        <v>298</v>
      </c>
      <c r="D261" s="11">
        <f>VLOOKUP($A261,RAW!$U$2:$AC$460,5,FALSE)</f>
        <v>173700</v>
      </c>
      <c r="E261" s="11">
        <f>VLOOKUP($A261,RAW!$U$2:$AC$460,6,FALSE)</f>
        <v>180021</v>
      </c>
      <c r="F261" s="1">
        <f t="shared" si="24"/>
        <v>6321</v>
      </c>
      <c r="G261" s="1">
        <f t="shared" si="28"/>
        <v>6321</v>
      </c>
      <c r="H261" s="1">
        <f t="shared" si="25"/>
        <v>26279.144244554162</v>
      </c>
      <c r="I261" s="16">
        <f t="shared" si="26"/>
        <v>-19958.144244554162</v>
      </c>
      <c r="J261" s="16">
        <f t="shared" si="27"/>
        <v>19958.144244554162</v>
      </c>
      <c r="K261" s="3">
        <f t="shared" si="29"/>
        <v>-0.11490008200664457</v>
      </c>
    </row>
    <row r="262" spans="1:12" x14ac:dyDescent="0.25">
      <c r="A262" t="s">
        <v>602</v>
      </c>
      <c r="C262" s="8" t="s">
        <v>298</v>
      </c>
      <c r="D262" s="11">
        <f>VLOOKUP($A262,RAW!$U$2:$AC$460,5,FALSE)</f>
        <v>498700</v>
      </c>
      <c r="E262" s="11">
        <f>VLOOKUP($A262,RAW!$U$2:$AC$460,6,FALSE)</f>
        <v>805807</v>
      </c>
      <c r="F262" s="1">
        <f t="shared" si="24"/>
        <v>307107</v>
      </c>
      <c r="G262" s="1">
        <f t="shared" si="28"/>
        <v>307107</v>
      </c>
      <c r="H262" s="1">
        <f t="shared" si="25"/>
        <v>75448.527546109166</v>
      </c>
      <c r="I262" s="16">
        <f t="shared" si="26"/>
        <v>231658.47245389083</v>
      </c>
      <c r="J262" s="16">
        <f t="shared" si="27"/>
        <v>231658.47245389083</v>
      </c>
      <c r="K262" s="3">
        <f t="shared" si="29"/>
        <v>0.46452470915157579</v>
      </c>
    </row>
    <row r="263" spans="1:12" x14ac:dyDescent="0.25">
      <c r="A263" t="s">
        <v>353</v>
      </c>
      <c r="C263" s="8" t="s">
        <v>298</v>
      </c>
      <c r="D263" s="11">
        <f>VLOOKUP($A263,RAW!$U$2:$AC$460,5,FALSE)</f>
        <v>0</v>
      </c>
      <c r="E263" s="11">
        <f>VLOOKUP($A263,RAW!$U$2:$AC$460,6,FALSE)</f>
        <v>0</v>
      </c>
      <c r="F263" s="1">
        <f t="shared" si="24"/>
        <v>0</v>
      </c>
      <c r="G263" s="1">
        <f t="shared" si="28"/>
        <v>0</v>
      </c>
      <c r="H263" s="1">
        <f t="shared" si="25"/>
        <v>0</v>
      </c>
      <c r="I263" s="16">
        <f t="shared" si="26"/>
        <v>0</v>
      </c>
      <c r="J263" s="16">
        <f t="shared" si="27"/>
        <v>0</v>
      </c>
      <c r="K263" s="3" t="str">
        <f t="shared" si="29"/>
        <v/>
      </c>
    </row>
    <row r="264" spans="1:12" x14ac:dyDescent="0.25">
      <c r="A264" t="s">
        <v>603</v>
      </c>
      <c r="C264" s="8" t="s">
        <v>298</v>
      </c>
      <c r="D264" s="11">
        <f>VLOOKUP($A264,RAW!$U$2:$AC$460,5,FALSE)</f>
        <v>79400</v>
      </c>
      <c r="E264" s="11">
        <f>VLOOKUP($A264,RAW!$U$2:$AC$460,6,FALSE)</f>
        <v>71612</v>
      </c>
      <c r="F264" s="1">
        <f t="shared" si="24"/>
        <v>-7788</v>
      </c>
      <c r="G264" s="1">
        <f t="shared" si="28"/>
        <v>-7788</v>
      </c>
      <c r="H264" s="1">
        <f t="shared" si="25"/>
        <v>12012.458566595282</v>
      </c>
      <c r="I264" s="16">
        <f t="shared" si="26"/>
        <v>-19800.458566595284</v>
      </c>
      <c r="J264" s="16">
        <f t="shared" si="27"/>
        <v>19800.458566595284</v>
      </c>
      <c r="K264" s="3">
        <f t="shared" si="29"/>
        <v>-0.24937605247601113</v>
      </c>
    </row>
    <row r="265" spans="1:12" x14ac:dyDescent="0.25">
      <c r="A265" t="s">
        <v>604</v>
      </c>
      <c r="C265" s="8" t="s">
        <v>298</v>
      </c>
      <c r="D265" s="11">
        <f>VLOOKUP($A265,RAW!$U$2:$AC$460,5,FALSE)</f>
        <v>1000</v>
      </c>
      <c r="E265" s="11">
        <f>VLOOKUP($A265,RAW!$U$2:$AC$460,6,FALSE)</f>
        <v>5691</v>
      </c>
      <c r="F265" s="1">
        <f t="shared" si="24"/>
        <v>4691</v>
      </c>
      <c r="G265" s="1">
        <f t="shared" si="28"/>
        <v>4691</v>
      </c>
      <c r="H265" s="1">
        <f t="shared" si="25"/>
        <v>151.29041015863075</v>
      </c>
      <c r="I265" s="16">
        <f t="shared" si="26"/>
        <v>4539.7095898413691</v>
      </c>
      <c r="J265" s="16">
        <f t="shared" si="27"/>
        <v>4539.7095898413691</v>
      </c>
      <c r="K265" s="3">
        <f t="shared" si="29"/>
        <v>4.5397095898413689</v>
      </c>
    </row>
    <row r="266" spans="1:12" x14ac:dyDescent="0.25">
      <c r="A266" t="s">
        <v>605</v>
      </c>
      <c r="C266" s="8" t="s">
        <v>298</v>
      </c>
      <c r="D266" s="11">
        <f>VLOOKUP($A266,RAW!$U$2:$AC$460,5,FALSE)</f>
        <v>40000</v>
      </c>
      <c r="E266" s="11">
        <f>VLOOKUP($A266,RAW!$U$2:$AC$460,6,FALSE)</f>
        <v>86556</v>
      </c>
      <c r="F266" s="1">
        <f t="shared" si="24"/>
        <v>46556</v>
      </c>
      <c r="G266" s="1">
        <f t="shared" si="28"/>
        <v>46556</v>
      </c>
      <c r="H266" s="1">
        <f t="shared" si="25"/>
        <v>6051.6164063452306</v>
      </c>
      <c r="I266" s="16">
        <f t="shared" si="26"/>
        <v>40504.383593654769</v>
      </c>
      <c r="J266" s="16">
        <f t="shared" si="27"/>
        <v>40504.383593654769</v>
      </c>
      <c r="K266" s="3">
        <f t="shared" si="29"/>
        <v>1.0126095898413692</v>
      </c>
    </row>
    <row r="267" spans="1:12" x14ac:dyDescent="0.25">
      <c r="A267" t="s">
        <v>606</v>
      </c>
      <c r="C267" s="8" t="s">
        <v>299</v>
      </c>
      <c r="D267" s="11">
        <f>VLOOKUP($A267,RAW!$U$2:$AC$460,5,FALSE)</f>
        <v>1392000</v>
      </c>
      <c r="E267" s="11">
        <f>VLOOKUP($A267,RAW!$U$2:$AC$460,6,FALSE)</f>
        <v>1119128</v>
      </c>
      <c r="F267" s="1">
        <f t="shared" si="24"/>
        <v>-272872</v>
      </c>
      <c r="G267" s="1">
        <f t="shared" si="28"/>
        <v>-272872</v>
      </c>
      <c r="H267" s="1">
        <f t="shared" si="25"/>
        <v>210596.25094081403</v>
      </c>
      <c r="I267" s="16">
        <f t="shared" si="26"/>
        <v>-483468.25094081403</v>
      </c>
      <c r="J267" s="16">
        <f t="shared" si="27"/>
        <v>483468.25094081403</v>
      </c>
      <c r="K267" s="3">
        <f t="shared" si="29"/>
        <v>-0.34731914579081469</v>
      </c>
    </row>
    <row r="268" spans="1:12" x14ac:dyDescent="0.25">
      <c r="A268" t="s">
        <v>607</v>
      </c>
      <c r="C268" s="8" t="s">
        <v>298</v>
      </c>
      <c r="D268" s="11">
        <f>VLOOKUP($A268,RAW!$U$2:$AC$460,5,FALSE)</f>
        <v>71600</v>
      </c>
      <c r="E268" s="11">
        <f>VLOOKUP($A268,RAW!$U$2:$AC$460,6,FALSE)</f>
        <v>78164</v>
      </c>
      <c r="F268" s="1">
        <f t="shared" si="24"/>
        <v>6564</v>
      </c>
      <c r="G268" s="1">
        <f t="shared" si="28"/>
        <v>6564</v>
      </c>
      <c r="H268" s="1">
        <f t="shared" si="25"/>
        <v>10832.393367357963</v>
      </c>
      <c r="I268" s="16">
        <f t="shared" si="26"/>
        <v>-4268.3933673579631</v>
      </c>
      <c r="J268" s="16">
        <f t="shared" si="27"/>
        <v>4268.3933673579631</v>
      </c>
      <c r="K268" s="3">
        <f t="shared" si="29"/>
        <v>-5.9614432504999489E-2</v>
      </c>
    </row>
    <row r="269" spans="1:12" x14ac:dyDescent="0.25">
      <c r="A269" t="s">
        <v>608</v>
      </c>
      <c r="C269" s="8" t="s">
        <v>298</v>
      </c>
      <c r="D269" s="11">
        <f>VLOOKUP($A269,RAW!$U$2:$AC$460,5,FALSE)</f>
        <v>38700</v>
      </c>
      <c r="E269" s="11">
        <f>VLOOKUP($A269,RAW!$U$2:$AC$460,6,FALSE)</f>
        <v>30301</v>
      </c>
      <c r="F269" s="1">
        <f t="shared" si="24"/>
        <v>-8399</v>
      </c>
      <c r="G269" s="1">
        <f t="shared" si="28"/>
        <v>-8399</v>
      </c>
      <c r="H269" s="1">
        <f t="shared" si="25"/>
        <v>5854.9388731390109</v>
      </c>
      <c r="I269" s="16">
        <f t="shared" si="26"/>
        <v>-14253.93887313901</v>
      </c>
      <c r="J269" s="16">
        <f t="shared" si="27"/>
        <v>14253.93887313901</v>
      </c>
      <c r="K269" s="3">
        <f t="shared" si="29"/>
        <v>-0.36831883393124054</v>
      </c>
    </row>
    <row r="270" spans="1:12" x14ac:dyDescent="0.25">
      <c r="A270" t="s">
        <v>609</v>
      </c>
      <c r="C270" s="8" t="s">
        <v>299</v>
      </c>
      <c r="D270" s="11">
        <f>VLOOKUP($A270,RAW!$U$2:$AC$460,5,FALSE)</f>
        <v>139300</v>
      </c>
      <c r="E270" s="11">
        <f>VLOOKUP($A270,RAW!$U$2:$AC$460,6,FALSE)</f>
        <v>142099</v>
      </c>
      <c r="F270" s="1">
        <f t="shared" si="24"/>
        <v>2799</v>
      </c>
      <c r="G270" s="1">
        <f t="shared" si="28"/>
        <v>2799</v>
      </c>
      <c r="H270" s="1">
        <f t="shared" si="25"/>
        <v>21074.754135097264</v>
      </c>
      <c r="I270" s="16">
        <f t="shared" si="26"/>
        <v>-18275.754135097264</v>
      </c>
      <c r="J270" s="16">
        <f t="shared" si="27"/>
        <v>18275.754135097264</v>
      </c>
      <c r="K270" s="3">
        <f t="shared" si="29"/>
        <v>-0.13119708639696528</v>
      </c>
    </row>
    <row r="271" spans="1:12" x14ac:dyDescent="0.25">
      <c r="A271" t="s">
        <v>354</v>
      </c>
      <c r="C271" s="8" t="s">
        <v>298</v>
      </c>
      <c r="D271" s="11">
        <f>VLOOKUP($A271,RAW!$U$2:$AC$460,5,FALSE)</f>
        <v>485700</v>
      </c>
      <c r="E271" s="11">
        <f>VLOOKUP($A271,RAW!$U$2:$AC$460,6,FALSE)</f>
        <v>573414</v>
      </c>
      <c r="F271" s="1">
        <f t="shared" si="24"/>
        <v>87714</v>
      </c>
      <c r="G271" s="1">
        <f t="shared" si="28"/>
        <v>87714</v>
      </c>
      <c r="H271" s="1">
        <f t="shared" si="25"/>
        <v>73481.752214046966</v>
      </c>
      <c r="I271" s="16">
        <f t="shared" si="26"/>
        <v>14232.247785953034</v>
      </c>
      <c r="J271" s="16">
        <f t="shared" si="27"/>
        <v>14232.247785953034</v>
      </c>
      <c r="K271" s="3">
        <f t="shared" si="29"/>
        <v>2.9302548457799123E-2</v>
      </c>
    </row>
    <row r="272" spans="1:12" x14ac:dyDescent="0.25">
      <c r="A272" t="s">
        <v>610</v>
      </c>
      <c r="C272" s="8" t="s">
        <v>298</v>
      </c>
      <c r="D272" s="11">
        <f>VLOOKUP($A272,RAW!$U$2:$AC$460,5,FALSE)</f>
        <v>869700</v>
      </c>
      <c r="E272" s="11">
        <f>VLOOKUP($A272,RAW!$U$2:$AC$460,6,FALSE)</f>
        <v>965401</v>
      </c>
      <c r="F272" s="1">
        <f t="shared" si="24"/>
        <v>95701</v>
      </c>
      <c r="G272" s="1">
        <f t="shared" si="28"/>
        <v>95701</v>
      </c>
      <c r="H272" s="1">
        <f t="shared" si="25"/>
        <v>131577.26971496118</v>
      </c>
      <c r="I272" s="16">
        <f t="shared" si="26"/>
        <v>-35876.269714961178</v>
      </c>
      <c r="J272" s="16">
        <f t="shared" si="27"/>
        <v>35876.269714961178</v>
      </c>
      <c r="K272" s="3">
        <f t="shared" si="29"/>
        <v>-4.1251316218191537E-2</v>
      </c>
    </row>
    <row r="273" spans="1:11" x14ac:dyDescent="0.25">
      <c r="A273" t="s">
        <v>611</v>
      </c>
      <c r="C273" s="8" t="s">
        <v>299</v>
      </c>
      <c r="D273" s="11">
        <f>VLOOKUP($A273,RAW!$U$2:$AC$460,5,FALSE)</f>
        <v>41100</v>
      </c>
      <c r="E273" s="11">
        <f>VLOOKUP($A273,RAW!$U$2:$AC$460,6,FALSE)</f>
        <v>27127</v>
      </c>
      <c r="F273" s="1">
        <f t="shared" si="24"/>
        <v>-13973</v>
      </c>
      <c r="G273" s="1">
        <f t="shared" si="28"/>
        <v>-13973</v>
      </c>
      <c r="H273" s="1">
        <f t="shared" si="25"/>
        <v>6218.0358575197242</v>
      </c>
      <c r="I273" s="16">
        <f t="shared" si="26"/>
        <v>-20191.035857519724</v>
      </c>
      <c r="J273" s="16">
        <f t="shared" si="27"/>
        <v>20191.035857519724</v>
      </c>
      <c r="K273" s="3">
        <f t="shared" si="29"/>
        <v>-0.49126607925838744</v>
      </c>
    </row>
    <row r="274" spans="1:11" x14ac:dyDescent="0.25">
      <c r="A274" t="s">
        <v>612</v>
      </c>
      <c r="C274" s="8" t="s">
        <v>298</v>
      </c>
      <c r="D274" s="11">
        <f>VLOOKUP($A274,RAW!$U$2:$AC$460,5,FALSE)</f>
        <v>242200</v>
      </c>
      <c r="E274" s="11">
        <f>VLOOKUP($A274,RAW!$U$2:$AC$460,6,FALSE)</f>
        <v>236388</v>
      </c>
      <c r="F274" s="1">
        <f t="shared" si="24"/>
        <v>-5812</v>
      </c>
      <c r="G274" s="1">
        <f t="shared" si="28"/>
        <v>-5812</v>
      </c>
      <c r="H274" s="1">
        <f t="shared" si="25"/>
        <v>36642.537340420371</v>
      </c>
      <c r="I274" s="16">
        <f t="shared" si="26"/>
        <v>-42454.537340420371</v>
      </c>
      <c r="J274" s="16">
        <f t="shared" si="27"/>
        <v>42454.537340420371</v>
      </c>
      <c r="K274" s="3">
        <f t="shared" si="29"/>
        <v>-0.17528710710330458</v>
      </c>
    </row>
    <row r="275" spans="1:11" x14ac:dyDescent="0.25">
      <c r="A275" t="s">
        <v>613</v>
      </c>
      <c r="C275" s="8" t="s">
        <v>298</v>
      </c>
      <c r="D275" s="11">
        <f>VLOOKUP($A275,RAW!$U$2:$AC$460,5,FALSE)</f>
        <v>1530500</v>
      </c>
      <c r="E275" s="11">
        <f>VLOOKUP($A275,RAW!$U$2:$AC$460,6,FALSE)</f>
        <v>1588499</v>
      </c>
      <c r="F275" s="1">
        <f t="shared" si="24"/>
        <v>57999</v>
      </c>
      <c r="G275" s="1">
        <f t="shared" si="28"/>
        <v>57999</v>
      </c>
      <c r="H275" s="1">
        <f t="shared" si="25"/>
        <v>231549.97274778437</v>
      </c>
      <c r="I275" s="16">
        <f t="shared" si="26"/>
        <v>-173550.97274778437</v>
      </c>
      <c r="J275" s="16">
        <f t="shared" si="27"/>
        <v>173550.97274778437</v>
      </c>
      <c r="K275" s="3">
        <f t="shared" si="29"/>
        <v>-0.11339495115830406</v>
      </c>
    </row>
    <row r="276" spans="1:11" x14ac:dyDescent="0.25">
      <c r="A276" t="s">
        <v>614</v>
      </c>
      <c r="C276" s="8" t="s">
        <v>298</v>
      </c>
      <c r="D276" s="11">
        <f>VLOOKUP($A276,RAW!$U$2:$AC$460,5,FALSE)</f>
        <v>125400</v>
      </c>
      <c r="E276" s="11">
        <f>VLOOKUP($A276,RAW!$U$2:$AC$460,6,FALSE)</f>
        <v>191687</v>
      </c>
      <c r="F276" s="1">
        <f t="shared" si="24"/>
        <v>66287</v>
      </c>
      <c r="G276" s="1">
        <f t="shared" si="28"/>
        <v>66287</v>
      </c>
      <c r="H276" s="1">
        <f t="shared" si="25"/>
        <v>18971.817433892298</v>
      </c>
      <c r="I276" s="16">
        <f t="shared" si="26"/>
        <v>47315.182566107702</v>
      </c>
      <c r="J276" s="16">
        <f t="shared" si="27"/>
        <v>47315.182566107702</v>
      </c>
      <c r="K276" s="3">
        <f t="shared" si="29"/>
        <v>0.37731405555109809</v>
      </c>
    </row>
    <row r="277" spans="1:11" x14ac:dyDescent="0.25">
      <c r="A277" t="s">
        <v>615</v>
      </c>
      <c r="C277" s="8" t="s">
        <v>298</v>
      </c>
      <c r="D277" s="11">
        <f>VLOOKUP($A277,RAW!$U$2:$AC$460,5,FALSE)</f>
        <v>89500</v>
      </c>
      <c r="E277" s="11">
        <f>VLOOKUP($A277,RAW!$U$2:$AC$460,6,FALSE)</f>
        <v>88550</v>
      </c>
      <c r="F277" s="1">
        <f t="shared" si="24"/>
        <v>-950</v>
      </c>
      <c r="G277" s="1">
        <f t="shared" si="28"/>
        <v>-950</v>
      </c>
      <c r="H277" s="1">
        <f t="shared" si="25"/>
        <v>13540.491709197453</v>
      </c>
      <c r="I277" s="16">
        <f t="shared" si="26"/>
        <v>-14490.491709197453</v>
      </c>
      <c r="J277" s="16">
        <f t="shared" si="27"/>
        <v>14490.491709197453</v>
      </c>
      <c r="K277" s="3">
        <f t="shared" si="29"/>
        <v>-0.16190493529829555</v>
      </c>
    </row>
    <row r="278" spans="1:11" x14ac:dyDescent="0.25">
      <c r="A278" t="s">
        <v>616</v>
      </c>
      <c r="C278" s="8" t="s">
        <v>298</v>
      </c>
      <c r="D278" s="11">
        <f>VLOOKUP($A278,RAW!$U$2:$AC$460,5,FALSE)</f>
        <v>1105400</v>
      </c>
      <c r="E278" s="11">
        <f>VLOOKUP($A278,RAW!$U$2:$AC$460,6,FALSE)</f>
        <v>1449654</v>
      </c>
      <c r="F278" s="1">
        <f t="shared" si="24"/>
        <v>344254</v>
      </c>
      <c r="G278" s="1">
        <f t="shared" si="28"/>
        <v>344254</v>
      </c>
      <c r="H278" s="1">
        <f t="shared" si="25"/>
        <v>167236.41938935046</v>
      </c>
      <c r="I278" s="16">
        <f t="shared" si="26"/>
        <v>177017.58061064954</v>
      </c>
      <c r="J278" s="16">
        <f t="shared" si="27"/>
        <v>177017.58061064954</v>
      </c>
      <c r="K278" s="3">
        <f t="shared" si="29"/>
        <v>0.16013893668414109</v>
      </c>
    </row>
    <row r="279" spans="1:11" x14ac:dyDescent="0.25">
      <c r="A279" t="s">
        <v>617</v>
      </c>
      <c r="C279" s="8" t="s">
        <v>298</v>
      </c>
      <c r="D279" s="11">
        <f>VLOOKUP($A279,RAW!$U$2:$AC$460,5,FALSE)</f>
        <v>102400</v>
      </c>
      <c r="E279" s="11">
        <f>VLOOKUP($A279,RAW!$U$2:$AC$460,6,FALSE)</f>
        <v>94580</v>
      </c>
      <c r="F279" s="1">
        <f t="shared" si="24"/>
        <v>-7820</v>
      </c>
      <c r="G279" s="1">
        <f t="shared" si="28"/>
        <v>-7820</v>
      </c>
      <c r="H279" s="1">
        <f t="shared" si="25"/>
        <v>15492.138000243791</v>
      </c>
      <c r="I279" s="16">
        <f t="shared" si="26"/>
        <v>-23312.138000243791</v>
      </c>
      <c r="J279" s="16">
        <f t="shared" si="27"/>
        <v>23312.138000243791</v>
      </c>
      <c r="K279" s="3">
        <f t="shared" si="29"/>
        <v>-0.22765759765863078</v>
      </c>
    </row>
    <row r="280" spans="1:11" x14ac:dyDescent="0.25">
      <c r="A280" t="s">
        <v>618</v>
      </c>
      <c r="C280" s="8" t="s">
        <v>298</v>
      </c>
      <c r="D280" s="11">
        <f>VLOOKUP($A280,RAW!$U$2:$AC$460,5,FALSE)</f>
        <v>277900</v>
      </c>
      <c r="E280" s="11">
        <f>VLOOKUP($A280,RAW!$U$2:$AC$460,6,FALSE)</f>
        <v>273397</v>
      </c>
      <c r="F280" s="1">
        <f t="shared" si="24"/>
        <v>-4503</v>
      </c>
      <c r="G280" s="1">
        <f t="shared" si="28"/>
        <v>-4503</v>
      </c>
      <c r="H280" s="1">
        <f t="shared" si="25"/>
        <v>42043.604983083489</v>
      </c>
      <c r="I280" s="16">
        <f t="shared" si="26"/>
        <v>-46546.604983083489</v>
      </c>
      <c r="J280" s="16">
        <f t="shared" si="27"/>
        <v>46546.604983083489</v>
      </c>
      <c r="K280" s="3">
        <f t="shared" si="29"/>
        <v>-0.16749408054366136</v>
      </c>
    </row>
    <row r="281" spans="1:11" x14ac:dyDescent="0.25">
      <c r="A281" t="s">
        <v>619</v>
      </c>
      <c r="C281" s="8" t="s">
        <v>298</v>
      </c>
      <c r="D281" s="11">
        <f>VLOOKUP($A281,RAW!$U$2:$AC$460,5,FALSE)</f>
        <v>106000</v>
      </c>
      <c r="E281" s="11">
        <f>VLOOKUP($A281,RAW!$U$2:$AC$460,6,FALSE)</f>
        <v>170650</v>
      </c>
      <c r="F281" s="1">
        <f t="shared" si="24"/>
        <v>64650</v>
      </c>
      <c r="G281" s="1">
        <f t="shared" si="28"/>
        <v>64650</v>
      </c>
      <c r="H281" s="1">
        <f t="shared" si="25"/>
        <v>16036.78347681486</v>
      </c>
      <c r="I281" s="16">
        <f t="shared" si="26"/>
        <v>48613.21652318514</v>
      </c>
      <c r="J281" s="16">
        <f t="shared" si="27"/>
        <v>48613.21652318514</v>
      </c>
      <c r="K281" s="3">
        <f t="shared" si="29"/>
        <v>0.45861525021872773</v>
      </c>
    </row>
    <row r="282" spans="1:11" x14ac:dyDescent="0.25">
      <c r="A282" t="s">
        <v>620</v>
      </c>
      <c r="C282" s="8" t="s">
        <v>298</v>
      </c>
      <c r="D282" s="11">
        <f>VLOOKUP($A282,RAW!$U$2:$AC$460,5,FALSE)</f>
        <v>686000</v>
      </c>
      <c r="E282" s="11">
        <f>VLOOKUP($A282,RAW!$U$2:$AC$460,6,FALSE)</f>
        <v>732292</v>
      </c>
      <c r="F282" s="1">
        <f t="shared" si="24"/>
        <v>46292</v>
      </c>
      <c r="G282" s="1">
        <f t="shared" si="28"/>
        <v>46292</v>
      </c>
      <c r="H282" s="1">
        <f t="shared" si="25"/>
        <v>103785.2213688207</v>
      </c>
      <c r="I282" s="16">
        <f t="shared" si="26"/>
        <v>-57493.221368820698</v>
      </c>
      <c r="J282" s="16">
        <f t="shared" si="27"/>
        <v>57493.221368820698</v>
      </c>
      <c r="K282" s="3">
        <f t="shared" si="29"/>
        <v>-8.380936059594854E-2</v>
      </c>
    </row>
    <row r="283" spans="1:11" x14ac:dyDescent="0.25">
      <c r="A283" t="s">
        <v>621</v>
      </c>
      <c r="C283" s="8" t="s">
        <v>298</v>
      </c>
      <c r="D283" s="11">
        <f>VLOOKUP($A283,RAW!$U$2:$AC$460,5,FALSE)</f>
        <v>39600</v>
      </c>
      <c r="E283" s="11">
        <f>VLOOKUP($A283,RAW!$U$2:$AC$460,6,FALSE)</f>
        <v>50141</v>
      </c>
      <c r="F283" s="1">
        <f t="shared" si="24"/>
        <v>10541</v>
      </c>
      <c r="G283" s="1">
        <f t="shared" si="28"/>
        <v>10541</v>
      </c>
      <c r="H283" s="1">
        <f t="shared" si="25"/>
        <v>5991.1002422817783</v>
      </c>
      <c r="I283" s="16">
        <f t="shared" si="26"/>
        <v>4549.8997577182217</v>
      </c>
      <c r="J283" s="16">
        <f t="shared" si="27"/>
        <v>4549.8997577182217</v>
      </c>
      <c r="K283" s="3">
        <f t="shared" si="29"/>
        <v>0.11489645852823792</v>
      </c>
    </row>
    <row r="284" spans="1:11" x14ac:dyDescent="0.25">
      <c r="A284" t="s">
        <v>622</v>
      </c>
      <c r="C284" s="8" t="s">
        <v>298</v>
      </c>
      <c r="D284" s="11">
        <f>VLOOKUP($A284,RAW!$U$2:$AC$460,5,FALSE)</f>
        <v>66000</v>
      </c>
      <c r="E284" s="11">
        <f>VLOOKUP($A284,RAW!$U$2:$AC$460,6,FALSE)</f>
        <v>88891</v>
      </c>
      <c r="F284" s="1">
        <f t="shared" si="24"/>
        <v>22891</v>
      </c>
      <c r="G284" s="1">
        <f t="shared" si="28"/>
        <v>22891</v>
      </c>
      <c r="H284" s="1">
        <f t="shared" si="25"/>
        <v>9985.1670704696298</v>
      </c>
      <c r="I284" s="16">
        <f t="shared" si="26"/>
        <v>12905.83292953037</v>
      </c>
      <c r="J284" s="16">
        <f t="shared" si="27"/>
        <v>12905.83292953037</v>
      </c>
      <c r="K284" s="3">
        <f t="shared" si="29"/>
        <v>0.19554292317470257</v>
      </c>
    </row>
    <row r="285" spans="1:11" x14ac:dyDescent="0.25">
      <c r="A285" t="s">
        <v>623</v>
      </c>
      <c r="C285" s="8" t="s">
        <v>298</v>
      </c>
      <c r="D285" s="11">
        <f>VLOOKUP($A285,RAW!$U$2:$AC$460,5,FALSE)</f>
        <v>567100</v>
      </c>
      <c r="E285" s="11">
        <f>VLOOKUP($A285,RAW!$U$2:$AC$460,6,FALSE)</f>
        <v>693406</v>
      </c>
      <c r="F285" s="1">
        <f t="shared" si="24"/>
        <v>126306</v>
      </c>
      <c r="G285" s="1">
        <f t="shared" si="28"/>
        <v>126306</v>
      </c>
      <c r="H285" s="1">
        <f t="shared" si="25"/>
        <v>85796.791600959506</v>
      </c>
      <c r="I285" s="16">
        <f t="shared" si="26"/>
        <v>40509.208399040494</v>
      </c>
      <c r="J285" s="16">
        <f t="shared" si="27"/>
        <v>40509.208399040494</v>
      </c>
      <c r="K285" s="3">
        <f t="shared" si="29"/>
        <v>7.1432213717228868E-2</v>
      </c>
    </row>
    <row r="286" spans="1:11" x14ac:dyDescent="0.25">
      <c r="A286" t="s">
        <v>624</v>
      </c>
      <c r="C286" s="8" t="s">
        <v>298</v>
      </c>
      <c r="D286" s="11">
        <f>VLOOKUP($A286,RAW!$U$2:$AC$460,5,FALSE)</f>
        <v>20800</v>
      </c>
      <c r="E286" s="11">
        <f>VLOOKUP($A286,RAW!$U$2:$AC$460,6,FALSE)</f>
        <v>18500</v>
      </c>
      <c r="F286" s="1">
        <f t="shared" si="24"/>
        <v>-2300</v>
      </c>
      <c r="G286" s="1">
        <f t="shared" si="28"/>
        <v>-2300</v>
      </c>
      <c r="H286" s="1">
        <f t="shared" si="25"/>
        <v>3146.8405312995196</v>
      </c>
      <c r="I286" s="16">
        <f t="shared" si="26"/>
        <v>-5446.8405312995201</v>
      </c>
      <c r="J286" s="16">
        <f t="shared" si="27"/>
        <v>5446.8405312995201</v>
      </c>
      <c r="K286" s="3">
        <f t="shared" si="29"/>
        <v>-0.26186733323555383</v>
      </c>
    </row>
    <row r="287" spans="1:11" x14ac:dyDescent="0.25">
      <c r="A287" t="s">
        <v>625</v>
      </c>
      <c r="C287" s="8" t="s">
        <v>298</v>
      </c>
      <c r="D287" s="11">
        <f>VLOOKUP($A287,RAW!$U$2:$AC$460,5,FALSE)</f>
        <v>560500</v>
      </c>
      <c r="E287" s="11">
        <f>VLOOKUP($A287,RAW!$U$2:$AC$460,6,FALSE)</f>
        <v>569250</v>
      </c>
      <c r="F287" s="1">
        <f t="shared" si="24"/>
        <v>8750</v>
      </c>
      <c r="G287" s="1">
        <f t="shared" si="28"/>
        <v>8750</v>
      </c>
      <c r="H287" s="1">
        <f t="shared" si="25"/>
        <v>84798.274893912545</v>
      </c>
      <c r="I287" s="16">
        <f t="shared" si="26"/>
        <v>-76048.274893912545</v>
      </c>
      <c r="J287" s="16">
        <f t="shared" si="27"/>
        <v>76048.274893912545</v>
      </c>
      <c r="K287" s="3">
        <f t="shared" si="29"/>
        <v>-0.1356793486064452</v>
      </c>
    </row>
    <row r="288" spans="1:11" x14ac:dyDescent="0.25">
      <c r="A288" t="s">
        <v>626</v>
      </c>
      <c r="C288" s="8" t="s">
        <v>298</v>
      </c>
      <c r="D288" s="11">
        <f>VLOOKUP($A288,RAW!$U$2:$AC$460,5,FALSE)</f>
        <v>30200</v>
      </c>
      <c r="E288" s="11">
        <f>VLOOKUP($A288,RAW!$U$2:$AC$460,6,FALSE)</f>
        <v>54967</v>
      </c>
      <c r="F288" s="1">
        <f t="shared" si="24"/>
        <v>24767</v>
      </c>
      <c r="G288" s="1">
        <f t="shared" si="28"/>
        <v>24767</v>
      </c>
      <c r="H288" s="1">
        <f t="shared" si="25"/>
        <v>4568.9703867906492</v>
      </c>
      <c r="I288" s="16">
        <f t="shared" si="26"/>
        <v>20198.02961320935</v>
      </c>
      <c r="J288" s="16">
        <f t="shared" si="27"/>
        <v>20198.02961320935</v>
      </c>
      <c r="K288" s="3">
        <f t="shared" si="29"/>
        <v>0.66880892758971355</v>
      </c>
    </row>
    <row r="289" spans="1:11" x14ac:dyDescent="0.25">
      <c r="A289" t="s">
        <v>627</v>
      </c>
      <c r="C289" s="8" t="s">
        <v>298</v>
      </c>
      <c r="D289" s="11">
        <f>VLOOKUP($A289,RAW!$U$2:$AC$460,5,FALSE)</f>
        <v>0</v>
      </c>
      <c r="E289" s="11">
        <f>VLOOKUP($A289,RAW!$U$2:$AC$460,6,FALSE)</f>
        <v>0</v>
      </c>
      <c r="F289" s="1">
        <f t="shared" si="24"/>
        <v>0</v>
      </c>
      <c r="G289" s="1">
        <f t="shared" si="28"/>
        <v>0</v>
      </c>
      <c r="H289" s="1">
        <f t="shared" si="25"/>
        <v>0</v>
      </c>
      <c r="I289" s="16">
        <f t="shared" si="26"/>
        <v>0</v>
      </c>
      <c r="J289" s="16">
        <f t="shared" si="27"/>
        <v>0</v>
      </c>
      <c r="K289" s="3" t="str">
        <f t="shared" si="29"/>
        <v/>
      </c>
    </row>
    <row r="290" spans="1:11" x14ac:dyDescent="0.25">
      <c r="A290" t="s">
        <v>628</v>
      </c>
      <c r="C290" s="8" t="s">
        <v>298</v>
      </c>
      <c r="D290" s="11">
        <f>VLOOKUP($A290,RAW!$U$2:$AC$460,5,FALSE)</f>
        <v>148800</v>
      </c>
      <c r="E290" s="11">
        <f>VLOOKUP($A290,RAW!$U$2:$AC$460,6,FALSE)</f>
        <v>241949</v>
      </c>
      <c r="F290" s="1">
        <f t="shared" si="24"/>
        <v>93149</v>
      </c>
      <c r="G290" s="1">
        <f t="shared" si="28"/>
        <v>93149</v>
      </c>
      <c r="H290" s="1">
        <f t="shared" si="25"/>
        <v>22512.013031604256</v>
      </c>
      <c r="I290" s="16">
        <f t="shared" si="26"/>
        <v>70636.986968395737</v>
      </c>
      <c r="J290" s="16">
        <f t="shared" si="27"/>
        <v>70636.986968395737</v>
      </c>
      <c r="K290" s="3">
        <f t="shared" si="29"/>
        <v>0.47471093392739072</v>
      </c>
    </row>
    <row r="291" spans="1:11" x14ac:dyDescent="0.25">
      <c r="A291" t="s">
        <v>629</v>
      </c>
      <c r="C291" s="8" t="s">
        <v>298</v>
      </c>
      <c r="D291" s="11">
        <f>VLOOKUP($A291,RAW!$U$2:$AC$460,5,FALSE)</f>
        <v>184000</v>
      </c>
      <c r="E291" s="11">
        <f>VLOOKUP($A291,RAW!$U$2:$AC$460,6,FALSE)</f>
        <v>181542</v>
      </c>
      <c r="F291" s="1">
        <f t="shared" si="24"/>
        <v>-2458</v>
      </c>
      <c r="G291" s="1">
        <f t="shared" si="28"/>
        <v>-2458</v>
      </c>
      <c r="H291" s="1">
        <f t="shared" si="25"/>
        <v>27837.435469188062</v>
      </c>
      <c r="I291" s="16">
        <f t="shared" si="26"/>
        <v>-30295.435469188062</v>
      </c>
      <c r="J291" s="16">
        <f t="shared" si="27"/>
        <v>30295.435469188062</v>
      </c>
      <c r="K291" s="3">
        <f t="shared" si="29"/>
        <v>-0.16464910581080469</v>
      </c>
    </row>
    <row r="292" spans="1:11" x14ac:dyDescent="0.25">
      <c r="A292" t="s">
        <v>630</v>
      </c>
      <c r="C292" s="8" t="s">
        <v>298</v>
      </c>
      <c r="D292" s="11">
        <f>VLOOKUP($A292,RAW!$U$2:$AC$460,5,FALSE)</f>
        <v>98200</v>
      </c>
      <c r="E292" s="11">
        <f>VLOOKUP($A292,RAW!$U$2:$AC$460,6,FALSE)</f>
        <v>87340</v>
      </c>
      <c r="F292" s="1">
        <f t="shared" si="24"/>
        <v>-10860</v>
      </c>
      <c r="G292" s="1">
        <f t="shared" si="28"/>
        <v>-10860</v>
      </c>
      <c r="H292" s="1">
        <f t="shared" si="25"/>
        <v>14856.71827757754</v>
      </c>
      <c r="I292" s="16">
        <f t="shared" si="26"/>
        <v>-25716.71827757754</v>
      </c>
      <c r="J292" s="16">
        <f t="shared" si="27"/>
        <v>25716.71827757754</v>
      </c>
      <c r="K292" s="3">
        <f t="shared" si="29"/>
        <v>-0.26188104152319286</v>
      </c>
    </row>
    <row r="293" spans="1:11" x14ac:dyDescent="0.25">
      <c r="A293" t="s">
        <v>631</v>
      </c>
      <c r="C293" s="8" t="s">
        <v>298</v>
      </c>
      <c r="D293" s="11">
        <f>VLOOKUP($A293,RAW!$U$2:$AC$460,5,FALSE)</f>
        <v>168600</v>
      </c>
      <c r="E293" s="11">
        <f>VLOOKUP($A293,RAW!$U$2:$AC$460,6,FALSE)</f>
        <v>114118</v>
      </c>
      <c r="F293" s="1">
        <f t="shared" si="24"/>
        <v>-54482</v>
      </c>
      <c r="G293" s="1">
        <f t="shared" si="28"/>
        <v>-54482</v>
      </c>
      <c r="H293" s="1">
        <f t="shared" si="25"/>
        <v>25507.563152745148</v>
      </c>
      <c r="I293" s="16">
        <f t="shared" si="26"/>
        <v>-79989.563152745148</v>
      </c>
      <c r="J293" s="16">
        <f t="shared" si="27"/>
        <v>79989.563152745148</v>
      </c>
      <c r="K293" s="3">
        <f t="shared" si="29"/>
        <v>-0.4744339451526996</v>
      </c>
    </row>
    <row r="294" spans="1:11" x14ac:dyDescent="0.25">
      <c r="A294" t="s">
        <v>632</v>
      </c>
      <c r="C294" s="8" t="s">
        <v>298</v>
      </c>
      <c r="D294" s="11">
        <f>VLOOKUP($A294,RAW!$U$2:$AC$460,5,FALSE)</f>
        <v>58000</v>
      </c>
      <c r="E294" s="11">
        <f>VLOOKUP($A294,RAW!$U$2:$AC$460,6,FALSE)</f>
        <v>80552</v>
      </c>
      <c r="F294" s="1">
        <f t="shared" si="24"/>
        <v>22552</v>
      </c>
      <c r="G294" s="1">
        <f t="shared" si="28"/>
        <v>22552</v>
      </c>
      <c r="H294" s="1">
        <f t="shared" si="25"/>
        <v>8774.8437892005841</v>
      </c>
      <c r="I294" s="16">
        <f t="shared" si="26"/>
        <v>13777.156210799416</v>
      </c>
      <c r="J294" s="16">
        <f t="shared" si="27"/>
        <v>13777.156210799416</v>
      </c>
      <c r="K294" s="3">
        <f t="shared" si="29"/>
        <v>0.2375371760482658</v>
      </c>
    </row>
    <row r="295" spans="1:11" x14ac:dyDescent="0.25">
      <c r="A295" t="s">
        <v>633</v>
      </c>
      <c r="C295" s="8" t="s">
        <v>298</v>
      </c>
      <c r="D295" s="11">
        <f>VLOOKUP($A295,RAW!$U$2:$AC$460,5,FALSE)</f>
        <v>22000</v>
      </c>
      <c r="E295" s="11">
        <f>VLOOKUP($A295,RAW!$U$2:$AC$460,6,FALSE)</f>
        <v>27838</v>
      </c>
      <c r="F295" s="1">
        <f t="shared" si="24"/>
        <v>5838</v>
      </c>
      <c r="G295" s="1">
        <f t="shared" si="28"/>
        <v>5838</v>
      </c>
      <c r="H295" s="1">
        <f t="shared" si="25"/>
        <v>3328.3890234898768</v>
      </c>
      <c r="I295" s="16">
        <f t="shared" si="26"/>
        <v>2509.6109765101232</v>
      </c>
      <c r="J295" s="16">
        <f t="shared" si="27"/>
        <v>2509.6109765101232</v>
      </c>
      <c r="K295" s="3">
        <f t="shared" si="29"/>
        <v>0.1140732262050056</v>
      </c>
    </row>
    <row r="296" spans="1:11" x14ac:dyDescent="0.25">
      <c r="A296" t="s">
        <v>634</v>
      </c>
      <c r="C296" s="8" t="s">
        <v>298</v>
      </c>
      <c r="D296" s="11">
        <f>VLOOKUP($A296,RAW!$U$2:$AC$460,5,FALSE)</f>
        <v>0</v>
      </c>
      <c r="E296" s="11">
        <f>VLOOKUP($A296,RAW!$U$2:$AC$460,6,FALSE)</f>
        <v>0</v>
      </c>
      <c r="F296" s="1">
        <f t="shared" si="24"/>
        <v>0</v>
      </c>
      <c r="G296" s="1">
        <f t="shared" si="28"/>
        <v>0</v>
      </c>
      <c r="H296" s="1">
        <f t="shared" si="25"/>
        <v>0</v>
      </c>
      <c r="I296" s="16">
        <f t="shared" si="26"/>
        <v>0</v>
      </c>
      <c r="J296" s="16">
        <f t="shared" si="27"/>
        <v>0</v>
      </c>
      <c r="K296" s="3" t="str">
        <f t="shared" si="29"/>
        <v/>
      </c>
    </row>
    <row r="297" spans="1:11" x14ac:dyDescent="0.25">
      <c r="A297" t="s">
        <v>635</v>
      </c>
      <c r="C297" s="8" t="s">
        <v>298</v>
      </c>
      <c r="D297" s="11">
        <f>VLOOKUP($A297,RAW!$U$2:$AC$460,5,FALSE)</f>
        <v>0</v>
      </c>
      <c r="E297" s="11">
        <f>VLOOKUP($A297,RAW!$U$2:$AC$460,6,FALSE)</f>
        <v>0</v>
      </c>
      <c r="F297" s="1">
        <f t="shared" si="24"/>
        <v>0</v>
      </c>
      <c r="G297" s="1">
        <f t="shared" si="28"/>
        <v>0</v>
      </c>
      <c r="H297" s="1">
        <f t="shared" si="25"/>
        <v>0</v>
      </c>
      <c r="I297" s="16">
        <f t="shared" si="26"/>
        <v>0</v>
      </c>
      <c r="J297" s="16">
        <f t="shared" si="27"/>
        <v>0</v>
      </c>
      <c r="K297" s="3" t="str">
        <f t="shared" si="29"/>
        <v/>
      </c>
    </row>
    <row r="298" spans="1:11" x14ac:dyDescent="0.25">
      <c r="A298" t="s">
        <v>636</v>
      </c>
      <c r="C298" s="8" t="s">
        <v>298</v>
      </c>
      <c r="D298" s="11">
        <f>VLOOKUP($A298,RAW!$U$2:$AC$460,5,FALSE)</f>
        <v>0</v>
      </c>
      <c r="E298" s="11">
        <f>VLOOKUP($A298,RAW!$U$2:$AC$460,6,FALSE)</f>
        <v>0</v>
      </c>
      <c r="F298" s="1">
        <f t="shared" si="24"/>
        <v>0</v>
      </c>
      <c r="G298" s="1">
        <f t="shared" si="28"/>
        <v>0</v>
      </c>
      <c r="H298" s="1">
        <f t="shared" si="25"/>
        <v>0</v>
      </c>
      <c r="I298" s="16">
        <f t="shared" si="26"/>
        <v>0</v>
      </c>
      <c r="J298" s="16">
        <f t="shared" si="27"/>
        <v>0</v>
      </c>
      <c r="K298" s="3" t="str">
        <f t="shared" si="29"/>
        <v/>
      </c>
    </row>
    <row r="299" spans="1:11" x14ac:dyDescent="0.25">
      <c r="A299" t="s">
        <v>637</v>
      </c>
      <c r="C299" s="8" t="s">
        <v>298</v>
      </c>
      <c r="D299" s="11">
        <f>VLOOKUP($A299,RAW!$U$2:$AC$460,5,FALSE)</f>
        <v>0</v>
      </c>
      <c r="E299" s="11">
        <f>VLOOKUP($A299,RAW!$U$2:$AC$460,6,FALSE)</f>
        <v>0</v>
      </c>
      <c r="F299" s="1">
        <f t="shared" si="24"/>
        <v>0</v>
      </c>
      <c r="G299" s="1">
        <f t="shared" si="28"/>
        <v>0</v>
      </c>
      <c r="H299" s="1">
        <f t="shared" si="25"/>
        <v>0</v>
      </c>
      <c r="I299" s="16">
        <f t="shared" si="26"/>
        <v>0</v>
      </c>
      <c r="J299" s="16">
        <f t="shared" si="27"/>
        <v>0</v>
      </c>
      <c r="K299" s="3" t="str">
        <f t="shared" si="29"/>
        <v/>
      </c>
    </row>
    <row r="300" spans="1:11" x14ac:dyDescent="0.25">
      <c r="A300" t="s">
        <v>638</v>
      </c>
      <c r="C300" s="8" t="s">
        <v>298</v>
      </c>
      <c r="D300" s="11">
        <f>VLOOKUP($A300,RAW!$U$2:$AC$460,5,FALSE)</f>
        <v>176700</v>
      </c>
      <c r="E300" s="11">
        <f>VLOOKUP($A300,RAW!$U$2:$AC$460,6,FALSE)</f>
        <v>207129</v>
      </c>
      <c r="F300" s="1">
        <f t="shared" si="24"/>
        <v>30429</v>
      </c>
      <c r="G300" s="1">
        <f t="shared" si="28"/>
        <v>30429</v>
      </c>
      <c r="H300" s="1">
        <f t="shared" si="25"/>
        <v>26733.015475030057</v>
      </c>
      <c r="I300" s="16">
        <f t="shared" si="26"/>
        <v>3695.9845249699429</v>
      </c>
      <c r="J300" s="16">
        <f t="shared" si="27"/>
        <v>3695.9845249699429</v>
      </c>
      <c r="K300" s="3">
        <f t="shared" si="29"/>
        <v>2.0916720571420164E-2</v>
      </c>
    </row>
    <row r="301" spans="1:11" x14ac:dyDescent="0.25">
      <c r="A301" t="s">
        <v>639</v>
      </c>
      <c r="C301" s="8" t="s">
        <v>299</v>
      </c>
      <c r="D301" s="11">
        <f>VLOOKUP($A301,RAW!$U$2:$AC$460,5,FALSE)</f>
        <v>177400</v>
      </c>
      <c r="E301" s="11">
        <f>VLOOKUP($A301,RAW!$U$2:$AC$460,6,FALSE)</f>
        <v>103377</v>
      </c>
      <c r="F301" s="1">
        <f t="shared" si="24"/>
        <v>-74023</v>
      </c>
      <c r="G301" s="1">
        <f t="shared" si="28"/>
        <v>-74023</v>
      </c>
      <c r="H301" s="1">
        <f t="shared" si="25"/>
        <v>26838.918762141097</v>
      </c>
      <c r="I301" s="16">
        <f t="shared" si="26"/>
        <v>-100861.9187621411</v>
      </c>
      <c r="J301" s="16">
        <f t="shared" si="27"/>
        <v>100861.9187621411</v>
      </c>
      <c r="K301" s="3">
        <f t="shared" si="29"/>
        <v>-0.56855647554758226</v>
      </c>
    </row>
    <row r="302" spans="1:11" x14ac:dyDescent="0.25">
      <c r="A302" t="s">
        <v>640</v>
      </c>
      <c r="C302" s="8" t="s">
        <v>298</v>
      </c>
      <c r="D302" s="11">
        <f>VLOOKUP($A302,RAW!$U$2:$AC$460,5,FALSE)</f>
        <v>26600</v>
      </c>
      <c r="E302" s="11">
        <f>VLOOKUP($A302,RAW!$U$2:$AC$460,6,FALSE)</f>
        <v>23976</v>
      </c>
      <c r="F302" s="1">
        <f t="shared" si="24"/>
        <v>-2624</v>
      </c>
      <c r="G302" s="1">
        <f t="shared" si="28"/>
        <v>-2624</v>
      </c>
      <c r="H302" s="1">
        <f t="shared" si="25"/>
        <v>4024.3249102195782</v>
      </c>
      <c r="I302" s="16">
        <f t="shared" si="26"/>
        <v>-6648.3249102195787</v>
      </c>
      <c r="J302" s="16">
        <f t="shared" si="27"/>
        <v>6648.3249102195787</v>
      </c>
      <c r="K302" s="3">
        <f t="shared" si="29"/>
        <v>-0.24993702669998416</v>
      </c>
    </row>
    <row r="303" spans="1:11" x14ac:dyDescent="0.25">
      <c r="A303" t="s">
        <v>641</v>
      </c>
      <c r="C303" s="8" t="s">
        <v>298</v>
      </c>
      <c r="D303" s="11">
        <f>VLOOKUP($A303,RAW!$U$2:$AC$460,5,FALSE)</f>
        <v>12500</v>
      </c>
      <c r="E303" s="11">
        <f>VLOOKUP($A303,RAW!$U$2:$AC$460,6,FALSE)</f>
        <v>10177</v>
      </c>
      <c r="F303" s="1">
        <f t="shared" si="24"/>
        <v>-2323</v>
      </c>
      <c r="G303" s="1">
        <f t="shared" si="28"/>
        <v>-2323</v>
      </c>
      <c r="H303" s="1">
        <f t="shared" si="25"/>
        <v>1891.1301269828846</v>
      </c>
      <c r="I303" s="16">
        <f t="shared" si="26"/>
        <v>-4214.1301269828846</v>
      </c>
      <c r="J303" s="16">
        <f t="shared" si="27"/>
        <v>4214.1301269828846</v>
      </c>
      <c r="K303" s="3">
        <f t="shared" si="29"/>
        <v>-0.33713041015863077</v>
      </c>
    </row>
    <row r="304" spans="1:11" x14ac:dyDescent="0.25">
      <c r="A304" t="s">
        <v>642</v>
      </c>
      <c r="C304" s="8" t="s">
        <v>299</v>
      </c>
      <c r="D304" s="11">
        <f>VLOOKUP($A304,RAW!$U$2:$AC$460,5,FALSE)</f>
        <v>107900</v>
      </c>
      <c r="E304" s="11">
        <f>VLOOKUP($A304,RAW!$U$2:$AC$460,6,FALSE)</f>
        <v>73430</v>
      </c>
      <c r="F304" s="1">
        <f t="shared" si="24"/>
        <v>-34470</v>
      </c>
      <c r="G304" s="1">
        <f t="shared" si="28"/>
        <v>-34470</v>
      </c>
      <c r="H304" s="1">
        <f t="shared" si="25"/>
        <v>16324.235256116259</v>
      </c>
      <c r="I304" s="16">
        <f t="shared" si="26"/>
        <v>-50794.235256116255</v>
      </c>
      <c r="J304" s="16">
        <f t="shared" si="27"/>
        <v>50794.235256116255</v>
      </c>
      <c r="K304" s="3">
        <f t="shared" si="29"/>
        <v>-0.4707528754042285</v>
      </c>
    </row>
    <row r="305" spans="1:11" x14ac:dyDescent="0.25">
      <c r="A305" t="s">
        <v>643</v>
      </c>
      <c r="C305" s="8" t="s">
        <v>299</v>
      </c>
      <c r="D305" s="11">
        <f>VLOOKUP($A305,RAW!$U$2:$AC$460,5,FALSE)</f>
        <v>88200</v>
      </c>
      <c r="E305" s="11">
        <f>VLOOKUP($A305,RAW!$U$2:$AC$460,6,FALSE)</f>
        <v>47465</v>
      </c>
      <c r="F305" s="1">
        <f t="shared" si="24"/>
        <v>-40735</v>
      </c>
      <c r="G305" s="1">
        <f t="shared" si="28"/>
        <v>-40735</v>
      </c>
      <c r="H305" s="1">
        <f t="shared" si="25"/>
        <v>13343.814175991232</v>
      </c>
      <c r="I305" s="16">
        <f t="shared" si="26"/>
        <v>-54078.814175991232</v>
      </c>
      <c r="J305" s="16">
        <f t="shared" si="27"/>
        <v>54078.814175991232</v>
      </c>
      <c r="K305" s="3">
        <f t="shared" si="29"/>
        <v>-0.61313848272098903</v>
      </c>
    </row>
    <row r="306" spans="1:11" x14ac:dyDescent="0.25">
      <c r="A306" t="s">
        <v>355</v>
      </c>
      <c r="C306" s="8" t="s">
        <v>298</v>
      </c>
      <c r="D306" s="11">
        <f>VLOOKUP($A306,RAW!$U$2:$AC$460,5,FALSE)</f>
        <v>0</v>
      </c>
      <c r="E306" s="11">
        <f>VLOOKUP($A306,RAW!$U$2:$AC$460,6,FALSE)</f>
        <v>0</v>
      </c>
      <c r="F306" s="1">
        <f t="shared" si="24"/>
        <v>0</v>
      </c>
      <c r="G306" s="1">
        <f t="shared" si="28"/>
        <v>0</v>
      </c>
      <c r="H306" s="1">
        <f t="shared" si="25"/>
        <v>0</v>
      </c>
      <c r="I306" s="16">
        <f t="shared" si="26"/>
        <v>0</v>
      </c>
      <c r="J306" s="16">
        <f t="shared" si="27"/>
        <v>0</v>
      </c>
      <c r="K306" s="3" t="str">
        <f t="shared" si="29"/>
        <v/>
      </c>
    </row>
    <row r="307" spans="1:11" x14ac:dyDescent="0.25">
      <c r="A307" t="s">
        <v>644</v>
      </c>
      <c r="B307" s="62" t="str">
        <f>IF(C307="yes",YES,"")</f>
        <v/>
      </c>
      <c r="C307" s="8" t="s">
        <v>298</v>
      </c>
      <c r="D307" s="11">
        <f>VLOOKUP($A307,RAW!$U$2:$AC$460,5,FALSE)</f>
        <v>179400</v>
      </c>
      <c r="E307" s="11">
        <f>VLOOKUP($A307,RAW!$U$2:$AC$460,6,FALSE)</f>
        <v>307456</v>
      </c>
      <c r="F307" s="1">
        <f t="shared" si="24"/>
        <v>128056</v>
      </c>
      <c r="G307" s="1">
        <f t="shared" si="28"/>
        <v>128056</v>
      </c>
      <c r="H307" s="1">
        <f t="shared" si="25"/>
        <v>27141.49958245836</v>
      </c>
      <c r="I307" s="16">
        <f t="shared" si="26"/>
        <v>100914.50041754164</v>
      </c>
      <c r="J307" s="16">
        <f t="shared" si="27"/>
        <v>100914.50041754164</v>
      </c>
      <c r="K307" s="3">
        <f t="shared" si="29"/>
        <v>0.56251115059945178</v>
      </c>
    </row>
    <row r="308" spans="1:11" x14ac:dyDescent="0.25">
      <c r="A308" t="s">
        <v>645</v>
      </c>
      <c r="C308" s="8" t="s">
        <v>299</v>
      </c>
      <c r="D308" s="11">
        <f>VLOOKUP($A308,RAW!$U$2:$AC$460,5,FALSE)</f>
        <v>47900</v>
      </c>
      <c r="E308" s="11">
        <f>VLOOKUP($A308,RAW!$U$2:$AC$460,6,FALSE)</f>
        <v>101973</v>
      </c>
      <c r="F308" s="1">
        <f t="shared" si="24"/>
        <v>54073</v>
      </c>
      <c r="G308" s="1">
        <f t="shared" si="28"/>
        <v>54073</v>
      </c>
      <c r="H308" s="1">
        <f t="shared" si="25"/>
        <v>7246.8106465984138</v>
      </c>
      <c r="I308" s="16">
        <f t="shared" si="26"/>
        <v>46826.189353401584</v>
      </c>
      <c r="J308" s="16">
        <f t="shared" si="27"/>
        <v>46826.189353401584</v>
      </c>
      <c r="K308" s="3">
        <f t="shared" si="29"/>
        <v>0.9775822411983629</v>
      </c>
    </row>
    <row r="309" spans="1:11" x14ac:dyDescent="0.25">
      <c r="A309" t="s">
        <v>646</v>
      </c>
      <c r="C309" s="8" t="s">
        <v>299</v>
      </c>
      <c r="D309" s="11">
        <f>VLOOKUP($A309,RAW!$U$2:$AC$460,5,FALSE)</f>
        <v>270400</v>
      </c>
      <c r="E309" s="11">
        <f>VLOOKUP($A309,RAW!$U$2:$AC$460,6,FALSE)</f>
        <v>221694</v>
      </c>
      <c r="F309" s="1">
        <f t="shared" si="24"/>
        <v>-48706</v>
      </c>
      <c r="G309" s="1">
        <f t="shared" si="28"/>
        <v>-48706</v>
      </c>
      <c r="H309" s="1">
        <f t="shared" si="25"/>
        <v>40908.926906893757</v>
      </c>
      <c r="I309" s="16">
        <f t="shared" si="26"/>
        <v>-89614.926906893757</v>
      </c>
      <c r="J309" s="16">
        <f t="shared" si="27"/>
        <v>89614.926906893757</v>
      </c>
      <c r="K309" s="3">
        <f t="shared" si="29"/>
        <v>-0.33141614980360118</v>
      </c>
    </row>
    <row r="310" spans="1:11" x14ac:dyDescent="0.25">
      <c r="A310" t="s">
        <v>647</v>
      </c>
      <c r="C310" s="8" t="s">
        <v>298</v>
      </c>
      <c r="D310" s="11">
        <f>VLOOKUP($A310,RAW!$U$2:$AC$460,5,FALSE)</f>
        <v>46659</v>
      </c>
      <c r="E310" s="11">
        <f>VLOOKUP($A310,RAW!$U$2:$AC$460,6,FALSE)</f>
        <v>33618</v>
      </c>
      <c r="F310" s="1">
        <f t="shared" si="24"/>
        <v>-13041</v>
      </c>
      <c r="G310" s="1">
        <f t="shared" si="28"/>
        <v>-13041</v>
      </c>
      <c r="H310" s="1">
        <f t="shared" si="25"/>
        <v>7059.0592475915528</v>
      </c>
      <c r="I310" s="16">
        <f t="shared" si="26"/>
        <v>-20100.059247591555</v>
      </c>
      <c r="J310" s="16">
        <f t="shared" si="27"/>
        <v>20100.059247591555</v>
      </c>
      <c r="K310" s="3">
        <f t="shared" si="29"/>
        <v>-0.4307863273450257</v>
      </c>
    </row>
    <row r="311" spans="1:11" x14ac:dyDescent="0.25">
      <c r="A311" t="s">
        <v>648</v>
      </c>
      <c r="B311" s="62" t="s">
        <v>783</v>
      </c>
      <c r="C311" s="8" t="s">
        <v>298</v>
      </c>
      <c r="D311" s="11">
        <f>VLOOKUP($A311,RAW!$U$2:$AC$460,5,FALSE)</f>
        <v>117700</v>
      </c>
      <c r="E311" s="11">
        <f>VLOOKUP($A311,RAW!$U$2:$AC$460,6,FALSE)</f>
        <v>129373</v>
      </c>
      <c r="F311" s="1">
        <f t="shared" si="24"/>
        <v>11673</v>
      </c>
      <c r="G311" s="1">
        <f t="shared" si="28"/>
        <v>11673</v>
      </c>
      <c r="H311" s="1">
        <f t="shared" si="25"/>
        <v>17806.881275670839</v>
      </c>
      <c r="I311" s="16">
        <f t="shared" si="26"/>
        <v>-6133.8812756708394</v>
      </c>
      <c r="J311" s="16">
        <f t="shared" si="27"/>
        <v>6133.8812756708394</v>
      </c>
      <c r="K311" s="3">
        <f t="shared" si="29"/>
        <v>-5.2114539300516904E-2</v>
      </c>
    </row>
    <row r="312" spans="1:11" x14ac:dyDescent="0.25">
      <c r="A312" t="s">
        <v>356</v>
      </c>
      <c r="B312" s="62" t="s">
        <v>783</v>
      </c>
      <c r="C312" s="8" t="s">
        <v>298</v>
      </c>
      <c r="D312" s="11">
        <f>VLOOKUP($A312,RAW!$U$2:$AC$460,5,FALSE)</f>
        <v>136100</v>
      </c>
      <c r="E312" s="11">
        <f>VLOOKUP($A312,RAW!$U$2:$AC$460,6,FALSE)</f>
        <v>334397</v>
      </c>
      <c r="F312" s="1">
        <f t="shared" si="24"/>
        <v>198297</v>
      </c>
      <c r="G312" s="1">
        <f t="shared" si="28"/>
        <v>198297</v>
      </c>
      <c r="H312" s="1">
        <f t="shared" si="25"/>
        <v>20590.624822589645</v>
      </c>
      <c r="I312" s="16">
        <f t="shared" si="26"/>
        <v>177706.37517741034</v>
      </c>
      <c r="J312" s="16">
        <f t="shared" si="27"/>
        <v>177706.37517741034</v>
      </c>
      <c r="K312" s="3">
        <f t="shared" si="29"/>
        <v>1.305704446564367</v>
      </c>
    </row>
    <row r="313" spans="1:11" x14ac:dyDescent="0.25">
      <c r="A313" t="s">
        <v>649</v>
      </c>
      <c r="B313" s="62" t="s">
        <v>783</v>
      </c>
      <c r="C313" s="8" t="s">
        <v>298</v>
      </c>
      <c r="D313" s="11">
        <f>VLOOKUP($A313,RAW!$U$2:$AC$460,5,FALSE)</f>
        <v>185100</v>
      </c>
      <c r="E313" s="11">
        <f>VLOOKUP($A313,RAW!$U$2:$AC$460,6,FALSE)</f>
        <v>203292</v>
      </c>
      <c r="F313" s="1">
        <f t="shared" si="24"/>
        <v>18192</v>
      </c>
      <c r="G313" s="1">
        <f t="shared" si="28"/>
        <v>18192</v>
      </c>
      <c r="H313" s="1">
        <f t="shared" si="25"/>
        <v>28003.854920362555</v>
      </c>
      <c r="I313" s="16">
        <f t="shared" si="26"/>
        <v>-9811.8549203625553</v>
      </c>
      <c r="J313" s="16">
        <f t="shared" si="27"/>
        <v>9811.8549203625553</v>
      </c>
      <c r="K313" s="3">
        <f t="shared" si="29"/>
        <v>-5.3008400434157513E-2</v>
      </c>
    </row>
    <row r="314" spans="1:11" x14ac:dyDescent="0.25">
      <c r="A314" t="s">
        <v>650</v>
      </c>
      <c r="B314" s="62" t="s">
        <v>783</v>
      </c>
      <c r="C314" s="8" t="s">
        <v>298</v>
      </c>
      <c r="D314" s="11">
        <f>VLOOKUP($A314,RAW!$U$2:$AC$460,5,FALSE)</f>
        <v>0</v>
      </c>
      <c r="E314" s="11">
        <f>VLOOKUP($A314,RAW!$U$2:$AC$460,6,FALSE)</f>
        <v>0</v>
      </c>
      <c r="F314" s="1">
        <f t="shared" si="24"/>
        <v>0</v>
      </c>
      <c r="G314" s="1">
        <f t="shared" si="28"/>
        <v>0</v>
      </c>
      <c r="H314" s="1">
        <f t="shared" si="25"/>
        <v>0</v>
      </c>
      <c r="I314" s="16">
        <f t="shared" si="26"/>
        <v>0</v>
      </c>
      <c r="J314" s="16">
        <f t="shared" si="27"/>
        <v>0</v>
      </c>
      <c r="K314" s="3" t="str">
        <f t="shared" si="29"/>
        <v/>
      </c>
    </row>
    <row r="315" spans="1:11" x14ac:dyDescent="0.25">
      <c r="A315" t="s">
        <v>651</v>
      </c>
      <c r="C315" s="8" t="s">
        <v>299</v>
      </c>
      <c r="D315" s="11">
        <f>VLOOKUP($A315,RAW!$U$2:$AC$460,5,FALSE)</f>
        <v>118962.66666666667</v>
      </c>
      <c r="E315" s="11">
        <f>VLOOKUP($A315,RAW!$U$2:$AC$460,6,FALSE)</f>
        <v>88725.333333333343</v>
      </c>
      <c r="F315" s="1">
        <f t="shared" si="24"/>
        <v>-30237.333333333328</v>
      </c>
      <c r="G315" s="1">
        <f t="shared" si="28"/>
        <v>-30237.333333333328</v>
      </c>
      <c r="H315" s="1">
        <f t="shared" si="25"/>
        <v>17997.910633564472</v>
      </c>
      <c r="I315" s="16">
        <f t="shared" si="26"/>
        <v>-48235.243966897804</v>
      </c>
      <c r="J315" s="16">
        <f t="shared" si="27"/>
        <v>48235.243966897804</v>
      </c>
      <c r="K315" s="3">
        <f t="shared" si="29"/>
        <v>-0.40546538942383437</v>
      </c>
    </row>
    <row r="316" spans="1:11" x14ac:dyDescent="0.25">
      <c r="A316" t="s">
        <v>652</v>
      </c>
      <c r="C316" s="8" t="s">
        <v>299</v>
      </c>
      <c r="D316" s="11">
        <f>VLOOKUP($A316,RAW!$U$2:$AC$460,5,FALSE)</f>
        <v>35400</v>
      </c>
      <c r="E316" s="11">
        <f>VLOOKUP($A316,RAW!$U$2:$AC$460,6,FALSE)</f>
        <v>77301</v>
      </c>
      <c r="F316" s="1">
        <f t="shared" si="24"/>
        <v>41901</v>
      </c>
      <c r="G316" s="1">
        <f t="shared" si="28"/>
        <v>41901</v>
      </c>
      <c r="H316" s="1">
        <f t="shared" si="25"/>
        <v>5355.6805196155292</v>
      </c>
      <c r="I316" s="16">
        <f t="shared" si="26"/>
        <v>36545.319480384467</v>
      </c>
      <c r="J316" s="16">
        <f t="shared" si="27"/>
        <v>36545.319480384467</v>
      </c>
      <c r="K316" s="3">
        <f t="shared" si="29"/>
        <v>1.0323536576379793</v>
      </c>
    </row>
    <row r="317" spans="1:11" x14ac:dyDescent="0.25">
      <c r="A317" t="s">
        <v>653</v>
      </c>
      <c r="B317" s="62" t="s">
        <v>783</v>
      </c>
      <c r="C317" s="8" t="s">
        <v>298</v>
      </c>
      <c r="D317" s="11">
        <f>VLOOKUP($A317,RAW!$U$2:$AC$460,5,FALSE)</f>
        <v>0</v>
      </c>
      <c r="E317" s="11">
        <f>VLOOKUP($A317,RAW!$U$2:$AC$460,6,FALSE)</f>
        <v>0</v>
      </c>
      <c r="F317" s="1">
        <f t="shared" si="24"/>
        <v>0</v>
      </c>
      <c r="G317" s="1">
        <f t="shared" si="28"/>
        <v>0</v>
      </c>
      <c r="H317" s="1">
        <f t="shared" si="25"/>
        <v>0</v>
      </c>
      <c r="I317" s="16">
        <f t="shared" si="26"/>
        <v>0</v>
      </c>
      <c r="J317" s="16">
        <f t="shared" si="27"/>
        <v>0</v>
      </c>
      <c r="K317" s="3" t="str">
        <f t="shared" si="29"/>
        <v/>
      </c>
    </row>
    <row r="318" spans="1:11" x14ac:dyDescent="0.25">
      <c r="A318" t="s">
        <v>654</v>
      </c>
      <c r="B318" s="62" t="s">
        <v>783</v>
      </c>
      <c r="C318" s="8" t="s">
        <v>298</v>
      </c>
      <c r="D318" s="11">
        <f>VLOOKUP($A318,RAW!$U$2:$AC$460,5,FALSE)</f>
        <v>117400</v>
      </c>
      <c r="E318" s="11">
        <f>VLOOKUP($A318,RAW!$U$2:$AC$460,6,FALSE)</f>
        <v>181277</v>
      </c>
      <c r="F318" s="1">
        <f t="shared" si="24"/>
        <v>63877</v>
      </c>
      <c r="G318" s="1">
        <f t="shared" si="28"/>
        <v>63877</v>
      </c>
      <c r="H318" s="1">
        <f t="shared" si="25"/>
        <v>17761.494152623251</v>
      </c>
      <c r="I318" s="16">
        <f t="shared" si="26"/>
        <v>46115.505847376749</v>
      </c>
      <c r="J318" s="16">
        <f t="shared" si="27"/>
        <v>46115.505847376749</v>
      </c>
      <c r="K318" s="3">
        <f t="shared" si="29"/>
        <v>0.39280669375959754</v>
      </c>
    </row>
    <row r="319" spans="1:11" x14ac:dyDescent="0.25">
      <c r="A319" t="s">
        <v>655</v>
      </c>
      <c r="B319" s="62" t="s">
        <v>783</v>
      </c>
      <c r="C319" s="8" t="s">
        <v>298</v>
      </c>
      <c r="D319" s="11">
        <f>VLOOKUP($A319,RAW!$U$2:$AC$460,5,FALSE)</f>
        <v>224200</v>
      </c>
      <c r="E319" s="11">
        <f>VLOOKUP($A319,RAW!$U$2:$AC$460,6,FALSE)</f>
        <v>257258</v>
      </c>
      <c r="F319" s="1">
        <f t="shared" si="24"/>
        <v>33058</v>
      </c>
      <c r="G319" s="1">
        <f t="shared" si="28"/>
        <v>33058</v>
      </c>
      <c r="H319" s="1">
        <f t="shared" si="25"/>
        <v>33919.309957565019</v>
      </c>
      <c r="I319" s="16">
        <f t="shared" si="26"/>
        <v>-861.30995756501943</v>
      </c>
      <c r="J319" s="16">
        <f t="shared" si="27"/>
        <v>861.30995756501943</v>
      </c>
      <c r="K319" s="3">
        <f t="shared" si="29"/>
        <v>-3.8417036465879548E-3</v>
      </c>
    </row>
    <row r="320" spans="1:11" x14ac:dyDescent="0.25">
      <c r="A320" t="s">
        <v>656</v>
      </c>
      <c r="B320" s="62" t="s">
        <v>783</v>
      </c>
      <c r="C320" s="8" t="s">
        <v>298</v>
      </c>
      <c r="D320" s="11">
        <f>VLOOKUP($A320,RAW!$U$2:$AC$460,5,FALSE)</f>
        <v>0</v>
      </c>
      <c r="E320" s="11">
        <f>VLOOKUP($A320,RAW!$U$2:$AC$460,6,FALSE)</f>
        <v>0</v>
      </c>
      <c r="F320" s="1">
        <f t="shared" si="24"/>
        <v>0</v>
      </c>
      <c r="G320" s="1">
        <f t="shared" si="28"/>
        <v>0</v>
      </c>
      <c r="H320" s="1">
        <f t="shared" si="25"/>
        <v>0</v>
      </c>
      <c r="I320" s="16">
        <f t="shared" si="26"/>
        <v>0</v>
      </c>
      <c r="J320" s="16">
        <f t="shared" si="27"/>
        <v>0</v>
      </c>
      <c r="K320" s="3" t="str">
        <f t="shared" si="29"/>
        <v/>
      </c>
    </row>
    <row r="321" spans="1:11" x14ac:dyDescent="0.25">
      <c r="A321" t="s">
        <v>357</v>
      </c>
      <c r="B321" s="62" t="s">
        <v>783</v>
      </c>
      <c r="C321" s="8" t="s">
        <v>298</v>
      </c>
      <c r="D321" s="11">
        <f>VLOOKUP($A321,RAW!$U$2:$AC$460,5,FALSE)</f>
        <v>0</v>
      </c>
      <c r="E321" s="11">
        <f>VLOOKUP($A321,RAW!$U$2:$AC$460,6,FALSE)</f>
        <v>0</v>
      </c>
      <c r="F321" s="1">
        <f t="shared" si="24"/>
        <v>0</v>
      </c>
      <c r="G321" s="1">
        <f t="shared" si="28"/>
        <v>0</v>
      </c>
      <c r="H321" s="1">
        <f t="shared" si="25"/>
        <v>0</v>
      </c>
      <c r="I321" s="16">
        <f t="shared" si="26"/>
        <v>0</v>
      </c>
      <c r="J321" s="16">
        <f t="shared" si="27"/>
        <v>0</v>
      </c>
      <c r="K321" s="3" t="str">
        <f t="shared" si="29"/>
        <v/>
      </c>
    </row>
    <row r="322" spans="1:11" x14ac:dyDescent="0.25">
      <c r="A322" t="s">
        <v>657</v>
      </c>
      <c r="B322" s="62" t="s">
        <v>783</v>
      </c>
      <c r="C322" s="8" t="s">
        <v>298</v>
      </c>
      <c r="D322" s="11">
        <f>VLOOKUP($A322,RAW!$U$2:$AC$460,5,FALSE)</f>
        <v>1071300</v>
      </c>
      <c r="E322" s="11">
        <f>VLOOKUP($A322,RAW!$U$2:$AC$460,6,FALSE)</f>
        <v>1059224</v>
      </c>
      <c r="F322" s="1">
        <f t="shared" si="24"/>
        <v>-12076</v>
      </c>
      <c r="G322" s="1">
        <f t="shared" si="28"/>
        <v>-12076</v>
      </c>
      <c r="H322" s="1">
        <f t="shared" si="25"/>
        <v>162077.41640294113</v>
      </c>
      <c r="I322" s="16">
        <f t="shared" si="26"/>
        <v>-174153.41640294113</v>
      </c>
      <c r="J322" s="16">
        <f t="shared" si="27"/>
        <v>174153.41640294113</v>
      </c>
      <c r="K322" s="3">
        <f t="shared" si="29"/>
        <v>-0.16256269616628502</v>
      </c>
    </row>
    <row r="323" spans="1:11" x14ac:dyDescent="0.25">
      <c r="A323" t="s">
        <v>658</v>
      </c>
      <c r="B323" s="62" t="s">
        <v>783</v>
      </c>
      <c r="C323" s="8" t="s">
        <v>298</v>
      </c>
      <c r="D323" s="11">
        <f>VLOOKUP($A323,RAW!$U$2:$AC$460,5,FALSE)</f>
        <v>157100</v>
      </c>
      <c r="E323" s="11">
        <f>VLOOKUP($A323,RAW!$U$2:$AC$460,6,FALSE)</f>
        <v>297784</v>
      </c>
      <c r="F323" s="1">
        <f t="shared" ref="F323:F386" si="30">E323-D323</f>
        <v>140684</v>
      </c>
      <c r="G323" s="1">
        <f t="shared" si="28"/>
        <v>140684</v>
      </c>
      <c r="H323" s="1">
        <f t="shared" ref="H323:H386" si="31">IF(D323=0,0,+D323*F$463)</f>
        <v>23767.723435920892</v>
      </c>
      <c r="I323" s="16">
        <f t="shared" ref="I323:I386" si="32">IF(D323=0,0,+F323-H323)</f>
        <v>116916.2765640791</v>
      </c>
      <c r="J323" s="16">
        <f t="shared" ref="J323:J386" si="33">ABS(I323)</f>
        <v>116916.2765640791</v>
      </c>
      <c r="K323" s="3">
        <f t="shared" si="29"/>
        <v>0.74421563694512483</v>
      </c>
    </row>
    <row r="324" spans="1:11" x14ac:dyDescent="0.25">
      <c r="A324" t="s">
        <v>659</v>
      </c>
      <c r="B324" s="62" t="s">
        <v>783</v>
      </c>
      <c r="C324" s="8" t="s">
        <v>298</v>
      </c>
      <c r="D324" s="11">
        <f>VLOOKUP($A324,RAW!$U$2:$AC$460,5,FALSE)</f>
        <v>228100</v>
      </c>
      <c r="E324" s="11">
        <f>VLOOKUP($A324,RAW!$U$2:$AC$460,6,FALSE)</f>
        <v>212351</v>
      </c>
      <c r="F324" s="1">
        <f t="shared" si="30"/>
        <v>-15749</v>
      </c>
      <c r="G324" s="1">
        <f t="shared" ref="G324:G387" si="34">IF(B324="YES",F324*(3/4),F324)</f>
        <v>-15749</v>
      </c>
      <c r="H324" s="1">
        <f t="shared" si="31"/>
        <v>34509.342557183678</v>
      </c>
      <c r="I324" s="16">
        <f t="shared" si="32"/>
        <v>-50258.342557183678</v>
      </c>
      <c r="J324" s="16">
        <f t="shared" si="33"/>
        <v>50258.342557183678</v>
      </c>
      <c r="K324" s="3">
        <f t="shared" ref="K324:K387" si="35">IFERROR(+I324/D324,"")</f>
        <v>-0.22033468898370748</v>
      </c>
    </row>
    <row r="325" spans="1:11" x14ac:dyDescent="0.25">
      <c r="A325" t="s">
        <v>660</v>
      </c>
      <c r="B325" s="62" t="s">
        <v>783</v>
      </c>
      <c r="C325" s="8" t="s">
        <v>298</v>
      </c>
      <c r="D325" s="11">
        <f>VLOOKUP($A325,RAW!$U$2:$AC$460,5,FALSE)</f>
        <v>42700</v>
      </c>
      <c r="E325" s="11">
        <f>VLOOKUP($A325,RAW!$U$2:$AC$460,6,FALSE)</f>
        <v>76301</v>
      </c>
      <c r="F325" s="1">
        <f t="shared" si="30"/>
        <v>33601</v>
      </c>
      <c r="G325" s="1">
        <f t="shared" si="34"/>
        <v>33601</v>
      </c>
      <c r="H325" s="1">
        <f t="shared" si="31"/>
        <v>6460.1005137735337</v>
      </c>
      <c r="I325" s="16">
        <f t="shared" si="32"/>
        <v>27140.899486226466</v>
      </c>
      <c r="J325" s="16">
        <f t="shared" si="33"/>
        <v>27140.899486226466</v>
      </c>
      <c r="K325" s="3">
        <f t="shared" si="35"/>
        <v>0.63561825494675561</v>
      </c>
    </row>
    <row r="326" spans="1:11" x14ac:dyDescent="0.25">
      <c r="A326" t="s">
        <v>661</v>
      </c>
      <c r="B326" s="62" t="s">
        <v>783</v>
      </c>
      <c r="C326" s="8" t="s">
        <v>298</v>
      </c>
      <c r="D326" s="11">
        <f>VLOOKUP($A326,RAW!$U$2:$AC$460,5,FALSE)</f>
        <v>0</v>
      </c>
      <c r="E326" s="11">
        <f>VLOOKUP($A326,RAW!$U$2:$AC$460,6,FALSE)</f>
        <v>0</v>
      </c>
      <c r="F326" s="1">
        <f t="shared" si="30"/>
        <v>0</v>
      </c>
      <c r="G326" s="1">
        <f t="shared" si="34"/>
        <v>0</v>
      </c>
      <c r="H326" s="1">
        <f t="shared" si="31"/>
        <v>0</v>
      </c>
      <c r="I326" s="16">
        <f t="shared" si="32"/>
        <v>0</v>
      </c>
      <c r="J326" s="16">
        <f t="shared" si="33"/>
        <v>0</v>
      </c>
      <c r="K326" s="3" t="str">
        <f t="shared" si="35"/>
        <v/>
      </c>
    </row>
    <row r="327" spans="1:11" x14ac:dyDescent="0.25">
      <c r="A327" t="s">
        <v>358</v>
      </c>
      <c r="B327" s="62" t="s">
        <v>783</v>
      </c>
      <c r="C327" s="8" t="s">
        <v>298</v>
      </c>
      <c r="D327" s="11">
        <f>VLOOKUP($A327,RAW!$U$2:$AC$460,5,FALSE)</f>
        <v>38900</v>
      </c>
      <c r="E327" s="11">
        <f>VLOOKUP($A327,RAW!$U$2:$AC$460,6,FALSE)</f>
        <v>416045</v>
      </c>
      <c r="F327" s="1">
        <f t="shared" si="30"/>
        <v>377145</v>
      </c>
      <c r="G327" s="1">
        <f t="shared" si="34"/>
        <v>377145</v>
      </c>
      <c r="H327" s="1">
        <f t="shared" si="31"/>
        <v>5885.1969551707371</v>
      </c>
      <c r="I327" s="16">
        <f t="shared" si="32"/>
        <v>371259.80304482928</v>
      </c>
      <c r="J327" s="16">
        <f t="shared" si="33"/>
        <v>371259.80304482928</v>
      </c>
      <c r="K327" s="3">
        <f t="shared" si="35"/>
        <v>9.5439538057796725</v>
      </c>
    </row>
    <row r="328" spans="1:11" x14ac:dyDescent="0.25">
      <c r="A328" t="s">
        <v>662</v>
      </c>
      <c r="C328" s="8" t="s">
        <v>299</v>
      </c>
      <c r="D328" s="11">
        <f>VLOOKUP($A328,RAW!$U$2:$AC$460,5,FALSE)</f>
        <v>30500</v>
      </c>
      <c r="E328" s="11">
        <f>VLOOKUP($A328,RAW!$U$2:$AC$460,6,FALSE)</f>
        <v>23896</v>
      </c>
      <c r="F328" s="1">
        <f t="shared" si="30"/>
        <v>-6604</v>
      </c>
      <c r="G328" s="1">
        <f t="shared" si="34"/>
        <v>-6604</v>
      </c>
      <c r="H328" s="1">
        <f t="shared" si="31"/>
        <v>4614.357509838238</v>
      </c>
      <c r="I328" s="16">
        <f t="shared" si="32"/>
        <v>-11218.357509838239</v>
      </c>
      <c r="J328" s="16">
        <f t="shared" si="33"/>
        <v>11218.357509838239</v>
      </c>
      <c r="K328" s="3">
        <f t="shared" si="35"/>
        <v>-0.3678150003225652</v>
      </c>
    </row>
    <row r="329" spans="1:11" x14ac:dyDescent="0.25">
      <c r="A329" t="s">
        <v>663</v>
      </c>
      <c r="B329" s="62" t="s">
        <v>783</v>
      </c>
      <c r="C329" s="8" t="s">
        <v>298</v>
      </c>
      <c r="D329" s="11">
        <f>VLOOKUP($A329,RAW!$U$2:$AC$460,5,FALSE)</f>
        <v>166000</v>
      </c>
      <c r="E329" s="11">
        <f>VLOOKUP($A329,RAW!$U$2:$AC$460,6,FALSE)</f>
        <v>221313</v>
      </c>
      <c r="F329" s="1">
        <f t="shared" si="30"/>
        <v>55313</v>
      </c>
      <c r="G329" s="1">
        <f t="shared" si="34"/>
        <v>55313</v>
      </c>
      <c r="H329" s="1">
        <f t="shared" si="31"/>
        <v>25114.208086332706</v>
      </c>
      <c r="I329" s="16">
        <f t="shared" si="32"/>
        <v>30198.791913667294</v>
      </c>
      <c r="J329" s="16">
        <f t="shared" si="33"/>
        <v>30198.791913667294</v>
      </c>
      <c r="K329" s="3">
        <f t="shared" si="35"/>
        <v>0.1819204332148632</v>
      </c>
    </row>
    <row r="330" spans="1:11" x14ac:dyDescent="0.25">
      <c r="A330" t="s">
        <v>664</v>
      </c>
      <c r="C330" s="8" t="s">
        <v>299</v>
      </c>
      <c r="D330" s="11">
        <f>VLOOKUP($A330,RAW!$U$2:$AC$460,5,FALSE)</f>
        <v>92500</v>
      </c>
      <c r="E330" s="11">
        <f>VLOOKUP($A330,RAW!$U$2:$AC$460,6,FALSE)</f>
        <v>61362</v>
      </c>
      <c r="F330" s="1">
        <f t="shared" si="30"/>
        <v>-31138</v>
      </c>
      <c r="G330" s="1">
        <f t="shared" si="34"/>
        <v>-31138</v>
      </c>
      <c r="H330" s="1">
        <f t="shared" si="31"/>
        <v>13994.362939673345</v>
      </c>
      <c r="I330" s="16">
        <f t="shared" si="32"/>
        <v>-45132.362939673345</v>
      </c>
      <c r="J330" s="16">
        <f t="shared" si="33"/>
        <v>45132.362939673345</v>
      </c>
      <c r="K330" s="3">
        <f t="shared" si="35"/>
        <v>-0.48791743718565778</v>
      </c>
    </row>
    <row r="331" spans="1:11" x14ac:dyDescent="0.25">
      <c r="A331" t="s">
        <v>665</v>
      </c>
      <c r="B331" s="62" t="s">
        <v>299</v>
      </c>
      <c r="C331" s="8" t="s">
        <v>299</v>
      </c>
      <c r="D331" s="11">
        <f>VLOOKUP($A331,RAW!$U$2:$AC$460,5,FALSE)</f>
        <v>550400</v>
      </c>
      <c r="E331" s="11">
        <f>VLOOKUP($A331,RAW!$U$2:$AC$460,6,FALSE)</f>
        <v>372493</v>
      </c>
      <c r="F331" s="1">
        <f t="shared" si="30"/>
        <v>-177907</v>
      </c>
      <c r="G331" s="1">
        <f t="shared" si="34"/>
        <v>-133430.25</v>
      </c>
      <c r="H331" s="1">
        <f t="shared" si="31"/>
        <v>83270.241751310372</v>
      </c>
      <c r="I331" s="16">
        <f t="shared" si="32"/>
        <v>-261177.24175131036</v>
      </c>
      <c r="J331" s="16">
        <f t="shared" si="33"/>
        <v>261177.24175131036</v>
      </c>
      <c r="K331" s="3">
        <f t="shared" si="35"/>
        <v>-0.47452260492607262</v>
      </c>
    </row>
    <row r="332" spans="1:11" x14ac:dyDescent="0.25">
      <c r="A332" t="s">
        <v>666</v>
      </c>
      <c r="C332" s="8" t="s">
        <v>298</v>
      </c>
      <c r="D332" s="11">
        <f>VLOOKUP($A332,RAW!$U$2:$AC$460,5,FALSE)</f>
        <v>629900</v>
      </c>
      <c r="E332" s="11">
        <f>VLOOKUP($A332,RAW!$U$2:$AC$460,6,FALSE)</f>
        <v>839116</v>
      </c>
      <c r="F332" s="1">
        <f t="shared" si="30"/>
        <v>209216</v>
      </c>
      <c r="G332" s="1">
        <f t="shared" si="34"/>
        <v>209216</v>
      </c>
      <c r="H332" s="1">
        <f t="shared" si="31"/>
        <v>95297.829358921517</v>
      </c>
      <c r="I332" s="16">
        <f t="shared" si="32"/>
        <v>113918.17064107848</v>
      </c>
      <c r="J332" s="16">
        <f t="shared" si="33"/>
        <v>113918.17064107848</v>
      </c>
      <c r="K332" s="3">
        <f t="shared" si="35"/>
        <v>0.18085119962069929</v>
      </c>
    </row>
    <row r="333" spans="1:11" x14ac:dyDescent="0.25">
      <c r="A333" t="s">
        <v>667</v>
      </c>
      <c r="B333" s="62" t="s">
        <v>299</v>
      </c>
      <c r="C333" s="8" t="s">
        <v>299</v>
      </c>
      <c r="D333" s="11">
        <f>VLOOKUP($A333,RAW!$U$2:$AC$460,5,FALSE)</f>
        <v>55200</v>
      </c>
      <c r="E333" s="11">
        <f>VLOOKUP($A333,RAW!$U$2:$AC$460,6,FALSE)</f>
        <v>30401</v>
      </c>
      <c r="F333" s="1">
        <f t="shared" si="30"/>
        <v>-24799</v>
      </c>
      <c r="G333" s="1">
        <f t="shared" si="34"/>
        <v>-18599.25</v>
      </c>
      <c r="H333" s="1">
        <f t="shared" si="31"/>
        <v>8351.2306407564174</v>
      </c>
      <c r="I333" s="16">
        <f t="shared" si="32"/>
        <v>-33150.230640756417</v>
      </c>
      <c r="J333" s="16">
        <f t="shared" si="33"/>
        <v>33150.230640756417</v>
      </c>
      <c r="K333" s="3">
        <f t="shared" si="35"/>
        <v>-0.6005476565354424</v>
      </c>
    </row>
    <row r="334" spans="1:11" x14ac:dyDescent="0.25">
      <c r="A334" t="s">
        <v>668</v>
      </c>
      <c r="B334" s="62" t="s">
        <v>299</v>
      </c>
      <c r="C334" s="8" t="s">
        <v>299</v>
      </c>
      <c r="D334" s="11">
        <f>VLOOKUP($A334,RAW!$U$2:$AC$460,5,FALSE)</f>
        <v>147300</v>
      </c>
      <c r="E334" s="11">
        <f>VLOOKUP($A334,RAW!$U$2:$AC$460,6,FALSE)</f>
        <v>111541</v>
      </c>
      <c r="F334" s="1">
        <f t="shared" si="30"/>
        <v>-35759</v>
      </c>
      <c r="G334" s="1">
        <f t="shared" si="34"/>
        <v>-26819.25</v>
      </c>
      <c r="H334" s="1">
        <f t="shared" si="31"/>
        <v>22285.077416366312</v>
      </c>
      <c r="I334" s="16">
        <f t="shared" si="32"/>
        <v>-58044.077416366315</v>
      </c>
      <c r="J334" s="16">
        <f t="shared" si="33"/>
        <v>58044.077416366315</v>
      </c>
      <c r="K334" s="3">
        <f t="shared" si="35"/>
        <v>-0.39405347872618002</v>
      </c>
    </row>
    <row r="335" spans="1:11" x14ac:dyDescent="0.25">
      <c r="A335" t="s">
        <v>669</v>
      </c>
      <c r="B335" s="62" t="s">
        <v>783</v>
      </c>
      <c r="C335" s="8" t="s">
        <v>298</v>
      </c>
      <c r="D335" s="11">
        <f>VLOOKUP($A335,RAW!$U$2:$AC$460,5,FALSE)</f>
        <v>0</v>
      </c>
      <c r="E335" s="11">
        <f>VLOOKUP($A335,RAW!$U$2:$AC$460,6,FALSE)</f>
        <v>0</v>
      </c>
      <c r="F335" s="1">
        <f t="shared" si="30"/>
        <v>0</v>
      </c>
      <c r="G335" s="1">
        <f t="shared" si="34"/>
        <v>0</v>
      </c>
      <c r="H335" s="1">
        <f t="shared" si="31"/>
        <v>0</v>
      </c>
      <c r="I335" s="16">
        <f t="shared" si="32"/>
        <v>0</v>
      </c>
      <c r="J335" s="16">
        <f t="shared" si="33"/>
        <v>0</v>
      </c>
      <c r="K335" s="3" t="str">
        <f t="shared" si="35"/>
        <v/>
      </c>
    </row>
    <row r="336" spans="1:11" x14ac:dyDescent="0.25">
      <c r="A336" t="s">
        <v>670</v>
      </c>
      <c r="C336" s="8" t="s">
        <v>299</v>
      </c>
      <c r="D336" s="11">
        <f>VLOOKUP($A336,RAW!$U$2:$AC$460,5,FALSE)</f>
        <v>61800</v>
      </c>
      <c r="E336" s="11">
        <f>VLOOKUP($A336,RAW!$U$2:$AC$460,6,FALSE)</f>
        <v>60560</v>
      </c>
      <c r="F336" s="1">
        <f t="shared" si="30"/>
        <v>-1240</v>
      </c>
      <c r="G336" s="1">
        <f t="shared" si="34"/>
        <v>-1240</v>
      </c>
      <c r="H336" s="1">
        <f t="shared" si="31"/>
        <v>9349.7473478033808</v>
      </c>
      <c r="I336" s="16">
        <f t="shared" si="32"/>
        <v>-10589.747347803381</v>
      </c>
      <c r="J336" s="16">
        <f t="shared" si="33"/>
        <v>10589.747347803381</v>
      </c>
      <c r="K336" s="3">
        <f t="shared" si="35"/>
        <v>-0.1713551350777246</v>
      </c>
    </row>
    <row r="337" spans="1:11" x14ac:dyDescent="0.25">
      <c r="A337" t="s">
        <v>671</v>
      </c>
      <c r="C337" s="8" t="s">
        <v>299</v>
      </c>
      <c r="D337" s="11">
        <f>VLOOKUP($A337,RAW!$U$2:$AC$460,5,FALSE)</f>
        <v>44000</v>
      </c>
      <c r="E337" s="11">
        <f>VLOOKUP($A337,RAW!$U$2:$AC$460,6,FALSE)</f>
        <v>37340</v>
      </c>
      <c r="F337" s="1">
        <f t="shared" si="30"/>
        <v>-6660</v>
      </c>
      <c r="G337" s="1">
        <f t="shared" si="34"/>
        <v>-6660</v>
      </c>
      <c r="H337" s="1">
        <f t="shared" si="31"/>
        <v>6656.7780469797535</v>
      </c>
      <c r="I337" s="16">
        <f t="shared" si="32"/>
        <v>-13316.778046979754</v>
      </c>
      <c r="J337" s="16">
        <f t="shared" si="33"/>
        <v>13316.778046979754</v>
      </c>
      <c r="K337" s="3">
        <f t="shared" si="35"/>
        <v>-0.30265404652226713</v>
      </c>
    </row>
    <row r="338" spans="1:11" x14ac:dyDescent="0.25">
      <c r="A338" t="s">
        <v>672</v>
      </c>
      <c r="B338" s="62" t="s">
        <v>783</v>
      </c>
      <c r="C338" s="8" t="s">
        <v>298</v>
      </c>
      <c r="D338" s="11">
        <f>VLOOKUP($A338,RAW!$U$2:$AC$460,5,FALSE)</f>
        <v>0</v>
      </c>
      <c r="E338" s="11">
        <f>VLOOKUP($A338,RAW!$U$2:$AC$460,6,FALSE)</f>
        <v>0</v>
      </c>
      <c r="F338" s="1">
        <f t="shared" si="30"/>
        <v>0</v>
      </c>
      <c r="G338" s="1">
        <f t="shared" si="34"/>
        <v>0</v>
      </c>
      <c r="H338" s="1">
        <f t="shared" si="31"/>
        <v>0</v>
      </c>
      <c r="I338" s="16">
        <f t="shared" si="32"/>
        <v>0</v>
      </c>
      <c r="J338" s="16">
        <f t="shared" si="33"/>
        <v>0</v>
      </c>
      <c r="K338" s="3" t="str">
        <f t="shared" si="35"/>
        <v/>
      </c>
    </row>
    <row r="339" spans="1:11" x14ac:dyDescent="0.25">
      <c r="A339" t="s">
        <v>673</v>
      </c>
      <c r="B339" s="62" t="s">
        <v>783</v>
      </c>
      <c r="C339" s="8" t="s">
        <v>298</v>
      </c>
      <c r="D339" s="11">
        <f>VLOOKUP($A339,RAW!$U$2:$AC$460,5,FALSE)</f>
        <v>18300</v>
      </c>
      <c r="E339" s="11">
        <f>VLOOKUP($A339,RAW!$U$2:$AC$460,6,FALSE)</f>
        <v>33007</v>
      </c>
      <c r="F339" s="1">
        <f t="shared" si="30"/>
        <v>14707</v>
      </c>
      <c r="G339" s="1">
        <f t="shared" si="34"/>
        <v>14707</v>
      </c>
      <c r="H339" s="1">
        <f t="shared" si="31"/>
        <v>2768.6145059029427</v>
      </c>
      <c r="I339" s="16">
        <f t="shared" si="32"/>
        <v>11938.385494097058</v>
      </c>
      <c r="J339" s="16">
        <f t="shared" si="33"/>
        <v>11938.385494097058</v>
      </c>
      <c r="K339" s="3">
        <f t="shared" si="35"/>
        <v>0.65237079202716164</v>
      </c>
    </row>
    <row r="340" spans="1:11" x14ac:dyDescent="0.25">
      <c r="A340" t="s">
        <v>674</v>
      </c>
      <c r="B340" s="62" t="s">
        <v>783</v>
      </c>
      <c r="C340" s="8" t="s">
        <v>298</v>
      </c>
      <c r="D340" s="11">
        <f>VLOOKUP($A340,RAW!$U$2:$AC$460,5,FALSE)</f>
        <v>0</v>
      </c>
      <c r="E340" s="11">
        <f>VLOOKUP($A340,RAW!$U$2:$AC$460,6,FALSE)</f>
        <v>0</v>
      </c>
      <c r="F340" s="1">
        <f t="shared" si="30"/>
        <v>0</v>
      </c>
      <c r="G340" s="1">
        <f t="shared" si="34"/>
        <v>0</v>
      </c>
      <c r="H340" s="1">
        <f t="shared" si="31"/>
        <v>0</v>
      </c>
      <c r="I340" s="16">
        <f t="shared" si="32"/>
        <v>0</v>
      </c>
      <c r="J340" s="16">
        <f t="shared" si="33"/>
        <v>0</v>
      </c>
      <c r="K340" s="3" t="str">
        <f t="shared" si="35"/>
        <v/>
      </c>
    </row>
    <row r="341" spans="1:11" x14ac:dyDescent="0.25">
      <c r="A341" t="s">
        <v>675</v>
      </c>
      <c r="B341" s="62" t="s">
        <v>783</v>
      </c>
      <c r="C341" s="8" t="s">
        <v>298</v>
      </c>
      <c r="D341" s="11">
        <f>VLOOKUP($A341,RAW!$U$2:$AC$460,5,FALSE)</f>
        <v>0</v>
      </c>
      <c r="E341" s="11">
        <f>VLOOKUP($A341,RAW!$U$2:$AC$460,6,FALSE)</f>
        <v>0</v>
      </c>
      <c r="F341" s="1">
        <f t="shared" si="30"/>
        <v>0</v>
      </c>
      <c r="G341" s="1">
        <f t="shared" si="34"/>
        <v>0</v>
      </c>
      <c r="H341" s="1">
        <f t="shared" si="31"/>
        <v>0</v>
      </c>
      <c r="I341" s="16">
        <f t="shared" si="32"/>
        <v>0</v>
      </c>
      <c r="J341" s="16">
        <f t="shared" si="33"/>
        <v>0</v>
      </c>
      <c r="K341" s="3" t="str">
        <f t="shared" si="35"/>
        <v/>
      </c>
    </row>
    <row r="342" spans="1:11" x14ac:dyDescent="0.25">
      <c r="A342" t="s">
        <v>676</v>
      </c>
      <c r="B342" s="62" t="s">
        <v>299</v>
      </c>
      <c r="C342" s="8" t="s">
        <v>299</v>
      </c>
      <c r="D342" s="11">
        <f>VLOOKUP($A342,RAW!$U$2:$AC$460,5,FALSE)</f>
        <v>36600</v>
      </c>
      <c r="E342" s="11">
        <f>VLOOKUP($A342,RAW!$U$2:$AC$460,6,FALSE)</f>
        <v>29368</v>
      </c>
      <c r="F342" s="1">
        <f t="shared" si="30"/>
        <v>-7232</v>
      </c>
      <c r="G342" s="1">
        <f t="shared" si="34"/>
        <v>-5424</v>
      </c>
      <c r="H342" s="1">
        <f t="shared" si="31"/>
        <v>5537.2290118058854</v>
      </c>
      <c r="I342" s="16">
        <f t="shared" si="32"/>
        <v>-12769.229011805885</v>
      </c>
      <c r="J342" s="16">
        <f t="shared" si="33"/>
        <v>12769.229011805885</v>
      </c>
      <c r="K342" s="3">
        <f t="shared" si="35"/>
        <v>-0.34888603857393125</v>
      </c>
    </row>
    <row r="343" spans="1:11" x14ac:dyDescent="0.25">
      <c r="A343" t="s">
        <v>677</v>
      </c>
      <c r="C343" s="8" t="s">
        <v>299</v>
      </c>
      <c r="D343" s="11">
        <f>VLOOKUP($A343,RAW!$U$2:$AC$460,5,FALSE)</f>
        <v>1004725</v>
      </c>
      <c r="E343" s="11">
        <f>VLOOKUP($A343,RAW!$U$2:$AC$460,6,FALSE)</f>
        <v>657850</v>
      </c>
      <c r="F343" s="1">
        <f t="shared" si="30"/>
        <v>-346875</v>
      </c>
      <c r="G343" s="1">
        <f t="shared" si="34"/>
        <v>-346875</v>
      </c>
      <c r="H343" s="1">
        <f t="shared" si="31"/>
        <v>152005.2573466303</v>
      </c>
      <c r="I343" s="16">
        <f t="shared" si="32"/>
        <v>-498880.25734663033</v>
      </c>
      <c r="J343" s="16">
        <f t="shared" si="33"/>
        <v>498880.25734663033</v>
      </c>
      <c r="K343" s="3">
        <f t="shared" si="35"/>
        <v>-0.49653413356553316</v>
      </c>
    </row>
    <row r="344" spans="1:11" x14ac:dyDescent="0.25">
      <c r="A344" t="s">
        <v>678</v>
      </c>
      <c r="B344" s="62" t="s">
        <v>299</v>
      </c>
      <c r="C344" s="62" t="s">
        <v>299</v>
      </c>
      <c r="D344" s="11">
        <f>VLOOKUP($A344,RAW!$U$2:$AC$460,5,FALSE)</f>
        <v>2120200</v>
      </c>
      <c r="E344" s="11">
        <f>VLOOKUP($A344,RAW!$U$2:$AC$460,6,FALSE)</f>
        <v>1497880</v>
      </c>
      <c r="F344" s="1">
        <f t="shared" si="30"/>
        <v>-622320</v>
      </c>
      <c r="G344" s="1">
        <f t="shared" si="34"/>
        <v>-466740</v>
      </c>
      <c r="H344" s="1">
        <f t="shared" si="31"/>
        <v>320765.92761832895</v>
      </c>
      <c r="I344" s="16">
        <f t="shared" si="32"/>
        <v>-943085.92761832895</v>
      </c>
      <c r="J344" s="16">
        <f t="shared" si="33"/>
        <v>943085.92761832895</v>
      </c>
      <c r="K344" s="3">
        <f t="shared" si="35"/>
        <v>-0.44480988945303696</v>
      </c>
    </row>
    <row r="345" spans="1:11" x14ac:dyDescent="0.25">
      <c r="A345" t="s">
        <v>679</v>
      </c>
      <c r="B345" s="62" t="s">
        <v>299</v>
      </c>
      <c r="C345" s="62" t="s">
        <v>299</v>
      </c>
      <c r="D345" s="11">
        <f>VLOOKUP($A345,RAW!$U$2:$AC$460,5,FALSE)</f>
        <v>0</v>
      </c>
      <c r="E345" s="11">
        <f>VLOOKUP($A345,RAW!$U$2:$AC$460,6,FALSE)</f>
        <v>0</v>
      </c>
      <c r="F345" s="1">
        <f t="shared" si="30"/>
        <v>0</v>
      </c>
      <c r="G345" s="1">
        <f t="shared" si="34"/>
        <v>0</v>
      </c>
      <c r="H345" s="1">
        <f t="shared" si="31"/>
        <v>0</v>
      </c>
      <c r="I345" s="16">
        <f t="shared" si="32"/>
        <v>0</v>
      </c>
      <c r="J345" s="16">
        <f t="shared" si="33"/>
        <v>0</v>
      </c>
      <c r="K345" s="3" t="str">
        <f t="shared" si="35"/>
        <v/>
      </c>
    </row>
    <row r="346" spans="1:11" x14ac:dyDescent="0.25">
      <c r="A346" t="s">
        <v>680</v>
      </c>
      <c r="B346" s="62" t="s">
        <v>299</v>
      </c>
      <c r="C346" s="62" t="s">
        <v>299</v>
      </c>
      <c r="D346" s="11">
        <f>VLOOKUP($A346,RAW!$U$2:$AC$460,5,FALSE)</f>
        <v>136400</v>
      </c>
      <c r="E346" s="11">
        <f>VLOOKUP($A346,RAW!$U$2:$AC$460,6,FALSE)</f>
        <v>380394</v>
      </c>
      <c r="F346" s="1">
        <f t="shared" si="30"/>
        <v>243994</v>
      </c>
      <c r="G346" s="1">
        <f t="shared" si="34"/>
        <v>182995.5</v>
      </c>
      <c r="H346" s="1">
        <f t="shared" si="31"/>
        <v>20636.011945637238</v>
      </c>
      <c r="I346" s="16">
        <f t="shared" si="32"/>
        <v>223357.98805436277</v>
      </c>
      <c r="J346" s="16">
        <f t="shared" si="33"/>
        <v>223357.98805436277</v>
      </c>
      <c r="K346" s="3">
        <f t="shared" si="35"/>
        <v>1.6375219065569118</v>
      </c>
    </row>
    <row r="347" spans="1:11" x14ac:dyDescent="0.25">
      <c r="A347" t="s">
        <v>681</v>
      </c>
      <c r="B347" s="62" t="s">
        <v>299</v>
      </c>
      <c r="C347" s="62" t="s">
        <v>299</v>
      </c>
      <c r="D347" s="11">
        <f>VLOOKUP($A347,RAW!$U$2:$AC$460,5,FALSE)</f>
        <v>0</v>
      </c>
      <c r="E347" s="11">
        <f>VLOOKUP($A347,RAW!$U$2:$AC$460,6,FALSE)</f>
        <v>0</v>
      </c>
      <c r="F347" s="1">
        <f t="shared" si="30"/>
        <v>0</v>
      </c>
      <c r="G347" s="1">
        <f t="shared" si="34"/>
        <v>0</v>
      </c>
      <c r="H347" s="1">
        <f t="shared" si="31"/>
        <v>0</v>
      </c>
      <c r="I347" s="16">
        <f t="shared" si="32"/>
        <v>0</v>
      </c>
      <c r="J347" s="16">
        <f t="shared" si="33"/>
        <v>0</v>
      </c>
      <c r="K347" s="3" t="str">
        <f t="shared" si="35"/>
        <v/>
      </c>
    </row>
    <row r="348" spans="1:11" x14ac:dyDescent="0.25">
      <c r="A348" t="s">
        <v>682</v>
      </c>
      <c r="C348" s="8" t="s">
        <v>298</v>
      </c>
      <c r="D348" s="11">
        <f>VLOOKUP($A348,RAW!$U$2:$AC$460,5,FALSE)</f>
        <v>25200</v>
      </c>
      <c r="E348" s="11">
        <f>VLOOKUP($A348,RAW!$U$2:$AC$460,6,FALSE)</f>
        <v>43192</v>
      </c>
      <c r="F348" s="1">
        <f t="shared" si="30"/>
        <v>17992</v>
      </c>
      <c r="G348" s="1">
        <f t="shared" si="34"/>
        <v>17992</v>
      </c>
      <c r="H348" s="1">
        <f t="shared" si="31"/>
        <v>3812.5183359974953</v>
      </c>
      <c r="I348" s="16">
        <f t="shared" si="32"/>
        <v>14179.481664002506</v>
      </c>
      <c r="J348" s="16">
        <f t="shared" si="33"/>
        <v>14179.481664002506</v>
      </c>
      <c r="K348" s="3">
        <f t="shared" si="35"/>
        <v>0.56267784380962327</v>
      </c>
    </row>
    <row r="349" spans="1:11" x14ac:dyDescent="0.25">
      <c r="A349" t="s">
        <v>683</v>
      </c>
      <c r="B349" s="62" t="s">
        <v>299</v>
      </c>
      <c r="C349" s="62" t="s">
        <v>299</v>
      </c>
      <c r="D349" s="11">
        <f>VLOOKUP($A349,RAW!$U$2:$AC$460,5,FALSE)</f>
        <v>2121800</v>
      </c>
      <c r="E349" s="11">
        <f>VLOOKUP($A349,RAW!$U$2:$AC$460,6,FALSE)</f>
        <v>1959763</v>
      </c>
      <c r="F349" s="1">
        <f t="shared" si="30"/>
        <v>-162037</v>
      </c>
      <c r="G349" s="1">
        <f t="shared" si="34"/>
        <v>-121527.75</v>
      </c>
      <c r="H349" s="1">
        <f t="shared" si="31"/>
        <v>321007.99227458274</v>
      </c>
      <c r="I349" s="16">
        <f t="shared" si="32"/>
        <v>-483044.99227458274</v>
      </c>
      <c r="J349" s="16">
        <f t="shared" si="33"/>
        <v>483044.99227458274</v>
      </c>
      <c r="K349" s="3">
        <f t="shared" si="35"/>
        <v>-0.22765811682278383</v>
      </c>
    </row>
    <row r="350" spans="1:11" x14ac:dyDescent="0.25">
      <c r="A350" t="s">
        <v>684</v>
      </c>
      <c r="C350" s="8" t="s">
        <v>298</v>
      </c>
      <c r="D350" s="11">
        <f>VLOOKUP($A350,RAW!$U$2:$AC$460,5,FALSE)</f>
        <v>150300</v>
      </c>
      <c r="E350" s="11">
        <f>VLOOKUP($A350,RAW!$U$2:$AC$460,6,FALSE)</f>
        <v>196206</v>
      </c>
      <c r="F350" s="1">
        <f t="shared" si="30"/>
        <v>45906</v>
      </c>
      <c r="G350" s="1">
        <f t="shared" si="34"/>
        <v>45906</v>
      </c>
      <c r="H350" s="1">
        <f t="shared" si="31"/>
        <v>22738.948646842204</v>
      </c>
      <c r="I350" s="16">
        <f t="shared" si="32"/>
        <v>23167.051353157796</v>
      </c>
      <c r="J350" s="16">
        <f t="shared" si="33"/>
        <v>23167.051353157796</v>
      </c>
      <c r="K350" s="3">
        <f t="shared" si="35"/>
        <v>0.15413873155793612</v>
      </c>
    </row>
    <row r="351" spans="1:11" x14ac:dyDescent="0.25">
      <c r="A351" t="s">
        <v>685</v>
      </c>
      <c r="B351" s="62" t="s">
        <v>299</v>
      </c>
      <c r="C351" s="62" t="s">
        <v>299</v>
      </c>
      <c r="D351" s="11">
        <f>VLOOKUP($A351,RAW!$U$2:$AC$460,5,FALSE)</f>
        <v>341800</v>
      </c>
      <c r="E351" s="11">
        <f>VLOOKUP($A351,RAW!$U$2:$AC$460,6,FALSE)</f>
        <v>324162</v>
      </c>
      <c r="F351" s="1">
        <f t="shared" si="30"/>
        <v>-17638</v>
      </c>
      <c r="G351" s="1">
        <f t="shared" si="34"/>
        <v>-13228.5</v>
      </c>
      <c r="H351" s="1">
        <f t="shared" si="31"/>
        <v>51711.062192219993</v>
      </c>
      <c r="I351" s="16">
        <f t="shared" si="32"/>
        <v>-69349.062192219993</v>
      </c>
      <c r="J351" s="16">
        <f t="shared" si="33"/>
        <v>69349.062192219993</v>
      </c>
      <c r="K351" s="3">
        <f t="shared" si="35"/>
        <v>-0.20289368692867171</v>
      </c>
    </row>
    <row r="352" spans="1:11" x14ac:dyDescent="0.25">
      <c r="A352" t="s">
        <v>686</v>
      </c>
      <c r="B352" s="62" t="s">
        <v>299</v>
      </c>
      <c r="C352" s="62" t="s">
        <v>299</v>
      </c>
      <c r="D352" s="11">
        <f>VLOOKUP($A352,RAW!$U$2:$AC$460,5,FALSE)</f>
        <v>7400</v>
      </c>
      <c r="E352" s="11">
        <f>VLOOKUP($A352,RAW!$U$2:$AC$460,6,FALSE)</f>
        <v>5424</v>
      </c>
      <c r="F352" s="1">
        <f t="shared" si="30"/>
        <v>-1976</v>
      </c>
      <c r="G352" s="1">
        <f t="shared" si="34"/>
        <v>-1482</v>
      </c>
      <c r="H352" s="1">
        <f t="shared" si="31"/>
        <v>1119.5490351738677</v>
      </c>
      <c r="I352" s="16">
        <f t="shared" si="32"/>
        <v>-3095.5490351738677</v>
      </c>
      <c r="J352" s="16">
        <f t="shared" si="33"/>
        <v>3095.5490351738677</v>
      </c>
      <c r="K352" s="3">
        <f t="shared" si="35"/>
        <v>-0.41831743718565778</v>
      </c>
    </row>
    <row r="353" spans="1:11" x14ac:dyDescent="0.25">
      <c r="A353" t="s">
        <v>687</v>
      </c>
      <c r="C353" s="8" t="s">
        <v>298</v>
      </c>
      <c r="D353" s="11">
        <f>VLOOKUP($A353,RAW!$U$2:$AC$460,5,FALSE)</f>
        <v>35000</v>
      </c>
      <c r="E353" s="11">
        <f>VLOOKUP($A353,RAW!$U$2:$AC$460,6,FALSE)</f>
        <v>66051</v>
      </c>
      <c r="F353" s="1">
        <f t="shared" si="30"/>
        <v>31051</v>
      </c>
      <c r="G353" s="1">
        <f t="shared" si="34"/>
        <v>31051</v>
      </c>
      <c r="H353" s="1">
        <f t="shared" si="31"/>
        <v>5295.1643555520768</v>
      </c>
      <c r="I353" s="16">
        <f t="shared" si="32"/>
        <v>25755.835644447921</v>
      </c>
      <c r="J353" s="16">
        <f t="shared" si="33"/>
        <v>25755.835644447921</v>
      </c>
      <c r="K353" s="3">
        <f t="shared" si="35"/>
        <v>0.73588101841279774</v>
      </c>
    </row>
    <row r="354" spans="1:11" x14ac:dyDescent="0.25">
      <c r="A354" t="s">
        <v>688</v>
      </c>
      <c r="B354" s="62" t="s">
        <v>299</v>
      </c>
      <c r="C354" s="62" t="s">
        <v>299</v>
      </c>
      <c r="D354" s="11">
        <f>VLOOKUP($A354,RAW!$U$2:$AC$460,5,FALSE)</f>
        <v>0</v>
      </c>
      <c r="E354" s="11">
        <f>VLOOKUP($A354,RAW!$U$2:$AC$460,6,FALSE)</f>
        <v>0</v>
      </c>
      <c r="F354" s="1">
        <f t="shared" si="30"/>
        <v>0</v>
      </c>
      <c r="G354" s="1">
        <f t="shared" si="34"/>
        <v>0</v>
      </c>
      <c r="H354" s="1">
        <f t="shared" si="31"/>
        <v>0</v>
      </c>
      <c r="I354" s="16">
        <f t="shared" si="32"/>
        <v>0</v>
      </c>
      <c r="J354" s="16">
        <f t="shared" si="33"/>
        <v>0</v>
      </c>
      <c r="K354" s="3" t="str">
        <f t="shared" si="35"/>
        <v/>
      </c>
    </row>
    <row r="355" spans="1:11" x14ac:dyDescent="0.25">
      <c r="A355" t="s">
        <v>689</v>
      </c>
      <c r="B355" s="62" t="s">
        <v>299</v>
      </c>
      <c r="C355" s="62" t="s">
        <v>299</v>
      </c>
      <c r="D355" s="11">
        <f>VLOOKUP($A355,RAW!$U$2:$AC$460,5,FALSE)</f>
        <v>0</v>
      </c>
      <c r="E355" s="11">
        <f>VLOOKUP($A355,RAW!$U$2:$AC$460,6,FALSE)</f>
        <v>0</v>
      </c>
      <c r="F355" s="1">
        <f t="shared" si="30"/>
        <v>0</v>
      </c>
      <c r="G355" s="1">
        <f t="shared" si="34"/>
        <v>0</v>
      </c>
      <c r="H355" s="1">
        <f t="shared" si="31"/>
        <v>0</v>
      </c>
      <c r="I355" s="16">
        <f t="shared" si="32"/>
        <v>0</v>
      </c>
      <c r="J355" s="16">
        <f t="shared" si="33"/>
        <v>0</v>
      </c>
      <c r="K355" s="3" t="str">
        <f t="shared" si="35"/>
        <v/>
      </c>
    </row>
    <row r="356" spans="1:11" x14ac:dyDescent="0.25">
      <c r="A356" t="s">
        <v>690</v>
      </c>
      <c r="B356" s="62" t="s">
        <v>299</v>
      </c>
      <c r="C356" s="62" t="s">
        <v>299</v>
      </c>
      <c r="D356" s="11">
        <f>VLOOKUP($A356,RAW!$U$2:$AC$460,5,FALSE)</f>
        <v>11700</v>
      </c>
      <c r="E356" s="11">
        <f>VLOOKUP($A356,RAW!$U$2:$AC$460,6,FALSE)</f>
        <v>4911</v>
      </c>
      <c r="F356" s="1">
        <f t="shared" si="30"/>
        <v>-6789</v>
      </c>
      <c r="G356" s="1">
        <f t="shared" si="34"/>
        <v>-5091.75</v>
      </c>
      <c r="H356" s="1">
        <f t="shared" si="31"/>
        <v>1770.0977988559798</v>
      </c>
      <c r="I356" s="16">
        <f t="shared" si="32"/>
        <v>-8559.0977988559789</v>
      </c>
      <c r="J356" s="16">
        <f t="shared" si="33"/>
        <v>8559.0977988559789</v>
      </c>
      <c r="K356" s="3">
        <f t="shared" si="35"/>
        <v>-0.73154682041504093</v>
      </c>
    </row>
    <row r="357" spans="1:11" x14ac:dyDescent="0.25">
      <c r="A357" t="s">
        <v>691</v>
      </c>
      <c r="B357" s="62" t="s">
        <v>299</v>
      </c>
      <c r="C357" s="62" t="s">
        <v>299</v>
      </c>
      <c r="D357" s="11">
        <f>VLOOKUP($A357,RAW!$U$2:$AC$460,5,FALSE)</f>
        <v>0</v>
      </c>
      <c r="E357" s="11">
        <f>VLOOKUP($A357,RAW!$U$2:$AC$460,6,FALSE)</f>
        <v>0</v>
      </c>
      <c r="F357" s="1">
        <f t="shared" si="30"/>
        <v>0</v>
      </c>
      <c r="G357" s="1">
        <f t="shared" si="34"/>
        <v>0</v>
      </c>
      <c r="H357" s="1">
        <f t="shared" si="31"/>
        <v>0</v>
      </c>
      <c r="I357" s="16">
        <f t="shared" si="32"/>
        <v>0</v>
      </c>
      <c r="J357" s="16">
        <f t="shared" si="33"/>
        <v>0</v>
      </c>
      <c r="K357" s="3" t="str">
        <f t="shared" si="35"/>
        <v/>
      </c>
    </row>
    <row r="358" spans="1:11" x14ac:dyDescent="0.25">
      <c r="A358" t="s">
        <v>692</v>
      </c>
      <c r="B358" s="62" t="s">
        <v>299</v>
      </c>
      <c r="C358" s="62" t="s">
        <v>299</v>
      </c>
      <c r="D358" s="11">
        <f>VLOOKUP($A358,RAW!$U$2:$AC$460,5,FALSE)</f>
        <v>17700</v>
      </c>
      <c r="E358" s="11">
        <f>VLOOKUP($A358,RAW!$U$2:$AC$460,6,FALSE)</f>
        <v>18634</v>
      </c>
      <c r="F358" s="1">
        <f t="shared" si="30"/>
        <v>934</v>
      </c>
      <c r="G358" s="1">
        <f t="shared" si="34"/>
        <v>700.5</v>
      </c>
      <c r="H358" s="1">
        <f t="shared" si="31"/>
        <v>2677.8402598077646</v>
      </c>
      <c r="I358" s="16">
        <f t="shared" si="32"/>
        <v>-1743.8402598077646</v>
      </c>
      <c r="J358" s="16">
        <f t="shared" si="33"/>
        <v>1743.8402598077646</v>
      </c>
      <c r="K358" s="3">
        <f t="shared" si="35"/>
        <v>-9.8522048576709861E-2</v>
      </c>
    </row>
    <row r="359" spans="1:11" x14ac:dyDescent="0.25">
      <c r="A359" t="s">
        <v>693</v>
      </c>
      <c r="B359" s="62" t="s">
        <v>299</v>
      </c>
      <c r="C359" s="62" t="s">
        <v>299</v>
      </c>
      <c r="D359" s="11">
        <f>VLOOKUP($A359,RAW!$U$2:$AC$460,5,FALSE)</f>
        <v>23400</v>
      </c>
      <c r="E359" s="11">
        <f>VLOOKUP($A359,RAW!$U$2:$AC$460,6,FALSE)</f>
        <v>15629</v>
      </c>
      <c r="F359" s="1">
        <f t="shared" si="30"/>
        <v>-7771</v>
      </c>
      <c r="G359" s="1">
        <f t="shared" si="34"/>
        <v>-5828.25</v>
      </c>
      <c r="H359" s="1">
        <f t="shared" si="31"/>
        <v>3540.1955977119596</v>
      </c>
      <c r="I359" s="16">
        <f t="shared" si="32"/>
        <v>-11311.19559771196</v>
      </c>
      <c r="J359" s="16">
        <f t="shared" si="33"/>
        <v>11311.19559771196</v>
      </c>
      <c r="K359" s="3">
        <f t="shared" si="35"/>
        <v>-0.48338442725264785</v>
      </c>
    </row>
    <row r="360" spans="1:11" x14ac:dyDescent="0.25">
      <c r="A360" t="s">
        <v>694</v>
      </c>
      <c r="B360" s="62" t="s">
        <v>299</v>
      </c>
      <c r="C360" s="62" t="s">
        <v>299</v>
      </c>
      <c r="D360" s="11">
        <f>VLOOKUP($A360,RAW!$U$2:$AC$460,5,FALSE)</f>
        <v>215400</v>
      </c>
      <c r="E360" s="11">
        <f>VLOOKUP($A360,RAW!$U$2:$AC$460,6,FALSE)</f>
        <v>125209</v>
      </c>
      <c r="F360" s="1">
        <f t="shared" si="30"/>
        <v>-90191</v>
      </c>
      <c r="G360" s="1">
        <f t="shared" si="34"/>
        <v>-67643.25</v>
      </c>
      <c r="H360" s="1">
        <f t="shared" si="31"/>
        <v>32587.954348169067</v>
      </c>
      <c r="I360" s="16">
        <f t="shared" si="32"/>
        <v>-122778.95434816906</v>
      </c>
      <c r="J360" s="16">
        <f t="shared" si="33"/>
        <v>122778.95434816906</v>
      </c>
      <c r="K360" s="3">
        <f t="shared" si="35"/>
        <v>-0.57000443058574313</v>
      </c>
    </row>
    <row r="361" spans="1:11" x14ac:dyDescent="0.25">
      <c r="A361" t="s">
        <v>695</v>
      </c>
      <c r="B361" s="62" t="s">
        <v>299</v>
      </c>
      <c r="C361" s="62" t="s">
        <v>299</v>
      </c>
      <c r="D361" s="11">
        <f>VLOOKUP($A361,RAW!$U$2:$AC$460,5,FALSE)</f>
        <v>78700</v>
      </c>
      <c r="E361" s="11">
        <f>VLOOKUP($A361,RAW!$U$2:$AC$460,6,FALSE)</f>
        <v>27110</v>
      </c>
      <c r="F361" s="1">
        <f t="shared" si="30"/>
        <v>-51590</v>
      </c>
      <c r="G361" s="1">
        <f t="shared" si="34"/>
        <v>-38692.5</v>
      </c>
      <c r="H361" s="1">
        <f t="shared" si="31"/>
        <v>11906.555279484241</v>
      </c>
      <c r="I361" s="16">
        <f t="shared" si="32"/>
        <v>-63496.555279484237</v>
      </c>
      <c r="J361" s="16">
        <f t="shared" si="33"/>
        <v>63496.555279484237</v>
      </c>
      <c r="K361" s="3">
        <f t="shared" si="35"/>
        <v>-0.80681772909128635</v>
      </c>
    </row>
    <row r="362" spans="1:11" x14ac:dyDescent="0.25">
      <c r="A362" t="s">
        <v>359</v>
      </c>
      <c r="B362" s="62" t="s">
        <v>783</v>
      </c>
      <c r="C362" s="8" t="s">
        <v>298</v>
      </c>
      <c r="D362" s="11">
        <f>VLOOKUP($A362,RAW!$U$2:$AC$460,5,FALSE)</f>
        <v>1123900</v>
      </c>
      <c r="E362" s="11">
        <f>VLOOKUP($A362,RAW!$U$2:$AC$460,6,FALSE)</f>
        <v>1738641</v>
      </c>
      <c r="F362" s="1">
        <f t="shared" si="30"/>
        <v>614741</v>
      </c>
      <c r="G362" s="1">
        <f t="shared" si="34"/>
        <v>614741</v>
      </c>
      <c r="H362" s="1">
        <f t="shared" si="31"/>
        <v>170035.29197728512</v>
      </c>
      <c r="I362" s="16">
        <f t="shared" si="32"/>
        <v>444705.70802271488</v>
      </c>
      <c r="J362" s="16">
        <f t="shared" si="33"/>
        <v>444705.70802271488</v>
      </c>
      <c r="K362" s="3">
        <f t="shared" si="35"/>
        <v>0.3956808506296956</v>
      </c>
    </row>
    <row r="363" spans="1:11" x14ac:dyDescent="0.25">
      <c r="A363" t="s">
        <v>696</v>
      </c>
      <c r="B363" s="62" t="s">
        <v>299</v>
      </c>
      <c r="C363" s="62" t="s">
        <v>299</v>
      </c>
      <c r="D363" s="11">
        <f>VLOOKUP($A363,RAW!$U$2:$AC$460,5,FALSE)</f>
        <v>408700</v>
      </c>
      <c r="E363" s="11">
        <f>VLOOKUP($A363,RAW!$U$2:$AC$460,6,FALSE)</f>
        <v>232616</v>
      </c>
      <c r="F363" s="1">
        <f t="shared" si="30"/>
        <v>-176084</v>
      </c>
      <c r="G363" s="1">
        <f t="shared" si="34"/>
        <v>-132063</v>
      </c>
      <c r="H363" s="1">
        <f t="shared" si="31"/>
        <v>61832.390631832393</v>
      </c>
      <c r="I363" s="16">
        <f t="shared" si="32"/>
        <v>-237916.39063183239</v>
      </c>
      <c r="J363" s="16">
        <f t="shared" si="33"/>
        <v>237916.39063183239</v>
      </c>
      <c r="K363" s="3">
        <f t="shared" si="35"/>
        <v>-0.58212965654962656</v>
      </c>
    </row>
    <row r="364" spans="1:11" x14ac:dyDescent="0.25">
      <c r="A364" t="s">
        <v>697</v>
      </c>
      <c r="B364" s="62" t="s">
        <v>299</v>
      </c>
      <c r="C364" s="62" t="s">
        <v>299</v>
      </c>
      <c r="D364" s="11">
        <f>VLOOKUP($A364,RAW!$U$2:$AC$460,5,FALSE)</f>
        <v>192800</v>
      </c>
      <c r="E364" s="11">
        <f>VLOOKUP($A364,RAW!$U$2:$AC$460,6,FALSE)</f>
        <v>72308</v>
      </c>
      <c r="F364" s="1">
        <f t="shared" si="30"/>
        <v>-120492</v>
      </c>
      <c r="G364" s="1">
        <f t="shared" si="34"/>
        <v>-90369</v>
      </c>
      <c r="H364" s="1">
        <f t="shared" si="31"/>
        <v>29168.79107858401</v>
      </c>
      <c r="I364" s="16">
        <f t="shared" si="32"/>
        <v>-149660.79107858401</v>
      </c>
      <c r="J364" s="16">
        <f t="shared" si="33"/>
        <v>149660.79107858401</v>
      </c>
      <c r="K364" s="3">
        <f t="shared" si="35"/>
        <v>-0.77624891638269711</v>
      </c>
    </row>
    <row r="365" spans="1:11" x14ac:dyDescent="0.25">
      <c r="A365" t="s">
        <v>698</v>
      </c>
      <c r="B365" s="62" t="s">
        <v>299</v>
      </c>
      <c r="C365" s="62" t="s">
        <v>299</v>
      </c>
      <c r="D365" s="11">
        <f>VLOOKUP($A365,RAW!$U$2:$AC$460,5,FALSE)</f>
        <v>603300</v>
      </c>
      <c r="E365" s="11">
        <f>VLOOKUP($A365,RAW!$U$2:$AC$460,6,FALSE)</f>
        <v>643652</v>
      </c>
      <c r="F365" s="1">
        <f t="shared" si="30"/>
        <v>40352</v>
      </c>
      <c r="G365" s="1">
        <f t="shared" si="34"/>
        <v>30264</v>
      </c>
      <c r="H365" s="1">
        <f t="shared" si="31"/>
        <v>91273.504448701933</v>
      </c>
      <c r="I365" s="16">
        <f t="shared" si="32"/>
        <v>-50921.504448701933</v>
      </c>
      <c r="J365" s="16">
        <f t="shared" si="33"/>
        <v>50921.504448701933</v>
      </c>
      <c r="K365" s="3">
        <f t="shared" si="35"/>
        <v>-8.4404946873366374E-2</v>
      </c>
    </row>
    <row r="366" spans="1:11" x14ac:dyDescent="0.25">
      <c r="A366" t="s">
        <v>699</v>
      </c>
      <c r="B366" s="62" t="s">
        <v>299</v>
      </c>
      <c r="C366" s="62" t="s">
        <v>299</v>
      </c>
      <c r="D366" s="11">
        <f>VLOOKUP($A366,RAW!$U$2:$AC$460,5,FALSE)</f>
        <v>0</v>
      </c>
      <c r="E366" s="11">
        <f>VLOOKUP($A366,RAW!$U$2:$AC$460,6,FALSE)</f>
        <v>0</v>
      </c>
      <c r="F366" s="1">
        <f t="shared" si="30"/>
        <v>0</v>
      </c>
      <c r="G366" s="1">
        <f t="shared" si="34"/>
        <v>0</v>
      </c>
      <c r="H366" s="1">
        <f t="shared" si="31"/>
        <v>0</v>
      </c>
      <c r="I366" s="16">
        <f t="shared" si="32"/>
        <v>0</v>
      </c>
      <c r="J366" s="16">
        <f t="shared" si="33"/>
        <v>0</v>
      </c>
      <c r="K366" s="3" t="str">
        <f t="shared" si="35"/>
        <v/>
      </c>
    </row>
    <row r="367" spans="1:11" x14ac:dyDescent="0.25">
      <c r="A367" t="s">
        <v>700</v>
      </c>
      <c r="B367" s="62" t="s">
        <v>299</v>
      </c>
      <c r="C367" s="62" t="s">
        <v>299</v>
      </c>
      <c r="D367" s="11">
        <f>VLOOKUP($A367,RAW!$U$2:$AC$460,5,FALSE)</f>
        <v>38286.333333333336</v>
      </c>
      <c r="E367" s="11">
        <f>VLOOKUP($A367,RAW!$U$2:$AC$460,6,FALSE)</f>
        <v>29572.666666666672</v>
      </c>
      <c r="F367" s="1">
        <f t="shared" si="30"/>
        <v>-8713.6666666666642</v>
      </c>
      <c r="G367" s="1">
        <f t="shared" si="34"/>
        <v>-6535.2499999999982</v>
      </c>
      <c r="H367" s="1">
        <f t="shared" si="31"/>
        <v>5792.3550734700575</v>
      </c>
      <c r="I367" s="16">
        <f t="shared" si="32"/>
        <v>-14506.021740136723</v>
      </c>
      <c r="J367" s="16">
        <f t="shared" si="33"/>
        <v>14506.021740136723</v>
      </c>
      <c r="K367" s="3">
        <f t="shared" si="35"/>
        <v>-0.37888250133128587</v>
      </c>
    </row>
    <row r="368" spans="1:11" x14ac:dyDescent="0.25">
      <c r="A368" t="s">
        <v>360</v>
      </c>
      <c r="B368" s="62" t="s">
        <v>783</v>
      </c>
      <c r="C368" s="8" t="s">
        <v>298</v>
      </c>
      <c r="D368" s="11">
        <f>VLOOKUP($A368,RAW!$U$2:$AC$460,5,FALSE)</f>
        <v>0</v>
      </c>
      <c r="E368" s="11">
        <f>VLOOKUP($A368,RAW!$U$2:$AC$460,6,FALSE)</f>
        <v>0</v>
      </c>
      <c r="F368" s="1">
        <f t="shared" si="30"/>
        <v>0</v>
      </c>
      <c r="G368" s="1">
        <f t="shared" si="34"/>
        <v>0</v>
      </c>
      <c r="H368" s="1">
        <f t="shared" si="31"/>
        <v>0</v>
      </c>
      <c r="I368" s="16">
        <f t="shared" si="32"/>
        <v>0</v>
      </c>
      <c r="J368" s="16">
        <f t="shared" si="33"/>
        <v>0</v>
      </c>
      <c r="K368" s="3" t="str">
        <f t="shared" si="35"/>
        <v/>
      </c>
    </row>
    <row r="369" spans="1:11" x14ac:dyDescent="0.25">
      <c r="A369" t="s">
        <v>701</v>
      </c>
      <c r="B369" s="62" t="s">
        <v>299</v>
      </c>
      <c r="C369" s="62" t="s">
        <v>299</v>
      </c>
      <c r="D369" s="11">
        <f>VLOOKUP($A369,RAW!$U$2:$AC$460,5,FALSE)</f>
        <v>189600</v>
      </c>
      <c r="E369" s="11">
        <f>VLOOKUP($A369,RAW!$U$2:$AC$460,6,FALSE)</f>
        <v>99349</v>
      </c>
      <c r="F369" s="1">
        <f t="shared" si="30"/>
        <v>-90251</v>
      </c>
      <c r="G369" s="1">
        <f t="shared" si="34"/>
        <v>-67688.25</v>
      </c>
      <c r="H369" s="1">
        <f t="shared" si="31"/>
        <v>28684.661766076391</v>
      </c>
      <c r="I369" s="16">
        <f t="shared" si="32"/>
        <v>-118935.66176607639</v>
      </c>
      <c r="J369" s="16">
        <f t="shared" si="33"/>
        <v>118935.66176607639</v>
      </c>
      <c r="K369" s="3">
        <f t="shared" si="35"/>
        <v>-0.62729779412487541</v>
      </c>
    </row>
    <row r="370" spans="1:11" x14ac:dyDescent="0.25">
      <c r="A370" t="s">
        <v>702</v>
      </c>
      <c r="B370" s="62" t="s">
        <v>299</v>
      </c>
      <c r="C370" s="62" t="s">
        <v>299</v>
      </c>
      <c r="D370" s="11">
        <f>VLOOKUP($A370,RAW!$U$2:$AC$460,5,FALSE)</f>
        <v>221700</v>
      </c>
      <c r="E370" s="11">
        <f>VLOOKUP($A370,RAW!$U$2:$AC$460,6,FALSE)</f>
        <v>171753</v>
      </c>
      <c r="F370" s="1">
        <f t="shared" si="30"/>
        <v>-49947</v>
      </c>
      <c r="G370" s="1">
        <f t="shared" si="34"/>
        <v>-37460.25</v>
      </c>
      <c r="H370" s="1">
        <f t="shared" si="31"/>
        <v>33541.08393216844</v>
      </c>
      <c r="I370" s="16">
        <f t="shared" si="32"/>
        <v>-83488.083932168433</v>
      </c>
      <c r="J370" s="16">
        <f t="shared" si="33"/>
        <v>83488.083932168433</v>
      </c>
      <c r="K370" s="3">
        <f t="shared" si="35"/>
        <v>-0.37658134385281206</v>
      </c>
    </row>
    <row r="371" spans="1:11" x14ac:dyDescent="0.25">
      <c r="A371" t="s">
        <v>703</v>
      </c>
      <c r="B371" s="62" t="s">
        <v>299</v>
      </c>
      <c r="C371" s="62" t="s">
        <v>299</v>
      </c>
      <c r="D371" s="11">
        <f>VLOOKUP($A371,RAW!$U$2:$AC$460,5,FALSE)</f>
        <v>932400</v>
      </c>
      <c r="E371" s="11">
        <f>VLOOKUP($A371,RAW!$U$2:$AC$460,6,FALSE)</f>
        <v>779888</v>
      </c>
      <c r="F371" s="1">
        <f t="shared" si="30"/>
        <v>-152512</v>
      </c>
      <c r="G371" s="1">
        <f t="shared" si="34"/>
        <v>-114384</v>
      </c>
      <c r="H371" s="1">
        <f t="shared" si="31"/>
        <v>141063.17843190732</v>
      </c>
      <c r="I371" s="16">
        <f t="shared" si="32"/>
        <v>-293575.17843190732</v>
      </c>
      <c r="J371" s="16">
        <f t="shared" si="33"/>
        <v>293575.17843190732</v>
      </c>
      <c r="K371" s="3">
        <f t="shared" si="35"/>
        <v>-0.31485969372791434</v>
      </c>
    </row>
    <row r="372" spans="1:11" x14ac:dyDescent="0.25">
      <c r="A372" t="s">
        <v>704</v>
      </c>
      <c r="B372" s="62" t="s">
        <v>299</v>
      </c>
      <c r="C372" s="62" t="s">
        <v>299</v>
      </c>
      <c r="D372" s="11">
        <f>VLOOKUP($A372,RAW!$U$2:$AC$460,5,FALSE)</f>
        <v>28500</v>
      </c>
      <c r="E372" s="11">
        <f>VLOOKUP($A372,RAW!$U$2:$AC$460,6,FALSE)</f>
        <v>20486</v>
      </c>
      <c r="F372" s="1">
        <f t="shared" si="30"/>
        <v>-8014</v>
      </c>
      <c r="G372" s="1">
        <f t="shared" si="34"/>
        <v>-6010.5</v>
      </c>
      <c r="H372" s="1">
        <f t="shared" si="31"/>
        <v>4311.776689520977</v>
      </c>
      <c r="I372" s="16">
        <f t="shared" si="32"/>
        <v>-12325.776689520977</v>
      </c>
      <c r="J372" s="16">
        <f t="shared" si="33"/>
        <v>12325.776689520977</v>
      </c>
      <c r="K372" s="3">
        <f t="shared" si="35"/>
        <v>-0.43248339261477114</v>
      </c>
    </row>
    <row r="373" spans="1:11" x14ac:dyDescent="0.25">
      <c r="A373" t="s">
        <v>361</v>
      </c>
      <c r="B373" s="62" t="s">
        <v>783</v>
      </c>
      <c r="C373" s="8" t="s">
        <v>298</v>
      </c>
      <c r="D373" s="11">
        <f>VLOOKUP($A373,RAW!$U$2:$AC$460,5,FALSE)</f>
        <v>0</v>
      </c>
      <c r="E373" s="11">
        <f>VLOOKUP($A373,RAW!$U$2:$AC$460,6,FALSE)</f>
        <v>0</v>
      </c>
      <c r="F373" s="1">
        <f t="shared" si="30"/>
        <v>0</v>
      </c>
      <c r="G373" s="1">
        <f t="shared" si="34"/>
        <v>0</v>
      </c>
      <c r="H373" s="1">
        <f t="shared" si="31"/>
        <v>0</v>
      </c>
      <c r="I373" s="16">
        <f t="shared" si="32"/>
        <v>0</v>
      </c>
      <c r="J373" s="16">
        <f t="shared" si="33"/>
        <v>0</v>
      </c>
      <c r="K373" s="3" t="str">
        <f t="shared" si="35"/>
        <v/>
      </c>
    </row>
    <row r="374" spans="1:11" x14ac:dyDescent="0.25">
      <c r="A374" t="s">
        <v>705</v>
      </c>
      <c r="B374" s="62" t="s">
        <v>299</v>
      </c>
      <c r="C374" s="62" t="s">
        <v>299</v>
      </c>
      <c r="D374" s="11">
        <f>VLOOKUP($A374,RAW!$U$2:$AC$460,5,FALSE)</f>
        <v>48600</v>
      </c>
      <c r="E374" s="11">
        <f>VLOOKUP($A374,RAW!$U$2:$AC$460,6,FALSE)</f>
        <v>41163</v>
      </c>
      <c r="F374" s="1">
        <f t="shared" si="30"/>
        <v>-7437</v>
      </c>
      <c r="G374" s="1">
        <f t="shared" si="34"/>
        <v>-5577.75</v>
      </c>
      <c r="H374" s="1">
        <f t="shared" si="31"/>
        <v>7352.713933709455</v>
      </c>
      <c r="I374" s="16">
        <f t="shared" si="32"/>
        <v>-14789.713933709456</v>
      </c>
      <c r="J374" s="16">
        <f t="shared" si="33"/>
        <v>14789.713933709456</v>
      </c>
      <c r="K374" s="3">
        <f t="shared" si="35"/>
        <v>-0.30431510151665547</v>
      </c>
    </row>
    <row r="375" spans="1:11" x14ac:dyDescent="0.25">
      <c r="A375" t="s">
        <v>706</v>
      </c>
      <c r="B375" s="62" t="s">
        <v>299</v>
      </c>
      <c r="C375" s="62" t="s">
        <v>299</v>
      </c>
      <c r="D375" s="11">
        <f>VLOOKUP($A375,RAW!$U$2:$AC$460,5,FALSE)</f>
        <v>0</v>
      </c>
      <c r="E375" s="11">
        <f>VLOOKUP($A375,RAW!$U$2:$AC$460,6,FALSE)</f>
        <v>0</v>
      </c>
      <c r="F375" s="1">
        <f t="shared" si="30"/>
        <v>0</v>
      </c>
      <c r="G375" s="1">
        <f t="shared" si="34"/>
        <v>0</v>
      </c>
      <c r="H375" s="1">
        <f t="shared" si="31"/>
        <v>0</v>
      </c>
      <c r="I375" s="16">
        <f t="shared" si="32"/>
        <v>0</v>
      </c>
      <c r="J375" s="16">
        <f t="shared" si="33"/>
        <v>0</v>
      </c>
      <c r="K375" s="3" t="str">
        <f t="shared" si="35"/>
        <v/>
      </c>
    </row>
    <row r="376" spans="1:11" x14ac:dyDescent="0.25">
      <c r="A376" t="s">
        <v>707</v>
      </c>
      <c r="B376" s="62" t="s">
        <v>299</v>
      </c>
      <c r="C376" s="62" t="s">
        <v>299</v>
      </c>
      <c r="D376" s="11">
        <f>VLOOKUP($A376,RAW!$U$2:$AC$460,5,FALSE)</f>
        <v>182800</v>
      </c>
      <c r="E376" s="11">
        <f>VLOOKUP($A376,RAW!$U$2:$AC$460,6,FALSE)</f>
        <v>146571</v>
      </c>
      <c r="F376" s="1">
        <f t="shared" si="30"/>
        <v>-36229</v>
      </c>
      <c r="G376" s="1">
        <f t="shared" si="34"/>
        <v>-27171.75</v>
      </c>
      <c r="H376" s="1">
        <f t="shared" si="31"/>
        <v>27655.886976997703</v>
      </c>
      <c r="I376" s="16">
        <f t="shared" si="32"/>
        <v>-63884.886976997703</v>
      </c>
      <c r="J376" s="16">
        <f t="shared" si="33"/>
        <v>63884.886976997703</v>
      </c>
      <c r="K376" s="3">
        <f t="shared" si="35"/>
        <v>-0.3494796880579743</v>
      </c>
    </row>
    <row r="377" spans="1:11" x14ac:dyDescent="0.25">
      <c r="A377" t="s">
        <v>708</v>
      </c>
      <c r="B377" s="62" t="s">
        <v>299</v>
      </c>
      <c r="C377" s="62" t="s">
        <v>299</v>
      </c>
      <c r="D377" s="11">
        <f>VLOOKUP($A377,RAW!$U$2:$AC$460,5,FALSE)</f>
        <v>430800</v>
      </c>
      <c r="E377" s="11">
        <f>VLOOKUP($A377,RAW!$U$2:$AC$460,6,FALSE)</f>
        <v>497298</v>
      </c>
      <c r="F377" s="1">
        <f t="shared" si="30"/>
        <v>66498</v>
      </c>
      <c r="G377" s="1">
        <f t="shared" si="34"/>
        <v>49873.5</v>
      </c>
      <c r="H377" s="1">
        <f t="shared" si="31"/>
        <v>65175.908696338134</v>
      </c>
      <c r="I377" s="16">
        <f t="shared" si="32"/>
        <v>1322.0913036618658</v>
      </c>
      <c r="J377" s="16">
        <f t="shared" si="33"/>
        <v>1322.0913036618658</v>
      </c>
      <c r="K377" s="3">
        <f t="shared" si="35"/>
        <v>3.0689213176923534E-3</v>
      </c>
    </row>
    <row r="378" spans="1:11" x14ac:dyDescent="0.25">
      <c r="A378" t="s">
        <v>709</v>
      </c>
      <c r="B378" s="62" t="s">
        <v>299</v>
      </c>
      <c r="C378" s="62" t="s">
        <v>299</v>
      </c>
      <c r="D378" s="11">
        <f>VLOOKUP($A378,RAW!$U$2:$AC$460,5,FALSE)</f>
        <v>80500</v>
      </c>
      <c r="E378" s="11">
        <f>VLOOKUP($A378,RAW!$U$2:$AC$460,6,FALSE)</f>
        <v>84123</v>
      </c>
      <c r="F378" s="1">
        <f t="shared" si="30"/>
        <v>3623</v>
      </c>
      <c r="G378" s="1">
        <f t="shared" si="34"/>
        <v>2717.25</v>
      </c>
      <c r="H378" s="1">
        <f t="shared" si="31"/>
        <v>12178.878017769775</v>
      </c>
      <c r="I378" s="16">
        <f t="shared" si="32"/>
        <v>-8555.8780177697754</v>
      </c>
      <c r="J378" s="16">
        <f t="shared" si="33"/>
        <v>8555.8780177697754</v>
      </c>
      <c r="K378" s="3">
        <f t="shared" si="35"/>
        <v>-0.10628419897850652</v>
      </c>
    </row>
    <row r="379" spans="1:11" x14ac:dyDescent="0.25">
      <c r="A379" t="s">
        <v>362</v>
      </c>
      <c r="B379" s="62" t="s">
        <v>783</v>
      </c>
      <c r="C379" s="8" t="s">
        <v>298</v>
      </c>
      <c r="D379" s="11">
        <f>VLOOKUP($A379,RAW!$U$2:$AC$460,5,FALSE)</f>
        <v>0</v>
      </c>
      <c r="E379" s="11">
        <f>VLOOKUP($A379,RAW!$U$2:$AC$460,6,FALSE)</f>
        <v>0</v>
      </c>
      <c r="F379" s="1">
        <f t="shared" si="30"/>
        <v>0</v>
      </c>
      <c r="G379" s="1">
        <f t="shared" si="34"/>
        <v>0</v>
      </c>
      <c r="H379" s="1">
        <f t="shared" si="31"/>
        <v>0</v>
      </c>
      <c r="I379" s="16">
        <f t="shared" si="32"/>
        <v>0</v>
      </c>
      <c r="J379" s="16">
        <f t="shared" si="33"/>
        <v>0</v>
      </c>
      <c r="K379" s="3" t="str">
        <f t="shared" si="35"/>
        <v/>
      </c>
    </row>
    <row r="380" spans="1:11" x14ac:dyDescent="0.25">
      <c r="A380" t="s">
        <v>710</v>
      </c>
      <c r="B380" s="62" t="s">
        <v>309</v>
      </c>
      <c r="C380" s="8" t="s">
        <v>298</v>
      </c>
      <c r="D380" s="11">
        <f>VLOOKUP($A380,RAW!$U$2:$AC$460,5,FALSE)</f>
        <v>245200</v>
      </c>
      <c r="E380" s="11">
        <f>VLOOKUP($A380,RAW!$U$2:$AC$460,6,FALSE)</f>
        <v>283464</v>
      </c>
      <c r="F380" s="1">
        <f t="shared" si="30"/>
        <v>38264</v>
      </c>
      <c r="G380" s="1">
        <f t="shared" si="34"/>
        <v>38264</v>
      </c>
      <c r="H380" s="1">
        <f t="shared" si="31"/>
        <v>37096.408570896259</v>
      </c>
      <c r="I380" s="16">
        <f t="shared" si="32"/>
        <v>1167.5914291037407</v>
      </c>
      <c r="J380" s="16">
        <f t="shared" si="33"/>
        <v>1167.5914291037407</v>
      </c>
      <c r="K380" s="3">
        <f t="shared" si="35"/>
        <v>4.7617921252191709E-3</v>
      </c>
    </row>
    <row r="381" spans="1:11" x14ac:dyDescent="0.25">
      <c r="A381" t="s">
        <v>711</v>
      </c>
      <c r="C381" s="8" t="s">
        <v>298</v>
      </c>
      <c r="D381" s="11">
        <f>VLOOKUP($A381,RAW!$U$2:$AC$460,5,FALSE)</f>
        <v>142900</v>
      </c>
      <c r="E381" s="11">
        <f>VLOOKUP($A381,RAW!$U$2:$AC$460,6,FALSE)</f>
        <v>192527</v>
      </c>
      <c r="F381" s="1">
        <f t="shared" si="30"/>
        <v>49627</v>
      </c>
      <c r="G381" s="1">
        <f t="shared" si="34"/>
        <v>49627</v>
      </c>
      <c r="H381" s="1">
        <f t="shared" si="31"/>
        <v>21619.399611668337</v>
      </c>
      <c r="I381" s="16">
        <f t="shared" si="32"/>
        <v>28007.600388331663</v>
      </c>
      <c r="J381" s="16">
        <f t="shared" si="33"/>
        <v>28007.600388331663</v>
      </c>
      <c r="K381" s="3">
        <f t="shared" si="35"/>
        <v>0.19599440439700253</v>
      </c>
    </row>
    <row r="382" spans="1:11" x14ac:dyDescent="0.25">
      <c r="A382" t="s">
        <v>712</v>
      </c>
      <c r="B382" s="62" t="s">
        <v>299</v>
      </c>
      <c r="C382" s="62" t="s">
        <v>299</v>
      </c>
      <c r="D382" s="11">
        <f>VLOOKUP($A382,RAW!$U$2:$AC$460,5,FALSE)</f>
        <v>1256900</v>
      </c>
      <c r="E382" s="11">
        <f>VLOOKUP($A382,RAW!$U$2:$AC$460,6,FALSE)</f>
        <v>1008906</v>
      </c>
      <c r="F382" s="1">
        <f t="shared" si="30"/>
        <v>-247994</v>
      </c>
      <c r="G382" s="1">
        <f t="shared" si="34"/>
        <v>-185995.5</v>
      </c>
      <c r="H382" s="1">
        <f t="shared" si="31"/>
        <v>190156.91652838301</v>
      </c>
      <c r="I382" s="16">
        <f t="shared" si="32"/>
        <v>-438150.91652838304</v>
      </c>
      <c r="J382" s="16">
        <f t="shared" si="33"/>
        <v>438150.91652838304</v>
      </c>
      <c r="K382" s="3">
        <f t="shared" si="35"/>
        <v>-0.34859648064952109</v>
      </c>
    </row>
    <row r="383" spans="1:11" x14ac:dyDescent="0.25">
      <c r="A383" t="s">
        <v>713</v>
      </c>
      <c r="C383" s="8" t="s">
        <v>299</v>
      </c>
      <c r="D383" s="11">
        <f>VLOOKUP($A383,RAW!$U$2:$AC$460,5,FALSE)</f>
        <v>43000</v>
      </c>
      <c r="E383" s="11">
        <f>VLOOKUP($A383,RAW!$U$2:$AC$460,6,FALSE)</f>
        <v>36105</v>
      </c>
      <c r="F383" s="1">
        <f t="shared" si="30"/>
        <v>-6895</v>
      </c>
      <c r="G383" s="1">
        <f t="shared" si="34"/>
        <v>-6895</v>
      </c>
      <c r="H383" s="1">
        <f t="shared" si="31"/>
        <v>6505.4876368211226</v>
      </c>
      <c r="I383" s="16">
        <f t="shared" si="32"/>
        <v>-13400.487636821123</v>
      </c>
      <c r="J383" s="16">
        <f t="shared" si="33"/>
        <v>13400.487636821123</v>
      </c>
      <c r="K383" s="3">
        <f t="shared" si="35"/>
        <v>-0.31163924736793308</v>
      </c>
    </row>
    <row r="384" spans="1:11" x14ac:dyDescent="0.25">
      <c r="A384" t="s">
        <v>714</v>
      </c>
      <c r="B384" s="62" t="s">
        <v>299</v>
      </c>
      <c r="C384" s="62" t="s">
        <v>299</v>
      </c>
      <c r="D384" s="11">
        <f>VLOOKUP($A384,RAW!$U$2:$AC$460,5,FALSE)</f>
        <v>104100</v>
      </c>
      <c r="E384" s="11">
        <f>VLOOKUP($A384,RAW!$U$2:$AC$460,6,FALSE)</f>
        <v>45534</v>
      </c>
      <c r="F384" s="1">
        <f t="shared" si="30"/>
        <v>-58566</v>
      </c>
      <c r="G384" s="1">
        <f t="shared" si="34"/>
        <v>-43924.5</v>
      </c>
      <c r="H384" s="1">
        <f t="shared" si="31"/>
        <v>15749.331697513462</v>
      </c>
      <c r="I384" s="16">
        <f t="shared" si="32"/>
        <v>-74315.331697513466</v>
      </c>
      <c r="J384" s="16">
        <f t="shared" si="33"/>
        <v>74315.331697513466</v>
      </c>
      <c r="K384" s="3">
        <f t="shared" si="35"/>
        <v>-0.71388407010099386</v>
      </c>
    </row>
    <row r="385" spans="1:11" x14ac:dyDescent="0.25">
      <c r="A385" t="s">
        <v>715</v>
      </c>
      <c r="C385" s="8" t="s">
        <v>298</v>
      </c>
      <c r="D385" s="11">
        <f>VLOOKUP($A385,RAW!$U$2:$AC$460,5,FALSE)</f>
        <v>223900</v>
      </c>
      <c r="E385" s="11">
        <f>VLOOKUP($A385,RAW!$U$2:$AC$460,6,FALSE)</f>
        <v>212277</v>
      </c>
      <c r="F385" s="1">
        <f t="shared" si="30"/>
        <v>-11623</v>
      </c>
      <c r="G385" s="1">
        <f t="shared" si="34"/>
        <v>-11623</v>
      </c>
      <c r="H385" s="1">
        <f t="shared" si="31"/>
        <v>33873.922834517427</v>
      </c>
      <c r="I385" s="16">
        <f t="shared" si="32"/>
        <v>-45496.922834517427</v>
      </c>
      <c r="J385" s="16">
        <f t="shared" si="33"/>
        <v>45496.922834517427</v>
      </c>
      <c r="K385" s="3">
        <f t="shared" si="35"/>
        <v>-0.20320197782276653</v>
      </c>
    </row>
    <row r="386" spans="1:11" x14ac:dyDescent="0.25">
      <c r="A386" t="s">
        <v>363</v>
      </c>
      <c r="B386" s="62" t="s">
        <v>783</v>
      </c>
      <c r="C386" s="8" t="s">
        <v>298</v>
      </c>
      <c r="D386" s="11">
        <f>VLOOKUP($A386,RAW!$U$2:$AC$460,5,FALSE)</f>
        <v>0</v>
      </c>
      <c r="E386" s="11">
        <f>VLOOKUP($A386,RAW!$U$2:$AC$460,6,FALSE)</f>
        <v>0</v>
      </c>
      <c r="F386" s="1">
        <f t="shared" si="30"/>
        <v>0</v>
      </c>
      <c r="G386" s="1">
        <f t="shared" si="34"/>
        <v>0</v>
      </c>
      <c r="H386" s="1">
        <f t="shared" si="31"/>
        <v>0</v>
      </c>
      <c r="I386" s="16">
        <f t="shared" si="32"/>
        <v>0</v>
      </c>
      <c r="J386" s="16">
        <f t="shared" si="33"/>
        <v>0</v>
      </c>
      <c r="K386" s="3" t="str">
        <f t="shared" si="35"/>
        <v/>
      </c>
    </row>
    <row r="387" spans="1:11" x14ac:dyDescent="0.25">
      <c r="A387" t="s">
        <v>716</v>
      </c>
      <c r="B387" s="62" t="s">
        <v>299</v>
      </c>
      <c r="C387" s="62" t="s">
        <v>299</v>
      </c>
      <c r="D387" s="11">
        <f>VLOOKUP($A387,RAW!$U$2:$AC$460,5,FALSE)</f>
        <v>11500</v>
      </c>
      <c r="E387" s="11">
        <f>VLOOKUP($A387,RAW!$U$2:$AC$460,6,FALSE)</f>
        <v>9930</v>
      </c>
      <c r="F387" s="1">
        <f t="shared" ref="F387:F450" si="36">E387-D387</f>
        <v>-1570</v>
      </c>
      <c r="G387" s="1">
        <f t="shared" si="34"/>
        <v>-1177.5</v>
      </c>
      <c r="H387" s="1">
        <f t="shared" ref="H387:H450" si="37">IF(D387=0,0,+D387*F$463)</f>
        <v>1739.8397168242539</v>
      </c>
      <c r="I387" s="16">
        <f t="shared" ref="I387:I450" si="38">IF(D387=0,0,+F387-H387)</f>
        <v>-3309.8397168242536</v>
      </c>
      <c r="J387" s="16">
        <f t="shared" ref="J387:J450" si="39">ABS(I387)</f>
        <v>3309.8397168242536</v>
      </c>
      <c r="K387" s="3">
        <f t="shared" si="35"/>
        <v>-0.28781214928906551</v>
      </c>
    </row>
    <row r="388" spans="1:11" x14ac:dyDescent="0.25">
      <c r="A388" t="s">
        <v>717</v>
      </c>
      <c r="B388" s="62" t="s">
        <v>299</v>
      </c>
      <c r="C388" s="62" t="s">
        <v>299</v>
      </c>
      <c r="D388" s="11">
        <f>VLOOKUP($A388,RAW!$U$2:$AC$460,5,FALSE)</f>
        <v>91800</v>
      </c>
      <c r="E388" s="11">
        <f>VLOOKUP($A388,RAW!$U$2:$AC$460,6,FALSE)</f>
        <v>75090</v>
      </c>
      <c r="F388" s="1">
        <f t="shared" si="36"/>
        <v>-16710</v>
      </c>
      <c r="G388" s="1">
        <f t="shared" ref="G388:G451" si="40">IF(B388="YES",F388*(3/4),F388)</f>
        <v>-12532.5</v>
      </c>
      <c r="H388" s="1">
        <f t="shared" si="37"/>
        <v>13888.459652562304</v>
      </c>
      <c r="I388" s="16">
        <f t="shared" si="38"/>
        <v>-30598.459652562306</v>
      </c>
      <c r="J388" s="16">
        <f t="shared" si="39"/>
        <v>30598.459652562306</v>
      </c>
      <c r="K388" s="3">
        <f t="shared" ref="K388:K451" si="41">IFERROR(+I388/D388,"")</f>
        <v>-0.33331655394948045</v>
      </c>
    </row>
    <row r="389" spans="1:11" x14ac:dyDescent="0.25">
      <c r="A389" t="s">
        <v>718</v>
      </c>
      <c r="B389" s="62" t="s">
        <v>299</v>
      </c>
      <c r="C389" s="62" t="s">
        <v>299</v>
      </c>
      <c r="D389" s="11">
        <f>VLOOKUP($A389,RAW!$U$2:$AC$460,5,FALSE)</f>
        <v>141000</v>
      </c>
      <c r="E389" s="11">
        <f>VLOOKUP($A389,RAW!$U$2:$AC$460,6,FALSE)</f>
        <v>89668</v>
      </c>
      <c r="F389" s="1">
        <f t="shared" si="36"/>
        <v>-51332</v>
      </c>
      <c r="G389" s="1">
        <f t="shared" si="40"/>
        <v>-38499</v>
      </c>
      <c r="H389" s="1">
        <f t="shared" si="37"/>
        <v>21331.947832366939</v>
      </c>
      <c r="I389" s="16">
        <f t="shared" si="38"/>
        <v>-72663.947832366946</v>
      </c>
      <c r="J389" s="16">
        <f t="shared" si="39"/>
        <v>72663.947832366946</v>
      </c>
      <c r="K389" s="3">
        <f t="shared" si="41"/>
        <v>-0.5153471477472833</v>
      </c>
    </row>
    <row r="390" spans="1:11" x14ac:dyDescent="0.25">
      <c r="A390" t="s">
        <v>719</v>
      </c>
      <c r="C390" s="8" t="s">
        <v>298</v>
      </c>
      <c r="D390" s="11">
        <f>VLOOKUP($A390,RAW!$U$2:$AC$460,5,FALSE)</f>
        <v>77700</v>
      </c>
      <c r="E390" s="11">
        <f>VLOOKUP($A390,RAW!$U$2:$AC$460,6,FALSE)</f>
        <v>90284</v>
      </c>
      <c r="F390" s="1">
        <f t="shared" si="36"/>
        <v>12584</v>
      </c>
      <c r="G390" s="1">
        <f t="shared" si="40"/>
        <v>12584</v>
      </c>
      <c r="H390" s="1">
        <f t="shared" si="37"/>
        <v>11755.264869325611</v>
      </c>
      <c r="I390" s="16">
        <f t="shared" si="38"/>
        <v>828.73513067438944</v>
      </c>
      <c r="J390" s="16">
        <f t="shared" si="39"/>
        <v>828.73513067438944</v>
      </c>
      <c r="K390" s="3">
        <f t="shared" si="41"/>
        <v>1.066583179761119E-2</v>
      </c>
    </row>
    <row r="391" spans="1:11" x14ac:dyDescent="0.25">
      <c r="A391" t="s">
        <v>720</v>
      </c>
      <c r="B391" s="62" t="s">
        <v>299</v>
      </c>
      <c r="C391" s="8" t="s">
        <v>299</v>
      </c>
      <c r="D391" s="11">
        <f>VLOOKUP($A391,RAW!$U$2:$AC$460,5,FALSE)</f>
        <v>197600</v>
      </c>
      <c r="E391" s="11">
        <f>VLOOKUP($A391,RAW!$U$2:$AC$460,6,FALSE)</f>
        <v>131387</v>
      </c>
      <c r="F391" s="1">
        <f t="shared" si="36"/>
        <v>-66213</v>
      </c>
      <c r="G391" s="1">
        <f t="shared" si="40"/>
        <v>-49659.75</v>
      </c>
      <c r="H391" s="1">
        <f t="shared" si="37"/>
        <v>29894.985047345439</v>
      </c>
      <c r="I391" s="16">
        <f t="shared" si="38"/>
        <v>-96107.985047345443</v>
      </c>
      <c r="J391" s="16">
        <f t="shared" si="39"/>
        <v>96107.985047345443</v>
      </c>
      <c r="K391" s="3">
        <f t="shared" si="41"/>
        <v>-0.48637644254729473</v>
      </c>
    </row>
    <row r="392" spans="1:11" x14ac:dyDescent="0.25">
      <c r="A392" t="s">
        <v>364</v>
      </c>
      <c r="B392" s="62" t="s">
        <v>783</v>
      </c>
      <c r="C392" s="8" t="s">
        <v>298</v>
      </c>
      <c r="D392" s="11">
        <f>VLOOKUP($A392,RAW!$U$2:$AC$460,5,FALSE)</f>
        <v>0</v>
      </c>
      <c r="E392" s="11">
        <f>VLOOKUP($A392,RAW!$U$2:$AC$460,6,FALSE)</f>
        <v>0</v>
      </c>
      <c r="F392" s="1">
        <f t="shared" si="36"/>
        <v>0</v>
      </c>
      <c r="G392" s="1">
        <f t="shared" si="40"/>
        <v>0</v>
      </c>
      <c r="H392" s="1">
        <f t="shared" si="37"/>
        <v>0</v>
      </c>
      <c r="I392" s="16">
        <f t="shared" si="38"/>
        <v>0</v>
      </c>
      <c r="J392" s="16">
        <f t="shared" si="39"/>
        <v>0</v>
      </c>
      <c r="K392" s="3" t="str">
        <f t="shared" si="41"/>
        <v/>
      </c>
    </row>
    <row r="393" spans="1:11" x14ac:dyDescent="0.25">
      <c r="A393" t="s">
        <v>721</v>
      </c>
      <c r="B393" s="62" t="s">
        <v>299</v>
      </c>
      <c r="C393" s="62" t="s">
        <v>299</v>
      </c>
      <c r="D393" s="11">
        <f>VLOOKUP($A393,RAW!$U$2:$AC$460,5,FALSE)</f>
        <v>89700</v>
      </c>
      <c r="E393" s="11">
        <f>VLOOKUP($A393,RAW!$U$2:$AC$460,6,FALSE)</f>
        <v>82975</v>
      </c>
      <c r="F393" s="1">
        <f t="shared" si="36"/>
        <v>-6725</v>
      </c>
      <c r="G393" s="1">
        <f t="shared" si="40"/>
        <v>-5043.75</v>
      </c>
      <c r="H393" s="1">
        <f t="shared" si="37"/>
        <v>13570.74979122918</v>
      </c>
      <c r="I393" s="16">
        <f t="shared" si="38"/>
        <v>-20295.74979122918</v>
      </c>
      <c r="J393" s="16">
        <f t="shared" si="39"/>
        <v>20295.74979122918</v>
      </c>
      <c r="K393" s="3">
        <f t="shared" si="41"/>
        <v>-0.22626253947858618</v>
      </c>
    </row>
    <row r="394" spans="1:11" x14ac:dyDescent="0.25">
      <c r="A394" t="s">
        <v>722</v>
      </c>
      <c r="B394" s="62" t="s">
        <v>299</v>
      </c>
      <c r="C394" s="62" t="s">
        <v>299</v>
      </c>
      <c r="D394" s="11">
        <f>VLOOKUP($A394,RAW!$U$2:$AC$460,5,FALSE)</f>
        <v>38200</v>
      </c>
      <c r="E394" s="11">
        <f>VLOOKUP($A394,RAW!$U$2:$AC$460,6,FALSE)</f>
        <v>37452</v>
      </c>
      <c r="F394" s="1">
        <f t="shared" si="36"/>
        <v>-748</v>
      </c>
      <c r="G394" s="1">
        <f t="shared" si="40"/>
        <v>-561</v>
      </c>
      <c r="H394" s="1">
        <f t="shared" si="37"/>
        <v>5779.2936680596949</v>
      </c>
      <c r="I394" s="16">
        <f t="shared" si="38"/>
        <v>-6527.2936680596949</v>
      </c>
      <c r="J394" s="16">
        <f t="shared" si="39"/>
        <v>6527.2936680596949</v>
      </c>
      <c r="K394" s="3">
        <f t="shared" si="41"/>
        <v>-0.17087156199109149</v>
      </c>
    </row>
    <row r="395" spans="1:11" x14ac:dyDescent="0.25">
      <c r="A395" t="s">
        <v>723</v>
      </c>
      <c r="B395" s="62" t="s">
        <v>299</v>
      </c>
      <c r="C395" s="62" t="s">
        <v>299</v>
      </c>
      <c r="D395" s="11">
        <f>VLOOKUP($A395,RAW!$U$2:$AC$460,5,FALSE)</f>
        <v>131300</v>
      </c>
      <c r="E395" s="11">
        <f>VLOOKUP($A395,RAW!$U$2:$AC$460,6,FALSE)</f>
        <v>117347</v>
      </c>
      <c r="F395" s="1">
        <f t="shared" si="36"/>
        <v>-13953</v>
      </c>
      <c r="G395" s="1">
        <f t="shared" si="40"/>
        <v>-10464.75</v>
      </c>
      <c r="H395" s="1">
        <f t="shared" si="37"/>
        <v>19864.43085382822</v>
      </c>
      <c r="I395" s="16">
        <f t="shared" si="38"/>
        <v>-33817.43085382822</v>
      </c>
      <c r="J395" s="16">
        <f t="shared" si="39"/>
        <v>33817.43085382822</v>
      </c>
      <c r="K395" s="3">
        <f t="shared" si="41"/>
        <v>-0.25755849850592705</v>
      </c>
    </row>
    <row r="396" spans="1:11" x14ac:dyDescent="0.25">
      <c r="A396" t="s">
        <v>724</v>
      </c>
      <c r="B396" s="62" t="s">
        <v>299</v>
      </c>
      <c r="C396" s="62" t="s">
        <v>299</v>
      </c>
      <c r="D396" s="11">
        <f>VLOOKUP($A396,RAW!$U$2:$AC$460,5,FALSE)</f>
        <v>22100</v>
      </c>
      <c r="E396" s="11">
        <f>VLOOKUP($A396,RAW!$U$2:$AC$460,6,FALSE)</f>
        <v>16582</v>
      </c>
      <c r="F396" s="1">
        <f t="shared" si="36"/>
        <v>-5518</v>
      </c>
      <c r="G396" s="1">
        <f t="shared" si="40"/>
        <v>-4138.5</v>
      </c>
      <c r="H396" s="1">
        <f t="shared" si="37"/>
        <v>3343.5180645057399</v>
      </c>
      <c r="I396" s="16">
        <f t="shared" si="38"/>
        <v>-8861.5180645057408</v>
      </c>
      <c r="J396" s="16">
        <f t="shared" si="39"/>
        <v>8861.5180645057408</v>
      </c>
      <c r="K396" s="3">
        <f t="shared" si="41"/>
        <v>-0.40097366807718282</v>
      </c>
    </row>
    <row r="397" spans="1:11" x14ac:dyDescent="0.25">
      <c r="A397" t="s">
        <v>725</v>
      </c>
      <c r="B397" s="62" t="s">
        <v>299</v>
      </c>
      <c r="C397" s="62" t="s">
        <v>299</v>
      </c>
      <c r="D397" s="11">
        <f>VLOOKUP($A397,RAW!$U$2:$AC$460,5,FALSE)</f>
        <v>67300</v>
      </c>
      <c r="E397" s="11">
        <f>VLOOKUP($A397,RAW!$U$2:$AC$460,6,FALSE)</f>
        <v>90959</v>
      </c>
      <c r="F397" s="1">
        <f t="shared" si="36"/>
        <v>23659</v>
      </c>
      <c r="G397" s="1">
        <f t="shared" si="40"/>
        <v>17744.25</v>
      </c>
      <c r="H397" s="1">
        <f t="shared" si="37"/>
        <v>10181.844603675851</v>
      </c>
      <c r="I397" s="16">
        <f t="shared" si="38"/>
        <v>13477.155396324149</v>
      </c>
      <c r="J397" s="16">
        <f t="shared" si="39"/>
        <v>13477.155396324149</v>
      </c>
      <c r="K397" s="3">
        <f t="shared" si="41"/>
        <v>0.20025490930645096</v>
      </c>
    </row>
    <row r="398" spans="1:11" x14ac:dyDescent="0.25">
      <c r="A398" t="s">
        <v>365</v>
      </c>
      <c r="B398" s="62" t="s">
        <v>783</v>
      </c>
      <c r="C398" s="8" t="s">
        <v>298</v>
      </c>
      <c r="D398" s="11">
        <f>VLOOKUP($A398,RAW!$U$2:$AC$460,5,FALSE)</f>
        <v>19200</v>
      </c>
      <c r="E398" s="11">
        <f>VLOOKUP($A398,RAW!$U$2:$AC$460,6,FALSE)</f>
        <v>70737</v>
      </c>
      <c r="F398" s="1">
        <f t="shared" si="36"/>
        <v>51537</v>
      </c>
      <c r="G398" s="1">
        <f t="shared" si="40"/>
        <v>51537</v>
      </c>
      <c r="H398" s="1">
        <f t="shared" si="37"/>
        <v>2904.7758750457106</v>
      </c>
      <c r="I398" s="16">
        <f t="shared" si="38"/>
        <v>48632.224124954286</v>
      </c>
      <c r="J398" s="16">
        <f t="shared" si="39"/>
        <v>48632.224124954286</v>
      </c>
      <c r="K398" s="3">
        <f t="shared" si="41"/>
        <v>2.5329283398413689</v>
      </c>
    </row>
    <row r="399" spans="1:11" x14ac:dyDescent="0.25">
      <c r="A399" t="s">
        <v>726</v>
      </c>
      <c r="C399" s="8" t="s">
        <v>298</v>
      </c>
      <c r="D399" s="11">
        <f>VLOOKUP($A399,RAW!$U$2:$AC$460,5,FALSE)</f>
        <v>33800</v>
      </c>
      <c r="E399" s="11">
        <f>VLOOKUP($A399,RAW!$U$2:$AC$460,6,FALSE)</f>
        <v>41687</v>
      </c>
      <c r="F399" s="1">
        <f t="shared" si="36"/>
        <v>7887</v>
      </c>
      <c r="G399" s="1">
        <f t="shared" si="40"/>
        <v>7887</v>
      </c>
      <c r="H399" s="1">
        <f t="shared" si="37"/>
        <v>5113.6158633617197</v>
      </c>
      <c r="I399" s="16">
        <f t="shared" si="38"/>
        <v>2773.3841366382803</v>
      </c>
      <c r="J399" s="16">
        <f t="shared" si="39"/>
        <v>2773.3841366382803</v>
      </c>
      <c r="K399" s="3">
        <f t="shared" si="41"/>
        <v>8.2052785107641427E-2</v>
      </c>
    </row>
    <row r="400" spans="1:11" x14ac:dyDescent="0.25">
      <c r="A400" t="s">
        <v>727</v>
      </c>
      <c r="C400" s="8" t="s">
        <v>298</v>
      </c>
      <c r="D400" s="11">
        <f>VLOOKUP($A400,RAW!$U$2:$AC$460,5,FALSE)</f>
        <v>149900</v>
      </c>
      <c r="E400" s="11">
        <f>VLOOKUP($A400,RAW!$U$2:$AC$460,6,FALSE)</f>
        <v>191895</v>
      </c>
      <c r="F400" s="1">
        <f t="shared" si="36"/>
        <v>41995</v>
      </c>
      <c r="G400" s="1">
        <f t="shared" si="40"/>
        <v>41995</v>
      </c>
      <c r="H400" s="1">
        <f t="shared" si="37"/>
        <v>22678.43248277875</v>
      </c>
      <c r="I400" s="16">
        <f t="shared" si="38"/>
        <v>19316.56751722125</v>
      </c>
      <c r="J400" s="16">
        <f t="shared" si="39"/>
        <v>19316.56751722125</v>
      </c>
      <c r="K400" s="3">
        <f t="shared" si="41"/>
        <v>0.12886302546511841</v>
      </c>
    </row>
    <row r="401" spans="1:11" x14ac:dyDescent="0.25">
      <c r="A401" t="s">
        <v>728</v>
      </c>
      <c r="C401" s="8" t="s">
        <v>298</v>
      </c>
      <c r="D401" s="11">
        <f>VLOOKUP($A401,RAW!$U$2:$AC$460,5,FALSE)</f>
        <v>40600</v>
      </c>
      <c r="E401" s="11">
        <f>VLOOKUP($A401,RAW!$U$2:$AC$460,6,FALSE)</f>
        <v>64895</v>
      </c>
      <c r="F401" s="1">
        <f t="shared" si="36"/>
        <v>24295</v>
      </c>
      <c r="G401" s="1">
        <f t="shared" si="40"/>
        <v>24295</v>
      </c>
      <c r="H401" s="1">
        <f t="shared" si="37"/>
        <v>6142.3906524404092</v>
      </c>
      <c r="I401" s="16">
        <f t="shared" si="38"/>
        <v>18152.609347559592</v>
      </c>
      <c r="J401" s="16">
        <f t="shared" si="39"/>
        <v>18152.609347559592</v>
      </c>
      <c r="K401" s="3">
        <f t="shared" si="41"/>
        <v>0.44710860461969437</v>
      </c>
    </row>
    <row r="402" spans="1:11" x14ac:dyDescent="0.25">
      <c r="A402" t="s">
        <v>729</v>
      </c>
      <c r="C402" s="8" t="s">
        <v>298</v>
      </c>
      <c r="D402" s="11">
        <f>VLOOKUP($A402,RAW!$U$2:$AC$460,5,FALSE)</f>
        <v>55800</v>
      </c>
      <c r="E402" s="11">
        <f>VLOOKUP($A402,RAW!$U$2:$AC$460,6,FALSE)</f>
        <v>65318</v>
      </c>
      <c r="F402" s="1">
        <f t="shared" si="36"/>
        <v>9518</v>
      </c>
      <c r="G402" s="1">
        <f t="shared" si="40"/>
        <v>9518</v>
      </c>
      <c r="H402" s="1">
        <f t="shared" si="37"/>
        <v>8442.0048868515969</v>
      </c>
      <c r="I402" s="16">
        <f t="shared" si="38"/>
        <v>1075.9951131484031</v>
      </c>
      <c r="J402" s="16">
        <f t="shared" si="39"/>
        <v>1075.9951131484031</v>
      </c>
      <c r="K402" s="3">
        <f t="shared" si="41"/>
        <v>1.928306654387819E-2</v>
      </c>
    </row>
    <row r="403" spans="1:11" x14ac:dyDescent="0.25">
      <c r="A403" t="s">
        <v>730</v>
      </c>
      <c r="B403" s="62" t="s">
        <v>299</v>
      </c>
      <c r="C403" s="62" t="s">
        <v>299</v>
      </c>
      <c r="D403" s="11">
        <f>VLOOKUP($A403,RAW!$U$2:$AC$460,5,FALSE)</f>
        <v>85400</v>
      </c>
      <c r="E403" s="11">
        <f>VLOOKUP($A403,RAW!$U$2:$AC$460,6,FALSE)</f>
        <v>78979</v>
      </c>
      <c r="F403" s="1">
        <f t="shared" si="36"/>
        <v>-6421</v>
      </c>
      <c r="G403" s="1">
        <f t="shared" si="40"/>
        <v>-4815.75</v>
      </c>
      <c r="H403" s="1">
        <f t="shared" si="37"/>
        <v>12920.201027547067</v>
      </c>
      <c r="I403" s="16">
        <f t="shared" si="38"/>
        <v>-19341.201027547067</v>
      </c>
      <c r="J403" s="16">
        <f t="shared" si="39"/>
        <v>19341.201027547067</v>
      </c>
      <c r="K403" s="3">
        <f t="shared" si="41"/>
        <v>-0.22647776378860734</v>
      </c>
    </row>
    <row r="404" spans="1:11" x14ac:dyDescent="0.25">
      <c r="A404" t="s">
        <v>731</v>
      </c>
      <c r="B404" s="62" t="s">
        <v>299</v>
      </c>
      <c r="C404" s="62" t="s">
        <v>299</v>
      </c>
      <c r="D404" s="11">
        <f>VLOOKUP($A404,RAW!$U$2:$AC$460,5,FALSE)</f>
        <v>126400</v>
      </c>
      <c r="E404" s="11">
        <f>VLOOKUP($A404,RAW!$U$2:$AC$460,6,FALSE)</f>
        <v>122935</v>
      </c>
      <c r="F404" s="1">
        <f t="shared" si="36"/>
        <v>-3465</v>
      </c>
      <c r="G404" s="1">
        <f t="shared" si="40"/>
        <v>-2598.75</v>
      </c>
      <c r="H404" s="1">
        <f t="shared" si="37"/>
        <v>19123.10784405093</v>
      </c>
      <c r="I404" s="16">
        <f t="shared" si="38"/>
        <v>-22588.10784405093</v>
      </c>
      <c r="J404" s="16">
        <f t="shared" si="39"/>
        <v>22588.10784405093</v>
      </c>
      <c r="K404" s="3">
        <f t="shared" si="41"/>
        <v>-0.17870338484217507</v>
      </c>
    </row>
    <row r="405" spans="1:11" x14ac:dyDescent="0.25">
      <c r="A405" t="s">
        <v>732</v>
      </c>
      <c r="B405" s="62" t="s">
        <v>299</v>
      </c>
      <c r="C405" s="62" t="s">
        <v>299</v>
      </c>
      <c r="D405" s="11">
        <f>VLOOKUP($A405,RAW!$U$2:$AC$460,5,FALSE)</f>
        <v>261000</v>
      </c>
      <c r="E405" s="11">
        <f>VLOOKUP($A405,RAW!$U$2:$AC$460,6,FALSE)</f>
        <v>237417</v>
      </c>
      <c r="F405" s="1">
        <f t="shared" si="36"/>
        <v>-23583</v>
      </c>
      <c r="G405" s="1">
        <f t="shared" si="40"/>
        <v>-17687.25</v>
      </c>
      <c r="H405" s="1">
        <f t="shared" si="37"/>
        <v>39486.797051402631</v>
      </c>
      <c r="I405" s="16">
        <f t="shared" si="38"/>
        <v>-63069.797051402631</v>
      </c>
      <c r="J405" s="16">
        <f t="shared" si="39"/>
        <v>63069.797051402631</v>
      </c>
      <c r="K405" s="3">
        <f t="shared" si="41"/>
        <v>-0.24164673199771122</v>
      </c>
    </row>
    <row r="406" spans="1:11" x14ac:dyDescent="0.25">
      <c r="A406" t="s">
        <v>733</v>
      </c>
      <c r="B406" s="62" t="s">
        <v>299</v>
      </c>
      <c r="C406" s="62" t="s">
        <v>299</v>
      </c>
      <c r="D406" s="11">
        <f>VLOOKUP($A406,RAW!$U$2:$AC$460,5,FALSE)</f>
        <v>53900</v>
      </c>
      <c r="E406" s="11">
        <f>VLOOKUP($A406,RAW!$U$2:$AC$460,6,FALSE)</f>
        <v>63506</v>
      </c>
      <c r="F406" s="1">
        <f t="shared" si="36"/>
        <v>9606</v>
      </c>
      <c r="G406" s="1">
        <f t="shared" si="40"/>
        <v>7204.5</v>
      </c>
      <c r="H406" s="1">
        <f t="shared" si="37"/>
        <v>8154.5531075501976</v>
      </c>
      <c r="I406" s="16">
        <f t="shared" si="38"/>
        <v>1451.4468924498024</v>
      </c>
      <c r="J406" s="16">
        <f t="shared" si="39"/>
        <v>1451.4468924498024</v>
      </c>
      <c r="K406" s="3">
        <f t="shared" si="41"/>
        <v>2.6928513774578895E-2</v>
      </c>
    </row>
    <row r="407" spans="1:11" x14ac:dyDescent="0.25">
      <c r="A407" t="s">
        <v>734</v>
      </c>
      <c r="B407" s="62" t="s">
        <v>299</v>
      </c>
      <c r="C407" s="62" t="s">
        <v>299</v>
      </c>
      <c r="D407" s="11">
        <f>VLOOKUP($A407,RAW!$U$2:$AC$460,5,FALSE)</f>
        <v>178400</v>
      </c>
      <c r="E407" s="11">
        <f>VLOOKUP($A407,RAW!$U$2:$AC$460,6,FALSE)</f>
        <v>112325</v>
      </c>
      <c r="F407" s="1">
        <f t="shared" si="36"/>
        <v>-66075</v>
      </c>
      <c r="G407" s="1">
        <f t="shared" si="40"/>
        <v>-49556.25</v>
      </c>
      <c r="H407" s="1">
        <f t="shared" si="37"/>
        <v>26990.209172299728</v>
      </c>
      <c r="I407" s="16">
        <f t="shared" si="38"/>
        <v>-93065.209172299728</v>
      </c>
      <c r="J407" s="16">
        <f t="shared" si="39"/>
        <v>93065.209172299728</v>
      </c>
      <c r="K407" s="3">
        <f t="shared" si="41"/>
        <v>-0.52166597069674736</v>
      </c>
    </row>
    <row r="408" spans="1:11" x14ac:dyDescent="0.25">
      <c r="A408" t="s">
        <v>735</v>
      </c>
      <c r="C408" s="8" t="s">
        <v>298</v>
      </c>
      <c r="D408" s="11">
        <f>VLOOKUP($A408,RAW!$U$2:$AC$460,5,FALSE)</f>
        <v>1242500</v>
      </c>
      <c r="E408" s="11">
        <f>VLOOKUP($A408,RAW!$U$2:$AC$460,6,FALSE)</f>
        <v>1198383</v>
      </c>
      <c r="F408" s="1">
        <f t="shared" si="36"/>
        <v>-44117</v>
      </c>
      <c r="G408" s="1">
        <f t="shared" si="40"/>
        <v>-44117</v>
      </c>
      <c r="H408" s="1">
        <f t="shared" si="37"/>
        <v>187978.33462209872</v>
      </c>
      <c r="I408" s="16">
        <f t="shared" si="38"/>
        <v>-232095.33462209872</v>
      </c>
      <c r="J408" s="16">
        <f t="shared" si="39"/>
        <v>232095.33462209872</v>
      </c>
      <c r="K408" s="3">
        <f t="shared" si="41"/>
        <v>-0.18679704999766497</v>
      </c>
    </row>
    <row r="409" spans="1:11" x14ac:dyDescent="0.25">
      <c r="A409" t="s">
        <v>736</v>
      </c>
      <c r="C409" s="8" t="s">
        <v>298</v>
      </c>
      <c r="D409" s="11">
        <f>VLOOKUP($A409,RAW!$U$2:$AC$460,5,FALSE)</f>
        <v>49700</v>
      </c>
      <c r="E409" s="11">
        <f>VLOOKUP($A409,RAW!$U$2:$AC$460,6,FALSE)</f>
        <v>78951</v>
      </c>
      <c r="F409" s="1">
        <f t="shared" si="36"/>
        <v>29251</v>
      </c>
      <c r="G409" s="1">
        <f t="shared" si="40"/>
        <v>29251</v>
      </c>
      <c r="H409" s="1">
        <f t="shared" si="37"/>
        <v>7519.1333848839486</v>
      </c>
      <c r="I409" s="16">
        <f t="shared" si="38"/>
        <v>21731.866615116051</v>
      </c>
      <c r="J409" s="16">
        <f t="shared" si="39"/>
        <v>21731.866615116051</v>
      </c>
      <c r="K409" s="3">
        <f t="shared" si="41"/>
        <v>0.43726089768845172</v>
      </c>
    </row>
    <row r="410" spans="1:11" x14ac:dyDescent="0.25">
      <c r="A410" t="s">
        <v>737</v>
      </c>
      <c r="C410" s="8" t="s">
        <v>298</v>
      </c>
      <c r="D410" s="11">
        <f>VLOOKUP($A410,RAW!$U$2:$AC$460,5,FALSE)</f>
        <v>58100</v>
      </c>
      <c r="E410" s="11">
        <f>VLOOKUP($A410,RAW!$U$2:$AC$460,6,FALSE)</f>
        <v>67301</v>
      </c>
      <c r="F410" s="1">
        <f t="shared" si="36"/>
        <v>9201</v>
      </c>
      <c r="G410" s="1">
        <f t="shared" si="40"/>
        <v>9201</v>
      </c>
      <c r="H410" s="1">
        <f t="shared" si="37"/>
        <v>8789.9728302164476</v>
      </c>
      <c r="I410" s="16">
        <f t="shared" si="38"/>
        <v>411.02716978355238</v>
      </c>
      <c r="J410" s="16">
        <f t="shared" si="39"/>
        <v>411.02716978355238</v>
      </c>
      <c r="K410" s="3">
        <f t="shared" si="41"/>
        <v>7.0744779652935005E-3</v>
      </c>
    </row>
    <row r="411" spans="1:11" x14ac:dyDescent="0.25">
      <c r="A411" t="s">
        <v>738</v>
      </c>
      <c r="C411" s="8" t="s">
        <v>298</v>
      </c>
      <c r="D411" s="11">
        <f>VLOOKUP($A411,RAW!$U$2:$AC$460,5,FALSE)</f>
        <v>160200</v>
      </c>
      <c r="E411" s="11">
        <f>VLOOKUP($A411,RAW!$U$2:$AC$460,6,FALSE)</f>
        <v>366189</v>
      </c>
      <c r="F411" s="1">
        <f t="shared" si="36"/>
        <v>205989</v>
      </c>
      <c r="G411" s="1">
        <f t="shared" si="40"/>
        <v>205989</v>
      </c>
      <c r="H411" s="1">
        <f t="shared" si="37"/>
        <v>24236.72370741265</v>
      </c>
      <c r="I411" s="16">
        <f t="shared" si="38"/>
        <v>181752.27629258734</v>
      </c>
      <c r="J411" s="16">
        <f t="shared" si="39"/>
        <v>181752.27629258734</v>
      </c>
      <c r="K411" s="3">
        <f t="shared" si="41"/>
        <v>1.1345335598788224</v>
      </c>
    </row>
    <row r="412" spans="1:11" x14ac:dyDescent="0.25">
      <c r="A412" t="s">
        <v>739</v>
      </c>
      <c r="C412" s="8" t="s">
        <v>298</v>
      </c>
      <c r="D412" s="11">
        <f>VLOOKUP($A412,RAW!$U$2:$AC$460,5,FALSE)</f>
        <v>194800</v>
      </c>
      <c r="E412" s="11">
        <f>VLOOKUP($A412,RAW!$U$2:$AC$460,6,FALSE)</f>
        <v>152389</v>
      </c>
      <c r="F412" s="1">
        <f t="shared" si="36"/>
        <v>-42411</v>
      </c>
      <c r="G412" s="1">
        <f t="shared" si="40"/>
        <v>-42411</v>
      </c>
      <c r="H412" s="1">
        <f t="shared" si="37"/>
        <v>29471.371898901274</v>
      </c>
      <c r="I412" s="16">
        <f t="shared" si="38"/>
        <v>-71882.37189890127</v>
      </c>
      <c r="J412" s="16">
        <f t="shared" si="39"/>
        <v>71882.37189890127</v>
      </c>
      <c r="K412" s="3">
        <f t="shared" si="41"/>
        <v>-0.36900601590811738</v>
      </c>
    </row>
    <row r="413" spans="1:11" x14ac:dyDescent="0.25">
      <c r="A413" t="s">
        <v>740</v>
      </c>
      <c r="B413" s="62" t="s">
        <v>299</v>
      </c>
      <c r="C413" s="62" t="s">
        <v>299</v>
      </c>
      <c r="D413" s="11">
        <f>VLOOKUP($A413,RAW!$U$2:$AC$460,5,FALSE)</f>
        <v>112200</v>
      </c>
      <c r="E413" s="11">
        <f>VLOOKUP($A413,RAW!$U$2:$AC$460,6,FALSE)</f>
        <v>126976</v>
      </c>
      <c r="F413" s="1">
        <f t="shared" si="36"/>
        <v>14776</v>
      </c>
      <c r="G413" s="1">
        <f t="shared" si="40"/>
        <v>11082</v>
      </c>
      <c r="H413" s="1">
        <f t="shared" si="37"/>
        <v>16974.784019798371</v>
      </c>
      <c r="I413" s="16">
        <f t="shared" si="38"/>
        <v>-2198.7840197983714</v>
      </c>
      <c r="J413" s="16">
        <f t="shared" si="39"/>
        <v>2198.7840197983714</v>
      </c>
      <c r="K413" s="3">
        <f t="shared" si="41"/>
        <v>-1.9597005524049655E-2</v>
      </c>
    </row>
    <row r="414" spans="1:11" x14ac:dyDescent="0.25">
      <c r="A414" t="s">
        <v>741</v>
      </c>
      <c r="B414" s="62" t="s">
        <v>299</v>
      </c>
      <c r="C414" s="62" t="s">
        <v>299</v>
      </c>
      <c r="D414" s="11">
        <f>VLOOKUP($A414,RAW!$U$2:$AC$460,5,FALSE)</f>
        <v>43900</v>
      </c>
      <c r="E414" s="11">
        <f>VLOOKUP($A414,RAW!$U$2:$AC$460,6,FALSE)</f>
        <v>43752</v>
      </c>
      <c r="F414" s="1">
        <f t="shared" si="36"/>
        <v>-148</v>
      </c>
      <c r="G414" s="1">
        <f t="shared" si="40"/>
        <v>-111</v>
      </c>
      <c r="H414" s="1">
        <f t="shared" si="37"/>
        <v>6641.64900596389</v>
      </c>
      <c r="I414" s="16">
        <f t="shared" si="38"/>
        <v>-6789.64900596389</v>
      </c>
      <c r="J414" s="16">
        <f t="shared" si="39"/>
        <v>6789.64900596389</v>
      </c>
      <c r="K414" s="3">
        <f t="shared" si="41"/>
        <v>-0.15466170856409772</v>
      </c>
    </row>
    <row r="415" spans="1:11" x14ac:dyDescent="0.25">
      <c r="A415" t="s">
        <v>742</v>
      </c>
      <c r="B415" s="62" t="s">
        <v>299</v>
      </c>
      <c r="C415" s="62" t="s">
        <v>299</v>
      </c>
      <c r="D415" s="11">
        <f>VLOOKUP($A415,RAW!$U$2:$AC$460,5,FALSE)</f>
        <v>11000</v>
      </c>
      <c r="E415" s="11">
        <f>VLOOKUP($A415,RAW!$U$2:$AC$460,6,FALSE)</f>
        <v>16075</v>
      </c>
      <c r="F415" s="1">
        <f t="shared" si="36"/>
        <v>5075</v>
      </c>
      <c r="G415" s="1">
        <f t="shared" si="40"/>
        <v>3806.25</v>
      </c>
      <c r="H415" s="1">
        <f t="shared" si="37"/>
        <v>1664.1945117449384</v>
      </c>
      <c r="I415" s="16">
        <f t="shared" si="38"/>
        <v>3410.8054882550614</v>
      </c>
      <c r="J415" s="16">
        <f t="shared" si="39"/>
        <v>3410.8054882550614</v>
      </c>
      <c r="K415" s="3">
        <f t="shared" si="41"/>
        <v>0.3100732262050056</v>
      </c>
    </row>
    <row r="416" spans="1:11" x14ac:dyDescent="0.25">
      <c r="A416" t="s">
        <v>743</v>
      </c>
      <c r="C416" s="8" t="s">
        <v>298</v>
      </c>
      <c r="D416" s="11">
        <f>VLOOKUP($A416,RAW!$U$2:$AC$460,5,FALSE)</f>
        <v>47600</v>
      </c>
      <c r="E416" s="11">
        <f>VLOOKUP($A416,RAW!$U$2:$AC$460,6,FALSE)</f>
        <v>72102</v>
      </c>
      <c r="F416" s="1">
        <f t="shared" si="36"/>
        <v>24502</v>
      </c>
      <c r="G416" s="1">
        <f t="shared" si="40"/>
        <v>24502</v>
      </c>
      <c r="H416" s="1">
        <f t="shared" si="37"/>
        <v>7201.423523550824</v>
      </c>
      <c r="I416" s="16">
        <f t="shared" si="38"/>
        <v>17300.576476449176</v>
      </c>
      <c r="J416" s="16">
        <f t="shared" si="39"/>
        <v>17300.576476449176</v>
      </c>
      <c r="K416" s="3">
        <f t="shared" si="41"/>
        <v>0.36345748900103308</v>
      </c>
    </row>
    <row r="417" spans="1:11" x14ac:dyDescent="0.25">
      <c r="A417" t="s">
        <v>744</v>
      </c>
      <c r="B417" s="62" t="s">
        <v>299</v>
      </c>
      <c r="C417" s="62" t="s">
        <v>299</v>
      </c>
      <c r="D417" s="11">
        <f>VLOOKUP($A417,RAW!$U$2:$AC$460,5,FALSE)</f>
        <v>178700</v>
      </c>
      <c r="E417" s="11">
        <f>VLOOKUP($A417,RAW!$U$2:$AC$460,6,FALSE)</f>
        <v>205999</v>
      </c>
      <c r="F417" s="1">
        <f t="shared" si="36"/>
        <v>27299</v>
      </c>
      <c r="G417" s="1">
        <f t="shared" si="40"/>
        <v>20474.25</v>
      </c>
      <c r="H417" s="1">
        <f t="shared" si="37"/>
        <v>27035.596295347317</v>
      </c>
      <c r="I417" s="16">
        <f t="shared" si="38"/>
        <v>263.40370465268279</v>
      </c>
      <c r="J417" s="16">
        <f t="shared" si="39"/>
        <v>263.40370465268279</v>
      </c>
      <c r="K417" s="3">
        <f t="shared" si="41"/>
        <v>1.4739994664391873E-3</v>
      </c>
    </row>
    <row r="418" spans="1:11" x14ac:dyDescent="0.25">
      <c r="A418" t="s">
        <v>745</v>
      </c>
      <c r="B418" s="62" t="s">
        <v>299</v>
      </c>
      <c r="C418" s="62" t="s">
        <v>299</v>
      </c>
      <c r="D418" s="11">
        <f>VLOOKUP($A418,RAW!$U$2:$AC$460,5,FALSE)</f>
        <v>46900</v>
      </c>
      <c r="E418" s="11">
        <f>VLOOKUP($A418,RAW!$U$2:$AC$460,6,FALSE)</f>
        <v>26398</v>
      </c>
      <c r="F418" s="1">
        <f t="shared" si="36"/>
        <v>-20502</v>
      </c>
      <c r="G418" s="1">
        <f t="shared" si="40"/>
        <v>-15376.5</v>
      </c>
      <c r="H418" s="1">
        <f t="shared" si="37"/>
        <v>7095.5202364397828</v>
      </c>
      <c r="I418" s="16">
        <f t="shared" si="38"/>
        <v>-27597.520236439785</v>
      </c>
      <c r="J418" s="16">
        <f t="shared" si="39"/>
        <v>27597.520236439785</v>
      </c>
      <c r="K418" s="3">
        <f t="shared" si="41"/>
        <v>-0.58843326730148793</v>
      </c>
    </row>
    <row r="419" spans="1:11" x14ac:dyDescent="0.25">
      <c r="A419" t="s">
        <v>746</v>
      </c>
      <c r="C419" s="8" t="s">
        <v>298</v>
      </c>
      <c r="D419" s="11">
        <f>VLOOKUP($A419,RAW!$U$2:$AC$460,5,FALSE)</f>
        <v>0</v>
      </c>
      <c r="E419" s="11">
        <f>VLOOKUP($A419,RAW!$U$2:$AC$460,6,FALSE)</f>
        <v>0</v>
      </c>
      <c r="F419" s="1">
        <f t="shared" si="36"/>
        <v>0</v>
      </c>
      <c r="G419" s="1">
        <f t="shared" si="40"/>
        <v>0</v>
      </c>
      <c r="H419" s="1">
        <f t="shared" si="37"/>
        <v>0</v>
      </c>
      <c r="I419" s="16">
        <f t="shared" si="38"/>
        <v>0</v>
      </c>
      <c r="J419" s="16">
        <f t="shared" si="39"/>
        <v>0</v>
      </c>
      <c r="K419" s="3" t="str">
        <f t="shared" si="41"/>
        <v/>
      </c>
    </row>
    <row r="420" spans="1:11" x14ac:dyDescent="0.25">
      <c r="A420" t="s">
        <v>747</v>
      </c>
      <c r="B420" s="62" t="s">
        <v>299</v>
      </c>
      <c r="C420" s="62" t="s">
        <v>299</v>
      </c>
      <c r="D420" s="11">
        <f>VLOOKUP($A420,RAW!$U$2:$AC$460,5,FALSE)</f>
        <v>144400</v>
      </c>
      <c r="E420" s="11">
        <f>VLOOKUP($A420,RAW!$U$2:$AC$460,6,FALSE)</f>
        <v>49511</v>
      </c>
      <c r="F420" s="1">
        <f t="shared" si="36"/>
        <v>-94889</v>
      </c>
      <c r="G420" s="1">
        <f t="shared" si="40"/>
        <v>-71166.75</v>
      </c>
      <c r="H420" s="1">
        <f t="shared" si="37"/>
        <v>21846.335226906282</v>
      </c>
      <c r="I420" s="16">
        <f t="shared" si="38"/>
        <v>-116735.33522690629</v>
      </c>
      <c r="J420" s="16">
        <f t="shared" si="39"/>
        <v>116735.33522690629</v>
      </c>
      <c r="K420" s="3">
        <f t="shared" si="41"/>
        <v>-0.80841644893979425</v>
      </c>
    </row>
    <row r="421" spans="1:11" x14ac:dyDescent="0.25">
      <c r="A421" t="s">
        <v>748</v>
      </c>
      <c r="B421" s="62" t="s">
        <v>299</v>
      </c>
      <c r="C421" s="62" t="s">
        <v>299</v>
      </c>
      <c r="D421" s="11">
        <f>VLOOKUP($A421,RAW!$U$2:$AC$460,5,FALSE)</f>
        <v>2498100</v>
      </c>
      <c r="E421" s="11">
        <f>VLOOKUP($A421,RAW!$U$2:$AC$460,6,FALSE)</f>
        <v>1856473</v>
      </c>
      <c r="F421" s="1">
        <f t="shared" si="36"/>
        <v>-641627</v>
      </c>
      <c r="G421" s="1">
        <f t="shared" si="40"/>
        <v>-481220.25</v>
      </c>
      <c r="H421" s="1">
        <f t="shared" si="37"/>
        <v>377938.57361727551</v>
      </c>
      <c r="I421" s="16">
        <f t="shared" si="38"/>
        <v>-1019565.5736172756</v>
      </c>
      <c r="J421" s="16">
        <f t="shared" si="39"/>
        <v>1019565.5736172756</v>
      </c>
      <c r="K421" s="3">
        <f t="shared" si="41"/>
        <v>-0.40813641312088211</v>
      </c>
    </row>
    <row r="422" spans="1:11" x14ac:dyDescent="0.25">
      <c r="A422" t="s">
        <v>366</v>
      </c>
      <c r="C422" s="8" t="s">
        <v>298</v>
      </c>
      <c r="D422" s="11">
        <f>VLOOKUP($A422,RAW!$U$2:$AC$460,5,FALSE)</f>
        <v>0</v>
      </c>
      <c r="E422" s="11">
        <f>VLOOKUP($A422,RAW!$U$2:$AC$460,6,FALSE)</f>
        <v>0</v>
      </c>
      <c r="F422" s="1">
        <f t="shared" si="36"/>
        <v>0</v>
      </c>
      <c r="G422" s="1">
        <f t="shared" si="40"/>
        <v>0</v>
      </c>
      <c r="H422" s="1">
        <f t="shared" si="37"/>
        <v>0</v>
      </c>
      <c r="I422" s="16">
        <f t="shared" si="38"/>
        <v>0</v>
      </c>
      <c r="J422" s="16">
        <f t="shared" si="39"/>
        <v>0</v>
      </c>
      <c r="K422" s="3" t="str">
        <f t="shared" si="41"/>
        <v/>
      </c>
    </row>
    <row r="423" spans="1:11" x14ac:dyDescent="0.25">
      <c r="A423" t="s">
        <v>749</v>
      </c>
      <c r="C423" s="8" t="s">
        <v>298</v>
      </c>
      <c r="D423" s="11">
        <f>VLOOKUP($A423,RAW!$U$2:$AC$460,5,FALSE)</f>
        <v>87400</v>
      </c>
      <c r="E423" s="11">
        <f>VLOOKUP($A423,RAW!$U$2:$AC$460,6,FALSE)</f>
        <v>130398</v>
      </c>
      <c r="F423" s="1">
        <f t="shared" si="36"/>
        <v>42998</v>
      </c>
      <c r="G423" s="1">
        <f t="shared" si="40"/>
        <v>42998</v>
      </c>
      <c r="H423" s="1">
        <f t="shared" si="37"/>
        <v>13222.781847864329</v>
      </c>
      <c r="I423" s="16">
        <f t="shared" si="38"/>
        <v>29775.218152135669</v>
      </c>
      <c r="J423" s="16">
        <f t="shared" si="39"/>
        <v>29775.218152135669</v>
      </c>
      <c r="K423" s="3">
        <f t="shared" si="41"/>
        <v>0.3406775532280969</v>
      </c>
    </row>
    <row r="424" spans="1:11" x14ac:dyDescent="0.25">
      <c r="A424" t="s">
        <v>750</v>
      </c>
      <c r="C424" s="8" t="s">
        <v>298</v>
      </c>
      <c r="D424" s="11">
        <f>VLOOKUP($A424,RAW!$U$2:$AC$460,5,FALSE)</f>
        <v>85700</v>
      </c>
      <c r="E424" s="11">
        <f>VLOOKUP($A424,RAW!$U$2:$AC$460,6,FALSE)</f>
        <v>122021</v>
      </c>
      <c r="F424" s="1">
        <f t="shared" si="36"/>
        <v>36321</v>
      </c>
      <c r="G424" s="1">
        <f t="shared" si="40"/>
        <v>36321</v>
      </c>
      <c r="H424" s="1">
        <f t="shared" si="37"/>
        <v>12965.588150594656</v>
      </c>
      <c r="I424" s="16">
        <f t="shared" si="38"/>
        <v>23355.411849405344</v>
      </c>
      <c r="J424" s="16">
        <f t="shared" si="39"/>
        <v>23355.411849405344</v>
      </c>
      <c r="K424" s="3">
        <f t="shared" si="41"/>
        <v>0.27252522578069244</v>
      </c>
    </row>
    <row r="425" spans="1:11" x14ac:dyDescent="0.25">
      <c r="A425" t="s">
        <v>751</v>
      </c>
      <c r="C425" s="8" t="s">
        <v>298</v>
      </c>
      <c r="D425" s="11">
        <f>VLOOKUP($A425,RAW!$U$2:$AC$460,5,FALSE)</f>
        <v>44300</v>
      </c>
      <c r="E425" s="11">
        <f>VLOOKUP($A425,RAW!$U$2:$AC$460,6,FALSE)</f>
        <v>52850</v>
      </c>
      <c r="F425" s="1">
        <f t="shared" si="36"/>
        <v>8550</v>
      </c>
      <c r="G425" s="1">
        <f t="shared" si="40"/>
        <v>8550</v>
      </c>
      <c r="H425" s="1">
        <f t="shared" si="37"/>
        <v>6702.1651700273424</v>
      </c>
      <c r="I425" s="16">
        <f t="shared" si="38"/>
        <v>1847.8348299726576</v>
      </c>
      <c r="J425" s="16">
        <f t="shared" si="39"/>
        <v>1847.8348299726576</v>
      </c>
      <c r="K425" s="3">
        <f t="shared" si="41"/>
        <v>4.1711847177712362E-2</v>
      </c>
    </row>
    <row r="426" spans="1:11" x14ac:dyDescent="0.25">
      <c r="A426" t="s">
        <v>752</v>
      </c>
      <c r="C426" s="8" t="s">
        <v>298</v>
      </c>
      <c r="D426" s="11">
        <f>VLOOKUP($A426,RAW!$U$2:$AC$460,5,FALSE)</f>
        <v>73800</v>
      </c>
      <c r="E426" s="11">
        <f>VLOOKUP($A426,RAW!$U$2:$AC$460,6,FALSE)</f>
        <v>120151</v>
      </c>
      <c r="F426" s="1">
        <f t="shared" si="36"/>
        <v>46351</v>
      </c>
      <c r="G426" s="1">
        <f t="shared" si="40"/>
        <v>46351</v>
      </c>
      <c r="H426" s="1">
        <f t="shared" si="37"/>
        <v>11165.23226970695</v>
      </c>
      <c r="I426" s="16">
        <f t="shared" si="38"/>
        <v>35185.767730293053</v>
      </c>
      <c r="J426" s="16">
        <f t="shared" si="39"/>
        <v>35185.767730293053</v>
      </c>
      <c r="K426" s="3">
        <f t="shared" si="41"/>
        <v>0.47677192046467554</v>
      </c>
    </row>
    <row r="427" spans="1:11" x14ac:dyDescent="0.25">
      <c r="A427" t="s">
        <v>367</v>
      </c>
      <c r="C427" s="8" t="s">
        <v>298</v>
      </c>
      <c r="D427" s="11">
        <f>VLOOKUP($A427,RAW!$U$2:$AC$460,5,FALSE)</f>
        <v>0</v>
      </c>
      <c r="E427" s="11">
        <f>VLOOKUP($A427,RAW!$U$2:$AC$460,6,FALSE)</f>
        <v>0</v>
      </c>
      <c r="F427" s="1">
        <f t="shared" si="36"/>
        <v>0</v>
      </c>
      <c r="G427" s="1">
        <f t="shared" si="40"/>
        <v>0</v>
      </c>
      <c r="H427" s="1">
        <f t="shared" si="37"/>
        <v>0</v>
      </c>
      <c r="I427" s="16">
        <f t="shared" si="38"/>
        <v>0</v>
      </c>
      <c r="J427" s="16">
        <f t="shared" si="39"/>
        <v>0</v>
      </c>
      <c r="K427" s="3" t="str">
        <f t="shared" si="41"/>
        <v/>
      </c>
    </row>
    <row r="428" spans="1:11" x14ac:dyDescent="0.25">
      <c r="A428" t="s">
        <v>753</v>
      </c>
      <c r="C428" s="8" t="s">
        <v>298</v>
      </c>
      <c r="D428" s="11">
        <f>VLOOKUP($A428,RAW!$U$2:$AC$460,5,FALSE)</f>
        <v>450100</v>
      </c>
      <c r="E428" s="11">
        <f>VLOOKUP($A428,RAW!$U$2:$AC$460,6,FALSE)</f>
        <v>522900</v>
      </c>
      <c r="F428" s="1">
        <f t="shared" si="36"/>
        <v>72800</v>
      </c>
      <c r="G428" s="1">
        <f t="shared" si="40"/>
        <v>72800</v>
      </c>
      <c r="H428" s="1">
        <f t="shared" si="37"/>
        <v>68095.81361239971</v>
      </c>
      <c r="I428" s="16">
        <f t="shared" si="38"/>
        <v>4704.1863876002899</v>
      </c>
      <c r="J428" s="16">
        <f t="shared" si="39"/>
        <v>4704.1863876002899</v>
      </c>
      <c r="K428" s="3">
        <f t="shared" si="41"/>
        <v>1.0451424989114175E-2</v>
      </c>
    </row>
    <row r="429" spans="1:11" x14ac:dyDescent="0.25">
      <c r="A429" t="s">
        <v>754</v>
      </c>
      <c r="C429" s="8" t="s">
        <v>298</v>
      </c>
      <c r="D429" s="11">
        <f>VLOOKUP($A429,RAW!$U$2:$AC$460,5,FALSE)</f>
        <v>3014200</v>
      </c>
      <c r="E429" s="11">
        <f>VLOOKUP($A429,RAW!$U$2:$AC$460,6,FALSE)</f>
        <v>3557052</v>
      </c>
      <c r="F429" s="1">
        <f t="shared" si="36"/>
        <v>542852</v>
      </c>
      <c r="G429" s="1">
        <f t="shared" si="40"/>
        <v>542852</v>
      </c>
      <c r="H429" s="1">
        <f t="shared" si="37"/>
        <v>456019.55430014484</v>
      </c>
      <c r="I429" s="16">
        <f t="shared" si="38"/>
        <v>86832.445699855161</v>
      </c>
      <c r="J429" s="16">
        <f t="shared" si="39"/>
        <v>86832.445699855161</v>
      </c>
      <c r="K429" s="3">
        <f t="shared" si="41"/>
        <v>2.8807791685971456E-2</v>
      </c>
    </row>
    <row r="430" spans="1:11" x14ac:dyDescent="0.25">
      <c r="A430" t="s">
        <v>755</v>
      </c>
      <c r="C430" s="8" t="s">
        <v>298</v>
      </c>
      <c r="D430" s="11">
        <f>VLOOKUP($A430,RAW!$U$2:$AC$460,5,FALSE)</f>
        <v>227700</v>
      </c>
      <c r="E430" s="11">
        <f>VLOOKUP($A430,RAW!$U$2:$AC$460,6,FALSE)</f>
        <v>250803</v>
      </c>
      <c r="F430" s="1">
        <f t="shared" si="36"/>
        <v>23103</v>
      </c>
      <c r="G430" s="1">
        <f t="shared" si="40"/>
        <v>23103</v>
      </c>
      <c r="H430" s="1">
        <f t="shared" si="37"/>
        <v>34448.826393120224</v>
      </c>
      <c r="I430" s="16">
        <f t="shared" si="38"/>
        <v>-11345.826393120224</v>
      </c>
      <c r="J430" s="16">
        <f t="shared" si="39"/>
        <v>11345.826393120224</v>
      </c>
      <c r="K430" s="3">
        <f t="shared" si="41"/>
        <v>-4.9827959565745386E-2</v>
      </c>
    </row>
    <row r="431" spans="1:11" x14ac:dyDescent="0.25">
      <c r="A431" t="s">
        <v>756</v>
      </c>
      <c r="C431" s="8" t="s">
        <v>298</v>
      </c>
      <c r="D431" s="11">
        <f>VLOOKUP($A431,RAW!$U$2:$AC$460,5,FALSE)</f>
        <v>5700</v>
      </c>
      <c r="E431" s="11">
        <f>VLOOKUP($A431,RAW!$U$2:$AC$460,6,FALSE)</f>
        <v>6211</v>
      </c>
      <c r="F431" s="1">
        <f t="shared" si="36"/>
        <v>511</v>
      </c>
      <c r="G431" s="1">
        <f t="shared" si="40"/>
        <v>511</v>
      </c>
      <c r="H431" s="1">
        <f t="shared" si="37"/>
        <v>862.35533790419538</v>
      </c>
      <c r="I431" s="16">
        <f t="shared" si="38"/>
        <v>-351.35533790419538</v>
      </c>
      <c r="J431" s="16">
        <f t="shared" si="39"/>
        <v>351.35533790419538</v>
      </c>
      <c r="K431" s="3">
        <f t="shared" si="41"/>
        <v>-6.1641287351613228E-2</v>
      </c>
    </row>
    <row r="432" spans="1:11" x14ac:dyDescent="0.25">
      <c r="A432" t="s">
        <v>757</v>
      </c>
      <c r="C432" s="8" t="s">
        <v>299</v>
      </c>
      <c r="D432" s="11">
        <f>VLOOKUP($A432,RAW!$U$2:$AC$460,5,FALSE)</f>
        <v>85800</v>
      </c>
      <c r="E432" s="11">
        <f>VLOOKUP($A432,RAW!$U$2:$AC$460,6,FALSE)</f>
        <v>57702</v>
      </c>
      <c r="F432" s="1">
        <f t="shared" si="36"/>
        <v>-28098</v>
      </c>
      <c r="G432" s="1">
        <f t="shared" si="40"/>
        <v>-28098</v>
      </c>
      <c r="H432" s="1">
        <f t="shared" si="37"/>
        <v>12980.71719161052</v>
      </c>
      <c r="I432" s="16">
        <f t="shared" si="38"/>
        <v>-41078.717191610522</v>
      </c>
      <c r="J432" s="16">
        <f t="shared" si="39"/>
        <v>41078.717191610522</v>
      </c>
      <c r="K432" s="3">
        <f t="shared" si="41"/>
        <v>-0.47877292764114826</v>
      </c>
    </row>
    <row r="433" spans="1:11" x14ac:dyDescent="0.25">
      <c r="A433" t="s">
        <v>758</v>
      </c>
      <c r="C433" s="8" t="s">
        <v>299</v>
      </c>
      <c r="D433" s="11">
        <f>VLOOKUP($A433,RAW!$U$2:$AC$460,5,FALSE)</f>
        <v>91600</v>
      </c>
      <c r="E433" s="11">
        <f>VLOOKUP($A433,RAW!$U$2:$AC$460,6,FALSE)</f>
        <v>40338</v>
      </c>
      <c r="F433" s="1">
        <f t="shared" si="36"/>
        <v>-51262</v>
      </c>
      <c r="G433" s="1">
        <f t="shared" si="40"/>
        <v>-51262</v>
      </c>
      <c r="H433" s="1">
        <f t="shared" si="37"/>
        <v>13858.201570530578</v>
      </c>
      <c r="I433" s="16">
        <f t="shared" si="38"/>
        <v>-65120.201570530582</v>
      </c>
      <c r="J433" s="16">
        <f t="shared" si="39"/>
        <v>65120.201570530582</v>
      </c>
      <c r="K433" s="3">
        <f t="shared" si="41"/>
        <v>-0.71091923111932953</v>
      </c>
    </row>
    <row r="434" spans="1:11" x14ac:dyDescent="0.25">
      <c r="A434" t="s">
        <v>759</v>
      </c>
      <c r="C434" s="8" t="s">
        <v>299</v>
      </c>
      <c r="D434" s="11">
        <f>VLOOKUP($A434,RAW!$U$2:$AC$460,5,FALSE)</f>
        <v>59000</v>
      </c>
      <c r="E434" s="11">
        <f>VLOOKUP($A434,RAW!$U$2:$AC$460,6,FALSE)</f>
        <v>46355</v>
      </c>
      <c r="F434" s="1">
        <f t="shared" si="36"/>
        <v>-12645</v>
      </c>
      <c r="G434" s="1">
        <f t="shared" si="40"/>
        <v>-12645</v>
      </c>
      <c r="H434" s="1">
        <f t="shared" si="37"/>
        <v>8926.1341993592141</v>
      </c>
      <c r="I434" s="16">
        <f t="shared" si="38"/>
        <v>-21571.134199359214</v>
      </c>
      <c r="J434" s="16">
        <f t="shared" si="39"/>
        <v>21571.134199359214</v>
      </c>
      <c r="K434" s="3">
        <f t="shared" si="41"/>
        <v>-0.36561244405693583</v>
      </c>
    </row>
    <row r="435" spans="1:11" x14ac:dyDescent="0.25">
      <c r="A435" t="s">
        <v>760</v>
      </c>
      <c r="C435" s="8" t="s">
        <v>299</v>
      </c>
      <c r="D435" s="11">
        <f>VLOOKUP($A435,RAW!$U$2:$AC$460,5,FALSE)</f>
        <v>11500</v>
      </c>
      <c r="E435" s="11">
        <f>VLOOKUP($A435,RAW!$U$2:$AC$460,6,FALSE)</f>
        <v>7070</v>
      </c>
      <c r="F435" s="1">
        <f t="shared" si="36"/>
        <v>-4430</v>
      </c>
      <c r="G435" s="1">
        <f t="shared" si="40"/>
        <v>-4430</v>
      </c>
      <c r="H435" s="1">
        <f t="shared" si="37"/>
        <v>1739.8397168242539</v>
      </c>
      <c r="I435" s="16">
        <f t="shared" si="38"/>
        <v>-6169.8397168242536</v>
      </c>
      <c r="J435" s="16">
        <f t="shared" si="39"/>
        <v>6169.8397168242536</v>
      </c>
      <c r="K435" s="3">
        <f t="shared" si="41"/>
        <v>-0.53650780146297861</v>
      </c>
    </row>
    <row r="436" spans="1:11" x14ac:dyDescent="0.25">
      <c r="A436" t="s">
        <v>368</v>
      </c>
      <c r="C436" s="8" t="s">
        <v>298</v>
      </c>
      <c r="D436" s="11">
        <f>VLOOKUP($A436,RAW!$U$2:$AC$460,5,FALSE)</f>
        <v>0</v>
      </c>
      <c r="E436" s="11">
        <f>VLOOKUP($A436,RAW!$U$2:$AC$460,6,FALSE)</f>
        <v>0</v>
      </c>
      <c r="F436" s="1">
        <f t="shared" si="36"/>
        <v>0</v>
      </c>
      <c r="G436" s="1">
        <f t="shared" si="40"/>
        <v>0</v>
      </c>
      <c r="H436" s="1">
        <f t="shared" si="37"/>
        <v>0</v>
      </c>
      <c r="I436" s="16">
        <f t="shared" si="38"/>
        <v>0</v>
      </c>
      <c r="J436" s="16">
        <f t="shared" si="39"/>
        <v>0</v>
      </c>
      <c r="K436" s="3" t="str">
        <f t="shared" si="41"/>
        <v/>
      </c>
    </row>
    <row r="437" spans="1:11" x14ac:dyDescent="0.25">
      <c r="A437" t="s">
        <v>761</v>
      </c>
      <c r="C437" s="8" t="s">
        <v>299</v>
      </c>
      <c r="D437" s="11">
        <f>VLOOKUP($A437,RAW!$U$2:$AC$460,5,FALSE)</f>
        <v>51700</v>
      </c>
      <c r="E437" s="11">
        <f>VLOOKUP($A437,RAW!$U$2:$AC$460,6,FALSE)</f>
        <v>41237</v>
      </c>
      <c r="F437" s="1">
        <f t="shared" si="36"/>
        <v>-10463</v>
      </c>
      <c r="G437" s="1">
        <f t="shared" si="40"/>
        <v>-10463</v>
      </c>
      <c r="H437" s="1">
        <f t="shared" si="37"/>
        <v>7821.7142052012105</v>
      </c>
      <c r="I437" s="16">
        <f t="shared" si="38"/>
        <v>-18284.71420520121</v>
      </c>
      <c r="J437" s="16">
        <f t="shared" si="39"/>
        <v>18284.71420520121</v>
      </c>
      <c r="K437" s="3">
        <f t="shared" si="41"/>
        <v>-0.35366952041008143</v>
      </c>
    </row>
    <row r="438" spans="1:11" x14ac:dyDescent="0.25">
      <c r="A438" t="s">
        <v>762</v>
      </c>
      <c r="C438" s="8" t="s">
        <v>298</v>
      </c>
      <c r="D438" s="11">
        <f>VLOOKUP($A438,RAW!$U$2:$AC$460,5,FALSE)</f>
        <v>39900</v>
      </c>
      <c r="E438" s="11">
        <f>VLOOKUP($A438,RAW!$U$2:$AC$460,6,FALSE)</f>
        <v>43195</v>
      </c>
      <c r="F438" s="1">
        <f t="shared" si="36"/>
        <v>3295</v>
      </c>
      <c r="G438" s="1">
        <f t="shared" si="40"/>
        <v>3295</v>
      </c>
      <c r="H438" s="1">
        <f t="shared" si="37"/>
        <v>6036.4873653293671</v>
      </c>
      <c r="I438" s="16">
        <f t="shared" si="38"/>
        <v>-2741.4873653293671</v>
      </c>
      <c r="J438" s="16">
        <f t="shared" si="39"/>
        <v>2741.4873653293671</v>
      </c>
      <c r="K438" s="3">
        <f t="shared" si="41"/>
        <v>-6.8708956524545547E-2</v>
      </c>
    </row>
    <row r="439" spans="1:11" x14ac:dyDescent="0.25">
      <c r="A439" t="s">
        <v>763</v>
      </c>
      <c r="C439" s="8" t="s">
        <v>298</v>
      </c>
      <c r="D439" s="11">
        <f>VLOOKUP($A439,RAW!$U$2:$AC$460,5,FALSE)</f>
        <v>52300</v>
      </c>
      <c r="E439" s="11">
        <f>VLOOKUP($A439,RAW!$U$2:$AC$460,6,FALSE)</f>
        <v>60838</v>
      </c>
      <c r="F439" s="1">
        <f t="shared" si="36"/>
        <v>8538</v>
      </c>
      <c r="G439" s="1">
        <f t="shared" si="40"/>
        <v>8538</v>
      </c>
      <c r="H439" s="1">
        <f t="shared" si="37"/>
        <v>7912.488451296389</v>
      </c>
      <c r="I439" s="16">
        <f t="shared" si="38"/>
        <v>625.51154870361097</v>
      </c>
      <c r="J439" s="16">
        <f t="shared" si="39"/>
        <v>625.51154870361097</v>
      </c>
      <c r="K439" s="3">
        <f t="shared" si="41"/>
        <v>1.1960067852841511E-2</v>
      </c>
    </row>
    <row r="440" spans="1:11" x14ac:dyDescent="0.25">
      <c r="A440" t="s">
        <v>764</v>
      </c>
      <c r="C440" s="8" t="s">
        <v>298</v>
      </c>
      <c r="D440" s="11">
        <f>VLOOKUP($A440,RAW!$U$2:$AC$460,5,FALSE)</f>
        <v>453334.66666666663</v>
      </c>
      <c r="E440" s="11">
        <f>VLOOKUP($A440,RAW!$U$2:$AC$460,6,FALSE)</f>
        <v>311469.33333333326</v>
      </c>
      <c r="F440" s="1">
        <f t="shared" si="36"/>
        <v>-141865.33333333337</v>
      </c>
      <c r="G440" s="1">
        <f t="shared" si="40"/>
        <v>-141865.33333333337</v>
      </c>
      <c r="H440" s="1">
        <f t="shared" si="37"/>
        <v>68585.187659126153</v>
      </c>
      <c r="I440" s="16">
        <f t="shared" si="38"/>
        <v>-210450.52099245953</v>
      </c>
      <c r="J440" s="16">
        <f t="shared" si="39"/>
        <v>210450.52099245953</v>
      </c>
      <c r="K440" s="3">
        <f t="shared" si="41"/>
        <v>-0.46422772504888121</v>
      </c>
    </row>
    <row r="441" spans="1:11" x14ac:dyDescent="0.25">
      <c r="A441" t="s">
        <v>369</v>
      </c>
      <c r="C441" s="8" t="s">
        <v>298</v>
      </c>
      <c r="D441" s="11">
        <f>VLOOKUP($A441,RAW!$U$2:$AC$460,5,FALSE)</f>
        <v>0</v>
      </c>
      <c r="E441" s="11">
        <f>VLOOKUP($A441,RAW!$U$2:$AC$460,6,FALSE)</f>
        <v>0</v>
      </c>
      <c r="F441" s="1">
        <f t="shared" si="36"/>
        <v>0</v>
      </c>
      <c r="G441" s="1">
        <f t="shared" si="40"/>
        <v>0</v>
      </c>
      <c r="H441" s="1">
        <f t="shared" si="37"/>
        <v>0</v>
      </c>
      <c r="I441" s="16">
        <f t="shared" si="38"/>
        <v>0</v>
      </c>
      <c r="J441" s="16">
        <f t="shared" si="39"/>
        <v>0</v>
      </c>
      <c r="K441" s="3" t="str">
        <f t="shared" si="41"/>
        <v/>
      </c>
    </row>
    <row r="442" spans="1:11" x14ac:dyDescent="0.25">
      <c r="A442" t="s">
        <v>765</v>
      </c>
      <c r="C442" s="8" t="s">
        <v>298</v>
      </c>
      <c r="D442" s="11">
        <f>VLOOKUP($A442,RAW!$U$2:$AC$460,5,FALSE)</f>
        <v>0</v>
      </c>
      <c r="E442" s="11">
        <f>VLOOKUP($A442,RAW!$U$2:$AC$460,6,FALSE)</f>
        <v>0</v>
      </c>
      <c r="F442" s="1">
        <f t="shared" si="36"/>
        <v>0</v>
      </c>
      <c r="G442" s="1">
        <f t="shared" si="40"/>
        <v>0</v>
      </c>
      <c r="H442" s="1">
        <f t="shared" si="37"/>
        <v>0</v>
      </c>
      <c r="I442" s="16">
        <f t="shared" si="38"/>
        <v>0</v>
      </c>
      <c r="J442" s="16">
        <f t="shared" si="39"/>
        <v>0</v>
      </c>
      <c r="K442" s="3" t="str">
        <f t="shared" si="41"/>
        <v/>
      </c>
    </row>
    <row r="443" spans="1:11" x14ac:dyDescent="0.25">
      <c r="A443" t="s">
        <v>766</v>
      </c>
      <c r="C443" s="8" t="s">
        <v>298</v>
      </c>
      <c r="D443" s="11">
        <f>VLOOKUP($A443,RAW!$U$2:$AC$460,5,FALSE)</f>
        <v>7600</v>
      </c>
      <c r="E443" s="11">
        <f>VLOOKUP($A443,RAW!$U$2:$AC$460,6,FALSE)</f>
        <v>8799</v>
      </c>
      <c r="F443" s="1">
        <f t="shared" si="36"/>
        <v>1199</v>
      </c>
      <c r="G443" s="1">
        <f t="shared" si="40"/>
        <v>1199</v>
      </c>
      <c r="H443" s="1">
        <f t="shared" si="37"/>
        <v>1149.8071172055938</v>
      </c>
      <c r="I443" s="16">
        <f t="shared" si="38"/>
        <v>49.19288279440616</v>
      </c>
      <c r="J443" s="16">
        <f t="shared" si="39"/>
        <v>49.19288279440616</v>
      </c>
      <c r="K443" s="3">
        <f t="shared" si="41"/>
        <v>6.4727477361060737E-3</v>
      </c>
    </row>
    <row r="444" spans="1:11" x14ac:dyDescent="0.25">
      <c r="A444" t="s">
        <v>370</v>
      </c>
      <c r="C444" s="8" t="s">
        <v>298</v>
      </c>
      <c r="D444" s="11">
        <f>VLOOKUP($A444,RAW!$U$2:$AC$460,5,FALSE)</f>
        <v>450300</v>
      </c>
      <c r="E444" s="11">
        <f>VLOOKUP($A444,RAW!$U$2:$AC$460,6,FALSE)</f>
        <v>757769</v>
      </c>
      <c r="F444" s="1">
        <f t="shared" si="36"/>
        <v>307469</v>
      </c>
      <c r="G444" s="1">
        <f t="shared" si="40"/>
        <v>307469</v>
      </c>
      <c r="H444" s="1">
        <f t="shared" si="37"/>
        <v>68126.071694431434</v>
      </c>
      <c r="I444" s="16">
        <f t="shared" si="38"/>
        <v>239342.92830556858</v>
      </c>
      <c r="J444" s="16">
        <f t="shared" si="39"/>
        <v>239342.92830556858</v>
      </c>
      <c r="K444" s="3">
        <f t="shared" si="41"/>
        <v>0.53151882812695661</v>
      </c>
    </row>
    <row r="445" spans="1:11" x14ac:dyDescent="0.25">
      <c r="A445" t="s">
        <v>767</v>
      </c>
      <c r="C445" s="8" t="s">
        <v>298</v>
      </c>
      <c r="D445" s="11">
        <f>VLOOKUP($A445,RAW!$U$2:$AC$460,5,FALSE)</f>
        <v>145900</v>
      </c>
      <c r="E445" s="11">
        <f>VLOOKUP($A445,RAW!$U$2:$AC$460,6,FALSE)</f>
        <v>93350</v>
      </c>
      <c r="F445" s="1">
        <f t="shared" si="36"/>
        <v>-52550</v>
      </c>
      <c r="G445" s="1">
        <f t="shared" si="40"/>
        <v>-52550</v>
      </c>
      <c r="H445" s="1">
        <f t="shared" si="37"/>
        <v>22073.270842144229</v>
      </c>
      <c r="I445" s="16">
        <f t="shared" si="38"/>
        <v>-74623.270842144237</v>
      </c>
      <c r="J445" s="16">
        <f t="shared" si="39"/>
        <v>74623.270842144237</v>
      </c>
      <c r="K445" s="3">
        <f t="shared" si="41"/>
        <v>-0.51146861440811675</v>
      </c>
    </row>
    <row r="446" spans="1:11" x14ac:dyDescent="0.25">
      <c r="A446" t="s">
        <v>768</v>
      </c>
      <c r="C446" s="8" t="s">
        <v>298</v>
      </c>
      <c r="D446" s="11">
        <f>VLOOKUP($A446,RAW!$U$2:$AC$460,5,FALSE)</f>
        <v>91500</v>
      </c>
      <c r="E446" s="11">
        <f>VLOOKUP($A446,RAW!$U$2:$AC$460,6,FALSE)</f>
        <v>112596</v>
      </c>
      <c r="F446" s="1">
        <f t="shared" si="36"/>
        <v>21096</v>
      </c>
      <c r="G446" s="1">
        <f t="shared" si="40"/>
        <v>21096</v>
      </c>
      <c r="H446" s="1">
        <f t="shared" si="37"/>
        <v>13843.072529514715</v>
      </c>
      <c r="I446" s="16">
        <f t="shared" si="38"/>
        <v>7252.9274704852851</v>
      </c>
      <c r="J446" s="16">
        <f t="shared" si="39"/>
        <v>7252.9274704852851</v>
      </c>
      <c r="K446" s="3">
        <f t="shared" si="41"/>
        <v>7.9266966890549559E-2</v>
      </c>
    </row>
    <row r="447" spans="1:11" x14ac:dyDescent="0.25">
      <c r="A447" t="s">
        <v>769</v>
      </c>
      <c r="C447" s="8" t="s">
        <v>299</v>
      </c>
      <c r="D447" s="11">
        <f>VLOOKUP($A447,RAW!$U$2:$AC$460,5,FALSE)</f>
        <v>43100</v>
      </c>
      <c r="E447" s="11">
        <f>VLOOKUP($A447,RAW!$U$2:$AC$460,6,FALSE)</f>
        <v>29365</v>
      </c>
      <c r="F447" s="1">
        <f t="shared" si="36"/>
        <v>-13735</v>
      </c>
      <c r="G447" s="1">
        <f t="shared" si="40"/>
        <v>-13735</v>
      </c>
      <c r="H447" s="1">
        <f t="shared" si="37"/>
        <v>6520.6166778369861</v>
      </c>
      <c r="I447" s="16">
        <f t="shared" si="38"/>
        <v>-20255.616677836988</v>
      </c>
      <c r="J447" s="16">
        <f t="shared" si="39"/>
        <v>20255.616677836988</v>
      </c>
      <c r="K447" s="3">
        <f t="shared" si="41"/>
        <v>-0.46996790435816677</v>
      </c>
    </row>
    <row r="448" spans="1:11" x14ac:dyDescent="0.25">
      <c r="A448" t="s">
        <v>770</v>
      </c>
      <c r="C448" s="8" t="s">
        <v>298</v>
      </c>
      <c r="D448" s="11">
        <f>VLOOKUP($A448,RAW!$U$2:$AC$460,5,FALSE)</f>
        <v>493200</v>
      </c>
      <c r="E448" s="11">
        <f>VLOOKUP($A448,RAW!$U$2:$AC$460,6,FALSE)</f>
        <v>522956</v>
      </c>
      <c r="F448" s="1">
        <f t="shared" si="36"/>
        <v>29756</v>
      </c>
      <c r="G448" s="1">
        <f t="shared" si="40"/>
        <v>29756</v>
      </c>
      <c r="H448" s="1">
        <f t="shared" si="37"/>
        <v>74616.430290236691</v>
      </c>
      <c r="I448" s="16">
        <f t="shared" si="38"/>
        <v>-44860.430290236691</v>
      </c>
      <c r="J448" s="16">
        <f t="shared" si="39"/>
        <v>44860.430290236691</v>
      </c>
      <c r="K448" s="3">
        <f t="shared" si="41"/>
        <v>-9.0957887855305536E-2</v>
      </c>
    </row>
    <row r="449" spans="1:13" x14ac:dyDescent="0.25">
      <c r="A449" t="s">
        <v>771</v>
      </c>
      <c r="C449" s="8" t="s">
        <v>298</v>
      </c>
      <c r="D449" s="11">
        <f>VLOOKUP($A449,RAW!$U$2:$AC$460,5,FALSE)</f>
        <v>185100</v>
      </c>
      <c r="E449" s="11">
        <f>VLOOKUP($A449,RAW!$U$2:$AC$460,6,FALSE)</f>
        <v>300793</v>
      </c>
      <c r="F449" s="1">
        <f t="shared" si="36"/>
        <v>115693</v>
      </c>
      <c r="G449" s="1">
        <f t="shared" si="40"/>
        <v>115693</v>
      </c>
      <c r="H449" s="1">
        <f t="shared" si="37"/>
        <v>28003.854920362555</v>
      </c>
      <c r="I449" s="16">
        <f t="shared" si="38"/>
        <v>87689.145079637441</v>
      </c>
      <c r="J449" s="16">
        <f t="shared" si="39"/>
        <v>87689.145079637441</v>
      </c>
      <c r="K449" s="3">
        <f t="shared" si="41"/>
        <v>0.47373930350965665</v>
      </c>
    </row>
    <row r="450" spans="1:13" x14ac:dyDescent="0.25">
      <c r="A450" t="s">
        <v>772</v>
      </c>
      <c r="C450" s="8" t="s">
        <v>298</v>
      </c>
      <c r="D450" s="11">
        <f>VLOOKUP($A450,RAW!$U$2:$AC$460,5,FALSE)</f>
        <v>3305100</v>
      </c>
      <c r="E450" s="11">
        <f>VLOOKUP($A450,RAW!$U$2:$AC$460,6,FALSE)</f>
        <v>3695533</v>
      </c>
      <c r="F450" s="1">
        <f t="shared" si="36"/>
        <v>390433</v>
      </c>
      <c r="G450" s="1">
        <f t="shared" si="40"/>
        <v>390433</v>
      </c>
      <c r="H450" s="1">
        <f t="shared" si="37"/>
        <v>500029.93461529055</v>
      </c>
      <c r="I450" s="16">
        <f t="shared" si="38"/>
        <v>-109596.93461529055</v>
      </c>
      <c r="J450" s="16">
        <f t="shared" si="39"/>
        <v>109596.93461529055</v>
      </c>
      <c r="K450" s="3">
        <f t="shared" si="41"/>
        <v>-3.3159945119751462E-2</v>
      </c>
    </row>
    <row r="451" spans="1:13" x14ac:dyDescent="0.25">
      <c r="A451" t="s">
        <v>773</v>
      </c>
      <c r="B451" s="62" t="s">
        <v>299</v>
      </c>
      <c r="C451" s="8" t="s">
        <v>299</v>
      </c>
      <c r="D451" s="11">
        <f>VLOOKUP($A451,RAW!$U$2:$AC$460,5,FALSE)</f>
        <v>138200</v>
      </c>
      <c r="E451" s="11">
        <f>VLOOKUP($A451,RAW!$U$2:$AC$460,6,FALSE)</f>
        <v>104744</v>
      </c>
      <c r="F451" s="1">
        <f t="shared" ref="F451:F459" si="42">E451-D451</f>
        <v>-33456</v>
      </c>
      <c r="G451" s="1">
        <f t="shared" si="40"/>
        <v>-25092</v>
      </c>
      <c r="H451" s="1">
        <f t="shared" ref="H451:H459" si="43">IF(D451=0,0,+D451*F$463)</f>
        <v>20908.334683922771</v>
      </c>
      <c r="I451" s="16">
        <f t="shared" ref="I451:I459" si="44">IF(D451=0,0,+F451-H451)</f>
        <v>-54364.334683922774</v>
      </c>
      <c r="J451" s="16">
        <f t="shared" ref="J451:J459" si="45">ABS(I451)</f>
        <v>54364.334683922774</v>
      </c>
      <c r="K451" s="3">
        <f t="shared" si="41"/>
        <v>-0.39337434648279868</v>
      </c>
    </row>
    <row r="452" spans="1:13" x14ac:dyDescent="0.25">
      <c r="A452" t="s">
        <v>774</v>
      </c>
      <c r="C452" s="8" t="s">
        <v>299</v>
      </c>
      <c r="D452" s="11">
        <f>VLOOKUP($A452,RAW!$U$2:$AC$460,5,FALSE)</f>
        <v>848500</v>
      </c>
      <c r="E452" s="11">
        <f>VLOOKUP($A452,RAW!$U$2:$AC$460,6,FALSE)</f>
        <v>501024</v>
      </c>
      <c r="F452" s="1">
        <f t="shared" si="42"/>
        <v>-347476</v>
      </c>
      <c r="G452" s="1">
        <f t="shared" ref="G452:G459" si="46">IF(B452="YES",F452*(3/4),F452)</f>
        <v>-347476</v>
      </c>
      <c r="H452" s="1">
        <f t="shared" si="43"/>
        <v>128369.9130195982</v>
      </c>
      <c r="I452" s="16">
        <f t="shared" si="44"/>
        <v>-475845.91301959823</v>
      </c>
      <c r="J452" s="16">
        <f t="shared" si="45"/>
        <v>475845.91301959823</v>
      </c>
      <c r="K452" s="3">
        <f t="shared" ref="K452:K459" si="47">IFERROR(+I452/D452,"")</f>
        <v>-0.560808383051972</v>
      </c>
      <c r="M452" s="7"/>
    </row>
    <row r="453" spans="1:13" x14ac:dyDescent="0.25">
      <c r="A453" t="s">
        <v>775</v>
      </c>
      <c r="C453" s="8" t="s">
        <v>299</v>
      </c>
      <c r="D453" s="11">
        <f>VLOOKUP($A453,RAW!$U$2:$AC$460,5,FALSE)</f>
        <v>444600</v>
      </c>
      <c r="E453" s="11">
        <f>VLOOKUP($A453,RAW!$U$2:$AC$460,6,FALSE)</f>
        <v>332779</v>
      </c>
      <c r="F453" s="1">
        <f t="shared" si="42"/>
        <v>-111821</v>
      </c>
      <c r="G453" s="1">
        <f t="shared" si="46"/>
        <v>-111821</v>
      </c>
      <c r="H453" s="1">
        <f t="shared" si="43"/>
        <v>67263.716356527235</v>
      </c>
      <c r="I453" s="16">
        <f t="shared" si="44"/>
        <v>-179084.71635652723</v>
      </c>
      <c r="J453" s="16">
        <f t="shared" si="45"/>
        <v>179084.71635652723</v>
      </c>
      <c r="K453" s="3">
        <f t="shared" si="47"/>
        <v>-0.40279963193101043</v>
      </c>
      <c r="M453" s="7"/>
    </row>
    <row r="454" spans="1:13" x14ac:dyDescent="0.25">
      <c r="A454" t="s">
        <v>776</v>
      </c>
      <c r="C454" s="8" t="s">
        <v>298</v>
      </c>
      <c r="D454" s="11">
        <f>VLOOKUP($A454,RAW!$U$2:$AC$460,5,FALSE)</f>
        <v>93900</v>
      </c>
      <c r="E454" s="11">
        <f>VLOOKUP($A454,RAW!$U$2:$AC$460,6,FALSE)</f>
        <v>77302</v>
      </c>
      <c r="F454" s="1">
        <f t="shared" si="42"/>
        <v>-16598</v>
      </c>
      <c r="G454" s="1">
        <f t="shared" si="46"/>
        <v>-16598</v>
      </c>
      <c r="H454" s="1">
        <f t="shared" si="43"/>
        <v>14206.169513895429</v>
      </c>
      <c r="I454" s="16">
        <f t="shared" si="44"/>
        <v>-30804.169513895431</v>
      </c>
      <c r="J454" s="16">
        <f t="shared" si="45"/>
        <v>30804.169513895431</v>
      </c>
      <c r="K454" s="3">
        <f t="shared" si="47"/>
        <v>-0.32805292347066489</v>
      </c>
      <c r="M454" s="7"/>
    </row>
    <row r="455" spans="1:13" x14ac:dyDescent="0.25">
      <c r="A455" t="s">
        <v>777</v>
      </c>
      <c r="C455" s="8" t="s">
        <v>299</v>
      </c>
      <c r="D455" s="11">
        <f>VLOOKUP($A455,RAW!$U$2:$AC$460,5,FALSE)</f>
        <v>308900</v>
      </c>
      <c r="E455" s="11">
        <f>VLOOKUP($A455,RAW!$U$2:$AC$460,6,FALSE)</f>
        <v>139976</v>
      </c>
      <c r="F455" s="1">
        <f t="shared" si="42"/>
        <v>-168924</v>
      </c>
      <c r="G455" s="1">
        <f t="shared" si="46"/>
        <v>-168924</v>
      </c>
      <c r="H455" s="1">
        <f t="shared" si="43"/>
        <v>46733.60769800104</v>
      </c>
      <c r="I455" s="16">
        <f t="shared" si="44"/>
        <v>-215657.60769800103</v>
      </c>
      <c r="J455" s="16">
        <f t="shared" si="45"/>
        <v>215657.60769800103</v>
      </c>
      <c r="K455" s="3">
        <f t="shared" si="47"/>
        <v>-0.69814699805115255</v>
      </c>
    </row>
    <row r="456" spans="1:13" x14ac:dyDescent="0.25">
      <c r="A456" t="s">
        <v>778</v>
      </c>
      <c r="C456" s="8" t="s">
        <v>298</v>
      </c>
      <c r="D456" s="11">
        <f>VLOOKUP($A456,RAW!$U$2:$AC$460,5,FALSE)</f>
        <v>0</v>
      </c>
      <c r="E456" s="11">
        <v>0</v>
      </c>
      <c r="F456" s="1">
        <f t="shared" si="42"/>
        <v>0</v>
      </c>
      <c r="G456" s="1">
        <f t="shared" si="46"/>
        <v>0</v>
      </c>
      <c r="H456" s="1">
        <f t="shared" si="43"/>
        <v>0</v>
      </c>
      <c r="I456" s="16">
        <f t="shared" si="44"/>
        <v>0</v>
      </c>
      <c r="J456" s="16">
        <f t="shared" si="45"/>
        <v>0</v>
      </c>
      <c r="K456" s="3" t="str">
        <f t="shared" si="47"/>
        <v/>
      </c>
    </row>
    <row r="457" spans="1:13" x14ac:dyDescent="0.25">
      <c r="A457" t="s">
        <v>779</v>
      </c>
      <c r="C457" s="8" t="s">
        <v>298</v>
      </c>
      <c r="D457" s="11">
        <f>VLOOKUP($A457,RAW!$U$2:$AC$460,5,FALSE)</f>
        <v>0</v>
      </c>
      <c r="E457" s="11">
        <f>VLOOKUP($A457,RAW!$U$2:$AC$460,6,FALSE)</f>
        <v>0</v>
      </c>
      <c r="F457" s="1">
        <f t="shared" si="42"/>
        <v>0</v>
      </c>
      <c r="G457" s="1">
        <f t="shared" si="46"/>
        <v>0</v>
      </c>
      <c r="H457" s="1">
        <f t="shared" si="43"/>
        <v>0</v>
      </c>
      <c r="I457" s="16">
        <f t="shared" si="44"/>
        <v>0</v>
      </c>
      <c r="J457" s="16">
        <f t="shared" si="45"/>
        <v>0</v>
      </c>
      <c r="K457" s="3" t="str">
        <f t="shared" si="47"/>
        <v/>
      </c>
    </row>
    <row r="458" spans="1:13" x14ac:dyDescent="0.25">
      <c r="A458" t="s">
        <v>780</v>
      </c>
      <c r="C458" s="8" t="s">
        <v>298</v>
      </c>
      <c r="D458" s="11">
        <f>VLOOKUP($A458,RAW!$U$2:$AC$460,5,FALSE)</f>
        <v>0</v>
      </c>
      <c r="E458" s="11">
        <v>0</v>
      </c>
      <c r="F458" s="1">
        <f t="shared" si="42"/>
        <v>0</v>
      </c>
      <c r="G458" s="1">
        <f t="shared" si="46"/>
        <v>0</v>
      </c>
      <c r="H458" s="1">
        <f t="shared" si="43"/>
        <v>0</v>
      </c>
      <c r="I458" s="16">
        <f t="shared" si="44"/>
        <v>0</v>
      </c>
      <c r="J458" s="16">
        <f t="shared" si="45"/>
        <v>0</v>
      </c>
      <c r="K458" s="3" t="str">
        <f t="shared" si="47"/>
        <v/>
      </c>
    </row>
    <row r="459" spans="1:13" x14ac:dyDescent="0.25">
      <c r="A459" t="s">
        <v>781</v>
      </c>
      <c r="C459" s="8" t="s">
        <v>298</v>
      </c>
      <c r="D459" s="11">
        <f>VLOOKUP($A459,RAW!$U$2:$AC$460,5,FALSE)</f>
        <v>1790400</v>
      </c>
      <c r="E459" s="11">
        <f>VLOOKUP($A459,RAW!$U$2:$AC$460,6,FALSE)</f>
        <v>1678285</v>
      </c>
      <c r="F459" s="1">
        <f t="shared" si="42"/>
        <v>-112115</v>
      </c>
      <c r="G459" s="1">
        <f t="shared" si="46"/>
        <v>-112115</v>
      </c>
      <c r="H459" s="1">
        <f t="shared" si="43"/>
        <v>270870.35034801252</v>
      </c>
      <c r="I459" s="16">
        <f t="shared" si="44"/>
        <v>-382985.35034801252</v>
      </c>
      <c r="J459" s="16">
        <f t="shared" si="45"/>
        <v>382985.35034801252</v>
      </c>
      <c r="K459" s="3">
        <f t="shared" si="47"/>
        <v>-0.21391049505586043</v>
      </c>
    </row>
    <row r="460" spans="1:13" x14ac:dyDescent="0.25">
      <c r="A460" s="2"/>
      <c r="B460" s="68"/>
      <c r="C460" s="39"/>
      <c r="D460" s="69"/>
      <c r="E460" s="69"/>
      <c r="F460" s="41"/>
      <c r="G460" s="41"/>
      <c r="H460" s="41"/>
      <c r="I460" s="42"/>
      <c r="J460" s="42"/>
      <c r="K460" s="4"/>
      <c r="M460" s="7"/>
    </row>
    <row r="461" spans="1:13" ht="30" x14ac:dyDescent="0.25">
      <c r="D461" s="49" t="s">
        <v>822</v>
      </c>
      <c r="E461" s="49" t="s">
        <v>824</v>
      </c>
      <c r="F461" s="50" t="s">
        <v>796</v>
      </c>
      <c r="G461" s="1"/>
      <c r="H461" s="1"/>
      <c r="I461" s="16"/>
      <c r="J461" s="51" t="s">
        <v>801</v>
      </c>
      <c r="M461" s="7"/>
    </row>
    <row r="462" spans="1:13" x14ac:dyDescent="0.25">
      <c r="D462" s="15">
        <f>SUM(RAW!Y$4:Y$460)</f>
        <v>132795929.66666667</v>
      </c>
      <c r="E462" s="15">
        <f>SUM(RAW!Z$4:Z$460)</f>
        <v>152886680.33333334</v>
      </c>
      <c r="F462" s="5">
        <f>+E462/D462</f>
        <v>1.1512904101586308</v>
      </c>
      <c r="G462" s="1"/>
      <c r="H462" s="15"/>
      <c r="I462" s="16"/>
      <c r="J462" s="15">
        <f>SUM(J3:J459)</f>
        <v>34062244.666667454</v>
      </c>
      <c r="K462" s="15"/>
      <c r="M462" s="7"/>
    </row>
    <row r="463" spans="1:13" x14ac:dyDescent="0.25">
      <c r="F463" s="5">
        <f>+F462-1</f>
        <v>0.15129041015863076</v>
      </c>
      <c r="G463" s="1"/>
      <c r="I463" s="16"/>
      <c r="M463" s="7"/>
    </row>
    <row r="464" spans="1:13" x14ac:dyDescent="0.25">
      <c r="F464" s="11"/>
      <c r="G464" s="11"/>
      <c r="M464" s="7"/>
    </row>
    <row r="465" spans="4:13" x14ac:dyDescent="0.25">
      <c r="D465" t="s">
        <v>310</v>
      </c>
      <c r="H465" s="17"/>
      <c r="I465" s="43" t="s">
        <v>797</v>
      </c>
      <c r="M465" s="7"/>
    </row>
    <row r="466" spans="4:13" x14ac:dyDescent="0.25">
      <c r="D466" s="46">
        <f>+J462/D462</f>
        <v>0.25650066799613269</v>
      </c>
      <c r="I466" s="8" t="s">
        <v>798</v>
      </c>
      <c r="J466" s="1">
        <f>ABS(SUMIFS(F3:F459,K3:K459,"&lt;"&amp;-1*F463))</f>
        <v>7919541.333333334</v>
      </c>
      <c r="M466" s="7"/>
    </row>
    <row r="467" spans="4:13" x14ac:dyDescent="0.25">
      <c r="G467" s="48"/>
      <c r="H467" s="27"/>
      <c r="I467" s="21" t="s">
        <v>799</v>
      </c>
      <c r="J467" s="48">
        <f>SUMIF(I3:I459,"&gt;0")</f>
        <v>17013837.833333734</v>
      </c>
      <c r="K467" s="7"/>
      <c r="M467" s="7"/>
    </row>
    <row r="468" spans="4:13" x14ac:dyDescent="0.25">
      <c r="G468" s="48"/>
      <c r="H468" s="27"/>
      <c r="I468" s="21" t="s">
        <v>802</v>
      </c>
      <c r="J468" s="48">
        <f>+J467+J466</f>
        <v>24933379.166667067</v>
      </c>
      <c r="K468" s="7"/>
      <c r="M468" s="7"/>
    </row>
    <row r="469" spans="4:13" x14ac:dyDescent="0.25">
      <c r="G469" s="48"/>
      <c r="H469" s="27"/>
      <c r="I469" s="21" t="s">
        <v>803</v>
      </c>
      <c r="J469" s="45">
        <f>J468/D462</f>
        <v>0.18775710392067563</v>
      </c>
      <c r="K469" s="7"/>
    </row>
    <row r="470" spans="4:13" x14ac:dyDescent="0.25">
      <c r="G470" s="27"/>
      <c r="H470" s="27"/>
      <c r="I470" s="7"/>
      <c r="J470" s="7"/>
      <c r="K470" s="7"/>
    </row>
    <row r="471" spans="4:13" x14ac:dyDescent="0.25">
      <c r="G471" s="7"/>
      <c r="H471" s="27"/>
      <c r="I471" s="7"/>
      <c r="J471" s="7"/>
      <c r="K471" s="7"/>
    </row>
    <row r="472" spans="4:13" x14ac:dyDescent="0.25">
      <c r="D472" s="15"/>
      <c r="G472" s="7"/>
      <c r="H472" s="27"/>
      <c r="I472" s="7"/>
      <c r="J472" s="7"/>
      <c r="K472" s="7"/>
    </row>
    <row r="473" spans="4:13" x14ac:dyDescent="0.25">
      <c r="D473" s="28"/>
      <c r="G473" s="7"/>
      <c r="H473" s="27"/>
      <c r="I473" s="7"/>
      <c r="J473" s="7"/>
      <c r="K473" s="7"/>
    </row>
    <row r="474" spans="4:13" x14ac:dyDescent="0.25">
      <c r="G474" s="7"/>
      <c r="H474" s="27"/>
      <c r="I474" s="7"/>
      <c r="J474" s="7"/>
      <c r="K474" s="7"/>
    </row>
    <row r="475" spans="4:13" x14ac:dyDescent="0.25">
      <c r="G475" s="7"/>
      <c r="H475" s="27"/>
      <c r="I475" s="7"/>
      <c r="J475" s="7"/>
      <c r="K475" s="7"/>
    </row>
  </sheetData>
  <sortState ref="A3:K452">
    <sortCondition ref="A3:A452"/>
  </sortState>
  <mergeCells count="1">
    <mergeCell ref="M2:O2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2"/>
  <sheetViews>
    <sheetView workbookViewId="0"/>
  </sheetViews>
  <sheetFormatPr defaultRowHeight="15" x14ac:dyDescent="0.25"/>
  <cols>
    <col min="1" max="1" width="59" style="25" customWidth="1"/>
    <col min="2" max="2" width="12.140625" style="8" customWidth="1"/>
    <col min="3" max="3" width="13.140625" style="8" customWidth="1"/>
    <col min="4" max="4" width="12.5703125" style="8" customWidth="1"/>
    <col min="5" max="5" width="13.28515625" customWidth="1"/>
    <col min="6" max="6" width="13.5703125" style="3" customWidth="1"/>
    <col min="7" max="7" width="12.28515625" bestFit="1" customWidth="1"/>
    <col min="8" max="9" width="11.85546875" customWidth="1"/>
    <col min="10" max="10" width="4" style="53" customWidth="1"/>
    <col min="11" max="11" width="14.140625" customWidth="1"/>
    <col min="12" max="12" width="44.5703125" customWidth="1"/>
    <col min="13" max="13" width="14" customWidth="1"/>
    <col min="14" max="14" width="6.85546875" customWidth="1"/>
  </cols>
  <sheetData>
    <row r="1" spans="1:15" x14ac:dyDescent="0.25">
      <c r="A1" s="25" t="s">
        <v>825</v>
      </c>
      <c r="B1" s="18" t="s">
        <v>846</v>
      </c>
      <c r="E1" s="8"/>
      <c r="J1" s="44"/>
    </row>
    <row r="2" spans="1:15" ht="60" x14ac:dyDescent="0.25">
      <c r="A2" s="25" t="s">
        <v>324</v>
      </c>
      <c r="B2" s="34" t="s">
        <v>788</v>
      </c>
      <c r="C2" s="35">
        <v>1990</v>
      </c>
      <c r="D2" s="35">
        <v>2000</v>
      </c>
      <c r="E2" s="34" t="s">
        <v>789</v>
      </c>
      <c r="F2" s="36" t="s">
        <v>790</v>
      </c>
      <c r="G2" s="34" t="s">
        <v>792</v>
      </c>
      <c r="H2" s="33" t="s">
        <v>791</v>
      </c>
      <c r="I2" s="34" t="s">
        <v>793</v>
      </c>
      <c r="J2" s="71"/>
      <c r="K2" s="95" t="str">
        <f>"Summary Statistics "&amp;A1</f>
        <v>Summary Statistics Decade: 1990 to 2000</v>
      </c>
      <c r="L2" s="96"/>
      <c r="M2" s="97"/>
    </row>
    <row r="3" spans="1:15" ht="14.45" customHeight="1" x14ac:dyDescent="0.25">
      <c r="A3" s="25" t="s">
        <v>325</v>
      </c>
      <c r="B3" s="8" t="s">
        <v>298</v>
      </c>
      <c r="C3" s="67">
        <v>870000</v>
      </c>
      <c r="D3" s="11">
        <f>VLOOKUP($A3,RAW!$U$2:$AC$460,7,FALSE)</f>
        <v>1289389</v>
      </c>
      <c r="E3" s="1">
        <f t="shared" ref="E3:E66" si="0">D3-C3</f>
        <v>419389</v>
      </c>
      <c r="F3" s="1">
        <f t="shared" ref="F3:F66" si="1">IF(C3=0,0,+C3*E$463)</f>
        <v>86504.828616626604</v>
      </c>
      <c r="G3" s="16">
        <f t="shared" ref="G3:G66" si="2">IF(C3=0,0,+E3-F3)</f>
        <v>332884.17138337338</v>
      </c>
      <c r="H3" s="16">
        <f t="shared" ref="H3:H66" si="3">ABS(G3)</f>
        <v>332884.17138337338</v>
      </c>
      <c r="I3" s="3">
        <f>IFERROR(+G3/C3,"")</f>
        <v>0.38262548434870503</v>
      </c>
      <c r="J3" s="52"/>
      <c r="K3" s="9" t="str">
        <f>"Total Jobs in "&amp;C2</f>
        <v>Total Jobs in 1990</v>
      </c>
      <c r="L3" s="9"/>
      <c r="M3" s="12">
        <f>C462</f>
        <v>152886680.33333334</v>
      </c>
    </row>
    <row r="4" spans="1:15" x14ac:dyDescent="0.25">
      <c r="A4" s="25" t="s">
        <v>328</v>
      </c>
      <c r="B4" s="8" t="s">
        <v>298</v>
      </c>
      <c r="C4" s="11">
        <v>0</v>
      </c>
      <c r="D4" s="11">
        <v>0</v>
      </c>
      <c r="E4" s="1">
        <f t="shared" si="0"/>
        <v>0</v>
      </c>
      <c r="F4" s="1">
        <f t="shared" si="1"/>
        <v>0</v>
      </c>
      <c r="G4" s="16">
        <f t="shared" si="2"/>
        <v>0</v>
      </c>
      <c r="H4" s="16">
        <f t="shared" si="3"/>
        <v>0</v>
      </c>
      <c r="I4" s="3" t="str">
        <f t="shared" ref="I4:I67" si="4">IFERROR(+G4/C4,"")</f>
        <v/>
      </c>
      <c r="J4" s="52"/>
      <c r="K4" s="9" t="str">
        <f>"Total Jobs in "&amp;D2</f>
        <v>Total Jobs in 2000</v>
      </c>
      <c r="L4" s="9"/>
      <c r="M4" s="12">
        <f>D462</f>
        <v>168088331</v>
      </c>
      <c r="O4" s="13"/>
    </row>
    <row r="5" spans="1:15" ht="14.45" customHeight="1" x14ac:dyDescent="0.25">
      <c r="A5" s="25" t="s">
        <v>371</v>
      </c>
      <c r="B5" s="8" t="s">
        <v>299</v>
      </c>
      <c r="C5" s="11">
        <f>VLOOKUP($A5,RAW!$U$2:$AC$460,6,FALSE)</f>
        <v>488891</v>
      </c>
      <c r="D5" s="11">
        <f>VLOOKUP($A5,RAW!$U$2:$AC$460,7,FALSE)</f>
        <v>1111026</v>
      </c>
      <c r="E5" s="1">
        <f t="shared" si="0"/>
        <v>622135</v>
      </c>
      <c r="F5" s="1">
        <f t="shared" si="1"/>
        <v>48610.841571507117</v>
      </c>
      <c r="G5" s="16">
        <f t="shared" si="2"/>
        <v>573524.15842849284</v>
      </c>
      <c r="H5" s="16">
        <f t="shared" si="3"/>
        <v>573524.15842849284</v>
      </c>
      <c r="I5" s="3">
        <f t="shared" si="4"/>
        <v>1.1731125310723511</v>
      </c>
      <c r="J5" s="52"/>
      <c r="K5" s="9" t="s">
        <v>301</v>
      </c>
      <c r="L5" s="9"/>
      <c r="M5" s="12">
        <f>M4-M3</f>
        <v>15201650.666666657</v>
      </c>
    </row>
    <row r="6" spans="1:15" ht="14.45" customHeight="1" x14ac:dyDescent="0.25">
      <c r="A6" s="25" t="s">
        <v>372</v>
      </c>
      <c r="B6" s="8" t="s">
        <v>299</v>
      </c>
      <c r="C6" s="11">
        <f>VLOOKUP($A6,RAW!$U$2:$AC$460,6,FALSE)</f>
        <v>708052</v>
      </c>
      <c r="D6" s="11">
        <f>VLOOKUP($A6,RAW!$U$2:$AC$460,7,FALSE)</f>
        <v>745129</v>
      </c>
      <c r="E6" s="1">
        <f t="shared" si="0"/>
        <v>37077</v>
      </c>
      <c r="F6" s="1">
        <f t="shared" si="1"/>
        <v>70402.203346735289</v>
      </c>
      <c r="G6" s="16">
        <f t="shared" si="2"/>
        <v>-33325.203346735289</v>
      </c>
      <c r="H6" s="16">
        <f t="shared" si="3"/>
        <v>33325.203346735289</v>
      </c>
      <c r="I6" s="3">
        <f t="shared" si="4"/>
        <v>-4.7066039424696615E-2</v>
      </c>
      <c r="J6" s="52"/>
      <c r="K6" s="9" t="s">
        <v>311</v>
      </c>
      <c r="L6" s="9"/>
      <c r="M6" s="37">
        <f>(M5/M3)</f>
        <v>9.9430837490375512E-2</v>
      </c>
    </row>
    <row r="7" spans="1:15" ht="14.45" customHeight="1" x14ac:dyDescent="0.25">
      <c r="A7" s="25" t="s">
        <v>373</v>
      </c>
      <c r="B7" s="8" t="s">
        <v>298</v>
      </c>
      <c r="C7" s="11">
        <v>0</v>
      </c>
      <c r="D7" s="11">
        <v>0</v>
      </c>
      <c r="E7" s="1">
        <f t="shared" si="0"/>
        <v>0</v>
      </c>
      <c r="F7" s="1">
        <f t="shared" si="1"/>
        <v>0</v>
      </c>
      <c r="G7" s="16">
        <f t="shared" si="2"/>
        <v>0</v>
      </c>
      <c r="H7" s="16">
        <f t="shared" si="3"/>
        <v>0</v>
      </c>
      <c r="I7" s="3" t="str">
        <f t="shared" si="4"/>
        <v/>
      </c>
      <c r="J7" s="52"/>
      <c r="K7" s="9" t="s">
        <v>302</v>
      </c>
      <c r="L7" s="9"/>
      <c r="M7" s="12">
        <f>+M15+M17</f>
        <v>25985265</v>
      </c>
    </row>
    <row r="8" spans="1:15" ht="14.45" customHeight="1" x14ac:dyDescent="0.25">
      <c r="A8" s="25" t="s">
        <v>374</v>
      </c>
      <c r="B8" s="8" t="s">
        <v>299</v>
      </c>
      <c r="C8" s="11">
        <v>0</v>
      </c>
      <c r="D8" s="11">
        <v>0</v>
      </c>
      <c r="E8" s="1">
        <f t="shared" si="0"/>
        <v>0</v>
      </c>
      <c r="F8" s="1">
        <f t="shared" si="1"/>
        <v>0</v>
      </c>
      <c r="G8" s="16">
        <f t="shared" si="2"/>
        <v>0</v>
      </c>
      <c r="H8" s="16">
        <f t="shared" si="3"/>
        <v>0</v>
      </c>
      <c r="I8" s="3" t="str">
        <f t="shared" si="4"/>
        <v/>
      </c>
      <c r="J8" s="52"/>
      <c r="K8" s="9" t="s">
        <v>303</v>
      </c>
      <c r="L8" s="9"/>
      <c r="M8" s="12">
        <f>+M16+M18</f>
        <v>-25204536.333333336</v>
      </c>
    </row>
    <row r="9" spans="1:15" ht="14.45" customHeight="1" x14ac:dyDescent="0.25">
      <c r="A9" s="25" t="s">
        <v>375</v>
      </c>
      <c r="B9" s="8" t="s">
        <v>299</v>
      </c>
      <c r="C9" s="11">
        <v>0</v>
      </c>
      <c r="D9" s="11">
        <v>0</v>
      </c>
      <c r="E9" s="1">
        <f t="shared" si="0"/>
        <v>0</v>
      </c>
      <c r="F9" s="1">
        <f t="shared" si="1"/>
        <v>0</v>
      </c>
      <c r="G9" s="16">
        <f t="shared" si="2"/>
        <v>0</v>
      </c>
      <c r="H9" s="16">
        <f t="shared" si="3"/>
        <v>0</v>
      </c>
      <c r="I9" s="3" t="str">
        <f t="shared" si="4"/>
        <v/>
      </c>
      <c r="J9" s="52"/>
      <c r="K9" s="9" t="s">
        <v>300</v>
      </c>
      <c r="L9" s="9"/>
      <c r="M9" s="12">
        <f>+M7-M8</f>
        <v>51189801.333333336</v>
      </c>
    </row>
    <row r="10" spans="1:15" ht="14.45" customHeight="1" x14ac:dyDescent="0.25">
      <c r="A10" s="25" t="s">
        <v>329</v>
      </c>
      <c r="B10" s="8" t="s">
        <v>298</v>
      </c>
      <c r="C10" s="11">
        <v>0</v>
      </c>
      <c r="D10" s="11">
        <v>0</v>
      </c>
      <c r="E10" s="1">
        <f t="shared" si="0"/>
        <v>0</v>
      </c>
      <c r="F10" s="1">
        <f t="shared" si="1"/>
        <v>0</v>
      </c>
      <c r="G10" s="16">
        <f t="shared" si="2"/>
        <v>0</v>
      </c>
      <c r="H10" s="16">
        <f t="shared" si="3"/>
        <v>0</v>
      </c>
      <c r="I10" s="3" t="str">
        <f t="shared" si="4"/>
        <v/>
      </c>
      <c r="J10" s="52"/>
      <c r="K10" s="9" t="s">
        <v>312</v>
      </c>
      <c r="L10" s="9"/>
      <c r="M10" s="12">
        <f>+H462</f>
        <v>52549992.975002818</v>
      </c>
    </row>
    <row r="11" spans="1:15" ht="14.45" customHeight="1" x14ac:dyDescent="0.25">
      <c r="A11" s="25" t="s">
        <v>376</v>
      </c>
      <c r="B11" s="8" t="s">
        <v>299</v>
      </c>
      <c r="C11" s="11">
        <v>0</v>
      </c>
      <c r="D11" s="11">
        <v>0</v>
      </c>
      <c r="E11" s="1">
        <f t="shared" si="0"/>
        <v>0</v>
      </c>
      <c r="F11" s="1">
        <f t="shared" si="1"/>
        <v>0</v>
      </c>
      <c r="G11" s="16">
        <f t="shared" si="2"/>
        <v>0</v>
      </c>
      <c r="H11" s="16">
        <f t="shared" si="3"/>
        <v>0</v>
      </c>
      <c r="I11" s="3" t="str">
        <f t="shared" si="4"/>
        <v/>
      </c>
      <c r="J11" s="52"/>
      <c r="K11" s="9" t="s">
        <v>310</v>
      </c>
      <c r="L11" s="9"/>
      <c r="M11" s="80">
        <f>+C466</f>
        <v>0.34371858202709321</v>
      </c>
    </row>
    <row r="12" spans="1:15" ht="14.45" customHeight="1" x14ac:dyDescent="0.25">
      <c r="A12" s="25" t="s">
        <v>330</v>
      </c>
      <c r="B12" s="8" t="s">
        <v>298</v>
      </c>
      <c r="C12" s="11">
        <f>VLOOKUP($A12,RAW!$U$2:$AC$460,6,FALSE)</f>
        <v>691299</v>
      </c>
      <c r="D12" s="11">
        <f>VLOOKUP($A12,RAW!$U$2:$AC$460,7,FALSE)</f>
        <v>1059833</v>
      </c>
      <c r="E12" s="1">
        <f t="shared" si="0"/>
        <v>368534</v>
      </c>
      <c r="F12" s="1">
        <f t="shared" si="1"/>
        <v>68736.438526259022</v>
      </c>
      <c r="G12" s="16">
        <f t="shared" si="2"/>
        <v>299797.56147374096</v>
      </c>
      <c r="H12" s="16">
        <f t="shared" si="3"/>
        <v>299797.56147374096</v>
      </c>
      <c r="I12" s="3">
        <f t="shared" si="4"/>
        <v>0.43367278337411302</v>
      </c>
      <c r="J12" s="52"/>
      <c r="K12" s="9" t="s">
        <v>800</v>
      </c>
      <c r="L12" s="9"/>
      <c r="M12" s="78">
        <f>+H469</f>
        <v>0.28819791477635132</v>
      </c>
    </row>
    <row r="13" spans="1:15" ht="14.45" customHeight="1" x14ac:dyDescent="0.25">
      <c r="A13" s="25" t="s">
        <v>377</v>
      </c>
      <c r="B13" s="8" t="s">
        <v>298</v>
      </c>
      <c r="C13" s="11">
        <f>VLOOKUP($A13,RAW!$U$2:$AC$460,6,FALSE)</f>
        <v>17185</v>
      </c>
      <c r="D13" s="11">
        <f>VLOOKUP($A13,RAW!$U$2:$AC$460,7,FALSE)</f>
        <v>24097</v>
      </c>
      <c r="E13" s="1">
        <f t="shared" si="0"/>
        <v>6912</v>
      </c>
      <c r="F13" s="1">
        <f t="shared" si="1"/>
        <v>1708.7189422721012</v>
      </c>
      <c r="G13" s="16">
        <f t="shared" si="2"/>
        <v>5203.2810577278988</v>
      </c>
      <c r="H13" s="16">
        <f t="shared" si="3"/>
        <v>5203.2810577278988</v>
      </c>
      <c r="I13" s="3">
        <f t="shared" si="4"/>
        <v>0.30278039323409361</v>
      </c>
      <c r="J13" s="52"/>
      <c r="K13" s="9"/>
      <c r="L13" s="9"/>
      <c r="M13" s="14"/>
    </row>
    <row r="14" spans="1:15" ht="14.45" customHeight="1" x14ac:dyDescent="0.25">
      <c r="A14" s="25" t="s">
        <v>378</v>
      </c>
      <c r="B14" s="8" t="s">
        <v>298</v>
      </c>
      <c r="C14" s="11">
        <f>VLOOKUP($A14,RAW!$U$2:$AC$460,6,FALSE)</f>
        <v>275726</v>
      </c>
      <c r="D14" s="11">
        <f>VLOOKUP($A14,RAW!$U$2:$AC$460,7,FALSE)</f>
        <v>125044</v>
      </c>
      <c r="E14" s="1">
        <f t="shared" si="0"/>
        <v>-150682</v>
      </c>
      <c r="F14" s="1">
        <f t="shared" si="1"/>
        <v>27415.667097871246</v>
      </c>
      <c r="G14" s="16">
        <f t="shared" si="2"/>
        <v>-178097.66709787125</v>
      </c>
      <c r="H14" s="16">
        <f t="shared" si="3"/>
        <v>178097.66709787125</v>
      </c>
      <c r="I14" s="3">
        <f t="shared" si="4"/>
        <v>-0.64592264457421955</v>
      </c>
      <c r="J14" s="52"/>
      <c r="K14" s="9" t="s">
        <v>304</v>
      </c>
      <c r="L14" s="9"/>
      <c r="M14" s="9"/>
    </row>
    <row r="15" spans="1:15" ht="14.45" customHeight="1" x14ac:dyDescent="0.25">
      <c r="A15" s="25" t="s">
        <v>379</v>
      </c>
      <c r="B15" s="8" t="s">
        <v>298</v>
      </c>
      <c r="C15" s="11">
        <f>VLOOKUP($A15,RAW!$U$2:$AC$460,6,FALSE)</f>
        <v>33610</v>
      </c>
      <c r="D15" s="11">
        <f>VLOOKUP($A15,RAW!$U$2:$AC$460,7,FALSE)</f>
        <v>26334</v>
      </c>
      <c r="E15" s="1">
        <f t="shared" si="0"/>
        <v>-7276</v>
      </c>
      <c r="F15" s="1">
        <f t="shared" si="1"/>
        <v>3341.8704480515171</v>
      </c>
      <c r="G15" s="16">
        <f t="shared" si="2"/>
        <v>-10617.870448051517</v>
      </c>
      <c r="H15" s="16">
        <f t="shared" si="3"/>
        <v>10617.870448051517</v>
      </c>
      <c r="I15" s="3">
        <f t="shared" si="4"/>
        <v>-0.31591402701730192</v>
      </c>
      <c r="J15" s="52"/>
      <c r="K15" s="9" t="s">
        <v>299</v>
      </c>
      <c r="L15" s="9" t="s">
        <v>305</v>
      </c>
      <c r="M15" s="10">
        <f>SUMIFS(E:E,B:B,K15,E:E,"&gt;0")</f>
        <v>1953572</v>
      </c>
    </row>
    <row r="16" spans="1:15" ht="14.45" customHeight="1" x14ac:dyDescent="0.25">
      <c r="A16" s="25" t="s">
        <v>380</v>
      </c>
      <c r="B16" s="8" t="s">
        <v>299</v>
      </c>
      <c r="C16" s="11">
        <f>VLOOKUP($A16,RAW!$U$2:$AC$460,6,FALSE)</f>
        <v>5737</v>
      </c>
      <c r="D16" s="11">
        <f>VLOOKUP($A16,RAW!$U$2:$AC$460,7,FALSE)</f>
        <v>8123</v>
      </c>
      <c r="E16" s="1">
        <f t="shared" si="0"/>
        <v>2386</v>
      </c>
      <c r="F16" s="1">
        <f t="shared" si="1"/>
        <v>570.4347146822837</v>
      </c>
      <c r="G16" s="16">
        <f t="shared" si="2"/>
        <v>1815.5652853177162</v>
      </c>
      <c r="H16" s="16">
        <f t="shared" si="3"/>
        <v>1815.5652853177162</v>
      </c>
      <c r="I16" s="3">
        <f t="shared" si="4"/>
        <v>0.31646597268916093</v>
      </c>
      <c r="J16" s="52"/>
      <c r="K16" s="9"/>
      <c r="L16" s="9" t="s">
        <v>306</v>
      </c>
      <c r="M16" s="10">
        <f>SUMIFS(E:E,B:B,K15,E:E,"&lt;0")</f>
        <v>-7825111.666666667</v>
      </c>
    </row>
    <row r="17" spans="1:16" ht="14.45" customHeight="1" x14ac:dyDescent="0.25">
      <c r="A17" s="25" t="s">
        <v>331</v>
      </c>
      <c r="B17" s="8" t="s">
        <v>298</v>
      </c>
      <c r="C17" s="11">
        <f>VLOOKUP($A17,RAW!$U$2:$AC$460,6,FALSE)</f>
        <v>317910</v>
      </c>
      <c r="D17" s="11">
        <f>VLOOKUP($A17,RAW!$U$2:$AC$460,7,FALSE)</f>
        <v>543776</v>
      </c>
      <c r="E17" s="1">
        <f t="shared" si="0"/>
        <v>225866</v>
      </c>
      <c r="F17" s="1">
        <f t="shared" si="1"/>
        <v>31610.057546565244</v>
      </c>
      <c r="G17" s="16">
        <f t="shared" si="2"/>
        <v>194255.94245343475</v>
      </c>
      <c r="H17" s="16">
        <f t="shared" si="3"/>
        <v>194255.94245343475</v>
      </c>
      <c r="I17" s="3">
        <f t="shared" si="4"/>
        <v>0.611040679605658</v>
      </c>
      <c r="J17" s="52"/>
      <c r="K17" s="9" t="s">
        <v>298</v>
      </c>
      <c r="L17" s="9" t="s">
        <v>307</v>
      </c>
      <c r="M17" s="10">
        <f>SUMIFS(E:E,B:B,K17,E:E,"&gt;0")</f>
        <v>24031693</v>
      </c>
    </row>
    <row r="18" spans="1:16" ht="14.45" customHeight="1" x14ac:dyDescent="0.25">
      <c r="A18" s="25" t="s">
        <v>381</v>
      </c>
      <c r="B18" s="8" t="s">
        <v>298</v>
      </c>
      <c r="C18" s="11">
        <f>VLOOKUP($A18,RAW!$U$2:$AC$460,6,FALSE)</f>
        <v>164634</v>
      </c>
      <c r="D18" s="11">
        <f>VLOOKUP($A18,RAW!$U$2:$AC$460,7,FALSE)</f>
        <v>219422</v>
      </c>
      <c r="E18" s="1">
        <f t="shared" si="0"/>
        <v>54788</v>
      </c>
      <c r="F18" s="1">
        <f t="shared" si="1"/>
        <v>16369.696499390464</v>
      </c>
      <c r="G18" s="16">
        <f t="shared" si="2"/>
        <v>38418.303500609538</v>
      </c>
      <c r="H18" s="16">
        <f t="shared" si="3"/>
        <v>38418.303500609538</v>
      </c>
      <c r="I18" s="3">
        <f t="shared" si="4"/>
        <v>0.23335582869036492</v>
      </c>
      <c r="J18" s="52"/>
      <c r="K18" s="9"/>
      <c r="L18" s="9" t="s">
        <v>308</v>
      </c>
      <c r="M18" s="10">
        <f>SUMIFS(E:E,B:B,K17,E:E,"&lt;0")</f>
        <v>-17379424.666666668</v>
      </c>
    </row>
    <row r="19" spans="1:16" ht="14.45" customHeight="1" x14ac:dyDescent="0.25">
      <c r="A19" s="25" t="s">
        <v>382</v>
      </c>
      <c r="B19" s="8" t="s">
        <v>298</v>
      </c>
      <c r="C19" s="11">
        <f>VLOOKUP($A19,RAW!$U$2:$AC$460,6,FALSE)</f>
        <v>19800</v>
      </c>
      <c r="D19" s="11">
        <f>VLOOKUP($A19,RAW!$U$2:$AC$460,7,FALSE)</f>
        <v>40929</v>
      </c>
      <c r="E19" s="1">
        <f t="shared" si="0"/>
        <v>21129</v>
      </c>
      <c r="F19" s="1">
        <f t="shared" si="1"/>
        <v>1968.730582309433</v>
      </c>
      <c r="G19" s="16">
        <f t="shared" si="2"/>
        <v>19160.269417690568</v>
      </c>
      <c r="H19" s="16">
        <f t="shared" si="3"/>
        <v>19160.269417690568</v>
      </c>
      <c r="I19" s="3">
        <f t="shared" si="4"/>
        <v>0.96769037463083674</v>
      </c>
      <c r="J19" s="52"/>
      <c r="K19" s="9"/>
      <c r="L19" s="9"/>
      <c r="M19" s="9"/>
    </row>
    <row r="20" spans="1:16" ht="14.45" customHeight="1" x14ac:dyDescent="0.25">
      <c r="A20" s="25" t="s">
        <v>383</v>
      </c>
      <c r="B20" s="8" t="s">
        <v>298</v>
      </c>
      <c r="C20" s="11">
        <f>VLOOKUP($A20,RAW!$U$2:$AC$460,6,FALSE)</f>
        <v>162272</v>
      </c>
      <c r="D20" s="11">
        <f>VLOOKUP($A20,RAW!$U$2:$AC$460,7,FALSE)</f>
        <v>121585</v>
      </c>
      <c r="E20" s="1">
        <f t="shared" si="0"/>
        <v>-40687</v>
      </c>
      <c r="F20" s="1">
        <f t="shared" si="1"/>
        <v>16134.840861238197</v>
      </c>
      <c r="G20" s="16">
        <f t="shared" si="2"/>
        <v>-56821.840861238197</v>
      </c>
      <c r="H20" s="16">
        <f t="shared" si="3"/>
        <v>56821.840861238197</v>
      </c>
      <c r="I20" s="3">
        <f t="shared" si="4"/>
        <v>-0.35016417411037148</v>
      </c>
      <c r="J20" s="52"/>
      <c r="K20" s="9" t="s">
        <v>833</v>
      </c>
      <c r="L20" s="9"/>
      <c r="M20" s="72">
        <f>+M15/M10</f>
        <v>3.7175494979214983E-2</v>
      </c>
    </row>
    <row r="21" spans="1:16" ht="14.45" customHeight="1" x14ac:dyDescent="0.25">
      <c r="A21" s="25" t="s">
        <v>384</v>
      </c>
      <c r="B21" s="8" t="s">
        <v>299</v>
      </c>
      <c r="C21" s="11">
        <f>VLOOKUP($A21,RAW!$U$2:$AC$460,6,FALSE)</f>
        <v>70626</v>
      </c>
      <c r="D21" s="11">
        <f>VLOOKUP($A21,RAW!$U$2:$AC$460,7,FALSE)</f>
        <v>75611</v>
      </c>
      <c r="E21" s="1">
        <f t="shared" si="0"/>
        <v>4985</v>
      </c>
      <c r="F21" s="1">
        <f t="shared" si="1"/>
        <v>7022.4023285952535</v>
      </c>
      <c r="G21" s="16">
        <f t="shared" si="2"/>
        <v>-2037.4023285952535</v>
      </c>
      <c r="H21" s="16">
        <f t="shared" si="3"/>
        <v>2037.4023285952535</v>
      </c>
      <c r="I21" s="3">
        <f t="shared" si="4"/>
        <v>-2.8847766100235799E-2</v>
      </c>
      <c r="J21" s="52"/>
      <c r="K21" s="9" t="s">
        <v>834</v>
      </c>
      <c r="L21" s="9"/>
      <c r="M21" s="32">
        <f>ABS(+M16/M10)</f>
        <v>0.14890794886288464</v>
      </c>
      <c r="N21" s="7"/>
      <c r="O21" s="7"/>
      <c r="P21" s="7"/>
    </row>
    <row r="22" spans="1:16" ht="14.45" customHeight="1" x14ac:dyDescent="0.25">
      <c r="A22" s="25" t="s">
        <v>385</v>
      </c>
      <c r="B22" s="8" t="s">
        <v>298</v>
      </c>
      <c r="C22" s="11">
        <f>VLOOKUP($A22,RAW!$U$2:$AC$460,6,FALSE)</f>
        <v>276783</v>
      </c>
      <c r="D22" s="11">
        <f>VLOOKUP($A22,RAW!$U$2:$AC$460,7,FALSE)</f>
        <v>308895</v>
      </c>
      <c r="E22" s="1">
        <f t="shared" si="0"/>
        <v>32112</v>
      </c>
      <c r="F22" s="1">
        <f t="shared" si="1"/>
        <v>27520.765493098574</v>
      </c>
      <c r="G22" s="16">
        <f t="shared" si="2"/>
        <v>4591.2345069014264</v>
      </c>
      <c r="H22" s="16">
        <f t="shared" si="3"/>
        <v>4591.2345069014264</v>
      </c>
      <c r="I22" s="3">
        <f t="shared" si="4"/>
        <v>1.6587848628352993E-2</v>
      </c>
      <c r="J22" s="52"/>
      <c r="K22" s="9" t="s">
        <v>835</v>
      </c>
      <c r="L22" s="9"/>
      <c r="M22" s="73">
        <f>+M21+M20</f>
        <v>0.18608344384209963</v>
      </c>
      <c r="N22" s="7"/>
      <c r="O22" s="7"/>
      <c r="P22" s="7"/>
    </row>
    <row r="23" spans="1:16" ht="14.45" customHeight="1" x14ac:dyDescent="0.25">
      <c r="A23" s="25" t="s">
        <v>332</v>
      </c>
      <c r="B23" s="8" t="s">
        <v>298</v>
      </c>
      <c r="C23" s="11">
        <v>0</v>
      </c>
      <c r="D23" s="11">
        <v>0</v>
      </c>
      <c r="E23" s="1">
        <f t="shared" si="0"/>
        <v>0</v>
      </c>
      <c r="F23" s="1">
        <f t="shared" si="1"/>
        <v>0</v>
      </c>
      <c r="G23" s="16">
        <f t="shared" si="2"/>
        <v>0</v>
      </c>
      <c r="H23" s="16">
        <f t="shared" si="3"/>
        <v>0</v>
      </c>
      <c r="I23" s="3" t="str">
        <f t="shared" si="4"/>
        <v/>
      </c>
      <c r="J23" s="52"/>
      <c r="K23" s="9" t="s">
        <v>836</v>
      </c>
      <c r="L23" s="9"/>
      <c r="M23" s="78">
        <f>+M20/M21</f>
        <v>0.24965420088786805</v>
      </c>
      <c r="N23" s="75"/>
      <c r="O23" s="75"/>
      <c r="P23" s="7"/>
    </row>
    <row r="24" spans="1:16" ht="14.45" customHeight="1" x14ac:dyDescent="0.25">
      <c r="A24" s="25" t="s">
        <v>386</v>
      </c>
      <c r="B24" s="8" t="s">
        <v>298</v>
      </c>
      <c r="C24" s="11">
        <v>0</v>
      </c>
      <c r="D24" s="11">
        <v>0</v>
      </c>
      <c r="E24" s="1">
        <f t="shared" si="0"/>
        <v>0</v>
      </c>
      <c r="F24" s="1">
        <f t="shared" si="1"/>
        <v>0</v>
      </c>
      <c r="G24" s="16">
        <f t="shared" si="2"/>
        <v>0</v>
      </c>
      <c r="H24" s="16">
        <f t="shared" si="3"/>
        <v>0</v>
      </c>
      <c r="I24" s="3" t="str">
        <f t="shared" si="4"/>
        <v/>
      </c>
      <c r="J24" s="52"/>
      <c r="N24" s="7"/>
      <c r="O24" s="76"/>
      <c r="P24" s="7"/>
    </row>
    <row r="25" spans="1:16" ht="14.45" customHeight="1" x14ac:dyDescent="0.25">
      <c r="A25" s="25" t="s">
        <v>387</v>
      </c>
      <c r="B25" s="8" t="s">
        <v>298</v>
      </c>
      <c r="C25" s="11">
        <f>VLOOKUP($A25,RAW!$U$2:$AC$460,6,FALSE)</f>
        <v>507311</v>
      </c>
      <c r="D25" s="11">
        <f>VLOOKUP($A25,RAW!$U$2:$AC$460,7,FALSE)</f>
        <v>340056</v>
      </c>
      <c r="E25" s="1">
        <f t="shared" si="0"/>
        <v>-167255</v>
      </c>
      <c r="F25" s="1">
        <f t="shared" si="1"/>
        <v>50442.357598079834</v>
      </c>
      <c r="G25" s="16">
        <f t="shared" si="2"/>
        <v>-217697.35759807983</v>
      </c>
      <c r="H25" s="16">
        <f t="shared" si="3"/>
        <v>217697.35759807983</v>
      </c>
      <c r="I25" s="3">
        <f t="shared" si="4"/>
        <v>-0.42912012078996875</v>
      </c>
      <c r="J25" s="52"/>
      <c r="N25" s="7"/>
      <c r="O25" s="27"/>
      <c r="P25" s="7"/>
    </row>
    <row r="26" spans="1:16" ht="14.45" customHeight="1" x14ac:dyDescent="0.25">
      <c r="A26" s="25" t="s">
        <v>388</v>
      </c>
      <c r="B26" s="8" t="s">
        <v>298</v>
      </c>
      <c r="C26" s="11">
        <v>0</v>
      </c>
      <c r="D26" s="11">
        <v>0</v>
      </c>
      <c r="E26" s="1">
        <f t="shared" si="0"/>
        <v>0</v>
      </c>
      <c r="F26" s="1">
        <f t="shared" si="1"/>
        <v>0</v>
      </c>
      <c r="G26" s="16">
        <f t="shared" si="2"/>
        <v>0</v>
      </c>
      <c r="H26" s="16">
        <f t="shared" si="3"/>
        <v>0</v>
      </c>
      <c r="I26" s="3" t="str">
        <f t="shared" si="4"/>
        <v/>
      </c>
      <c r="J26" s="52"/>
      <c r="N26" s="7"/>
      <c r="O26" s="7"/>
      <c r="P26" s="7"/>
    </row>
    <row r="27" spans="1:16" ht="14.45" customHeight="1" x14ac:dyDescent="0.25">
      <c r="A27" s="25" t="s">
        <v>389</v>
      </c>
      <c r="B27" s="8" t="s">
        <v>299</v>
      </c>
      <c r="C27" s="11">
        <f>VLOOKUP($A27,RAW!$U$2:$AC$460,6,FALSE)</f>
        <v>200152</v>
      </c>
      <c r="D27" s="11">
        <f>VLOOKUP($A27,RAW!$U$2:$AC$460,7,FALSE)</f>
        <v>218228</v>
      </c>
      <c r="E27" s="1">
        <f t="shared" si="0"/>
        <v>18076</v>
      </c>
      <c r="F27" s="1">
        <f t="shared" si="1"/>
        <v>19901.280985373618</v>
      </c>
      <c r="G27" s="16">
        <f t="shared" si="2"/>
        <v>-1825.280985373618</v>
      </c>
      <c r="H27" s="16">
        <f t="shared" si="3"/>
        <v>1825.280985373618</v>
      </c>
      <c r="I27" s="3">
        <f t="shared" si="4"/>
        <v>-9.1194741265319262E-3</v>
      </c>
      <c r="J27" s="52"/>
      <c r="N27" s="7"/>
      <c r="O27" s="7"/>
      <c r="P27" s="7"/>
    </row>
    <row r="28" spans="1:16" ht="14.45" customHeight="1" x14ac:dyDescent="0.25">
      <c r="A28" s="25" t="s">
        <v>390</v>
      </c>
      <c r="B28" s="8" t="s">
        <v>298</v>
      </c>
      <c r="C28" s="11">
        <f>VLOOKUP($A28,RAW!$U$2:$AC$460,6,FALSE)</f>
        <v>15250</v>
      </c>
      <c r="D28" s="11">
        <f>VLOOKUP($A28,RAW!$U$2:$AC$460,7,FALSE)</f>
        <v>12915</v>
      </c>
      <c r="E28" s="1">
        <f t="shared" si="0"/>
        <v>-2335</v>
      </c>
      <c r="F28" s="1">
        <f t="shared" si="1"/>
        <v>1516.320271728225</v>
      </c>
      <c r="G28" s="16">
        <f t="shared" si="2"/>
        <v>-3851.3202717282247</v>
      </c>
      <c r="H28" s="16">
        <f t="shared" si="3"/>
        <v>3851.3202717282247</v>
      </c>
      <c r="I28" s="3">
        <f t="shared" si="4"/>
        <v>-0.25254559158873607</v>
      </c>
      <c r="J28" s="52"/>
    </row>
    <row r="29" spans="1:16" ht="14.45" customHeight="1" x14ac:dyDescent="0.25">
      <c r="A29" s="25" t="s">
        <v>391</v>
      </c>
      <c r="B29" s="8" t="s">
        <v>299</v>
      </c>
      <c r="C29" s="11">
        <f>VLOOKUP($A29,RAW!$U$2:$AC$460,6,FALSE)</f>
        <v>20191</v>
      </c>
      <c r="D29" s="11">
        <f>VLOOKUP($A29,RAW!$U$2:$AC$460,7,FALSE)</f>
        <v>46690</v>
      </c>
      <c r="E29" s="1">
        <f t="shared" si="0"/>
        <v>26499</v>
      </c>
      <c r="F29" s="1">
        <f t="shared" si="1"/>
        <v>2007.6080397681696</v>
      </c>
      <c r="G29" s="16">
        <f t="shared" si="2"/>
        <v>24491.391960231831</v>
      </c>
      <c r="H29" s="16">
        <f t="shared" si="3"/>
        <v>24491.391960231831</v>
      </c>
      <c r="I29" s="3">
        <f t="shared" si="4"/>
        <v>1.2129855856684577</v>
      </c>
      <c r="J29" s="52"/>
    </row>
    <row r="30" spans="1:16" ht="14.45" customHeight="1" x14ac:dyDescent="0.25">
      <c r="A30" s="25" t="s">
        <v>392</v>
      </c>
      <c r="B30" s="8" t="s">
        <v>299</v>
      </c>
      <c r="C30" s="11">
        <f>VLOOKUP($A30,RAW!$U$2:$AC$460,6,FALSE)</f>
        <v>202708</v>
      </c>
      <c r="D30" s="11">
        <f>VLOOKUP($A30,RAW!$U$2:$AC$460,7,FALSE)</f>
        <v>327055</v>
      </c>
      <c r="E30" s="1">
        <f t="shared" si="0"/>
        <v>124347</v>
      </c>
      <c r="F30" s="1">
        <f t="shared" si="1"/>
        <v>20155.426205999018</v>
      </c>
      <c r="G30" s="16">
        <f t="shared" si="2"/>
        <v>104191.57379400099</v>
      </c>
      <c r="H30" s="16">
        <f t="shared" si="3"/>
        <v>104191.57379400099</v>
      </c>
      <c r="I30" s="3">
        <f t="shared" si="4"/>
        <v>0.51399833156067343</v>
      </c>
      <c r="J30" s="52"/>
    </row>
    <row r="31" spans="1:16" ht="14.45" customHeight="1" x14ac:dyDescent="0.25">
      <c r="A31" s="25" t="s">
        <v>333</v>
      </c>
      <c r="B31" s="8" t="s">
        <v>298</v>
      </c>
      <c r="C31" s="11">
        <f>VLOOKUP($A31,RAW!$U$2:$AC$460,6,FALSE)</f>
        <v>137332</v>
      </c>
      <c r="D31" s="11">
        <f>VLOOKUP($A31,RAW!$U$2:$AC$460,7,FALSE)</f>
        <v>221196</v>
      </c>
      <c r="E31" s="1">
        <f t="shared" si="0"/>
        <v>83864</v>
      </c>
      <c r="F31" s="1">
        <f t="shared" si="1"/>
        <v>13655.035774228234</v>
      </c>
      <c r="G31" s="16">
        <f t="shared" si="2"/>
        <v>70208.964225771764</v>
      </c>
      <c r="H31" s="16">
        <f t="shared" si="3"/>
        <v>70208.964225771764</v>
      </c>
      <c r="I31" s="3">
        <f t="shared" si="4"/>
        <v>0.51123528548169228</v>
      </c>
      <c r="J31" s="52"/>
    </row>
    <row r="32" spans="1:16" ht="14.45" customHeight="1" x14ac:dyDescent="0.25">
      <c r="A32" s="25" t="s">
        <v>393</v>
      </c>
      <c r="B32" s="8" t="s">
        <v>298</v>
      </c>
      <c r="C32" s="11">
        <f>VLOOKUP($A32,RAW!$U$2:$AC$460,6,FALSE)</f>
        <v>33169</v>
      </c>
      <c r="D32" s="11">
        <f>VLOOKUP($A32,RAW!$U$2:$AC$460,7,FALSE)</f>
        <v>28531</v>
      </c>
      <c r="E32" s="1">
        <f t="shared" si="0"/>
        <v>-4638</v>
      </c>
      <c r="F32" s="1">
        <f t="shared" si="1"/>
        <v>3298.0214487182616</v>
      </c>
      <c r="G32" s="16">
        <f t="shared" si="2"/>
        <v>-7936.021448718262</v>
      </c>
      <c r="H32" s="16">
        <f t="shared" si="3"/>
        <v>7936.021448718262</v>
      </c>
      <c r="I32" s="3">
        <f t="shared" si="4"/>
        <v>-0.23926019622895661</v>
      </c>
      <c r="J32" s="52"/>
    </row>
    <row r="33" spans="1:10" ht="14.45" customHeight="1" x14ac:dyDescent="0.25">
      <c r="A33" s="25" t="s">
        <v>394</v>
      </c>
      <c r="B33" s="8" t="s">
        <v>298</v>
      </c>
      <c r="C33" s="11">
        <f>VLOOKUP($A33,RAW!$U$2:$AC$460,6,FALSE)</f>
        <v>392133</v>
      </c>
      <c r="D33" s="11">
        <f>VLOOKUP($A33,RAW!$U$2:$AC$460,7,FALSE)</f>
        <v>381363</v>
      </c>
      <c r="E33" s="1">
        <f t="shared" si="0"/>
        <v>-10770</v>
      </c>
      <c r="F33" s="1">
        <f t="shared" si="1"/>
        <v>38990.112597613377</v>
      </c>
      <c r="G33" s="16">
        <f t="shared" si="2"/>
        <v>-49760.112597613377</v>
      </c>
      <c r="H33" s="16">
        <f t="shared" si="3"/>
        <v>49760.112597613377</v>
      </c>
      <c r="I33" s="3">
        <f t="shared" si="4"/>
        <v>-0.12689600874604631</v>
      </c>
      <c r="J33" s="52"/>
    </row>
    <row r="34" spans="1:10" ht="14.45" customHeight="1" x14ac:dyDescent="0.25">
      <c r="A34" s="25" t="s">
        <v>395</v>
      </c>
      <c r="B34" s="8" t="s">
        <v>298</v>
      </c>
      <c r="C34" s="11">
        <f>VLOOKUP($A34,RAW!$U$2:$AC$460,6,FALSE)</f>
        <v>376412</v>
      </c>
      <c r="D34" s="11">
        <f>VLOOKUP($A34,RAW!$U$2:$AC$460,7,FALSE)</f>
        <v>254110</v>
      </c>
      <c r="E34" s="1">
        <f t="shared" si="0"/>
        <v>-122302</v>
      </c>
      <c r="F34" s="1">
        <f t="shared" si="1"/>
        <v>37426.960401427183</v>
      </c>
      <c r="G34" s="16">
        <f t="shared" si="2"/>
        <v>-159728.96040142718</v>
      </c>
      <c r="H34" s="16">
        <f t="shared" si="3"/>
        <v>159728.96040142718</v>
      </c>
      <c r="I34" s="3">
        <f t="shared" si="4"/>
        <v>-0.42434608992653577</v>
      </c>
      <c r="J34" s="52"/>
    </row>
    <row r="35" spans="1:10" ht="14.45" customHeight="1" x14ac:dyDescent="0.25">
      <c r="A35" s="25" t="s">
        <v>396</v>
      </c>
      <c r="B35" s="8" t="s">
        <v>299</v>
      </c>
      <c r="C35" s="11">
        <f>VLOOKUP($A35,RAW!$U$2:$AC$460,6,FALSE)</f>
        <v>329005</v>
      </c>
      <c r="D35" s="11">
        <f>VLOOKUP($A35,RAW!$U$2:$AC$460,7,FALSE)</f>
        <v>515851</v>
      </c>
      <c r="E35" s="1">
        <f t="shared" si="0"/>
        <v>186846</v>
      </c>
      <c r="F35" s="1">
        <f t="shared" si="1"/>
        <v>32713.242688520957</v>
      </c>
      <c r="G35" s="16">
        <f t="shared" si="2"/>
        <v>154132.75731147904</v>
      </c>
      <c r="H35" s="16">
        <f t="shared" si="3"/>
        <v>154132.75731147904</v>
      </c>
      <c r="I35" s="3">
        <f t="shared" si="4"/>
        <v>0.46848150426734864</v>
      </c>
      <c r="J35" s="52"/>
    </row>
    <row r="36" spans="1:10" ht="14.45" customHeight="1" x14ac:dyDescent="0.25">
      <c r="A36" s="25" t="s">
        <v>397</v>
      </c>
      <c r="B36" s="8" t="s">
        <v>298</v>
      </c>
      <c r="C36" s="11">
        <f>VLOOKUP($A36,RAW!$U$2:$AC$460,6,FALSE)</f>
        <v>119089</v>
      </c>
      <c r="D36" s="11">
        <f>VLOOKUP($A36,RAW!$U$2:$AC$460,7,FALSE)</f>
        <v>100159</v>
      </c>
      <c r="E36" s="1">
        <f t="shared" si="0"/>
        <v>-18930</v>
      </c>
      <c r="F36" s="1">
        <f t="shared" si="1"/>
        <v>11841.119005891316</v>
      </c>
      <c r="G36" s="16">
        <f t="shared" si="2"/>
        <v>-30771.119005891316</v>
      </c>
      <c r="H36" s="16">
        <f t="shared" si="3"/>
        <v>30771.119005891316</v>
      </c>
      <c r="I36" s="3">
        <f t="shared" si="4"/>
        <v>-0.2583875841252451</v>
      </c>
      <c r="J36" s="52"/>
    </row>
    <row r="37" spans="1:10" ht="14.45" customHeight="1" x14ac:dyDescent="0.25">
      <c r="A37" s="25" t="s">
        <v>334</v>
      </c>
      <c r="B37" s="8" t="s">
        <v>298</v>
      </c>
      <c r="C37" s="11">
        <v>0</v>
      </c>
      <c r="D37" s="11">
        <v>0</v>
      </c>
      <c r="E37" s="1">
        <f t="shared" si="0"/>
        <v>0</v>
      </c>
      <c r="F37" s="1">
        <f t="shared" si="1"/>
        <v>0</v>
      </c>
      <c r="G37" s="16">
        <f t="shared" si="2"/>
        <v>0</v>
      </c>
      <c r="H37" s="16">
        <f t="shared" si="3"/>
        <v>0</v>
      </c>
      <c r="I37" s="3" t="str">
        <f t="shared" si="4"/>
        <v/>
      </c>
      <c r="J37" s="52"/>
    </row>
    <row r="38" spans="1:10" ht="14.45" customHeight="1" x14ac:dyDescent="0.25">
      <c r="A38" s="25" t="s">
        <v>398</v>
      </c>
      <c r="B38" s="8" t="s">
        <v>298</v>
      </c>
      <c r="C38" s="11">
        <f>VLOOKUP($A38,RAW!$U$2:$AC$460,6,FALSE)</f>
        <v>38749</v>
      </c>
      <c r="D38" s="11">
        <f>VLOOKUP($A38,RAW!$U$2:$AC$460,7,FALSE)</f>
        <v>32641</v>
      </c>
      <c r="E38" s="1">
        <f t="shared" si="0"/>
        <v>-6108</v>
      </c>
      <c r="F38" s="1">
        <f t="shared" si="1"/>
        <v>3852.8455219145562</v>
      </c>
      <c r="G38" s="16">
        <f t="shared" si="2"/>
        <v>-9960.8455219145562</v>
      </c>
      <c r="H38" s="16">
        <f t="shared" si="3"/>
        <v>9960.8455219145562</v>
      </c>
      <c r="I38" s="3">
        <f t="shared" si="4"/>
        <v>-0.25706071180971268</v>
      </c>
      <c r="J38" s="52"/>
    </row>
    <row r="39" spans="1:10" ht="14.45" customHeight="1" x14ac:dyDescent="0.25">
      <c r="A39" s="25" t="s">
        <v>399</v>
      </c>
      <c r="B39" s="8" t="s">
        <v>299</v>
      </c>
      <c r="C39" s="11">
        <f>VLOOKUP($A39,RAW!$U$2:$AC$460,6,FALSE)</f>
        <v>67822</v>
      </c>
      <c r="D39" s="11">
        <f>VLOOKUP($A39,RAW!$U$2:$AC$460,7,FALSE)</f>
        <v>96059</v>
      </c>
      <c r="E39" s="1">
        <f t="shared" si="0"/>
        <v>28237</v>
      </c>
      <c r="F39" s="1">
        <f t="shared" si="1"/>
        <v>6743.5982602722406</v>
      </c>
      <c r="G39" s="16">
        <f t="shared" si="2"/>
        <v>21493.40173972776</v>
      </c>
      <c r="H39" s="16">
        <f t="shared" si="3"/>
        <v>21493.40173972776</v>
      </c>
      <c r="I39" s="3">
        <f t="shared" si="4"/>
        <v>0.31690899324301497</v>
      </c>
      <c r="J39" s="52"/>
    </row>
    <row r="40" spans="1:10" x14ac:dyDescent="0.25">
      <c r="A40" s="25" t="s">
        <v>400</v>
      </c>
      <c r="B40" s="8" t="s">
        <v>298</v>
      </c>
      <c r="C40" s="11">
        <f>VLOOKUP($A40,RAW!$U$2:$AC$460,6,FALSE)</f>
        <v>37614</v>
      </c>
      <c r="D40" s="11">
        <f>VLOOKUP($A40,RAW!$U$2:$AC$460,7,FALSE)</f>
        <v>31451</v>
      </c>
      <c r="E40" s="1">
        <f t="shared" si="0"/>
        <v>-6163</v>
      </c>
      <c r="F40" s="1">
        <f t="shared" si="1"/>
        <v>3739.9915213629802</v>
      </c>
      <c r="G40" s="16">
        <f t="shared" si="2"/>
        <v>-9902.9915213629793</v>
      </c>
      <c r="H40" s="16">
        <f t="shared" si="3"/>
        <v>9902.9915213629793</v>
      </c>
      <c r="I40" s="3">
        <f t="shared" si="4"/>
        <v>-0.26327940451329235</v>
      </c>
      <c r="J40" s="52"/>
    </row>
    <row r="41" spans="1:10" x14ac:dyDescent="0.25">
      <c r="A41" s="25" t="s">
        <v>401</v>
      </c>
      <c r="B41" s="8" t="s">
        <v>299</v>
      </c>
      <c r="C41" s="11">
        <f>VLOOKUP($A41,RAW!$U$2:$AC$460,6,FALSE)</f>
        <v>31568</v>
      </c>
      <c r="D41" s="11">
        <f>VLOOKUP($A41,RAW!$U$2:$AC$460,7,FALSE)</f>
        <v>95068</v>
      </c>
      <c r="E41" s="1">
        <f t="shared" si="0"/>
        <v>63500</v>
      </c>
      <c r="F41" s="1">
        <f t="shared" si="1"/>
        <v>3138.8326778961705</v>
      </c>
      <c r="G41" s="16">
        <f t="shared" si="2"/>
        <v>60361.167322103829</v>
      </c>
      <c r="H41" s="16">
        <f t="shared" si="3"/>
        <v>60361.167322103829</v>
      </c>
      <c r="I41" s="3">
        <f t="shared" si="4"/>
        <v>1.9120998264731319</v>
      </c>
      <c r="J41" s="52"/>
    </row>
    <row r="42" spans="1:10" x14ac:dyDescent="0.25">
      <c r="A42" s="25" t="s">
        <v>402</v>
      </c>
      <c r="B42" s="8" t="s">
        <v>298</v>
      </c>
      <c r="C42" s="11">
        <f>VLOOKUP($A42,RAW!$U$2:$AC$460,6,FALSE)</f>
        <v>29400</v>
      </c>
      <c r="D42" s="11">
        <f>VLOOKUP($A42,RAW!$U$2:$AC$460,7,FALSE)</f>
        <v>22426</v>
      </c>
      <c r="E42" s="1">
        <f t="shared" si="0"/>
        <v>-6974</v>
      </c>
      <c r="F42" s="1">
        <f t="shared" si="1"/>
        <v>2923.2666222170369</v>
      </c>
      <c r="G42" s="16">
        <f t="shared" si="2"/>
        <v>-9897.2666222170374</v>
      </c>
      <c r="H42" s="16">
        <f t="shared" si="3"/>
        <v>9897.2666222170374</v>
      </c>
      <c r="I42" s="3">
        <f t="shared" si="4"/>
        <v>-0.33664172184411689</v>
      </c>
      <c r="J42" s="52"/>
    </row>
    <row r="43" spans="1:10" x14ac:dyDescent="0.25">
      <c r="A43" s="25" t="s">
        <v>403</v>
      </c>
      <c r="B43" s="8" t="s">
        <v>298</v>
      </c>
      <c r="C43" s="11">
        <f>VLOOKUP($A43,RAW!$U$2:$AC$460,6,FALSE)</f>
        <v>9420</v>
      </c>
      <c r="D43" s="11">
        <f>VLOOKUP($A43,RAW!$U$2:$AC$460,7,FALSE)</f>
        <v>8965</v>
      </c>
      <c r="E43" s="1">
        <f t="shared" si="0"/>
        <v>-455</v>
      </c>
      <c r="F43" s="1">
        <f t="shared" si="1"/>
        <v>936.63848915933625</v>
      </c>
      <c r="G43" s="16">
        <f t="shared" si="2"/>
        <v>-1391.6384891593361</v>
      </c>
      <c r="H43" s="16">
        <f t="shared" si="3"/>
        <v>1391.6384891593361</v>
      </c>
      <c r="I43" s="3">
        <f t="shared" si="4"/>
        <v>-0.14773232368995076</v>
      </c>
      <c r="J43" s="52"/>
    </row>
    <row r="44" spans="1:10" x14ac:dyDescent="0.25">
      <c r="A44" s="25" t="s">
        <v>404</v>
      </c>
      <c r="B44" s="8" t="s">
        <v>298</v>
      </c>
      <c r="C44" s="11">
        <f>VLOOKUP($A44,RAW!$U$2:$AC$460,6,FALSE)</f>
        <v>151205</v>
      </c>
      <c r="D44" s="11">
        <f>VLOOKUP($A44,RAW!$U$2:$AC$460,7,FALSE)</f>
        <v>126190</v>
      </c>
      <c r="E44" s="1">
        <f t="shared" si="0"/>
        <v>-25015</v>
      </c>
      <c r="F44" s="1">
        <f t="shared" si="1"/>
        <v>15034.439782732212</v>
      </c>
      <c r="G44" s="16">
        <f t="shared" si="2"/>
        <v>-40049.43978273221</v>
      </c>
      <c r="H44" s="16">
        <f t="shared" si="3"/>
        <v>40049.43978273221</v>
      </c>
      <c r="I44" s="3">
        <f t="shared" si="4"/>
        <v>-0.26486848836170901</v>
      </c>
      <c r="J44" s="52"/>
    </row>
    <row r="45" spans="1:10" x14ac:dyDescent="0.25">
      <c r="A45" s="25" t="s">
        <v>405</v>
      </c>
      <c r="B45" s="8" t="s">
        <v>298</v>
      </c>
      <c r="C45" s="11">
        <f>VLOOKUP($A45,RAW!$U$2:$AC$460,6,FALSE)</f>
        <v>58875</v>
      </c>
      <c r="D45" s="11">
        <f>VLOOKUP($A45,RAW!$U$2:$AC$460,7,FALSE)</f>
        <v>94596</v>
      </c>
      <c r="E45" s="1">
        <f t="shared" si="0"/>
        <v>35721</v>
      </c>
      <c r="F45" s="1">
        <f t="shared" si="1"/>
        <v>5853.990557245852</v>
      </c>
      <c r="G45" s="16">
        <f t="shared" si="2"/>
        <v>29867.009442754148</v>
      </c>
      <c r="H45" s="16">
        <f t="shared" si="3"/>
        <v>29867.009442754148</v>
      </c>
      <c r="I45" s="3">
        <f t="shared" si="4"/>
        <v>0.50729527715930611</v>
      </c>
      <c r="J45" s="52"/>
    </row>
    <row r="46" spans="1:10" x14ac:dyDescent="0.25">
      <c r="A46" s="25" t="s">
        <v>406</v>
      </c>
      <c r="B46" s="8" t="s">
        <v>299</v>
      </c>
      <c r="C46" s="11">
        <f>VLOOKUP($A46,RAW!$U$2:$AC$460,6,FALSE)</f>
        <v>22543</v>
      </c>
      <c r="D46" s="11">
        <f>VLOOKUP($A46,RAW!$U$2:$AC$460,7,FALSE)</f>
        <v>174599</v>
      </c>
      <c r="E46" s="1">
        <f t="shared" si="0"/>
        <v>152056</v>
      </c>
      <c r="F46" s="1">
        <f t="shared" si="1"/>
        <v>2241.4693695455326</v>
      </c>
      <c r="G46" s="16">
        <f t="shared" si="2"/>
        <v>149814.53063045448</v>
      </c>
      <c r="H46" s="16">
        <f t="shared" si="3"/>
        <v>149814.53063045448</v>
      </c>
      <c r="I46" s="3">
        <f t="shared" si="4"/>
        <v>6.6457228687599024</v>
      </c>
      <c r="J46" s="52"/>
    </row>
    <row r="47" spans="1:10" x14ac:dyDescent="0.25">
      <c r="A47" s="25" t="s">
        <v>407</v>
      </c>
      <c r="B47" s="8" t="s">
        <v>298</v>
      </c>
      <c r="C47" s="11">
        <f>VLOOKUP($A47,RAW!$U$2:$AC$460,6,FALSE)</f>
        <v>172896</v>
      </c>
      <c r="D47" s="11">
        <f>VLOOKUP($A47,RAW!$U$2:$AC$460,7,FALSE)</f>
        <v>133595</v>
      </c>
      <c r="E47" s="1">
        <f t="shared" si="0"/>
        <v>-39301</v>
      </c>
      <c r="F47" s="1">
        <f t="shared" si="1"/>
        <v>17191.194078735945</v>
      </c>
      <c r="G47" s="16">
        <f t="shared" si="2"/>
        <v>-56492.194078735949</v>
      </c>
      <c r="H47" s="16">
        <f t="shared" si="3"/>
        <v>56492.194078735949</v>
      </c>
      <c r="I47" s="3">
        <f t="shared" si="4"/>
        <v>-0.32674089671673118</v>
      </c>
      <c r="J47" s="52"/>
    </row>
    <row r="48" spans="1:10" x14ac:dyDescent="0.25">
      <c r="A48" s="25" t="s">
        <v>408</v>
      </c>
      <c r="B48" s="8" t="s">
        <v>298</v>
      </c>
      <c r="C48" s="11">
        <f>VLOOKUP($A48,RAW!$U$2:$AC$460,6,FALSE)</f>
        <v>203183</v>
      </c>
      <c r="D48" s="11">
        <f>VLOOKUP($A48,RAW!$U$2:$AC$460,7,FALSE)</f>
        <v>194410</v>
      </c>
      <c r="E48" s="1">
        <f t="shared" si="0"/>
        <v>-8773</v>
      </c>
      <c r="F48" s="1">
        <f t="shared" si="1"/>
        <v>20202.655853806944</v>
      </c>
      <c r="G48" s="16">
        <f t="shared" si="2"/>
        <v>-28975.655853806944</v>
      </c>
      <c r="H48" s="16">
        <f t="shared" si="3"/>
        <v>28975.655853806944</v>
      </c>
      <c r="I48" s="3">
        <f t="shared" si="4"/>
        <v>-0.14260866240683001</v>
      </c>
      <c r="J48" s="52"/>
    </row>
    <row r="49" spans="1:10" x14ac:dyDescent="0.25">
      <c r="A49" s="25" t="s">
        <v>409</v>
      </c>
      <c r="B49" s="8" t="s">
        <v>298</v>
      </c>
      <c r="C49" s="11">
        <f>VLOOKUP($A49,RAW!$U$2:$AC$460,6,FALSE)</f>
        <v>16322</v>
      </c>
      <c r="D49" s="11">
        <f>VLOOKUP($A49,RAW!$U$2:$AC$460,7,FALSE)</f>
        <v>23532</v>
      </c>
      <c r="E49" s="1">
        <f t="shared" si="0"/>
        <v>7210</v>
      </c>
      <c r="F49" s="1">
        <f t="shared" si="1"/>
        <v>1622.9101295179073</v>
      </c>
      <c r="G49" s="16">
        <f t="shared" si="2"/>
        <v>5587.0898704820929</v>
      </c>
      <c r="H49" s="16">
        <f t="shared" si="3"/>
        <v>5587.0898704820929</v>
      </c>
      <c r="I49" s="3">
        <f t="shared" si="4"/>
        <v>0.34230424399473675</v>
      </c>
      <c r="J49" s="52"/>
    </row>
    <row r="50" spans="1:10" x14ac:dyDescent="0.25">
      <c r="A50" s="25" t="s">
        <v>410</v>
      </c>
      <c r="B50" s="8" t="s">
        <v>298</v>
      </c>
      <c r="C50" s="11">
        <f>VLOOKUP($A50,RAW!$U$2:$AC$460,6,FALSE)</f>
        <v>24211</v>
      </c>
      <c r="D50" s="11">
        <f>VLOOKUP($A50,RAW!$U$2:$AC$460,7,FALSE)</f>
        <v>38718</v>
      </c>
      <c r="E50" s="1">
        <f t="shared" si="0"/>
        <v>14507</v>
      </c>
      <c r="F50" s="1">
        <f t="shared" si="1"/>
        <v>2407.3200064794787</v>
      </c>
      <c r="G50" s="16">
        <f t="shared" si="2"/>
        <v>12099.679993520522</v>
      </c>
      <c r="H50" s="16">
        <f t="shared" si="3"/>
        <v>12099.679993520522</v>
      </c>
      <c r="I50" s="3">
        <f t="shared" si="4"/>
        <v>0.4997596131312429</v>
      </c>
      <c r="J50" s="52"/>
    </row>
    <row r="51" spans="1:10" x14ac:dyDescent="0.25">
      <c r="A51" s="25" t="s">
        <v>411</v>
      </c>
      <c r="B51" s="8" t="s">
        <v>298</v>
      </c>
      <c r="C51" s="11">
        <v>0</v>
      </c>
      <c r="D51" s="11">
        <v>0</v>
      </c>
      <c r="E51" s="1">
        <f t="shared" si="0"/>
        <v>0</v>
      </c>
      <c r="F51" s="1">
        <f t="shared" si="1"/>
        <v>0</v>
      </c>
      <c r="G51" s="16">
        <f t="shared" si="2"/>
        <v>0</v>
      </c>
      <c r="H51" s="16">
        <f t="shared" si="3"/>
        <v>0</v>
      </c>
      <c r="I51" s="3" t="str">
        <f t="shared" si="4"/>
        <v/>
      </c>
      <c r="J51" s="52"/>
    </row>
    <row r="52" spans="1:10" x14ac:dyDescent="0.25">
      <c r="A52" s="25" t="s">
        <v>412</v>
      </c>
      <c r="B52" s="8" t="s">
        <v>298</v>
      </c>
      <c r="C52" s="11">
        <f>VLOOKUP($A52,RAW!$U$2:$AC$460,6,FALSE)</f>
        <v>71476</v>
      </c>
      <c r="D52" s="11">
        <f>VLOOKUP($A52,RAW!$U$2:$AC$460,7,FALSE)</f>
        <v>22337</v>
      </c>
      <c r="E52" s="1">
        <f t="shared" si="0"/>
        <v>-49139</v>
      </c>
      <c r="F52" s="1">
        <f t="shared" si="1"/>
        <v>7106.9185404620721</v>
      </c>
      <c r="G52" s="16">
        <f t="shared" si="2"/>
        <v>-56245.918540462073</v>
      </c>
      <c r="H52" s="16">
        <f t="shared" si="3"/>
        <v>56245.918540462073</v>
      </c>
      <c r="I52" s="3">
        <f t="shared" si="4"/>
        <v>-0.78692034445774905</v>
      </c>
      <c r="J52" s="52"/>
    </row>
    <row r="53" spans="1:10" x14ac:dyDescent="0.25">
      <c r="A53" s="25" t="s">
        <v>413</v>
      </c>
      <c r="B53" s="8" t="s">
        <v>299</v>
      </c>
      <c r="C53" s="11">
        <f>VLOOKUP($A53,RAW!$U$2:$AC$460,6,FALSE)</f>
        <v>88118</v>
      </c>
      <c r="D53" s="11">
        <f>VLOOKUP($A53,RAW!$U$2:$AC$460,7,FALSE)</f>
        <v>106986</v>
      </c>
      <c r="E53" s="1">
        <f t="shared" si="0"/>
        <v>18868</v>
      </c>
      <c r="F53" s="1">
        <f t="shared" si="1"/>
        <v>8761.6465379768997</v>
      </c>
      <c r="G53" s="16">
        <f t="shared" si="2"/>
        <v>10106.3534620231</v>
      </c>
      <c r="H53" s="16">
        <f t="shared" si="3"/>
        <v>10106.3534620231</v>
      </c>
      <c r="I53" s="3">
        <f t="shared" si="4"/>
        <v>0.11469113531881228</v>
      </c>
      <c r="J53" s="52"/>
    </row>
    <row r="54" spans="1:10" x14ac:dyDescent="0.25">
      <c r="A54" s="25" t="s">
        <v>414</v>
      </c>
      <c r="B54" s="8" t="s">
        <v>298</v>
      </c>
      <c r="C54" s="11">
        <v>0</v>
      </c>
      <c r="D54" s="11">
        <v>0</v>
      </c>
      <c r="E54" s="1">
        <f t="shared" si="0"/>
        <v>0</v>
      </c>
      <c r="F54" s="1">
        <f t="shared" si="1"/>
        <v>0</v>
      </c>
      <c r="G54" s="16">
        <f t="shared" si="2"/>
        <v>0</v>
      </c>
      <c r="H54" s="16">
        <f t="shared" si="3"/>
        <v>0</v>
      </c>
      <c r="I54" s="3" t="str">
        <f t="shared" si="4"/>
        <v/>
      </c>
      <c r="J54" s="52"/>
    </row>
    <row r="55" spans="1:10" x14ac:dyDescent="0.25">
      <c r="A55" s="25" t="s">
        <v>415</v>
      </c>
      <c r="B55" s="8" t="s">
        <v>298</v>
      </c>
      <c r="C55" s="11">
        <f>VLOOKUP($A55,RAW!$U$2:$AC$460,6,FALSE)</f>
        <v>1118777</v>
      </c>
      <c r="D55" s="11">
        <f>VLOOKUP($A55,RAW!$U$2:$AC$460,7,FALSE)</f>
        <v>195403</v>
      </c>
      <c r="E55" s="1">
        <f t="shared" si="0"/>
        <v>-923374</v>
      </c>
      <c r="F55" s="1">
        <f t="shared" si="1"/>
        <v>111240.93407496971</v>
      </c>
      <c r="G55" s="16">
        <f t="shared" si="2"/>
        <v>-1034614.9340749697</v>
      </c>
      <c r="H55" s="16">
        <f t="shared" si="3"/>
        <v>1034614.9340749697</v>
      </c>
      <c r="I55" s="3">
        <f t="shared" si="4"/>
        <v>-0.92477315325124643</v>
      </c>
      <c r="J55" s="52"/>
    </row>
    <row r="56" spans="1:10" x14ac:dyDescent="0.25">
      <c r="A56" s="25" t="s">
        <v>416</v>
      </c>
      <c r="B56" s="8" t="s">
        <v>298</v>
      </c>
      <c r="C56" s="11">
        <v>0</v>
      </c>
      <c r="D56" s="11">
        <v>0</v>
      </c>
      <c r="E56" s="1">
        <f t="shared" si="0"/>
        <v>0</v>
      </c>
      <c r="F56" s="1">
        <f t="shared" si="1"/>
        <v>0</v>
      </c>
      <c r="G56" s="16">
        <f t="shared" si="2"/>
        <v>0</v>
      </c>
      <c r="H56" s="16">
        <f t="shared" si="3"/>
        <v>0</v>
      </c>
      <c r="I56" s="3" t="str">
        <f t="shared" si="4"/>
        <v/>
      </c>
      <c r="J56" s="52"/>
    </row>
    <row r="57" spans="1:10" x14ac:dyDescent="0.25">
      <c r="A57" s="25" t="s">
        <v>326</v>
      </c>
      <c r="B57" s="8" t="s">
        <v>298</v>
      </c>
      <c r="C57" s="11">
        <v>0</v>
      </c>
      <c r="D57" s="11">
        <v>0</v>
      </c>
      <c r="E57" s="1">
        <f t="shared" si="0"/>
        <v>0</v>
      </c>
      <c r="F57" s="1">
        <f t="shared" si="1"/>
        <v>0</v>
      </c>
      <c r="G57" s="16">
        <f t="shared" si="2"/>
        <v>0</v>
      </c>
      <c r="H57" s="16">
        <f t="shared" si="3"/>
        <v>0</v>
      </c>
      <c r="I57" s="3" t="str">
        <f t="shared" si="4"/>
        <v/>
      </c>
      <c r="J57" s="52"/>
    </row>
    <row r="58" spans="1:10" x14ac:dyDescent="0.25">
      <c r="A58" s="25" t="s">
        <v>417</v>
      </c>
      <c r="B58" s="8" t="s">
        <v>298</v>
      </c>
      <c r="C58" s="11">
        <f>VLOOKUP($A58,RAW!$U$2:$AC$460,6,FALSE)</f>
        <v>268506</v>
      </c>
      <c r="D58" s="11">
        <f>VLOOKUP($A58,RAW!$U$2:$AC$460,7,FALSE)</f>
        <v>677932</v>
      </c>
      <c r="E58" s="1">
        <f t="shared" si="0"/>
        <v>409426</v>
      </c>
      <c r="F58" s="1">
        <f t="shared" si="1"/>
        <v>26697.776451190737</v>
      </c>
      <c r="G58" s="16">
        <f t="shared" si="2"/>
        <v>382728.22354880924</v>
      </c>
      <c r="H58" s="16">
        <f t="shared" si="3"/>
        <v>382728.22354880924</v>
      </c>
      <c r="I58" s="3">
        <f t="shared" si="4"/>
        <v>1.4253991476868646</v>
      </c>
      <c r="J58" s="52"/>
    </row>
    <row r="59" spans="1:10" x14ac:dyDescent="0.25">
      <c r="A59" s="25" t="s">
        <v>418</v>
      </c>
      <c r="B59" s="8" t="s">
        <v>298</v>
      </c>
      <c r="C59" s="11">
        <f>VLOOKUP($A59,RAW!$U$2:$AC$460,6,FALSE)</f>
        <v>748963</v>
      </c>
      <c r="D59" s="11">
        <f>VLOOKUP($A59,RAW!$U$2:$AC$460,7,FALSE)</f>
        <v>725651</v>
      </c>
      <c r="E59" s="1">
        <f t="shared" si="0"/>
        <v>-23312</v>
      </c>
      <c r="F59" s="1">
        <f t="shared" si="1"/>
        <v>74470.018339304035</v>
      </c>
      <c r="G59" s="16">
        <f t="shared" si="2"/>
        <v>-97782.018339304035</v>
      </c>
      <c r="H59" s="16">
        <f t="shared" si="3"/>
        <v>97782.018339304035</v>
      </c>
      <c r="I59" s="3">
        <f t="shared" si="4"/>
        <v>-0.13055654062924876</v>
      </c>
      <c r="J59" s="52"/>
    </row>
    <row r="60" spans="1:10" x14ac:dyDescent="0.25">
      <c r="A60" s="25" t="s">
        <v>419</v>
      </c>
      <c r="B60" s="8" t="s">
        <v>298</v>
      </c>
      <c r="C60" s="11">
        <f>VLOOKUP($A60,RAW!$U$2:$AC$460,6,FALSE)</f>
        <v>60542</v>
      </c>
      <c r="D60" s="11">
        <f>VLOOKUP($A60,RAW!$U$2:$AC$460,7,FALSE)</f>
        <v>322463</v>
      </c>
      <c r="E60" s="1">
        <f t="shared" si="0"/>
        <v>261921</v>
      </c>
      <c r="F60" s="1">
        <f t="shared" si="1"/>
        <v>6019.7417633423074</v>
      </c>
      <c r="G60" s="16">
        <f t="shared" si="2"/>
        <v>255901.25823665768</v>
      </c>
      <c r="H60" s="16">
        <f t="shared" si="3"/>
        <v>255901.25823665768</v>
      </c>
      <c r="I60" s="3">
        <f t="shared" si="4"/>
        <v>4.2268385292302479</v>
      </c>
      <c r="J60" s="52"/>
    </row>
    <row r="61" spans="1:10" x14ac:dyDescent="0.25">
      <c r="A61" s="25" t="s">
        <v>420</v>
      </c>
      <c r="B61" s="8" t="s">
        <v>298</v>
      </c>
      <c r="C61" s="11">
        <f>VLOOKUP($A61,RAW!$U$2:$AC$460,6,FALSE)</f>
        <v>367721</v>
      </c>
      <c r="D61" s="11">
        <f>VLOOKUP($A61,RAW!$U$2:$AC$460,7,FALSE)</f>
        <v>444166</v>
      </c>
      <c r="E61" s="1">
        <f t="shared" si="0"/>
        <v>76445</v>
      </c>
      <c r="F61" s="1">
        <f t="shared" si="1"/>
        <v>36562.806992798331</v>
      </c>
      <c r="G61" s="16">
        <f t="shared" si="2"/>
        <v>39882.193007201669</v>
      </c>
      <c r="H61" s="16">
        <f t="shared" si="3"/>
        <v>39882.193007201669</v>
      </c>
      <c r="I61" s="3">
        <f t="shared" si="4"/>
        <v>0.10845775195651505</v>
      </c>
      <c r="J61" s="52"/>
    </row>
    <row r="62" spans="1:10" x14ac:dyDescent="0.25">
      <c r="A62" s="25" t="s">
        <v>335</v>
      </c>
      <c r="B62" s="8" t="s">
        <v>299</v>
      </c>
      <c r="C62" s="11">
        <f>VLOOKUP($A62,RAW!$U$2:$AC$460,6,FALSE)</f>
        <v>1361269</v>
      </c>
      <c r="D62" s="11">
        <f>VLOOKUP($A62,RAW!$U$2:$AC$460,7,FALSE)</f>
        <v>982927</v>
      </c>
      <c r="E62" s="1">
        <f t="shared" si="0"/>
        <v>-378342</v>
      </c>
      <c r="F62" s="1">
        <f t="shared" si="1"/>
        <v>135352.11671968584</v>
      </c>
      <c r="G62" s="16">
        <f t="shared" si="2"/>
        <v>-513694.11671968584</v>
      </c>
      <c r="H62" s="16">
        <f t="shared" si="3"/>
        <v>513694.11671968584</v>
      </c>
      <c r="I62" s="3">
        <f t="shared" si="4"/>
        <v>-0.37736414824673581</v>
      </c>
      <c r="J62" s="52"/>
    </row>
    <row r="63" spans="1:10" x14ac:dyDescent="0.25">
      <c r="A63" s="25" t="s">
        <v>421</v>
      </c>
      <c r="B63" s="8" t="s">
        <v>298</v>
      </c>
      <c r="C63" s="11">
        <v>0</v>
      </c>
      <c r="D63" s="11">
        <v>0</v>
      </c>
      <c r="E63" s="1">
        <f t="shared" si="0"/>
        <v>0</v>
      </c>
      <c r="F63" s="1">
        <f t="shared" si="1"/>
        <v>0</v>
      </c>
      <c r="G63" s="16">
        <f t="shared" si="2"/>
        <v>0</v>
      </c>
      <c r="H63" s="16">
        <f t="shared" si="3"/>
        <v>0</v>
      </c>
      <c r="I63" s="3" t="str">
        <f t="shared" si="4"/>
        <v/>
      </c>
      <c r="J63" s="52"/>
    </row>
    <row r="64" spans="1:10" x14ac:dyDescent="0.25">
      <c r="A64" s="25" t="s">
        <v>422</v>
      </c>
      <c r="B64" s="8" t="s">
        <v>298</v>
      </c>
      <c r="C64" s="11">
        <f>VLOOKUP($A64,RAW!$U$2:$AC$460,6,FALSE)</f>
        <v>120236</v>
      </c>
      <c r="D64" s="11">
        <f>VLOOKUP($A64,RAW!$U$2:$AC$460,7,FALSE)</f>
        <v>112561</v>
      </c>
      <c r="E64" s="1">
        <f t="shared" si="0"/>
        <v>-7675</v>
      </c>
      <c r="F64" s="1">
        <f t="shared" si="1"/>
        <v>11955.166176492778</v>
      </c>
      <c r="G64" s="16">
        <f t="shared" si="2"/>
        <v>-19630.166176492778</v>
      </c>
      <c r="H64" s="16">
        <f t="shared" si="3"/>
        <v>19630.166176492778</v>
      </c>
      <c r="I64" s="3">
        <f t="shared" si="4"/>
        <v>-0.16326363299255445</v>
      </c>
      <c r="J64" s="52"/>
    </row>
    <row r="65" spans="1:10" x14ac:dyDescent="0.25">
      <c r="A65" s="25" t="s">
        <v>423</v>
      </c>
      <c r="B65" s="8" t="s">
        <v>298</v>
      </c>
      <c r="C65" s="11">
        <f>VLOOKUP($A65,RAW!$U$2:$AC$460,6,FALSE)</f>
        <v>828965</v>
      </c>
      <c r="D65" s="11">
        <f>VLOOKUP($A65,RAW!$U$2:$AC$460,7,FALSE)</f>
        <v>996641</v>
      </c>
      <c r="E65" s="1">
        <f t="shared" si="0"/>
        <v>167676</v>
      </c>
      <c r="F65" s="1">
        <f t="shared" si="1"/>
        <v>82424.684200209042</v>
      </c>
      <c r="G65" s="16">
        <f t="shared" si="2"/>
        <v>85251.315799790958</v>
      </c>
      <c r="H65" s="16">
        <f t="shared" si="3"/>
        <v>85251.315799790958</v>
      </c>
      <c r="I65" s="3">
        <f t="shared" si="4"/>
        <v>0.1028406697505817</v>
      </c>
      <c r="J65" s="52"/>
    </row>
    <row r="66" spans="1:10" x14ac:dyDescent="0.25">
      <c r="A66" s="25" t="s">
        <v>424</v>
      </c>
      <c r="B66" s="8" t="s">
        <v>298</v>
      </c>
      <c r="C66" s="11">
        <f>VLOOKUP($A66,RAW!$U$2:$AC$460,6,FALSE)</f>
        <v>293627</v>
      </c>
      <c r="D66" s="11">
        <f>VLOOKUP($A66,RAW!$U$2:$AC$460,7,FALSE)</f>
        <v>342142</v>
      </c>
      <c r="E66" s="1">
        <f t="shared" si="0"/>
        <v>48515</v>
      </c>
      <c r="F66" s="1">
        <f t="shared" si="1"/>
        <v>29195.578519786457</v>
      </c>
      <c r="G66" s="16">
        <f t="shared" si="2"/>
        <v>19319.421480213543</v>
      </c>
      <c r="H66" s="16">
        <f t="shared" si="3"/>
        <v>19319.421480213543</v>
      </c>
      <c r="I66" s="3">
        <f t="shared" si="4"/>
        <v>6.5795793575568806E-2</v>
      </c>
      <c r="J66" s="52"/>
    </row>
    <row r="67" spans="1:10" x14ac:dyDescent="0.25">
      <c r="A67" s="25" t="s">
        <v>425</v>
      </c>
      <c r="B67" s="8" t="s">
        <v>298</v>
      </c>
      <c r="C67" s="11">
        <v>0</v>
      </c>
      <c r="D67" s="11">
        <v>0</v>
      </c>
      <c r="E67" s="1">
        <f t="shared" ref="E67:E130" si="5">D67-C67</f>
        <v>0</v>
      </c>
      <c r="F67" s="1">
        <f t="shared" ref="F67:F130" si="6">IF(C67=0,0,+C67*E$463)</f>
        <v>0</v>
      </c>
      <c r="G67" s="16">
        <f t="shared" ref="G67:G130" si="7">IF(C67=0,0,+E67-F67)</f>
        <v>0</v>
      </c>
      <c r="H67" s="16">
        <f t="shared" ref="H67:H130" si="8">ABS(G67)</f>
        <v>0</v>
      </c>
      <c r="I67" s="3" t="str">
        <f t="shared" si="4"/>
        <v/>
      </c>
      <c r="J67" s="52"/>
    </row>
    <row r="68" spans="1:10" x14ac:dyDescent="0.25">
      <c r="A68" s="25" t="s">
        <v>336</v>
      </c>
      <c r="B68" s="8" t="s">
        <v>298</v>
      </c>
      <c r="C68" s="11">
        <v>0</v>
      </c>
      <c r="D68" s="11">
        <v>0</v>
      </c>
      <c r="E68" s="1">
        <f t="shared" si="5"/>
        <v>0</v>
      </c>
      <c r="F68" s="1">
        <f t="shared" si="6"/>
        <v>0</v>
      </c>
      <c r="G68" s="16">
        <f t="shared" si="7"/>
        <v>0</v>
      </c>
      <c r="H68" s="16">
        <f t="shared" si="8"/>
        <v>0</v>
      </c>
      <c r="I68" s="3" t="str">
        <f t="shared" ref="I68:I131" si="9">IFERROR(+G68/C68,"")</f>
        <v/>
      </c>
      <c r="J68" s="52"/>
    </row>
    <row r="69" spans="1:10" x14ac:dyDescent="0.25">
      <c r="A69" s="25" t="s">
        <v>426</v>
      </c>
      <c r="B69" s="8" t="s">
        <v>298</v>
      </c>
      <c r="C69" s="11">
        <f>VLOOKUP($A69,RAW!$U$2:$AC$460,6,FALSE)</f>
        <v>912428</v>
      </c>
      <c r="D69" s="11">
        <f>VLOOKUP($A69,RAW!$U$2:$AC$460,7,FALSE)</f>
        <v>1351677</v>
      </c>
      <c r="E69" s="1">
        <f t="shared" si="5"/>
        <v>439249</v>
      </c>
      <c r="F69" s="1">
        <f t="shared" si="6"/>
        <v>90723.480189668247</v>
      </c>
      <c r="G69" s="16">
        <f t="shared" si="7"/>
        <v>348525.51981033175</v>
      </c>
      <c r="H69" s="16">
        <f t="shared" si="8"/>
        <v>348525.51981033175</v>
      </c>
      <c r="I69" s="3">
        <f t="shared" si="9"/>
        <v>0.3819759146040364</v>
      </c>
      <c r="J69" s="52"/>
    </row>
    <row r="70" spans="1:10" x14ac:dyDescent="0.25">
      <c r="A70" s="25" t="s">
        <v>337</v>
      </c>
      <c r="B70" s="8" t="s">
        <v>298</v>
      </c>
      <c r="C70" s="11">
        <f>VLOOKUP($A70,RAW!$U$2:$AC$460,6,FALSE)</f>
        <v>723964</v>
      </c>
      <c r="D70" s="11">
        <f>VLOOKUP($A70,RAW!$U$2:$AC$460,7,FALSE)</f>
        <v>810100</v>
      </c>
      <c r="E70" s="1">
        <f t="shared" si="5"/>
        <v>86136</v>
      </c>
      <c r="F70" s="1">
        <f t="shared" si="6"/>
        <v>71984.346832882133</v>
      </c>
      <c r="G70" s="16">
        <f t="shared" si="7"/>
        <v>14151.653167117867</v>
      </c>
      <c r="H70" s="16">
        <f t="shared" si="8"/>
        <v>14151.653167117867</v>
      </c>
      <c r="I70" s="3">
        <f t="shared" si="9"/>
        <v>1.9547454247887834E-2</v>
      </c>
      <c r="J70" s="52"/>
    </row>
    <row r="71" spans="1:10" x14ac:dyDescent="0.25">
      <c r="A71" s="25" t="s">
        <v>427</v>
      </c>
      <c r="B71" s="8" t="s">
        <v>298</v>
      </c>
      <c r="C71" s="11">
        <f>VLOOKUP($A71,RAW!$U$2:$AC$460,6,FALSE)</f>
        <v>335945</v>
      </c>
      <c r="D71" s="11">
        <f>VLOOKUP($A71,RAW!$U$2:$AC$460,7,FALSE)</f>
        <v>537514</v>
      </c>
      <c r="E71" s="1">
        <f t="shared" si="5"/>
        <v>201569</v>
      </c>
      <c r="F71" s="1">
        <f t="shared" si="6"/>
        <v>33403.292700704165</v>
      </c>
      <c r="G71" s="16">
        <f t="shared" si="7"/>
        <v>168165.70729929584</v>
      </c>
      <c r="H71" s="16">
        <f t="shared" si="8"/>
        <v>168165.70729929584</v>
      </c>
      <c r="I71" s="3">
        <f t="shared" si="9"/>
        <v>0.50057511586508463</v>
      </c>
      <c r="J71" s="52"/>
    </row>
    <row r="72" spans="1:10" x14ac:dyDescent="0.25">
      <c r="A72" s="25" t="s">
        <v>428</v>
      </c>
      <c r="B72" s="8" t="s">
        <v>298</v>
      </c>
      <c r="C72" s="11">
        <f>VLOOKUP($A72,RAW!$U$2:$AC$460,6,FALSE)</f>
        <v>3537315</v>
      </c>
      <c r="D72" s="11">
        <f>VLOOKUP($A72,RAW!$U$2:$AC$460,7,FALSE)</f>
        <v>3657015</v>
      </c>
      <c r="E72" s="1">
        <f t="shared" si="5"/>
        <v>119700</v>
      </c>
      <c r="F72" s="1">
        <f t="shared" si="6"/>
        <v>351718.19291726727</v>
      </c>
      <c r="G72" s="16">
        <f t="shared" si="7"/>
        <v>-232018.19291726727</v>
      </c>
      <c r="H72" s="16">
        <f t="shared" si="8"/>
        <v>232018.19291726727</v>
      </c>
      <c r="I72" s="3">
        <f t="shared" si="9"/>
        <v>-6.559161197610823E-2</v>
      </c>
      <c r="J72" s="52"/>
    </row>
    <row r="73" spans="1:10" x14ac:dyDescent="0.25">
      <c r="A73" s="25" t="s">
        <v>429</v>
      </c>
      <c r="B73" s="8" t="s">
        <v>298</v>
      </c>
      <c r="C73" s="11">
        <f>VLOOKUP($A73,RAW!$U$2:$AC$460,6,FALSE)</f>
        <v>708073</v>
      </c>
      <c r="D73" s="11">
        <f>VLOOKUP($A73,RAW!$U$2:$AC$460,7,FALSE)</f>
        <v>892456</v>
      </c>
      <c r="E73" s="1">
        <f t="shared" si="5"/>
        <v>184383</v>
      </c>
      <c r="F73" s="1">
        <f t="shared" si="6"/>
        <v>70404.291394322587</v>
      </c>
      <c r="G73" s="16">
        <f t="shared" si="7"/>
        <v>113978.70860567741</v>
      </c>
      <c r="H73" s="16">
        <f t="shared" si="8"/>
        <v>113978.70860567741</v>
      </c>
      <c r="I73" s="3">
        <f t="shared" si="9"/>
        <v>0.16097027934362335</v>
      </c>
      <c r="J73" s="52"/>
    </row>
    <row r="74" spans="1:10" x14ac:dyDescent="0.25">
      <c r="A74" s="25" t="s">
        <v>430</v>
      </c>
      <c r="B74" s="8" t="s">
        <v>298</v>
      </c>
      <c r="C74" s="11">
        <f>VLOOKUP($A74,RAW!$U$2:$AC$460,6,FALSE)</f>
        <v>72733</v>
      </c>
      <c r="D74" s="11">
        <f>VLOOKUP($A74,RAW!$U$2:$AC$460,7,FALSE)</f>
        <v>199074</v>
      </c>
      <c r="E74" s="1">
        <f t="shared" si="5"/>
        <v>126341</v>
      </c>
      <c r="F74" s="1">
        <f t="shared" si="6"/>
        <v>7231.9031031874738</v>
      </c>
      <c r="G74" s="16">
        <f t="shared" si="7"/>
        <v>119109.09689681252</v>
      </c>
      <c r="H74" s="16">
        <f t="shared" si="8"/>
        <v>119109.09689681252</v>
      </c>
      <c r="I74" s="3">
        <f t="shared" si="9"/>
        <v>1.6376211196679984</v>
      </c>
      <c r="J74" s="52"/>
    </row>
    <row r="75" spans="1:10" x14ac:dyDescent="0.25">
      <c r="A75" s="25" t="s">
        <v>431</v>
      </c>
      <c r="B75" s="8" t="s">
        <v>298</v>
      </c>
      <c r="C75" s="11">
        <f>VLOOKUP($A75,RAW!$U$2:$AC$460,6,FALSE)</f>
        <v>718819</v>
      </c>
      <c r="D75" s="11">
        <f>VLOOKUP($A75,RAW!$U$2:$AC$460,7,FALSE)</f>
        <v>731176</v>
      </c>
      <c r="E75" s="1">
        <f t="shared" si="5"/>
        <v>12357</v>
      </c>
      <c r="F75" s="1">
        <f t="shared" si="6"/>
        <v>71472.77517399416</v>
      </c>
      <c r="G75" s="16">
        <f t="shared" si="7"/>
        <v>-59115.77517399416</v>
      </c>
      <c r="H75" s="16">
        <f t="shared" si="8"/>
        <v>59115.77517399416</v>
      </c>
      <c r="I75" s="3">
        <f t="shared" si="9"/>
        <v>-8.2240139971250292E-2</v>
      </c>
      <c r="J75" s="52"/>
    </row>
    <row r="76" spans="1:10" x14ac:dyDescent="0.25">
      <c r="A76" s="25" t="s">
        <v>432</v>
      </c>
      <c r="B76" s="8" t="s">
        <v>298</v>
      </c>
      <c r="C76" s="11">
        <f>VLOOKUP($A76,RAW!$U$2:$AC$460,6,FALSE)</f>
        <v>31831</v>
      </c>
      <c r="D76" s="11">
        <f>VLOOKUP($A76,RAW!$U$2:$AC$460,7,FALSE)</f>
        <v>42919</v>
      </c>
      <c r="E76" s="1">
        <f t="shared" si="5"/>
        <v>11088</v>
      </c>
      <c r="F76" s="1">
        <f t="shared" si="6"/>
        <v>3164.9829881561395</v>
      </c>
      <c r="G76" s="16">
        <f t="shared" si="7"/>
        <v>7923.01701184386</v>
      </c>
      <c r="H76" s="16">
        <f t="shared" si="8"/>
        <v>7923.01701184386</v>
      </c>
      <c r="I76" s="3">
        <f t="shared" si="9"/>
        <v>0.2489088313858773</v>
      </c>
      <c r="J76" s="52"/>
    </row>
    <row r="77" spans="1:10" x14ac:dyDescent="0.25">
      <c r="A77" s="25" t="s">
        <v>433</v>
      </c>
      <c r="B77" s="8" t="s">
        <v>298</v>
      </c>
      <c r="C77" s="11">
        <f>VLOOKUP($A77,RAW!$U$2:$AC$460,6,FALSE)</f>
        <v>241905</v>
      </c>
      <c r="D77" s="11">
        <f>VLOOKUP($A77,RAW!$U$2:$AC$460,7,FALSE)</f>
        <v>220542</v>
      </c>
      <c r="E77" s="1">
        <f t="shared" si="5"/>
        <v>-21363</v>
      </c>
      <c r="F77" s="1">
        <f t="shared" si="6"/>
        <v>24052.816743109262</v>
      </c>
      <c r="G77" s="16">
        <f t="shared" si="7"/>
        <v>-45415.816743109259</v>
      </c>
      <c r="H77" s="16">
        <f t="shared" si="8"/>
        <v>45415.816743109259</v>
      </c>
      <c r="I77" s="3">
        <f t="shared" si="9"/>
        <v>-0.1877423647428092</v>
      </c>
      <c r="J77" s="52"/>
    </row>
    <row r="78" spans="1:10" x14ac:dyDescent="0.25">
      <c r="A78" s="25" t="s">
        <v>434</v>
      </c>
      <c r="B78" s="8" t="s">
        <v>298</v>
      </c>
      <c r="C78" s="11">
        <v>0</v>
      </c>
      <c r="D78" s="11">
        <v>0</v>
      </c>
      <c r="E78" s="1">
        <f t="shared" si="5"/>
        <v>0</v>
      </c>
      <c r="F78" s="1">
        <f t="shared" si="6"/>
        <v>0</v>
      </c>
      <c r="G78" s="16">
        <f t="shared" si="7"/>
        <v>0</v>
      </c>
      <c r="H78" s="16">
        <f t="shared" si="8"/>
        <v>0</v>
      </c>
      <c r="I78" s="3" t="str">
        <f t="shared" si="9"/>
        <v/>
      </c>
      <c r="J78" s="52"/>
    </row>
    <row r="79" spans="1:10" x14ac:dyDescent="0.25">
      <c r="A79" s="25" t="s">
        <v>435</v>
      </c>
      <c r="B79" s="8" t="s">
        <v>298</v>
      </c>
      <c r="C79" s="11">
        <f>VLOOKUP($A79,RAW!$U$2:$AC$460,6,FALSE)</f>
        <v>817431</v>
      </c>
      <c r="D79" s="11">
        <f>VLOOKUP($A79,RAW!$U$2:$AC$460,7,FALSE)</f>
        <v>1144622</v>
      </c>
      <c r="E79" s="1">
        <f t="shared" si="5"/>
        <v>327191</v>
      </c>
      <c r="F79" s="1">
        <f t="shared" si="6"/>
        <v>81277.848920595061</v>
      </c>
      <c r="G79" s="16">
        <f t="shared" si="7"/>
        <v>245913.15107940492</v>
      </c>
      <c r="H79" s="16">
        <f t="shared" si="8"/>
        <v>245913.15107940492</v>
      </c>
      <c r="I79" s="3">
        <f t="shared" si="9"/>
        <v>0.30083658569274341</v>
      </c>
      <c r="J79" s="52"/>
    </row>
    <row r="80" spans="1:10" x14ac:dyDescent="0.25">
      <c r="A80" s="25" t="s">
        <v>436</v>
      </c>
      <c r="B80" s="8" t="s">
        <v>298</v>
      </c>
      <c r="C80" s="11">
        <v>0</v>
      </c>
      <c r="D80" s="11">
        <v>0</v>
      </c>
      <c r="E80" s="1">
        <f t="shared" si="5"/>
        <v>0</v>
      </c>
      <c r="F80" s="1">
        <f t="shared" si="6"/>
        <v>0</v>
      </c>
      <c r="G80" s="16">
        <f t="shared" si="7"/>
        <v>0</v>
      </c>
      <c r="H80" s="16">
        <f t="shared" si="8"/>
        <v>0</v>
      </c>
      <c r="I80" s="3" t="str">
        <f t="shared" si="9"/>
        <v/>
      </c>
      <c r="J80" s="52"/>
    </row>
    <row r="81" spans="1:10" x14ac:dyDescent="0.25">
      <c r="A81" s="25" t="s">
        <v>437</v>
      </c>
      <c r="B81" s="8" t="s">
        <v>298</v>
      </c>
      <c r="C81" s="11">
        <f>VLOOKUP($A81,RAW!$U$2:$AC$460,6,FALSE)</f>
        <v>257225</v>
      </c>
      <c r="D81" s="11">
        <f>VLOOKUP($A81,RAW!$U$2:$AC$460,7,FALSE)</f>
        <v>292376</v>
      </c>
      <c r="E81" s="1">
        <f t="shared" si="5"/>
        <v>35151</v>
      </c>
      <c r="F81" s="1">
        <f t="shared" si="6"/>
        <v>25576.097173461814</v>
      </c>
      <c r="G81" s="16">
        <f t="shared" si="7"/>
        <v>9574.9028265381858</v>
      </c>
      <c r="H81" s="16">
        <f t="shared" si="8"/>
        <v>9574.9028265381858</v>
      </c>
      <c r="I81" s="3">
        <f t="shared" si="9"/>
        <v>3.7223842264702829E-2</v>
      </c>
      <c r="J81" s="52"/>
    </row>
    <row r="82" spans="1:10" x14ac:dyDescent="0.25">
      <c r="A82" s="25" t="s">
        <v>438</v>
      </c>
      <c r="B82" s="8" t="s">
        <v>298</v>
      </c>
      <c r="C82" s="11">
        <f>VLOOKUP($A82,RAW!$U$2:$AC$460,6,FALSE)</f>
        <v>700052</v>
      </c>
      <c r="D82" s="11">
        <f>VLOOKUP($A82,RAW!$U$2:$AC$460,7,FALSE)</f>
        <v>905715</v>
      </c>
      <c r="E82" s="1">
        <f t="shared" si="5"/>
        <v>205663</v>
      </c>
      <c r="F82" s="1">
        <f t="shared" si="6"/>
        <v>69606.756646812282</v>
      </c>
      <c r="G82" s="16">
        <f t="shared" si="7"/>
        <v>136056.24335318772</v>
      </c>
      <c r="H82" s="16">
        <f t="shared" si="8"/>
        <v>136056.24335318772</v>
      </c>
      <c r="I82" s="3">
        <f t="shared" si="9"/>
        <v>0.19435162438388537</v>
      </c>
      <c r="J82" s="52"/>
    </row>
    <row r="83" spans="1:10" x14ac:dyDescent="0.25">
      <c r="A83" s="25" t="s">
        <v>439</v>
      </c>
      <c r="B83" s="8" t="s">
        <v>298</v>
      </c>
      <c r="C83" s="11">
        <f>VLOOKUP($A83,RAW!$U$2:$AC$460,6,FALSE)</f>
        <v>126404</v>
      </c>
      <c r="D83" s="11">
        <f>VLOOKUP($A83,RAW!$U$2:$AC$460,7,FALSE)</f>
        <v>213631</v>
      </c>
      <c r="E83" s="1">
        <f t="shared" si="5"/>
        <v>87227</v>
      </c>
      <c r="F83" s="1">
        <f t="shared" si="6"/>
        <v>12568.455582133412</v>
      </c>
      <c r="G83" s="16">
        <f t="shared" si="7"/>
        <v>74658.544417866593</v>
      </c>
      <c r="H83" s="16">
        <f t="shared" si="8"/>
        <v>74658.544417866593</v>
      </c>
      <c r="I83" s="3">
        <f t="shared" si="9"/>
        <v>0.590634350320137</v>
      </c>
      <c r="J83" s="52"/>
    </row>
    <row r="84" spans="1:10" x14ac:dyDescent="0.25">
      <c r="A84" s="25" t="s">
        <v>440</v>
      </c>
      <c r="B84" s="8" t="s">
        <v>298</v>
      </c>
      <c r="C84" s="11">
        <f>VLOOKUP($A84,RAW!$U$2:$AC$460,6,FALSE)</f>
        <v>106420</v>
      </c>
      <c r="D84" s="11">
        <f>VLOOKUP($A84,RAW!$U$2:$AC$460,7,FALSE)</f>
        <v>275233</v>
      </c>
      <c r="E84" s="1">
        <f t="shared" si="5"/>
        <v>168813</v>
      </c>
      <c r="F84" s="1">
        <f t="shared" si="6"/>
        <v>10581.429725725749</v>
      </c>
      <c r="G84" s="16">
        <f t="shared" si="7"/>
        <v>158231.57027427424</v>
      </c>
      <c r="H84" s="16">
        <f t="shared" si="8"/>
        <v>158231.57027427424</v>
      </c>
      <c r="I84" s="3">
        <f t="shared" si="9"/>
        <v>1.4868593335301095</v>
      </c>
      <c r="J84" s="52"/>
    </row>
    <row r="85" spans="1:10" x14ac:dyDescent="0.25">
      <c r="A85" s="25" t="s">
        <v>441</v>
      </c>
      <c r="B85" s="8" t="s">
        <v>298</v>
      </c>
      <c r="C85" s="11">
        <f>VLOOKUP($A85,RAW!$U$2:$AC$460,6,FALSE)</f>
        <v>28765</v>
      </c>
      <c r="D85" s="11">
        <f>VLOOKUP($A85,RAW!$U$2:$AC$460,7,FALSE)</f>
        <v>36767</v>
      </c>
      <c r="E85" s="1">
        <f t="shared" si="5"/>
        <v>8002</v>
      </c>
      <c r="F85" s="1">
        <f t="shared" si="6"/>
        <v>2860.1280404106483</v>
      </c>
      <c r="G85" s="16">
        <f t="shared" si="7"/>
        <v>5141.8719595893517</v>
      </c>
      <c r="H85" s="16">
        <f t="shared" si="8"/>
        <v>5141.8719595893517</v>
      </c>
      <c r="I85" s="3">
        <f t="shared" si="9"/>
        <v>0.17875445713851387</v>
      </c>
      <c r="J85" s="52"/>
    </row>
    <row r="86" spans="1:10" x14ac:dyDescent="0.25">
      <c r="A86" s="25" t="s">
        <v>442</v>
      </c>
      <c r="B86" s="8" t="s">
        <v>298</v>
      </c>
      <c r="C86" s="11">
        <f>VLOOKUP($A86,RAW!$U$2:$AC$460,6,FALSE)</f>
        <v>177612</v>
      </c>
      <c r="D86" s="11">
        <f>VLOOKUP($A86,RAW!$U$2:$AC$460,7,FALSE)</f>
        <v>220040</v>
      </c>
      <c r="E86" s="1">
        <f t="shared" si="5"/>
        <v>42428</v>
      </c>
      <c r="F86" s="1">
        <f t="shared" si="6"/>
        <v>17660.109908340557</v>
      </c>
      <c r="G86" s="16">
        <f t="shared" si="7"/>
        <v>24767.890091659443</v>
      </c>
      <c r="H86" s="16">
        <f t="shared" si="8"/>
        <v>24767.890091659443</v>
      </c>
      <c r="I86" s="3">
        <f t="shared" si="9"/>
        <v>0.13944941834819405</v>
      </c>
      <c r="J86" s="52"/>
    </row>
    <row r="87" spans="1:10" x14ac:dyDescent="0.25">
      <c r="A87" s="25" t="s">
        <v>443</v>
      </c>
      <c r="B87" s="8" t="s">
        <v>298</v>
      </c>
      <c r="C87" s="11">
        <f>VLOOKUP($A87,RAW!$U$2:$AC$460,6,FALSE)</f>
        <v>114824</v>
      </c>
      <c r="D87" s="11">
        <f>VLOOKUP($A87,RAW!$U$2:$AC$460,7,FALSE)</f>
        <v>49375</v>
      </c>
      <c r="E87" s="1">
        <f t="shared" si="5"/>
        <v>-65449</v>
      </c>
      <c r="F87" s="1">
        <f t="shared" si="6"/>
        <v>11417.046483994865</v>
      </c>
      <c r="G87" s="16">
        <f t="shared" si="7"/>
        <v>-76866.046483994869</v>
      </c>
      <c r="H87" s="16">
        <f t="shared" si="8"/>
        <v>76866.046483994869</v>
      </c>
      <c r="I87" s="3">
        <f t="shared" si="9"/>
        <v>-0.6694249153834988</v>
      </c>
      <c r="J87" s="52"/>
    </row>
    <row r="88" spans="1:10" x14ac:dyDescent="0.25">
      <c r="A88" s="25" t="s">
        <v>444</v>
      </c>
      <c r="B88" s="8" t="s">
        <v>298</v>
      </c>
      <c r="C88" s="11">
        <f>VLOOKUP($A88,RAW!$U$2:$AC$460,6,FALSE)</f>
        <v>69717</v>
      </c>
      <c r="D88" s="11">
        <f>VLOOKUP($A88,RAW!$U$2:$AC$460,7,FALSE)</f>
        <v>66225</v>
      </c>
      <c r="E88" s="1">
        <f t="shared" si="5"/>
        <v>-3492</v>
      </c>
      <c r="F88" s="1">
        <f t="shared" si="6"/>
        <v>6932.0196973165021</v>
      </c>
      <c r="G88" s="16">
        <f t="shared" si="7"/>
        <v>-10424.019697316502</v>
      </c>
      <c r="H88" s="16">
        <f t="shared" si="8"/>
        <v>10424.019697316502</v>
      </c>
      <c r="I88" s="3">
        <f t="shared" si="9"/>
        <v>-0.1495190512689373</v>
      </c>
      <c r="J88" s="52"/>
    </row>
    <row r="89" spans="1:10" x14ac:dyDescent="0.25">
      <c r="A89" s="25" t="s">
        <v>445</v>
      </c>
      <c r="B89" s="8" t="s">
        <v>298</v>
      </c>
      <c r="C89" s="11">
        <f>VLOOKUP($A89,RAW!$U$2:$AC$460,6,FALSE)</f>
        <v>298632</v>
      </c>
      <c r="D89" s="11">
        <f>VLOOKUP($A89,RAW!$U$2:$AC$460,7,FALSE)</f>
        <v>313151</v>
      </c>
      <c r="E89" s="1">
        <f t="shared" si="5"/>
        <v>14519</v>
      </c>
      <c r="F89" s="1">
        <f t="shared" si="6"/>
        <v>29693.229861425785</v>
      </c>
      <c r="G89" s="16">
        <f t="shared" si="7"/>
        <v>-15174.229861425785</v>
      </c>
      <c r="H89" s="16">
        <f t="shared" si="8"/>
        <v>15174.229861425785</v>
      </c>
      <c r="I89" s="3">
        <f t="shared" si="9"/>
        <v>-5.0812471072844791E-2</v>
      </c>
      <c r="J89" s="52"/>
    </row>
    <row r="90" spans="1:10" x14ac:dyDescent="0.25">
      <c r="A90" s="25" t="s">
        <v>446</v>
      </c>
      <c r="B90" s="8" t="s">
        <v>298</v>
      </c>
      <c r="C90" s="11">
        <f>VLOOKUP($A90,RAW!$U$2:$AC$460,6,FALSE)</f>
        <v>200694</v>
      </c>
      <c r="D90" s="11">
        <f>VLOOKUP($A90,RAW!$U$2:$AC$460,7,FALSE)</f>
        <v>182051</v>
      </c>
      <c r="E90" s="1">
        <f t="shared" si="5"/>
        <v>-18643</v>
      </c>
      <c r="F90" s="1">
        <f t="shared" si="6"/>
        <v>19955.1724992934</v>
      </c>
      <c r="G90" s="16">
        <f t="shared" si="7"/>
        <v>-38598.172499293403</v>
      </c>
      <c r="H90" s="16">
        <f t="shared" si="8"/>
        <v>38598.172499293403</v>
      </c>
      <c r="I90" s="3">
        <f t="shared" si="9"/>
        <v>-0.19232349995163484</v>
      </c>
      <c r="J90" s="52"/>
    </row>
    <row r="91" spans="1:10" x14ac:dyDescent="0.25">
      <c r="A91" s="25" t="s">
        <v>447</v>
      </c>
      <c r="B91" s="8" t="s">
        <v>298</v>
      </c>
      <c r="C91" s="11">
        <f>VLOOKUP($A91,RAW!$U$2:$AC$460,6,FALSE)</f>
        <v>81570</v>
      </c>
      <c r="D91" s="11">
        <f>VLOOKUP($A91,RAW!$U$2:$AC$460,7,FALSE)</f>
        <v>81982</v>
      </c>
      <c r="E91" s="1">
        <f t="shared" si="5"/>
        <v>412</v>
      </c>
      <c r="F91" s="1">
        <f t="shared" si="6"/>
        <v>8110.5734140899212</v>
      </c>
      <c r="G91" s="16">
        <f t="shared" si="7"/>
        <v>-7698.5734140899212</v>
      </c>
      <c r="H91" s="16">
        <f t="shared" si="8"/>
        <v>7698.5734140899212</v>
      </c>
      <c r="I91" s="3">
        <f t="shared" si="9"/>
        <v>-9.4379960942625005E-2</v>
      </c>
      <c r="J91" s="52"/>
    </row>
    <row r="92" spans="1:10" x14ac:dyDescent="0.25">
      <c r="A92" s="25" t="s">
        <v>448</v>
      </c>
      <c r="B92" s="8" t="s">
        <v>298</v>
      </c>
      <c r="C92" s="11">
        <f>VLOOKUP($A92,RAW!$U$2:$AC$460,6,FALSE)</f>
        <v>125825</v>
      </c>
      <c r="D92" s="11">
        <f>VLOOKUP($A92,RAW!$U$2:$AC$460,7,FALSE)</f>
        <v>195943</v>
      </c>
      <c r="E92" s="1">
        <f t="shared" si="5"/>
        <v>70118</v>
      </c>
      <c r="F92" s="1">
        <f t="shared" si="6"/>
        <v>12510.885127226486</v>
      </c>
      <c r="G92" s="16">
        <f t="shared" si="7"/>
        <v>57607.114872773513</v>
      </c>
      <c r="H92" s="16">
        <f t="shared" si="8"/>
        <v>57607.114872773513</v>
      </c>
      <c r="I92" s="3">
        <f t="shared" si="9"/>
        <v>0.45783520661850596</v>
      </c>
      <c r="J92" s="52"/>
    </row>
    <row r="93" spans="1:10" x14ac:dyDescent="0.25">
      <c r="A93" s="25" t="s">
        <v>449</v>
      </c>
      <c r="B93" s="8" t="s">
        <v>298</v>
      </c>
      <c r="C93" s="11">
        <v>0</v>
      </c>
      <c r="D93" s="11">
        <v>0</v>
      </c>
      <c r="E93" s="1">
        <f t="shared" si="5"/>
        <v>0</v>
      </c>
      <c r="F93" s="1">
        <f t="shared" si="6"/>
        <v>0</v>
      </c>
      <c r="G93" s="16">
        <f t="shared" si="7"/>
        <v>0</v>
      </c>
      <c r="H93" s="16">
        <f t="shared" si="8"/>
        <v>0</v>
      </c>
      <c r="I93" s="3" t="str">
        <f t="shared" si="9"/>
        <v/>
      </c>
      <c r="J93" s="52"/>
    </row>
    <row r="94" spans="1:10" x14ac:dyDescent="0.25">
      <c r="A94" s="25" t="s">
        <v>450</v>
      </c>
      <c r="B94" s="8" t="s">
        <v>299</v>
      </c>
      <c r="C94" s="11">
        <f>VLOOKUP($A94,RAW!$U$2:$AC$460,6,FALSE)</f>
        <v>40746</v>
      </c>
      <c r="D94" s="11">
        <f>VLOOKUP($A94,RAW!$U$2:$AC$460,7,FALSE)</f>
        <v>96343</v>
      </c>
      <c r="E94" s="1">
        <f t="shared" si="5"/>
        <v>55597</v>
      </c>
      <c r="F94" s="1">
        <f t="shared" si="6"/>
        <v>4051.4089043828362</v>
      </c>
      <c r="G94" s="16">
        <f t="shared" si="7"/>
        <v>51545.591095617165</v>
      </c>
      <c r="H94" s="16">
        <f t="shared" si="8"/>
        <v>51545.591095617165</v>
      </c>
      <c r="I94" s="3">
        <f t="shared" si="9"/>
        <v>1.265046657233033</v>
      </c>
      <c r="J94" s="52"/>
    </row>
    <row r="95" spans="1:10" x14ac:dyDescent="0.25">
      <c r="A95" s="25" t="s">
        <v>451</v>
      </c>
      <c r="B95" s="8" t="s">
        <v>298</v>
      </c>
      <c r="C95" s="11">
        <f>VLOOKUP($A95,RAW!$U$2:$AC$460,6,FALSE)</f>
        <v>167387</v>
      </c>
      <c r="D95" s="11">
        <f>VLOOKUP($A95,RAW!$U$2:$AC$460,7,FALSE)</f>
        <v>156545</v>
      </c>
      <c r="E95" s="1">
        <f t="shared" si="5"/>
        <v>-10842</v>
      </c>
      <c r="F95" s="1">
        <f t="shared" si="6"/>
        <v>16643.429595001468</v>
      </c>
      <c r="G95" s="16">
        <f t="shared" si="7"/>
        <v>-27485.429595001468</v>
      </c>
      <c r="H95" s="16">
        <f t="shared" si="8"/>
        <v>27485.429595001468</v>
      </c>
      <c r="I95" s="3">
        <f t="shared" si="9"/>
        <v>-0.16420289266789814</v>
      </c>
      <c r="J95" s="52"/>
    </row>
    <row r="96" spans="1:10" x14ac:dyDescent="0.25">
      <c r="A96" s="25" t="s">
        <v>452</v>
      </c>
      <c r="B96" s="8" t="s">
        <v>298</v>
      </c>
      <c r="C96" s="11">
        <v>0</v>
      </c>
      <c r="D96" s="11">
        <v>0</v>
      </c>
      <c r="E96" s="1">
        <f t="shared" si="5"/>
        <v>0</v>
      </c>
      <c r="F96" s="1">
        <f t="shared" si="6"/>
        <v>0</v>
      </c>
      <c r="G96" s="16">
        <f t="shared" si="7"/>
        <v>0</v>
      </c>
      <c r="H96" s="16">
        <f t="shared" si="8"/>
        <v>0</v>
      </c>
      <c r="I96" s="3" t="str">
        <f t="shared" si="9"/>
        <v/>
      </c>
      <c r="J96" s="52"/>
    </row>
    <row r="97" spans="1:10" x14ac:dyDescent="0.25">
      <c r="A97" s="25" t="s">
        <v>327</v>
      </c>
      <c r="B97" s="8" t="s">
        <v>298</v>
      </c>
      <c r="C97" s="11">
        <f>VLOOKUP($A97,RAW!$U$2:$AC$460,6,FALSE)</f>
        <v>671280</v>
      </c>
      <c r="D97" s="11">
        <f>VLOOKUP($A97,RAW!$U$2:$AC$460,7,FALSE)</f>
        <v>1348106</v>
      </c>
      <c r="E97" s="1">
        <f t="shared" si="5"/>
        <v>676826</v>
      </c>
      <c r="F97" s="1">
        <f t="shared" si="6"/>
        <v>66745.932590539203</v>
      </c>
      <c r="G97" s="16">
        <f t="shared" si="7"/>
        <v>610080.06740946078</v>
      </c>
      <c r="H97" s="16">
        <f t="shared" si="8"/>
        <v>610080.06740946078</v>
      </c>
      <c r="I97" s="3">
        <f t="shared" si="9"/>
        <v>0.90883099065883211</v>
      </c>
      <c r="J97" s="52"/>
    </row>
    <row r="98" spans="1:10" x14ac:dyDescent="0.25">
      <c r="A98" s="25" t="s">
        <v>338</v>
      </c>
      <c r="B98" s="8" t="s">
        <v>298</v>
      </c>
      <c r="C98" s="11">
        <v>0</v>
      </c>
      <c r="D98" s="11">
        <v>0</v>
      </c>
      <c r="E98" s="1">
        <f t="shared" si="5"/>
        <v>0</v>
      </c>
      <c r="F98" s="1">
        <f t="shared" si="6"/>
        <v>0</v>
      </c>
      <c r="G98" s="16">
        <f t="shared" si="7"/>
        <v>0</v>
      </c>
      <c r="H98" s="16">
        <f t="shared" si="8"/>
        <v>0</v>
      </c>
      <c r="I98" s="3" t="str">
        <f t="shared" si="9"/>
        <v/>
      </c>
      <c r="J98" s="52"/>
    </row>
    <row r="99" spans="1:10" x14ac:dyDescent="0.25">
      <c r="A99" s="25" t="s">
        <v>453</v>
      </c>
      <c r="B99" s="8" t="s">
        <v>298</v>
      </c>
      <c r="C99" s="11">
        <f>VLOOKUP($A99,RAW!$U$2:$AC$460,6,FALSE)</f>
        <v>40610</v>
      </c>
      <c r="D99" s="11">
        <f>VLOOKUP($A99,RAW!$U$2:$AC$460,7,FALSE)</f>
        <v>53265</v>
      </c>
      <c r="E99" s="1">
        <f t="shared" si="5"/>
        <v>12655</v>
      </c>
      <c r="F99" s="1">
        <f t="shared" si="6"/>
        <v>4037.8863104841448</v>
      </c>
      <c r="G99" s="16">
        <f t="shared" si="7"/>
        <v>8617.1136895158561</v>
      </c>
      <c r="H99" s="16">
        <f t="shared" si="8"/>
        <v>8617.1136895158561</v>
      </c>
      <c r="I99" s="3">
        <f t="shared" si="9"/>
        <v>0.21219191552612301</v>
      </c>
      <c r="J99" s="52"/>
    </row>
    <row r="100" spans="1:10" x14ac:dyDescent="0.25">
      <c r="A100" s="25" t="s">
        <v>454</v>
      </c>
      <c r="B100" s="8" t="s">
        <v>298</v>
      </c>
      <c r="C100" s="11">
        <f>VLOOKUP($A100,RAW!$U$2:$AC$460,6,FALSE)</f>
        <v>164365</v>
      </c>
      <c r="D100" s="11">
        <f>VLOOKUP($A100,RAW!$U$2:$AC$460,7,FALSE)</f>
        <v>170081</v>
      </c>
      <c r="E100" s="1">
        <f t="shared" si="5"/>
        <v>5716</v>
      </c>
      <c r="F100" s="1">
        <f t="shared" si="6"/>
        <v>16342.949604105554</v>
      </c>
      <c r="G100" s="16">
        <f t="shared" si="7"/>
        <v>-10626.949604105554</v>
      </c>
      <c r="H100" s="16">
        <f t="shared" si="8"/>
        <v>10626.949604105554</v>
      </c>
      <c r="I100" s="3">
        <f t="shared" si="9"/>
        <v>-6.4654577337666497E-2</v>
      </c>
      <c r="J100" s="52"/>
    </row>
    <row r="101" spans="1:10" x14ac:dyDescent="0.25">
      <c r="A101" s="25" t="s">
        <v>455</v>
      </c>
      <c r="B101" s="8" t="s">
        <v>298</v>
      </c>
      <c r="C101" s="11">
        <f>VLOOKUP($A101,RAW!$U$2:$AC$460,6,FALSE)</f>
        <v>108270</v>
      </c>
      <c r="D101" s="11">
        <f>VLOOKUP($A101,RAW!$U$2:$AC$460,7,FALSE)</f>
        <v>97234</v>
      </c>
      <c r="E101" s="1">
        <f t="shared" si="5"/>
        <v>-11036</v>
      </c>
      <c r="F101" s="1">
        <f t="shared" si="6"/>
        <v>10765.376775082945</v>
      </c>
      <c r="G101" s="16">
        <f t="shared" si="7"/>
        <v>-21801.376775082943</v>
      </c>
      <c r="H101" s="16">
        <f t="shared" si="8"/>
        <v>21801.376775082943</v>
      </c>
      <c r="I101" s="3">
        <f t="shared" si="9"/>
        <v>-0.20136119677734315</v>
      </c>
      <c r="J101" s="52"/>
    </row>
    <row r="102" spans="1:10" x14ac:dyDescent="0.25">
      <c r="A102" s="25" t="s">
        <v>456</v>
      </c>
      <c r="B102" s="8" t="s">
        <v>298</v>
      </c>
      <c r="C102" s="11">
        <f>VLOOKUP($A102,RAW!$U$2:$AC$460,6,FALSE)</f>
        <v>29073</v>
      </c>
      <c r="D102" s="11">
        <f>VLOOKUP($A102,RAW!$U$2:$AC$460,7,FALSE)</f>
        <v>34174</v>
      </c>
      <c r="E102" s="1">
        <f t="shared" si="5"/>
        <v>5101</v>
      </c>
      <c r="F102" s="1">
        <f t="shared" si="6"/>
        <v>2890.7527383576839</v>
      </c>
      <c r="G102" s="16">
        <f t="shared" si="7"/>
        <v>2210.2472616423161</v>
      </c>
      <c r="H102" s="16">
        <f t="shared" si="8"/>
        <v>2210.2472616423161</v>
      </c>
      <c r="I102" s="3">
        <f t="shared" si="9"/>
        <v>7.6024051925921515E-2</v>
      </c>
      <c r="J102" s="52"/>
    </row>
    <row r="103" spans="1:10" x14ac:dyDescent="0.25">
      <c r="A103" s="25" t="s">
        <v>457</v>
      </c>
      <c r="B103" s="8" t="s">
        <v>298</v>
      </c>
      <c r="C103" s="11">
        <f>VLOOKUP($A103,RAW!$U$2:$AC$460,6,FALSE)</f>
        <v>206279</v>
      </c>
      <c r="D103" s="11">
        <f>VLOOKUP($A103,RAW!$U$2:$AC$460,7,FALSE)</f>
        <v>243034</v>
      </c>
      <c r="E103" s="1">
        <f t="shared" si="5"/>
        <v>36755</v>
      </c>
      <c r="F103" s="1">
        <f t="shared" si="6"/>
        <v>20510.493726677149</v>
      </c>
      <c r="G103" s="16">
        <f t="shared" si="7"/>
        <v>16244.506273322851</v>
      </c>
      <c r="H103" s="16">
        <f t="shared" si="8"/>
        <v>16244.506273322851</v>
      </c>
      <c r="I103" s="3">
        <f t="shared" si="9"/>
        <v>7.8750169786177229E-2</v>
      </c>
      <c r="J103" s="52"/>
    </row>
    <row r="104" spans="1:10" x14ac:dyDescent="0.25">
      <c r="A104" s="25" t="s">
        <v>458</v>
      </c>
      <c r="B104" s="8" t="s">
        <v>298</v>
      </c>
      <c r="C104" s="11">
        <f>VLOOKUP($A104,RAW!$U$2:$AC$460,6,FALSE)</f>
        <v>617673</v>
      </c>
      <c r="D104" s="11">
        <f>VLOOKUP($A104,RAW!$U$2:$AC$460,7,FALSE)</f>
        <v>776182</v>
      </c>
      <c r="E104" s="1">
        <f t="shared" si="5"/>
        <v>158509</v>
      </c>
      <c r="F104" s="1">
        <f t="shared" si="6"/>
        <v>61415.743685192647</v>
      </c>
      <c r="G104" s="16">
        <f t="shared" si="7"/>
        <v>97093.256314807353</v>
      </c>
      <c r="H104" s="16">
        <f t="shared" si="8"/>
        <v>97093.256314807353</v>
      </c>
      <c r="I104" s="3">
        <f t="shared" si="9"/>
        <v>0.15719200339792633</v>
      </c>
      <c r="J104" s="52"/>
    </row>
    <row r="105" spans="1:10" x14ac:dyDescent="0.25">
      <c r="A105" s="25" t="s">
        <v>339</v>
      </c>
      <c r="B105" s="8" t="s">
        <v>298</v>
      </c>
      <c r="C105" s="11">
        <f>VLOOKUP($A105,RAW!$U$2:$AC$460,6,FALSE)</f>
        <v>1194312</v>
      </c>
      <c r="D105" s="11">
        <f>VLOOKUP($A105,RAW!$U$2:$AC$460,7,FALSE)</f>
        <v>992899</v>
      </c>
      <c r="E105" s="1">
        <f t="shared" si="5"/>
        <v>-201413</v>
      </c>
      <c r="F105" s="1">
        <f t="shared" si="6"/>
        <v>118751.44238480522</v>
      </c>
      <c r="G105" s="16">
        <f t="shared" si="7"/>
        <v>-320164.44238480524</v>
      </c>
      <c r="H105" s="16">
        <f t="shared" si="8"/>
        <v>320164.44238480524</v>
      </c>
      <c r="I105" s="3">
        <f t="shared" si="9"/>
        <v>-0.26807437452257471</v>
      </c>
      <c r="J105" s="52"/>
    </row>
    <row r="106" spans="1:10" x14ac:dyDescent="0.25">
      <c r="A106" s="25" t="s">
        <v>459</v>
      </c>
      <c r="B106" s="8" t="s">
        <v>298</v>
      </c>
      <c r="C106" s="11">
        <f>VLOOKUP($A106,RAW!$U$2:$AC$460,6,FALSE)</f>
        <v>27522</v>
      </c>
      <c r="D106" s="11">
        <f>VLOOKUP($A106,RAW!$U$2:$AC$460,7,FALSE)</f>
        <v>66152</v>
      </c>
      <c r="E106" s="1">
        <f t="shared" si="5"/>
        <v>38630</v>
      </c>
      <c r="F106" s="1">
        <f t="shared" si="6"/>
        <v>2736.5355094101119</v>
      </c>
      <c r="G106" s="16">
        <f t="shared" si="7"/>
        <v>35893.464490589889</v>
      </c>
      <c r="H106" s="16">
        <f t="shared" si="8"/>
        <v>35893.464490589889</v>
      </c>
      <c r="I106" s="3">
        <f t="shared" si="9"/>
        <v>1.3041735517255246</v>
      </c>
      <c r="J106" s="52"/>
    </row>
    <row r="107" spans="1:10" x14ac:dyDescent="0.25">
      <c r="A107" s="25" t="s">
        <v>460</v>
      </c>
      <c r="B107" s="8" t="s">
        <v>298</v>
      </c>
      <c r="C107" s="11">
        <f>VLOOKUP($A107,RAW!$U$2:$AC$460,6,FALSE)</f>
        <v>8877</v>
      </c>
      <c r="D107" s="11">
        <f>VLOOKUP($A107,RAW!$U$2:$AC$460,7,FALSE)</f>
        <v>12974</v>
      </c>
      <c r="E107" s="1">
        <f t="shared" si="5"/>
        <v>4097</v>
      </c>
      <c r="F107" s="1">
        <f t="shared" si="6"/>
        <v>882.64754440206241</v>
      </c>
      <c r="G107" s="16">
        <f t="shared" si="7"/>
        <v>3214.3524555979375</v>
      </c>
      <c r="H107" s="16">
        <f t="shared" si="8"/>
        <v>3214.3524555979375</v>
      </c>
      <c r="I107" s="3">
        <f t="shared" si="9"/>
        <v>0.36209895861191138</v>
      </c>
      <c r="J107" s="52"/>
    </row>
    <row r="108" spans="1:10" x14ac:dyDescent="0.25">
      <c r="A108" s="25" t="s">
        <v>461</v>
      </c>
      <c r="B108" s="8" t="s">
        <v>298</v>
      </c>
      <c r="C108" s="11">
        <f>VLOOKUP($A108,RAW!$U$2:$AC$460,6,FALSE)</f>
        <v>2127061</v>
      </c>
      <c r="D108" s="11">
        <f>VLOOKUP($A108,RAW!$U$2:$AC$460,7,FALSE)</f>
        <v>2662515</v>
      </c>
      <c r="E108" s="1">
        <f t="shared" si="5"/>
        <v>535454</v>
      </c>
      <c r="F108" s="1">
        <f t="shared" si="6"/>
        <v>211495.4566231154</v>
      </c>
      <c r="G108" s="16">
        <f t="shared" si="7"/>
        <v>323958.5433768846</v>
      </c>
      <c r="H108" s="16">
        <f t="shared" si="8"/>
        <v>323958.5433768846</v>
      </c>
      <c r="I108" s="3">
        <f t="shared" si="9"/>
        <v>0.15230336289221824</v>
      </c>
      <c r="J108" s="52"/>
    </row>
    <row r="109" spans="1:10" x14ac:dyDescent="0.25">
      <c r="A109" s="25" t="s">
        <v>462</v>
      </c>
      <c r="B109" s="8" t="s">
        <v>298</v>
      </c>
      <c r="C109" s="11">
        <v>0</v>
      </c>
      <c r="D109" s="11">
        <v>0</v>
      </c>
      <c r="E109" s="1">
        <f t="shared" si="5"/>
        <v>0</v>
      </c>
      <c r="F109" s="1">
        <f t="shared" si="6"/>
        <v>0</v>
      </c>
      <c r="G109" s="16">
        <f t="shared" si="7"/>
        <v>0</v>
      </c>
      <c r="H109" s="16">
        <f t="shared" si="8"/>
        <v>0</v>
      </c>
      <c r="I109" s="3" t="str">
        <f t="shared" si="9"/>
        <v/>
      </c>
      <c r="J109" s="52"/>
    </row>
    <row r="110" spans="1:10" x14ac:dyDescent="0.25">
      <c r="A110" s="25" t="s">
        <v>463</v>
      </c>
      <c r="B110" s="8" t="s">
        <v>298</v>
      </c>
      <c r="C110" s="11">
        <f>VLOOKUP($A110,RAW!$U$2:$AC$460,6,FALSE)</f>
        <v>46054</v>
      </c>
      <c r="D110" s="11">
        <f>VLOOKUP($A110,RAW!$U$2:$AC$460,7,FALSE)</f>
        <v>68946</v>
      </c>
      <c r="E110" s="1">
        <f t="shared" si="5"/>
        <v>22892</v>
      </c>
      <c r="F110" s="1">
        <f t="shared" si="6"/>
        <v>4579.1877897817485</v>
      </c>
      <c r="G110" s="16">
        <f t="shared" si="7"/>
        <v>18312.812210218253</v>
      </c>
      <c r="H110" s="16">
        <f t="shared" si="8"/>
        <v>18312.812210218253</v>
      </c>
      <c r="I110" s="3">
        <f t="shared" si="9"/>
        <v>0.397637821040914</v>
      </c>
      <c r="J110" s="52"/>
    </row>
    <row r="111" spans="1:10" x14ac:dyDescent="0.25">
      <c r="A111" s="25" t="s">
        <v>464</v>
      </c>
      <c r="B111" s="8" t="s">
        <v>298</v>
      </c>
      <c r="C111" s="11">
        <f>VLOOKUP($A111,RAW!$U$2:$AC$460,6,FALSE)</f>
        <v>101996</v>
      </c>
      <c r="D111" s="11">
        <f>VLOOKUP($A111,RAW!$U$2:$AC$460,7,FALSE)</f>
        <v>149764</v>
      </c>
      <c r="E111" s="1">
        <f t="shared" si="5"/>
        <v>47768</v>
      </c>
      <c r="F111" s="1">
        <f t="shared" si="6"/>
        <v>10141.547700668329</v>
      </c>
      <c r="G111" s="16">
        <f t="shared" si="7"/>
        <v>37626.452299331671</v>
      </c>
      <c r="H111" s="16">
        <f t="shared" si="8"/>
        <v>37626.452299331671</v>
      </c>
      <c r="I111" s="3">
        <f t="shared" si="9"/>
        <v>0.36890125396419143</v>
      </c>
      <c r="J111" s="52"/>
    </row>
    <row r="112" spans="1:10" x14ac:dyDescent="0.25">
      <c r="A112" s="25" t="s">
        <v>340</v>
      </c>
      <c r="B112" s="8" t="s">
        <v>298</v>
      </c>
      <c r="C112" s="11">
        <f>VLOOKUP($A112,RAW!$U$2:$AC$460,6,FALSE)</f>
        <v>50747</v>
      </c>
      <c r="D112" s="11">
        <f>VLOOKUP($A112,RAW!$U$2:$AC$460,7,FALSE)</f>
        <v>62389</v>
      </c>
      <c r="E112" s="1">
        <f t="shared" si="5"/>
        <v>11642</v>
      </c>
      <c r="F112" s="1">
        <f t="shared" si="6"/>
        <v>5045.8167101240806</v>
      </c>
      <c r="G112" s="16">
        <f t="shared" si="7"/>
        <v>6596.1832898759194</v>
      </c>
      <c r="H112" s="16">
        <f t="shared" si="8"/>
        <v>6596.1832898759194</v>
      </c>
      <c r="I112" s="3">
        <f t="shared" si="9"/>
        <v>0.12998173862249826</v>
      </c>
      <c r="J112" s="52"/>
    </row>
    <row r="113" spans="1:10" x14ac:dyDescent="0.25">
      <c r="A113" s="25" t="s">
        <v>465</v>
      </c>
      <c r="B113" s="8" t="s">
        <v>298</v>
      </c>
      <c r="C113" s="11">
        <v>0</v>
      </c>
      <c r="D113" s="11">
        <v>0</v>
      </c>
      <c r="E113" s="1">
        <f t="shared" si="5"/>
        <v>0</v>
      </c>
      <c r="F113" s="1">
        <f t="shared" si="6"/>
        <v>0</v>
      </c>
      <c r="G113" s="16">
        <f t="shared" si="7"/>
        <v>0</v>
      </c>
      <c r="H113" s="16">
        <f t="shared" si="8"/>
        <v>0</v>
      </c>
      <c r="I113" s="3" t="str">
        <f t="shared" si="9"/>
        <v/>
      </c>
      <c r="J113" s="52"/>
    </row>
    <row r="114" spans="1:10" x14ac:dyDescent="0.25">
      <c r="A114" s="25" t="s">
        <v>466</v>
      </c>
      <c r="B114" s="8" t="s">
        <v>298</v>
      </c>
      <c r="C114" s="11">
        <v>0</v>
      </c>
      <c r="D114" s="11">
        <v>0</v>
      </c>
      <c r="E114" s="1">
        <f t="shared" si="5"/>
        <v>0</v>
      </c>
      <c r="F114" s="1">
        <f t="shared" si="6"/>
        <v>0</v>
      </c>
      <c r="G114" s="16">
        <f t="shared" si="7"/>
        <v>0</v>
      </c>
      <c r="H114" s="16">
        <f t="shared" si="8"/>
        <v>0</v>
      </c>
      <c r="I114" s="3" t="str">
        <f t="shared" si="9"/>
        <v/>
      </c>
      <c r="J114" s="52"/>
    </row>
    <row r="115" spans="1:10" x14ac:dyDescent="0.25">
      <c r="A115" s="25" t="s">
        <v>467</v>
      </c>
      <c r="B115" s="8" t="s">
        <v>298</v>
      </c>
      <c r="C115" s="11">
        <f>VLOOKUP($A115,RAW!$U$2:$AC$460,6,FALSE)</f>
        <v>67055</v>
      </c>
      <c r="D115" s="11">
        <f>VLOOKUP($A115,RAW!$U$2:$AC$460,7,FALSE)</f>
        <v>97948</v>
      </c>
      <c r="E115" s="1">
        <f t="shared" si="5"/>
        <v>30893</v>
      </c>
      <c r="F115" s="1">
        <f t="shared" si="6"/>
        <v>6667.3348079171228</v>
      </c>
      <c r="G115" s="16">
        <f t="shared" si="7"/>
        <v>24225.665192082877</v>
      </c>
      <c r="H115" s="16">
        <f t="shared" si="8"/>
        <v>24225.665192082877</v>
      </c>
      <c r="I115" s="3">
        <f t="shared" si="9"/>
        <v>0.36128051885889012</v>
      </c>
      <c r="J115" s="52"/>
    </row>
    <row r="116" spans="1:10" x14ac:dyDescent="0.25">
      <c r="A116" s="25" t="s">
        <v>468</v>
      </c>
      <c r="B116" s="8" t="s">
        <v>298</v>
      </c>
      <c r="C116" s="11">
        <f>VLOOKUP($A116,RAW!$U$2:$AC$460,6,FALSE)</f>
        <v>72987</v>
      </c>
      <c r="D116" s="11">
        <f>VLOOKUP($A116,RAW!$U$2:$AC$460,7,FALSE)</f>
        <v>109986</v>
      </c>
      <c r="E116" s="1">
        <f t="shared" si="5"/>
        <v>36999</v>
      </c>
      <c r="F116" s="1">
        <f t="shared" si="6"/>
        <v>7257.1585359100291</v>
      </c>
      <c r="G116" s="16">
        <f t="shared" si="7"/>
        <v>29741.841464089972</v>
      </c>
      <c r="H116" s="16">
        <f t="shared" si="8"/>
        <v>29741.841464089972</v>
      </c>
      <c r="I116" s="3">
        <f t="shared" si="9"/>
        <v>0.40749505342170483</v>
      </c>
      <c r="J116" s="52"/>
    </row>
    <row r="117" spans="1:10" x14ac:dyDescent="0.25">
      <c r="A117" s="25" t="s">
        <v>469</v>
      </c>
      <c r="B117" s="8" t="s">
        <v>298</v>
      </c>
      <c r="C117" s="11">
        <f>VLOOKUP($A117,RAW!$U$2:$AC$460,6,FALSE)</f>
        <v>80443</v>
      </c>
      <c r="D117" s="11">
        <f>VLOOKUP($A117,RAW!$U$2:$AC$460,7,FALSE)</f>
        <v>78327</v>
      </c>
      <c r="E117" s="1">
        <f t="shared" si="5"/>
        <v>-2116</v>
      </c>
      <c r="F117" s="1">
        <f t="shared" si="6"/>
        <v>7998.5148602382687</v>
      </c>
      <c r="G117" s="16">
        <f t="shared" si="7"/>
        <v>-10114.514860238269</v>
      </c>
      <c r="H117" s="16">
        <f t="shared" si="8"/>
        <v>10114.514860238269</v>
      </c>
      <c r="I117" s="3">
        <f t="shared" si="9"/>
        <v>-0.12573517720918251</v>
      </c>
      <c r="J117" s="52"/>
    </row>
    <row r="118" spans="1:10" x14ac:dyDescent="0.25">
      <c r="A118" s="25" t="s">
        <v>470</v>
      </c>
      <c r="B118" s="8" t="s">
        <v>298</v>
      </c>
      <c r="C118" s="11">
        <f>VLOOKUP($A118,RAW!$U$2:$AC$460,6,FALSE)</f>
        <v>51004</v>
      </c>
      <c r="D118" s="11">
        <f>VLOOKUP($A118,RAW!$U$2:$AC$460,7,FALSE)</f>
        <v>61955</v>
      </c>
      <c r="E118" s="1">
        <f t="shared" si="5"/>
        <v>10951</v>
      </c>
      <c r="F118" s="1">
        <f t="shared" si="6"/>
        <v>5071.3704353591065</v>
      </c>
      <c r="G118" s="16">
        <f t="shared" si="7"/>
        <v>5879.6295646408935</v>
      </c>
      <c r="H118" s="16">
        <f t="shared" si="8"/>
        <v>5879.6295646408935</v>
      </c>
      <c r="I118" s="3">
        <f t="shared" si="9"/>
        <v>0.11527781281156171</v>
      </c>
      <c r="J118" s="52"/>
    </row>
    <row r="119" spans="1:10" x14ac:dyDescent="0.25">
      <c r="A119" s="25" t="s">
        <v>471</v>
      </c>
      <c r="B119" s="8" t="s">
        <v>299</v>
      </c>
      <c r="C119" s="11">
        <f>VLOOKUP($A119,RAW!$U$2:$AC$460,6,FALSE)</f>
        <v>7956</v>
      </c>
      <c r="D119" s="11">
        <f>VLOOKUP($A119,RAW!$U$2:$AC$460,7,FALSE)</f>
        <v>10734</v>
      </c>
      <c r="E119" s="1">
        <f t="shared" si="5"/>
        <v>2778</v>
      </c>
      <c r="F119" s="1">
        <f t="shared" si="6"/>
        <v>791.07174307342666</v>
      </c>
      <c r="G119" s="16">
        <f t="shared" si="7"/>
        <v>1986.9282569265733</v>
      </c>
      <c r="H119" s="16">
        <f t="shared" si="8"/>
        <v>1986.9282569265733</v>
      </c>
      <c r="I119" s="3">
        <f t="shared" si="9"/>
        <v>0.24973959991535613</v>
      </c>
      <c r="J119" s="52"/>
    </row>
    <row r="120" spans="1:10" x14ac:dyDescent="0.25">
      <c r="A120" s="25" t="s">
        <v>341</v>
      </c>
      <c r="B120" s="8" t="s">
        <v>298</v>
      </c>
      <c r="C120" s="11">
        <v>0</v>
      </c>
      <c r="D120" s="11">
        <v>0</v>
      </c>
      <c r="E120" s="1">
        <f t="shared" si="5"/>
        <v>0</v>
      </c>
      <c r="F120" s="1">
        <f t="shared" si="6"/>
        <v>0</v>
      </c>
      <c r="G120" s="16">
        <f t="shared" si="7"/>
        <v>0</v>
      </c>
      <c r="H120" s="16">
        <f t="shared" si="8"/>
        <v>0</v>
      </c>
      <c r="I120" s="3" t="str">
        <f t="shared" si="9"/>
        <v/>
      </c>
      <c r="J120" s="52"/>
    </row>
    <row r="121" spans="1:10" x14ac:dyDescent="0.25">
      <c r="A121" s="25" t="s">
        <v>472</v>
      </c>
      <c r="B121" s="8" t="s">
        <v>298</v>
      </c>
      <c r="C121" s="11">
        <f>VLOOKUP($A121,RAW!$U$2:$AC$460,6,FALSE)</f>
        <v>375316</v>
      </c>
      <c r="D121" s="11">
        <f>VLOOKUP($A121,RAW!$U$2:$AC$460,7,FALSE)</f>
        <v>351900</v>
      </c>
      <c r="E121" s="1">
        <f t="shared" si="5"/>
        <v>-23416</v>
      </c>
      <c r="F121" s="1">
        <f t="shared" si="6"/>
        <v>37317.984203537737</v>
      </c>
      <c r="G121" s="16">
        <f t="shared" si="7"/>
        <v>-60733.984203537737</v>
      </c>
      <c r="H121" s="16">
        <f t="shared" si="8"/>
        <v>60733.984203537737</v>
      </c>
      <c r="I121" s="3">
        <f t="shared" si="9"/>
        <v>-0.16182093010566492</v>
      </c>
      <c r="J121" s="52"/>
    </row>
    <row r="122" spans="1:10" x14ac:dyDescent="0.25">
      <c r="A122" s="25" t="s">
        <v>473</v>
      </c>
      <c r="B122" s="8" t="s">
        <v>298</v>
      </c>
      <c r="C122" s="11">
        <f>VLOOKUP($A122,RAW!$U$2:$AC$460,6,FALSE)</f>
        <v>82296</v>
      </c>
      <c r="D122" s="11">
        <f>VLOOKUP($A122,RAW!$U$2:$AC$460,7,FALSE)</f>
        <v>125839</v>
      </c>
      <c r="E122" s="1">
        <f t="shared" si="5"/>
        <v>43543</v>
      </c>
      <c r="F122" s="1">
        <f t="shared" si="6"/>
        <v>8182.7602021079338</v>
      </c>
      <c r="G122" s="16">
        <f t="shared" si="7"/>
        <v>35360.239797892064</v>
      </c>
      <c r="H122" s="16">
        <f t="shared" si="8"/>
        <v>35360.239797892064</v>
      </c>
      <c r="I122" s="3">
        <f t="shared" si="9"/>
        <v>0.429671427504278</v>
      </c>
      <c r="J122" s="52"/>
    </row>
    <row r="123" spans="1:10" x14ac:dyDescent="0.25">
      <c r="A123" s="25" t="s">
        <v>474</v>
      </c>
      <c r="B123" s="8" t="s">
        <v>298</v>
      </c>
      <c r="C123" s="11">
        <v>0</v>
      </c>
      <c r="D123" s="11">
        <v>0</v>
      </c>
      <c r="E123" s="1">
        <f t="shared" si="5"/>
        <v>0</v>
      </c>
      <c r="F123" s="1">
        <f t="shared" si="6"/>
        <v>0</v>
      </c>
      <c r="G123" s="16">
        <f t="shared" si="7"/>
        <v>0</v>
      </c>
      <c r="H123" s="16">
        <f t="shared" si="8"/>
        <v>0</v>
      </c>
      <c r="I123" s="3" t="str">
        <f t="shared" si="9"/>
        <v/>
      </c>
      <c r="J123" s="52"/>
    </row>
    <row r="124" spans="1:10" x14ac:dyDescent="0.25">
      <c r="A124" s="25" t="s">
        <v>475</v>
      </c>
      <c r="B124" s="8" t="s">
        <v>298</v>
      </c>
      <c r="C124" s="11">
        <v>0</v>
      </c>
      <c r="D124" s="11">
        <v>0</v>
      </c>
      <c r="E124" s="1">
        <f t="shared" si="5"/>
        <v>0</v>
      </c>
      <c r="F124" s="1">
        <f t="shared" si="6"/>
        <v>0</v>
      </c>
      <c r="G124" s="16">
        <f t="shared" si="7"/>
        <v>0</v>
      </c>
      <c r="H124" s="16">
        <f t="shared" si="8"/>
        <v>0</v>
      </c>
      <c r="I124" s="3" t="str">
        <f t="shared" si="9"/>
        <v/>
      </c>
      <c r="J124" s="52"/>
    </row>
    <row r="125" spans="1:10" x14ac:dyDescent="0.25">
      <c r="A125" s="25" t="s">
        <v>476</v>
      </c>
      <c r="B125" s="8" t="s">
        <v>298</v>
      </c>
      <c r="C125" s="11">
        <f>VLOOKUP($A125,RAW!$U$2:$AC$460,6,FALSE)</f>
        <v>132173</v>
      </c>
      <c r="D125" s="11">
        <f>VLOOKUP($A125,RAW!$U$2:$AC$460,7,FALSE)</f>
        <v>368999</v>
      </c>
      <c r="E125" s="1">
        <f t="shared" si="5"/>
        <v>236826</v>
      </c>
      <c r="F125" s="1">
        <f t="shared" si="6"/>
        <v>13142.072083615389</v>
      </c>
      <c r="G125" s="16">
        <f t="shared" si="7"/>
        <v>223683.92791638462</v>
      </c>
      <c r="H125" s="16">
        <f t="shared" si="8"/>
        <v>223683.92791638462</v>
      </c>
      <c r="I125" s="3">
        <f t="shared" si="9"/>
        <v>1.6923571978875007</v>
      </c>
      <c r="J125" s="52"/>
    </row>
    <row r="126" spans="1:10" x14ac:dyDescent="0.25">
      <c r="A126" s="25" t="s">
        <v>342</v>
      </c>
      <c r="B126" s="8" t="s">
        <v>298</v>
      </c>
      <c r="C126" s="11">
        <f>VLOOKUP($A126,RAW!$U$2:$AC$460,6,FALSE)</f>
        <v>262222</v>
      </c>
      <c r="D126" s="11">
        <f>VLOOKUP($A126,RAW!$U$2:$AC$460,7,FALSE)</f>
        <v>439486</v>
      </c>
      <c r="E126" s="1">
        <f t="shared" si="5"/>
        <v>177264</v>
      </c>
      <c r="F126" s="1">
        <f t="shared" si="6"/>
        <v>26072.953068401217</v>
      </c>
      <c r="G126" s="16">
        <f t="shared" si="7"/>
        <v>151191.04693159877</v>
      </c>
      <c r="H126" s="16">
        <f t="shared" si="8"/>
        <v>151191.04693159877</v>
      </c>
      <c r="I126" s="3">
        <f t="shared" si="9"/>
        <v>0.57657651505822838</v>
      </c>
      <c r="J126" s="52"/>
    </row>
    <row r="127" spans="1:10" x14ac:dyDescent="0.25">
      <c r="A127" s="25" t="s">
        <v>477</v>
      </c>
      <c r="B127" s="8" t="s">
        <v>298</v>
      </c>
      <c r="C127" s="11">
        <f>VLOOKUP($A127,RAW!$U$2:$AC$460,6,FALSE)</f>
        <v>504113</v>
      </c>
      <c r="D127" s="11">
        <f>VLOOKUP($A127,RAW!$U$2:$AC$460,7,FALSE)</f>
        <v>723888</v>
      </c>
      <c r="E127" s="1">
        <f t="shared" si="5"/>
        <v>219775</v>
      </c>
      <c r="F127" s="1">
        <f t="shared" si="6"/>
        <v>50124.377779785616</v>
      </c>
      <c r="G127" s="16">
        <f t="shared" si="7"/>
        <v>169650.6222202144</v>
      </c>
      <c r="H127" s="16">
        <f t="shared" si="8"/>
        <v>169650.6222202144</v>
      </c>
      <c r="I127" s="3">
        <f t="shared" si="9"/>
        <v>0.33653292460264744</v>
      </c>
      <c r="J127" s="52"/>
    </row>
    <row r="128" spans="1:10" x14ac:dyDescent="0.25">
      <c r="A128" s="25" t="s">
        <v>478</v>
      </c>
      <c r="B128" s="8" t="s">
        <v>299</v>
      </c>
      <c r="C128" s="11">
        <f>VLOOKUP($A128,RAW!$U$2:$AC$460,6,FALSE)</f>
        <v>58641</v>
      </c>
      <c r="D128" s="11">
        <f>VLOOKUP($A128,RAW!$U$2:$AC$460,7,FALSE)</f>
        <v>115807</v>
      </c>
      <c r="E128" s="1">
        <f t="shared" si="5"/>
        <v>57166</v>
      </c>
      <c r="F128" s="1">
        <f t="shared" si="6"/>
        <v>5830.7237412731038</v>
      </c>
      <c r="G128" s="16">
        <f t="shared" si="7"/>
        <v>51335.276258726895</v>
      </c>
      <c r="H128" s="16">
        <f t="shared" si="8"/>
        <v>51335.276258726895</v>
      </c>
      <c r="I128" s="3">
        <f t="shared" si="9"/>
        <v>0.87541611259574181</v>
      </c>
      <c r="J128" s="52"/>
    </row>
    <row r="129" spans="1:10" x14ac:dyDescent="0.25">
      <c r="A129" s="25" t="s">
        <v>479</v>
      </c>
      <c r="B129" s="8" t="s">
        <v>298</v>
      </c>
      <c r="C129" s="11">
        <f>VLOOKUP($A129,RAW!$U$2:$AC$460,6,FALSE)</f>
        <v>90987</v>
      </c>
      <c r="D129" s="11">
        <f>VLOOKUP($A129,RAW!$U$2:$AC$460,7,FALSE)</f>
        <v>56836</v>
      </c>
      <c r="E129" s="1">
        <f t="shared" si="5"/>
        <v>-34151</v>
      </c>
      <c r="F129" s="1">
        <f t="shared" si="6"/>
        <v>9046.9136107367867</v>
      </c>
      <c r="G129" s="16">
        <f t="shared" si="7"/>
        <v>-43197.913610736789</v>
      </c>
      <c r="H129" s="16">
        <f t="shared" si="8"/>
        <v>43197.913610736789</v>
      </c>
      <c r="I129" s="3">
        <f t="shared" si="9"/>
        <v>-0.47477017168097407</v>
      </c>
      <c r="J129" s="52"/>
    </row>
    <row r="130" spans="1:10" x14ac:dyDescent="0.25">
      <c r="A130" s="25" t="s">
        <v>480</v>
      </c>
      <c r="B130" s="8" t="s">
        <v>298</v>
      </c>
      <c r="C130" s="11">
        <f>VLOOKUP($A130,RAW!$U$2:$AC$460,6,FALSE)</f>
        <v>466314</v>
      </c>
      <c r="D130" s="11">
        <f>VLOOKUP($A130,RAW!$U$2:$AC$460,7,FALSE)</f>
        <v>94858</v>
      </c>
      <c r="E130" s="1">
        <f t="shared" si="5"/>
        <v>-371456</v>
      </c>
      <c r="F130" s="1">
        <f t="shared" si="6"/>
        <v>46365.991553486914</v>
      </c>
      <c r="G130" s="16">
        <f t="shared" si="7"/>
        <v>-417821.99155348691</v>
      </c>
      <c r="H130" s="16">
        <f t="shared" si="8"/>
        <v>417821.99155348691</v>
      </c>
      <c r="I130" s="3">
        <f t="shared" si="9"/>
        <v>-0.89600996657506937</v>
      </c>
      <c r="J130" s="52"/>
    </row>
    <row r="131" spans="1:10" x14ac:dyDescent="0.25">
      <c r="A131" s="25" t="s">
        <v>481</v>
      </c>
      <c r="B131" s="8" t="s">
        <v>299</v>
      </c>
      <c r="C131" s="11">
        <f>VLOOKUP($A131,RAW!$U$2:$AC$460,6,FALSE)</f>
        <v>54480</v>
      </c>
      <c r="D131" s="11">
        <f>VLOOKUP($A131,RAW!$U$2:$AC$460,7,FALSE)</f>
        <v>76493</v>
      </c>
      <c r="E131" s="1">
        <f t="shared" ref="E131:E194" si="10">D131-C131</f>
        <v>22013</v>
      </c>
      <c r="F131" s="1">
        <f t="shared" ref="F131:F194" si="11">IF(C131=0,0,+C131*E$463)</f>
        <v>5416.992026475652</v>
      </c>
      <c r="G131" s="16">
        <f t="shared" ref="G131:G194" si="12">IF(C131=0,0,+E131-F131)</f>
        <v>16596.007973524349</v>
      </c>
      <c r="H131" s="16">
        <f t="shared" ref="H131:H194" si="13">ABS(G131)</f>
        <v>16596.007973524349</v>
      </c>
      <c r="I131" s="3">
        <f t="shared" si="9"/>
        <v>0.30462569701770098</v>
      </c>
      <c r="J131" s="52"/>
    </row>
    <row r="132" spans="1:10" x14ac:dyDescent="0.25">
      <c r="A132" s="25" t="s">
        <v>343</v>
      </c>
      <c r="B132" s="8" t="s">
        <v>298</v>
      </c>
      <c r="C132" s="11">
        <v>0</v>
      </c>
      <c r="D132" s="11">
        <v>0</v>
      </c>
      <c r="E132" s="1">
        <f t="shared" si="10"/>
        <v>0</v>
      </c>
      <c r="F132" s="1">
        <f t="shared" si="11"/>
        <v>0</v>
      </c>
      <c r="G132" s="16">
        <f t="shared" si="12"/>
        <v>0</v>
      </c>
      <c r="H132" s="16">
        <f t="shared" si="13"/>
        <v>0</v>
      </c>
      <c r="I132" s="3" t="str">
        <f t="shared" ref="I132:I195" si="14">IFERROR(+G132/C132,"")</f>
        <v/>
      </c>
      <c r="J132" s="52"/>
    </row>
    <row r="133" spans="1:10" x14ac:dyDescent="0.25">
      <c r="A133" s="25" t="s">
        <v>482</v>
      </c>
      <c r="B133" s="8" t="s">
        <v>298</v>
      </c>
      <c r="C133" s="11">
        <f>VLOOKUP($A133,RAW!$U$2:$AC$460,6,FALSE)</f>
        <v>1983646</v>
      </c>
      <c r="D133" s="11">
        <f>VLOOKUP($A133,RAW!$U$2:$AC$460,7,FALSE)</f>
        <v>2422219</v>
      </c>
      <c r="E133" s="1">
        <f t="shared" si="10"/>
        <v>438573</v>
      </c>
      <c r="F133" s="1">
        <f t="shared" si="11"/>
        <v>197235.58306443322</v>
      </c>
      <c r="G133" s="16">
        <f t="shared" si="12"/>
        <v>241337.41693556678</v>
      </c>
      <c r="H133" s="16">
        <f t="shared" si="13"/>
        <v>241337.41693556678</v>
      </c>
      <c r="I133" s="3">
        <f t="shared" si="14"/>
        <v>0.12166355132698414</v>
      </c>
      <c r="J133" s="52"/>
    </row>
    <row r="134" spans="1:10" x14ac:dyDescent="0.25">
      <c r="A134" s="25" t="s">
        <v>483</v>
      </c>
      <c r="B134" s="8" t="s">
        <v>298</v>
      </c>
      <c r="C134" s="11">
        <v>0</v>
      </c>
      <c r="D134" s="11">
        <v>0</v>
      </c>
      <c r="E134" s="1">
        <f t="shared" si="10"/>
        <v>0</v>
      </c>
      <c r="F134" s="1">
        <f t="shared" si="11"/>
        <v>0</v>
      </c>
      <c r="G134" s="16">
        <f t="shared" si="12"/>
        <v>0</v>
      </c>
      <c r="H134" s="16">
        <f t="shared" si="13"/>
        <v>0</v>
      </c>
      <c r="I134" s="3" t="str">
        <f t="shared" si="14"/>
        <v/>
      </c>
      <c r="J134" s="52"/>
    </row>
    <row r="135" spans="1:10" x14ac:dyDescent="0.25">
      <c r="A135" s="25" t="s">
        <v>484</v>
      </c>
      <c r="B135" s="8" t="s">
        <v>298</v>
      </c>
      <c r="C135" s="11">
        <v>0</v>
      </c>
      <c r="D135" s="11">
        <v>0</v>
      </c>
      <c r="E135" s="1">
        <f t="shared" si="10"/>
        <v>0</v>
      </c>
      <c r="F135" s="1">
        <f t="shared" si="11"/>
        <v>0</v>
      </c>
      <c r="G135" s="16">
        <f t="shared" si="12"/>
        <v>0</v>
      </c>
      <c r="H135" s="16">
        <f t="shared" si="13"/>
        <v>0</v>
      </c>
      <c r="I135" s="3" t="str">
        <f t="shared" si="14"/>
        <v/>
      </c>
      <c r="J135" s="52"/>
    </row>
    <row r="136" spans="1:10" x14ac:dyDescent="0.25">
      <c r="A136" s="25" t="s">
        <v>485</v>
      </c>
      <c r="B136" s="8" t="s">
        <v>298</v>
      </c>
      <c r="C136" s="11">
        <v>0</v>
      </c>
      <c r="D136" s="11">
        <v>0</v>
      </c>
      <c r="E136" s="1">
        <f t="shared" si="10"/>
        <v>0</v>
      </c>
      <c r="F136" s="1">
        <f t="shared" si="11"/>
        <v>0</v>
      </c>
      <c r="G136" s="16">
        <f t="shared" si="12"/>
        <v>0</v>
      </c>
      <c r="H136" s="16">
        <f t="shared" si="13"/>
        <v>0</v>
      </c>
      <c r="I136" s="3" t="str">
        <f t="shared" si="14"/>
        <v/>
      </c>
      <c r="J136" s="52"/>
    </row>
    <row r="137" spans="1:10" x14ac:dyDescent="0.25">
      <c r="A137" s="25" t="s">
        <v>486</v>
      </c>
      <c r="B137" s="8" t="s">
        <v>298</v>
      </c>
      <c r="C137" s="11">
        <f>VLOOKUP($A137,RAW!$U$2:$AC$460,6,FALSE)</f>
        <v>221082</v>
      </c>
      <c r="D137" s="11">
        <f>VLOOKUP($A137,RAW!$U$2:$AC$460,7,FALSE)</f>
        <v>272563</v>
      </c>
      <c r="E137" s="1">
        <f t="shared" si="10"/>
        <v>51481</v>
      </c>
      <c r="F137" s="1">
        <f t="shared" si="11"/>
        <v>21982.368414047174</v>
      </c>
      <c r="G137" s="16">
        <f t="shared" si="12"/>
        <v>29498.631585952826</v>
      </c>
      <c r="H137" s="16">
        <f t="shared" si="13"/>
        <v>29498.631585952826</v>
      </c>
      <c r="I137" s="3">
        <f t="shared" si="14"/>
        <v>0.13342846358343433</v>
      </c>
      <c r="J137" s="52"/>
    </row>
    <row r="138" spans="1:10" x14ac:dyDescent="0.25">
      <c r="A138" s="25" t="s">
        <v>487</v>
      </c>
      <c r="B138" s="8" t="s">
        <v>298</v>
      </c>
      <c r="C138" s="11">
        <f>VLOOKUP($A138,RAW!$U$2:$AC$460,6,FALSE)</f>
        <v>2724955</v>
      </c>
      <c r="D138" s="11">
        <f>VLOOKUP($A138,RAW!$U$2:$AC$460,7,FALSE)</f>
        <v>749563</v>
      </c>
      <c r="E138" s="1">
        <f t="shared" si="10"/>
        <v>-1975392</v>
      </c>
      <c r="F138" s="1">
        <f t="shared" si="11"/>
        <v>270944.5577735859</v>
      </c>
      <c r="G138" s="16">
        <f t="shared" si="12"/>
        <v>-2246336.5577735859</v>
      </c>
      <c r="H138" s="16">
        <f t="shared" si="13"/>
        <v>2246336.5577735859</v>
      </c>
      <c r="I138" s="3">
        <f t="shared" si="14"/>
        <v>-0.82435730416597186</v>
      </c>
      <c r="J138" s="52"/>
    </row>
    <row r="139" spans="1:10" x14ac:dyDescent="0.25">
      <c r="A139" s="25" t="s">
        <v>488</v>
      </c>
      <c r="B139" s="8" t="s">
        <v>298</v>
      </c>
      <c r="C139" s="11">
        <v>0</v>
      </c>
      <c r="D139" s="11">
        <v>0</v>
      </c>
      <c r="E139" s="1">
        <f t="shared" si="10"/>
        <v>0</v>
      </c>
      <c r="F139" s="1">
        <f t="shared" si="11"/>
        <v>0</v>
      </c>
      <c r="G139" s="16">
        <f t="shared" si="12"/>
        <v>0</v>
      </c>
      <c r="H139" s="16">
        <f t="shared" si="13"/>
        <v>0</v>
      </c>
      <c r="I139" s="3" t="str">
        <f t="shared" si="14"/>
        <v/>
      </c>
      <c r="J139" s="52"/>
    </row>
    <row r="140" spans="1:10" x14ac:dyDescent="0.25">
      <c r="A140" s="25" t="s">
        <v>489</v>
      </c>
      <c r="B140" s="8" t="s">
        <v>298</v>
      </c>
      <c r="C140" s="11">
        <f>VLOOKUP($A140,RAW!$U$2:$AC$460,6,FALSE)</f>
        <v>67754</v>
      </c>
      <c r="D140" s="11">
        <f>VLOOKUP($A140,RAW!$U$2:$AC$460,7,FALSE)</f>
        <v>125932</v>
      </c>
      <c r="E140" s="1">
        <f t="shared" si="10"/>
        <v>58178</v>
      </c>
      <c r="F140" s="1">
        <f t="shared" si="11"/>
        <v>6736.8369633228949</v>
      </c>
      <c r="G140" s="16">
        <f t="shared" si="12"/>
        <v>51441.163036677106</v>
      </c>
      <c r="H140" s="16">
        <f t="shared" si="13"/>
        <v>51441.163036677106</v>
      </c>
      <c r="I140" s="3">
        <f t="shared" si="14"/>
        <v>0.75923433356963588</v>
      </c>
      <c r="J140" s="52"/>
    </row>
    <row r="141" spans="1:10" x14ac:dyDescent="0.25">
      <c r="A141" s="25" t="s">
        <v>490</v>
      </c>
      <c r="B141" s="8" t="s">
        <v>298</v>
      </c>
      <c r="C141" s="11">
        <f>VLOOKUP($A141,RAW!$U$2:$AC$460,6,FALSE)</f>
        <v>34764</v>
      </c>
      <c r="D141" s="11">
        <f>VLOOKUP($A141,RAW!$U$2:$AC$460,7,FALSE)</f>
        <v>53974</v>
      </c>
      <c r="E141" s="1">
        <f t="shared" si="10"/>
        <v>19210</v>
      </c>
      <c r="F141" s="1">
        <f t="shared" si="11"/>
        <v>3456.6136345154105</v>
      </c>
      <c r="G141" s="16">
        <f t="shared" si="12"/>
        <v>15753.38636548459</v>
      </c>
      <c r="H141" s="16">
        <f t="shared" si="13"/>
        <v>15753.38636548459</v>
      </c>
      <c r="I141" s="3">
        <f t="shared" si="14"/>
        <v>0.45315229448523159</v>
      </c>
      <c r="J141" s="52"/>
    </row>
    <row r="142" spans="1:10" x14ac:dyDescent="0.25">
      <c r="A142" s="25" t="s">
        <v>491</v>
      </c>
      <c r="B142" s="8" t="s">
        <v>298</v>
      </c>
      <c r="C142" s="11">
        <f>VLOOKUP($A142,RAW!$U$2:$AC$460,6,FALSE)</f>
        <v>50629</v>
      </c>
      <c r="D142" s="11">
        <f>VLOOKUP($A142,RAW!$U$2:$AC$460,7,FALSE)</f>
        <v>108289</v>
      </c>
      <c r="E142" s="1">
        <f t="shared" si="10"/>
        <v>57660</v>
      </c>
      <c r="F142" s="1">
        <f t="shared" si="11"/>
        <v>5034.0838713002158</v>
      </c>
      <c r="G142" s="16">
        <f t="shared" si="12"/>
        <v>52625.916128699784</v>
      </c>
      <c r="H142" s="16">
        <f t="shared" si="13"/>
        <v>52625.916128699784</v>
      </c>
      <c r="I142" s="3">
        <f t="shared" si="14"/>
        <v>1.0394421404471703</v>
      </c>
      <c r="J142" s="52"/>
    </row>
    <row r="143" spans="1:10" x14ac:dyDescent="0.25">
      <c r="A143" s="25" t="s">
        <v>492</v>
      </c>
      <c r="B143" s="8" t="s">
        <v>298</v>
      </c>
      <c r="C143" s="11">
        <f>VLOOKUP($A143,RAW!$U$2:$AC$460,6,FALSE)</f>
        <v>251644</v>
      </c>
      <c r="D143" s="11">
        <f>VLOOKUP($A143,RAW!$U$2:$AC$460,7,FALSE)</f>
        <v>268317</v>
      </c>
      <c r="E143" s="1">
        <f t="shared" si="10"/>
        <v>16673</v>
      </c>
      <c r="F143" s="1">
        <f t="shared" si="11"/>
        <v>25021.173669428026</v>
      </c>
      <c r="G143" s="16">
        <f t="shared" si="12"/>
        <v>-8348.1736694280262</v>
      </c>
      <c r="H143" s="16">
        <f t="shared" si="13"/>
        <v>8348.1736694280262</v>
      </c>
      <c r="I143" s="3">
        <f t="shared" si="14"/>
        <v>-3.3174538909840991E-2</v>
      </c>
      <c r="J143" s="52"/>
    </row>
    <row r="144" spans="1:10" x14ac:dyDescent="0.25">
      <c r="A144" s="25" t="s">
        <v>493</v>
      </c>
      <c r="B144" s="8" t="s">
        <v>298</v>
      </c>
      <c r="C144" s="11">
        <f>VLOOKUP($A144,RAW!$U$2:$AC$460,6,FALSE)</f>
        <v>19030</v>
      </c>
      <c r="D144" s="11">
        <f>VLOOKUP($A144,RAW!$U$2:$AC$460,7,FALSE)</f>
        <v>22262</v>
      </c>
      <c r="E144" s="1">
        <f t="shared" si="10"/>
        <v>3232</v>
      </c>
      <c r="F144" s="1">
        <f t="shared" si="11"/>
        <v>1892.1688374418438</v>
      </c>
      <c r="G144" s="16">
        <f t="shared" si="12"/>
        <v>1339.8311625581562</v>
      </c>
      <c r="H144" s="16">
        <f t="shared" si="13"/>
        <v>1339.8311625581562</v>
      </c>
      <c r="I144" s="3">
        <f t="shared" si="14"/>
        <v>7.0406261826492705E-2</v>
      </c>
      <c r="J144" s="52"/>
    </row>
    <row r="145" spans="1:10" x14ac:dyDescent="0.25">
      <c r="A145" s="25" t="s">
        <v>494</v>
      </c>
      <c r="B145" s="8" t="s">
        <v>298</v>
      </c>
      <c r="C145" s="11">
        <f>VLOOKUP($A145,RAW!$U$2:$AC$460,6,FALSE)</f>
        <v>342666</v>
      </c>
      <c r="D145" s="11">
        <f>VLOOKUP($A145,RAW!$U$2:$AC$460,7,FALSE)</f>
        <v>430153</v>
      </c>
      <c r="E145" s="1">
        <f t="shared" si="10"/>
        <v>87487</v>
      </c>
      <c r="F145" s="1">
        <f t="shared" si="11"/>
        <v>34071.567359476976</v>
      </c>
      <c r="G145" s="16">
        <f t="shared" si="12"/>
        <v>53415.432640523024</v>
      </c>
      <c r="H145" s="16">
        <f t="shared" si="13"/>
        <v>53415.432640523024</v>
      </c>
      <c r="I145" s="3">
        <f t="shared" si="14"/>
        <v>0.15588191603638243</v>
      </c>
      <c r="J145" s="52"/>
    </row>
    <row r="146" spans="1:10" x14ac:dyDescent="0.25">
      <c r="A146" s="25" t="s">
        <v>495</v>
      </c>
      <c r="B146" s="8" t="s">
        <v>298</v>
      </c>
      <c r="C146" s="11">
        <f>VLOOKUP($A146,RAW!$U$2:$AC$460,6,FALSE)</f>
        <v>564710</v>
      </c>
      <c r="D146" s="11">
        <f>VLOOKUP($A146,RAW!$U$2:$AC$460,7,FALSE)</f>
        <v>759941</v>
      </c>
      <c r="E146" s="1">
        <f t="shared" si="10"/>
        <v>195231</v>
      </c>
      <c r="F146" s="1">
        <f t="shared" si="11"/>
        <v>56149.588239189892</v>
      </c>
      <c r="G146" s="16">
        <f t="shared" si="12"/>
        <v>139081.41176081012</v>
      </c>
      <c r="H146" s="16">
        <f t="shared" si="13"/>
        <v>139081.41176081012</v>
      </c>
      <c r="I146" s="3">
        <f t="shared" si="14"/>
        <v>0.24628820414161273</v>
      </c>
      <c r="J146" s="52"/>
    </row>
    <row r="147" spans="1:10" x14ac:dyDescent="0.25">
      <c r="A147" s="25" t="s">
        <v>496</v>
      </c>
      <c r="B147" s="8" t="s">
        <v>298</v>
      </c>
      <c r="C147" s="11">
        <v>0</v>
      </c>
      <c r="D147" s="11">
        <v>0</v>
      </c>
      <c r="E147" s="1">
        <f t="shared" si="10"/>
        <v>0</v>
      </c>
      <c r="F147" s="1">
        <f t="shared" si="11"/>
        <v>0</v>
      </c>
      <c r="G147" s="16">
        <f t="shared" si="12"/>
        <v>0</v>
      </c>
      <c r="H147" s="16">
        <f t="shared" si="13"/>
        <v>0</v>
      </c>
      <c r="I147" s="3" t="str">
        <f t="shared" si="14"/>
        <v/>
      </c>
      <c r="J147" s="52"/>
    </row>
    <row r="148" spans="1:10" x14ac:dyDescent="0.25">
      <c r="A148" s="25" t="s">
        <v>497</v>
      </c>
      <c r="B148" s="8" t="s">
        <v>298</v>
      </c>
      <c r="C148" s="11">
        <v>0</v>
      </c>
      <c r="D148" s="11">
        <v>0</v>
      </c>
      <c r="E148" s="1">
        <f t="shared" si="10"/>
        <v>0</v>
      </c>
      <c r="F148" s="1">
        <f t="shared" si="11"/>
        <v>0</v>
      </c>
      <c r="G148" s="16">
        <f t="shared" si="12"/>
        <v>0</v>
      </c>
      <c r="H148" s="16">
        <f t="shared" si="13"/>
        <v>0</v>
      </c>
      <c r="I148" s="3" t="str">
        <f t="shared" si="14"/>
        <v/>
      </c>
      <c r="J148" s="52"/>
    </row>
    <row r="149" spans="1:10" x14ac:dyDescent="0.25">
      <c r="A149" s="25" t="s">
        <v>498</v>
      </c>
      <c r="B149" s="8" t="s">
        <v>298</v>
      </c>
      <c r="C149" s="11">
        <f>VLOOKUP($A149,RAW!$U$2:$AC$460,6,FALSE)</f>
        <v>988755</v>
      </c>
      <c r="D149" s="11">
        <f>VLOOKUP($A149,RAW!$U$2:$AC$460,7,FALSE)</f>
        <v>991969</v>
      </c>
      <c r="E149" s="1">
        <f t="shared" si="10"/>
        <v>3214</v>
      </c>
      <c r="F149" s="1">
        <f t="shared" si="11"/>
        <v>98312.737722796126</v>
      </c>
      <c r="G149" s="16">
        <f t="shared" si="12"/>
        <v>-95098.737722796126</v>
      </c>
      <c r="H149" s="16">
        <f t="shared" si="13"/>
        <v>95098.737722796126</v>
      </c>
      <c r="I149" s="3">
        <f t="shared" si="14"/>
        <v>-9.6180285027935256E-2</v>
      </c>
      <c r="J149" s="52"/>
    </row>
    <row r="150" spans="1:10" x14ac:dyDescent="0.25">
      <c r="A150" s="25" t="s">
        <v>499</v>
      </c>
      <c r="B150" s="8" t="s">
        <v>298</v>
      </c>
      <c r="C150" s="11">
        <f>VLOOKUP($A150,RAW!$U$2:$AC$460,6,FALSE)</f>
        <v>54296</v>
      </c>
      <c r="D150" s="11">
        <f>VLOOKUP($A150,RAW!$U$2:$AC$460,7,FALSE)</f>
        <v>72424</v>
      </c>
      <c r="E150" s="1">
        <f t="shared" si="10"/>
        <v>18128</v>
      </c>
      <c r="F150" s="1">
        <f t="shared" si="11"/>
        <v>5398.6967523774229</v>
      </c>
      <c r="G150" s="16">
        <f t="shared" si="12"/>
        <v>12729.303247622578</v>
      </c>
      <c r="H150" s="16">
        <f t="shared" si="13"/>
        <v>12729.303247622578</v>
      </c>
      <c r="I150" s="3">
        <f t="shared" si="14"/>
        <v>0.23444274435727452</v>
      </c>
      <c r="J150" s="52"/>
    </row>
    <row r="151" spans="1:10" x14ac:dyDescent="0.25">
      <c r="A151" s="25" t="s">
        <v>500</v>
      </c>
      <c r="B151" s="8" t="s">
        <v>298</v>
      </c>
      <c r="C151" s="11">
        <f>VLOOKUP($A151,RAW!$U$2:$AC$460,6,FALSE)</f>
        <v>140717</v>
      </c>
      <c r="D151" s="11">
        <f>VLOOKUP($A151,RAW!$U$2:$AC$460,7,FALSE)</f>
        <v>225535</v>
      </c>
      <c r="E151" s="1">
        <f t="shared" si="10"/>
        <v>84818</v>
      </c>
      <c r="F151" s="1">
        <f t="shared" si="11"/>
        <v>13991.609159133155</v>
      </c>
      <c r="G151" s="16">
        <f t="shared" si="12"/>
        <v>70826.39084086685</v>
      </c>
      <c r="H151" s="16">
        <f t="shared" si="13"/>
        <v>70826.39084086685</v>
      </c>
      <c r="I151" s="3">
        <f t="shared" si="14"/>
        <v>0.50332504843669812</v>
      </c>
      <c r="J151" s="52"/>
    </row>
    <row r="152" spans="1:10" x14ac:dyDescent="0.25">
      <c r="A152" s="25" t="s">
        <v>501</v>
      </c>
      <c r="B152" s="8" t="s">
        <v>298</v>
      </c>
      <c r="C152" s="11">
        <f>VLOOKUP($A152,RAW!$U$2:$AC$460,6,FALSE)</f>
        <v>2766900</v>
      </c>
      <c r="D152" s="11">
        <f>VLOOKUP($A152,RAW!$U$2:$AC$460,7,FALSE)</f>
        <v>2792355</v>
      </c>
      <c r="E152" s="1">
        <f t="shared" si="10"/>
        <v>25455</v>
      </c>
      <c r="F152" s="1">
        <f t="shared" si="11"/>
        <v>275115.18425211968</v>
      </c>
      <c r="G152" s="16">
        <f t="shared" si="12"/>
        <v>-249660.18425211968</v>
      </c>
      <c r="H152" s="16">
        <f t="shared" si="13"/>
        <v>249660.18425211968</v>
      </c>
      <c r="I152" s="3">
        <f t="shared" si="14"/>
        <v>-9.0231010969720513E-2</v>
      </c>
      <c r="J152" s="52"/>
    </row>
    <row r="153" spans="1:10" x14ac:dyDescent="0.25">
      <c r="A153" s="25" t="s">
        <v>502</v>
      </c>
      <c r="B153" s="8" t="s">
        <v>298</v>
      </c>
      <c r="C153" s="11">
        <f>VLOOKUP($A153,RAW!$U$2:$AC$460,6,FALSE)</f>
        <v>327567</v>
      </c>
      <c r="D153" s="11">
        <f>VLOOKUP($A153,RAW!$U$2:$AC$460,7,FALSE)</f>
        <v>679369</v>
      </c>
      <c r="E153" s="1">
        <f t="shared" si="10"/>
        <v>351802</v>
      </c>
      <c r="F153" s="1">
        <f t="shared" si="11"/>
        <v>32570.261144209799</v>
      </c>
      <c r="G153" s="16">
        <f t="shared" si="12"/>
        <v>319231.73885579023</v>
      </c>
      <c r="H153" s="16">
        <f t="shared" si="13"/>
        <v>319231.73885579023</v>
      </c>
      <c r="I153" s="3">
        <f t="shared" si="14"/>
        <v>0.97455402667481839</v>
      </c>
      <c r="J153" s="52"/>
    </row>
    <row r="154" spans="1:10" x14ac:dyDescent="0.25">
      <c r="A154" s="25" t="s">
        <v>503</v>
      </c>
      <c r="B154" s="8" t="s">
        <v>298</v>
      </c>
      <c r="C154" s="11">
        <f>VLOOKUP($A154,RAW!$U$2:$AC$460,6,FALSE)</f>
        <v>295602</v>
      </c>
      <c r="D154" s="11">
        <f>VLOOKUP($A154,RAW!$U$2:$AC$460,7,FALSE)</f>
        <v>761962</v>
      </c>
      <c r="E154" s="1">
        <f t="shared" si="10"/>
        <v>466360</v>
      </c>
      <c r="F154" s="1">
        <f t="shared" si="11"/>
        <v>29391.95442382995</v>
      </c>
      <c r="G154" s="16">
        <f t="shared" si="12"/>
        <v>436968.04557617003</v>
      </c>
      <c r="H154" s="16">
        <f t="shared" si="13"/>
        <v>436968.04557617003</v>
      </c>
      <c r="I154" s="3">
        <f t="shared" si="14"/>
        <v>1.4782310186540348</v>
      </c>
      <c r="J154" s="52"/>
    </row>
    <row r="155" spans="1:10" x14ac:dyDescent="0.25">
      <c r="A155" s="25" t="s">
        <v>504</v>
      </c>
      <c r="B155" s="8" t="s">
        <v>298</v>
      </c>
      <c r="C155" s="11">
        <f>VLOOKUP($A155,RAW!$U$2:$AC$460,6,FALSE)</f>
        <v>417594</v>
      </c>
      <c r="D155" s="11">
        <f>VLOOKUP($A155,RAW!$U$2:$AC$460,7,FALSE)</f>
        <v>425592</v>
      </c>
      <c r="E155" s="1">
        <f t="shared" si="10"/>
        <v>7998</v>
      </c>
      <c r="F155" s="1">
        <f t="shared" si="11"/>
        <v>41521.721150955826</v>
      </c>
      <c r="G155" s="16">
        <f t="shared" si="12"/>
        <v>-33523.721150955826</v>
      </c>
      <c r="H155" s="16">
        <f t="shared" si="13"/>
        <v>33523.721150955826</v>
      </c>
      <c r="I155" s="3">
        <f t="shared" si="14"/>
        <v>-8.0278263459139326E-2</v>
      </c>
      <c r="J155" s="52"/>
    </row>
    <row r="156" spans="1:10" x14ac:dyDescent="0.25">
      <c r="A156" s="25" t="s">
        <v>505</v>
      </c>
      <c r="B156" s="8" t="s">
        <v>298</v>
      </c>
      <c r="C156" s="11">
        <f>VLOOKUP($A156,RAW!$U$2:$AC$460,6,FALSE)</f>
        <v>302572</v>
      </c>
      <c r="D156" s="11">
        <f>VLOOKUP($A156,RAW!$U$2:$AC$460,7,FALSE)</f>
        <v>489444</v>
      </c>
      <c r="E156" s="1">
        <f t="shared" si="10"/>
        <v>186872</v>
      </c>
      <c r="F156" s="1">
        <f t="shared" si="11"/>
        <v>30084.987361137864</v>
      </c>
      <c r="G156" s="16">
        <f t="shared" si="12"/>
        <v>156787.01263886213</v>
      </c>
      <c r="H156" s="16">
        <f t="shared" si="13"/>
        <v>156787.01263886213</v>
      </c>
      <c r="I156" s="3">
        <f t="shared" si="14"/>
        <v>0.51818083840825369</v>
      </c>
      <c r="J156" s="52"/>
    </row>
    <row r="157" spans="1:10" x14ac:dyDescent="0.25">
      <c r="A157" s="25" t="s">
        <v>506</v>
      </c>
      <c r="B157" s="8" t="s">
        <v>298</v>
      </c>
      <c r="C157" s="11">
        <f>VLOOKUP($A157,RAW!$U$2:$AC$460,6,FALSE)</f>
        <v>359622</v>
      </c>
      <c r="D157" s="11">
        <f>VLOOKUP($A157,RAW!$U$2:$AC$460,7,FALSE)</f>
        <v>292648</v>
      </c>
      <c r="E157" s="1">
        <f t="shared" si="10"/>
        <v>-66974</v>
      </c>
      <c r="F157" s="1">
        <f t="shared" si="11"/>
        <v>35757.516639963782</v>
      </c>
      <c r="G157" s="16">
        <f t="shared" si="12"/>
        <v>-102731.51663996378</v>
      </c>
      <c r="H157" s="16">
        <f t="shared" si="13"/>
        <v>102731.51663996378</v>
      </c>
      <c r="I157" s="3">
        <f t="shared" si="14"/>
        <v>-0.28566527253606228</v>
      </c>
      <c r="J157" s="52"/>
    </row>
    <row r="158" spans="1:10" x14ac:dyDescent="0.25">
      <c r="A158" s="25" t="s">
        <v>344</v>
      </c>
      <c r="B158" s="8" t="s">
        <v>298</v>
      </c>
      <c r="C158" s="11">
        <f>VLOOKUP($A158,RAW!$U$2:$AC$460,6,FALSE)</f>
        <v>491519</v>
      </c>
      <c r="D158" s="11">
        <f>VLOOKUP($A158,RAW!$U$2:$AC$460,7,FALSE)</f>
        <v>529884</v>
      </c>
      <c r="E158" s="1">
        <f t="shared" si="10"/>
        <v>38365</v>
      </c>
      <c r="F158" s="1">
        <f t="shared" si="11"/>
        <v>48872.145812431823</v>
      </c>
      <c r="G158" s="16">
        <f t="shared" si="12"/>
        <v>-10507.145812431823</v>
      </c>
      <c r="H158" s="16">
        <f t="shared" si="13"/>
        <v>10507.145812431823</v>
      </c>
      <c r="I158" s="3">
        <f t="shared" si="14"/>
        <v>-2.1376886371496977E-2</v>
      </c>
      <c r="J158" s="52"/>
    </row>
    <row r="159" spans="1:10" x14ac:dyDescent="0.25">
      <c r="A159" s="25" t="s">
        <v>507</v>
      </c>
      <c r="B159" s="8" t="s">
        <v>298</v>
      </c>
      <c r="C159" s="11">
        <f>VLOOKUP($A159,RAW!$U$2:$AC$460,6,FALSE)</f>
        <v>2028981</v>
      </c>
      <c r="D159" s="11">
        <f>VLOOKUP($A159,RAW!$U$2:$AC$460,7,FALSE)</f>
        <v>2437747</v>
      </c>
      <c r="E159" s="1">
        <f t="shared" si="10"/>
        <v>408766</v>
      </c>
      <c r="F159" s="1">
        <f t="shared" si="11"/>
        <v>201743.28008205938</v>
      </c>
      <c r="G159" s="16">
        <f t="shared" si="12"/>
        <v>207022.71991794062</v>
      </c>
      <c r="H159" s="16">
        <f t="shared" si="13"/>
        <v>207022.71991794062</v>
      </c>
      <c r="I159" s="3">
        <f t="shared" si="14"/>
        <v>0.1020328529039654</v>
      </c>
      <c r="J159" s="52"/>
    </row>
    <row r="160" spans="1:10" x14ac:dyDescent="0.25">
      <c r="A160" s="25" t="s">
        <v>508</v>
      </c>
      <c r="B160" s="8" t="s">
        <v>298</v>
      </c>
      <c r="C160" s="11">
        <v>0</v>
      </c>
      <c r="D160" s="11">
        <v>0</v>
      </c>
      <c r="E160" s="1">
        <f t="shared" si="10"/>
        <v>0</v>
      </c>
      <c r="F160" s="1">
        <f t="shared" si="11"/>
        <v>0</v>
      </c>
      <c r="G160" s="16">
        <f t="shared" si="12"/>
        <v>0</v>
      </c>
      <c r="H160" s="16">
        <f t="shared" si="13"/>
        <v>0</v>
      </c>
      <c r="I160" s="3" t="str">
        <f t="shared" si="14"/>
        <v/>
      </c>
      <c r="J160" s="52"/>
    </row>
    <row r="161" spans="1:10" x14ac:dyDescent="0.25">
      <c r="A161" s="25" t="s">
        <v>509</v>
      </c>
      <c r="B161" s="8" t="s">
        <v>298</v>
      </c>
      <c r="C161" s="11">
        <f>VLOOKUP($A161,RAW!$U$2:$AC$460,6,FALSE)</f>
        <v>1564654</v>
      </c>
      <c r="D161" s="11">
        <f>VLOOKUP($A161,RAW!$U$2:$AC$460,7,FALSE)</f>
        <v>442908</v>
      </c>
      <c r="E161" s="1">
        <f t="shared" si="10"/>
        <v>-1121746</v>
      </c>
      <c r="F161" s="1">
        <f t="shared" si="11"/>
        <v>155574.85760266584</v>
      </c>
      <c r="G161" s="16">
        <f t="shared" si="12"/>
        <v>-1277320.8576026659</v>
      </c>
      <c r="H161" s="16">
        <f t="shared" si="13"/>
        <v>1277320.8576026659</v>
      </c>
      <c r="I161" s="3">
        <f t="shared" si="14"/>
        <v>-0.81635994769621012</v>
      </c>
      <c r="J161" s="52"/>
    </row>
    <row r="162" spans="1:10" x14ac:dyDescent="0.25">
      <c r="A162" s="25" t="s">
        <v>510</v>
      </c>
      <c r="B162" s="8" t="s">
        <v>298</v>
      </c>
      <c r="C162" s="11">
        <f>VLOOKUP($A162,RAW!$U$2:$AC$460,6,FALSE)</f>
        <v>400880.66666666663</v>
      </c>
      <c r="D162" s="11">
        <f>VLOOKUP($A162,RAW!$U$2:$AC$460,7,FALSE)</f>
        <v>429971</v>
      </c>
      <c r="E162" s="1">
        <f t="shared" si="10"/>
        <v>29090.333333333372</v>
      </c>
      <c r="F162" s="1">
        <f t="shared" si="11"/>
        <v>39859.900420366677</v>
      </c>
      <c r="G162" s="16">
        <f t="shared" si="12"/>
        <v>-10769.567087033305</v>
      </c>
      <c r="H162" s="16">
        <f t="shared" si="13"/>
        <v>10769.567087033305</v>
      </c>
      <c r="I162" s="3">
        <f t="shared" si="14"/>
        <v>-2.6864770447980295E-2</v>
      </c>
      <c r="J162" s="52"/>
    </row>
    <row r="163" spans="1:10" x14ac:dyDescent="0.25">
      <c r="A163" s="25" t="s">
        <v>511</v>
      </c>
      <c r="B163" s="8" t="s">
        <v>298</v>
      </c>
      <c r="C163" s="11">
        <v>0</v>
      </c>
      <c r="D163" s="11">
        <v>0</v>
      </c>
      <c r="E163" s="1">
        <f t="shared" si="10"/>
        <v>0</v>
      </c>
      <c r="F163" s="1">
        <f t="shared" si="11"/>
        <v>0</v>
      </c>
      <c r="G163" s="16">
        <f t="shared" si="12"/>
        <v>0</v>
      </c>
      <c r="H163" s="16">
        <f t="shared" si="13"/>
        <v>0</v>
      </c>
      <c r="I163" s="3" t="str">
        <f t="shared" si="14"/>
        <v/>
      </c>
      <c r="J163" s="52"/>
    </row>
    <row r="164" spans="1:10" x14ac:dyDescent="0.25">
      <c r="A164" s="25" t="s">
        <v>345</v>
      </c>
      <c r="B164" s="8" t="s">
        <v>298</v>
      </c>
      <c r="C164" s="11">
        <v>0</v>
      </c>
      <c r="D164" s="11">
        <v>0</v>
      </c>
      <c r="E164" s="1">
        <f t="shared" si="10"/>
        <v>0</v>
      </c>
      <c r="F164" s="1">
        <f t="shared" si="11"/>
        <v>0</v>
      </c>
      <c r="G164" s="16">
        <f t="shared" si="12"/>
        <v>0</v>
      </c>
      <c r="H164" s="16">
        <f t="shared" si="13"/>
        <v>0</v>
      </c>
      <c r="I164" s="3" t="str">
        <f t="shared" si="14"/>
        <v/>
      </c>
      <c r="J164" s="52"/>
    </row>
    <row r="165" spans="1:10" x14ac:dyDescent="0.25">
      <c r="A165" s="25" t="s">
        <v>512</v>
      </c>
      <c r="B165" s="8" t="s">
        <v>298</v>
      </c>
      <c r="C165" s="11">
        <f>VLOOKUP($A165,RAW!$U$2:$AC$460,6,FALSE)</f>
        <v>189995</v>
      </c>
      <c r="D165" s="11">
        <f>VLOOKUP($A165,RAW!$U$2:$AC$460,7,FALSE)</f>
        <v>227863</v>
      </c>
      <c r="E165" s="1">
        <f t="shared" si="10"/>
        <v>37868</v>
      </c>
      <c r="F165" s="1">
        <f t="shared" si="11"/>
        <v>18891.361968983874</v>
      </c>
      <c r="G165" s="16">
        <f t="shared" si="12"/>
        <v>18976.638031016126</v>
      </c>
      <c r="H165" s="16">
        <f t="shared" si="13"/>
        <v>18976.638031016126</v>
      </c>
      <c r="I165" s="3">
        <f t="shared" si="14"/>
        <v>9.9879670680892263E-2</v>
      </c>
      <c r="J165" s="52"/>
    </row>
    <row r="166" spans="1:10" x14ac:dyDescent="0.25">
      <c r="A166" s="25" t="s">
        <v>513</v>
      </c>
      <c r="B166" s="8" t="s">
        <v>298</v>
      </c>
      <c r="C166" s="11">
        <f>VLOOKUP($A166,RAW!$U$2:$AC$460,6,FALSE)</f>
        <v>73880</v>
      </c>
      <c r="D166" s="11">
        <f>VLOOKUP($A166,RAW!$U$2:$AC$460,7,FALSE)</f>
        <v>156877</v>
      </c>
      <c r="E166" s="1">
        <f t="shared" si="10"/>
        <v>82997</v>
      </c>
      <c r="F166" s="1">
        <f t="shared" si="11"/>
        <v>7345.9502737889343</v>
      </c>
      <c r="G166" s="16">
        <f t="shared" si="12"/>
        <v>75651.049726211058</v>
      </c>
      <c r="H166" s="16">
        <f t="shared" si="13"/>
        <v>75651.049726211058</v>
      </c>
      <c r="I166" s="3">
        <f t="shared" si="14"/>
        <v>1.0239719778859104</v>
      </c>
      <c r="J166" s="52"/>
    </row>
    <row r="167" spans="1:10" x14ac:dyDescent="0.25">
      <c r="A167" s="25" t="s">
        <v>514</v>
      </c>
      <c r="B167" s="8" t="s">
        <v>298</v>
      </c>
      <c r="C167" s="11">
        <f>VLOOKUP($A167,RAW!$U$2:$AC$460,6,FALSE)</f>
        <v>3226658</v>
      </c>
      <c r="D167" s="11">
        <f>VLOOKUP($A167,RAW!$U$2:$AC$460,7,FALSE)</f>
        <v>2677686</v>
      </c>
      <c r="E167" s="1">
        <f t="shared" si="10"/>
        <v>-548972</v>
      </c>
      <c r="F167" s="1">
        <f t="shared" si="11"/>
        <v>320829.30723501969</v>
      </c>
      <c r="G167" s="16">
        <f t="shared" si="12"/>
        <v>-869801.30723501975</v>
      </c>
      <c r="H167" s="16">
        <f t="shared" si="13"/>
        <v>869801.30723501975</v>
      </c>
      <c r="I167" s="3">
        <f t="shared" si="14"/>
        <v>-0.26956724488155231</v>
      </c>
      <c r="J167" s="52"/>
    </row>
    <row r="168" spans="1:10" x14ac:dyDescent="0.25">
      <c r="A168" s="25" t="s">
        <v>515</v>
      </c>
      <c r="B168" s="8" t="s">
        <v>298</v>
      </c>
      <c r="C168" s="11">
        <f>VLOOKUP($A168,RAW!$U$2:$AC$460,6,FALSE)</f>
        <v>1532068</v>
      </c>
      <c r="D168" s="11">
        <f>VLOOKUP($A168,RAW!$U$2:$AC$460,7,FALSE)</f>
        <v>1747012</v>
      </c>
      <c r="E168" s="1">
        <f t="shared" si="10"/>
        <v>214944</v>
      </c>
      <c r="F168" s="1">
        <f t="shared" si="11"/>
        <v>152334.80433220445</v>
      </c>
      <c r="G168" s="16">
        <f t="shared" si="12"/>
        <v>62609.195667795546</v>
      </c>
      <c r="H168" s="16">
        <f t="shared" si="13"/>
        <v>62609.195667795546</v>
      </c>
      <c r="I168" s="3">
        <f t="shared" si="14"/>
        <v>4.0865807306069667E-2</v>
      </c>
      <c r="J168" s="52"/>
    </row>
    <row r="169" spans="1:10" x14ac:dyDescent="0.25">
      <c r="A169" s="25" t="s">
        <v>516</v>
      </c>
      <c r="B169" s="8" t="s">
        <v>298</v>
      </c>
      <c r="C169" s="11">
        <f>VLOOKUP($A169,RAW!$U$2:$AC$460,6,FALSE)</f>
        <v>55021</v>
      </c>
      <c r="D169" s="11">
        <f>VLOOKUP($A169,RAW!$U$2:$AC$460,7,FALSE)</f>
        <v>73119</v>
      </c>
      <c r="E169" s="1">
        <f t="shared" si="10"/>
        <v>18098</v>
      </c>
      <c r="F169" s="1">
        <f t="shared" si="11"/>
        <v>5470.7841095579452</v>
      </c>
      <c r="G169" s="16">
        <f t="shared" si="12"/>
        <v>12627.215890442054</v>
      </c>
      <c r="H169" s="16">
        <f t="shared" si="13"/>
        <v>12627.215890442054</v>
      </c>
      <c r="I169" s="3">
        <f t="shared" si="14"/>
        <v>0.22949811690885397</v>
      </c>
      <c r="J169" s="52"/>
    </row>
    <row r="170" spans="1:10" x14ac:dyDescent="0.25">
      <c r="A170" s="25" t="s">
        <v>517</v>
      </c>
      <c r="B170" s="8" t="s">
        <v>298</v>
      </c>
      <c r="C170" s="11">
        <f>VLOOKUP($A170,RAW!$U$2:$AC$460,6,FALSE)</f>
        <v>999949</v>
      </c>
      <c r="D170" s="11">
        <f>VLOOKUP($A170,RAW!$U$2:$AC$460,7,FALSE)</f>
        <v>1370302</v>
      </c>
      <c r="E170" s="1">
        <f t="shared" si="10"/>
        <v>370353</v>
      </c>
      <c r="F170" s="1">
        <f t="shared" si="11"/>
        <v>99425.766517663389</v>
      </c>
      <c r="G170" s="16">
        <f t="shared" si="12"/>
        <v>270927.23348233663</v>
      </c>
      <c r="H170" s="16">
        <f t="shared" si="13"/>
        <v>270927.23348233663</v>
      </c>
      <c r="I170" s="3">
        <f t="shared" si="14"/>
        <v>0.27094105147596192</v>
      </c>
      <c r="J170" s="52"/>
    </row>
    <row r="171" spans="1:10" x14ac:dyDescent="0.25">
      <c r="A171" s="25" t="s">
        <v>346</v>
      </c>
      <c r="B171" s="8" t="s">
        <v>298</v>
      </c>
      <c r="C171" s="11">
        <f>VLOOKUP($A171,RAW!$U$2:$AC$460,6,FALSE)</f>
        <v>7174136</v>
      </c>
      <c r="D171" s="11">
        <f>VLOOKUP($A171,RAW!$U$2:$AC$460,7,FALSE)</f>
        <v>2286353</v>
      </c>
      <c r="E171" s="1">
        <f t="shared" si="10"/>
        <v>-4887783</v>
      </c>
      <c r="F171" s="1">
        <f t="shared" si="11"/>
        <v>713330.35074985179</v>
      </c>
      <c r="G171" s="16">
        <f t="shared" si="12"/>
        <v>-5601113.3507498521</v>
      </c>
      <c r="H171" s="16">
        <f t="shared" si="13"/>
        <v>5601113.3507498521</v>
      </c>
      <c r="I171" s="3">
        <f t="shared" si="14"/>
        <v>-0.78073699059368995</v>
      </c>
      <c r="J171" s="52"/>
    </row>
    <row r="172" spans="1:10" x14ac:dyDescent="0.25">
      <c r="A172" s="25" t="s">
        <v>518</v>
      </c>
      <c r="B172" s="8" t="s">
        <v>298</v>
      </c>
      <c r="C172" s="11">
        <v>0</v>
      </c>
      <c r="D172" s="11">
        <v>0</v>
      </c>
      <c r="E172" s="1">
        <f t="shared" si="10"/>
        <v>0</v>
      </c>
      <c r="F172" s="1">
        <f t="shared" si="11"/>
        <v>0</v>
      </c>
      <c r="G172" s="16">
        <f t="shared" si="12"/>
        <v>0</v>
      </c>
      <c r="H172" s="16">
        <f t="shared" si="13"/>
        <v>0</v>
      </c>
      <c r="I172" s="3" t="str">
        <f t="shared" si="14"/>
        <v/>
      </c>
      <c r="J172" s="52"/>
    </row>
    <row r="173" spans="1:10" x14ac:dyDescent="0.25">
      <c r="A173" s="25" t="s">
        <v>519</v>
      </c>
      <c r="B173" s="8" t="s">
        <v>298</v>
      </c>
      <c r="C173" s="11">
        <f>VLOOKUP($A173,RAW!$U$2:$AC$460,6,FALSE)</f>
        <v>84994</v>
      </c>
      <c r="D173" s="11">
        <f>VLOOKUP($A173,RAW!$U$2:$AC$460,7,FALSE)</f>
        <v>135071</v>
      </c>
      <c r="E173" s="1">
        <f t="shared" si="10"/>
        <v>50077</v>
      </c>
      <c r="F173" s="1">
        <f t="shared" si="11"/>
        <v>8451.0246016569672</v>
      </c>
      <c r="G173" s="16">
        <f t="shared" si="12"/>
        <v>41625.975398343035</v>
      </c>
      <c r="H173" s="16">
        <f t="shared" si="13"/>
        <v>41625.975398343035</v>
      </c>
      <c r="I173" s="3">
        <f t="shared" si="14"/>
        <v>0.48975192835191939</v>
      </c>
      <c r="J173" s="52"/>
    </row>
    <row r="174" spans="1:10" x14ac:dyDescent="0.25">
      <c r="A174" s="25" t="s">
        <v>520</v>
      </c>
      <c r="B174" s="8" t="s">
        <v>298</v>
      </c>
      <c r="C174" s="11">
        <v>0</v>
      </c>
      <c r="D174" s="11">
        <v>0</v>
      </c>
      <c r="E174" s="1">
        <f t="shared" si="10"/>
        <v>0</v>
      </c>
      <c r="F174" s="1">
        <f t="shared" si="11"/>
        <v>0</v>
      </c>
      <c r="G174" s="16">
        <f t="shared" si="12"/>
        <v>0</v>
      </c>
      <c r="H174" s="16">
        <f t="shared" si="13"/>
        <v>0</v>
      </c>
      <c r="I174" s="3" t="str">
        <f t="shared" si="14"/>
        <v/>
      </c>
      <c r="J174" s="52"/>
    </row>
    <row r="175" spans="1:10" x14ac:dyDescent="0.25">
      <c r="A175" s="25" t="s">
        <v>521</v>
      </c>
      <c r="B175" s="8" t="s">
        <v>298</v>
      </c>
      <c r="C175" s="11">
        <f>VLOOKUP($A175,RAW!$U$2:$AC$460,6,FALSE)</f>
        <v>129423</v>
      </c>
      <c r="D175" s="11">
        <f>VLOOKUP($A175,RAW!$U$2:$AC$460,7,FALSE)</f>
        <v>152081</v>
      </c>
      <c r="E175" s="1">
        <f t="shared" si="10"/>
        <v>22658</v>
      </c>
      <c r="F175" s="1">
        <f t="shared" si="11"/>
        <v>12868.637280516856</v>
      </c>
      <c r="G175" s="16">
        <f t="shared" si="12"/>
        <v>9789.3627194831442</v>
      </c>
      <c r="H175" s="16">
        <f t="shared" si="13"/>
        <v>9789.3627194831442</v>
      </c>
      <c r="I175" s="3">
        <f t="shared" si="14"/>
        <v>7.5638508761836337E-2</v>
      </c>
      <c r="J175" s="52"/>
    </row>
    <row r="176" spans="1:10" x14ac:dyDescent="0.25">
      <c r="A176" s="25" t="s">
        <v>522</v>
      </c>
      <c r="B176" s="8" t="s">
        <v>298</v>
      </c>
      <c r="C176" s="11">
        <v>0</v>
      </c>
      <c r="D176" s="11">
        <v>0</v>
      </c>
      <c r="E176" s="1">
        <f t="shared" si="10"/>
        <v>0</v>
      </c>
      <c r="F176" s="1">
        <f t="shared" si="11"/>
        <v>0</v>
      </c>
      <c r="G176" s="16">
        <f t="shared" si="12"/>
        <v>0</v>
      </c>
      <c r="H176" s="16">
        <f t="shared" si="13"/>
        <v>0</v>
      </c>
      <c r="I176" s="3" t="str">
        <f t="shared" si="14"/>
        <v/>
      </c>
      <c r="J176" s="52"/>
    </row>
    <row r="177" spans="1:10" x14ac:dyDescent="0.25">
      <c r="A177" s="25" t="s">
        <v>523</v>
      </c>
      <c r="B177" s="8" t="s">
        <v>298</v>
      </c>
      <c r="C177" s="11">
        <f>VLOOKUP($A177,RAW!$U$2:$AC$460,6,FALSE)</f>
        <v>46748</v>
      </c>
      <c r="D177" s="11">
        <f>VLOOKUP($A177,RAW!$U$2:$AC$460,7,FALSE)</f>
        <v>77485</v>
      </c>
      <c r="E177" s="1">
        <f t="shared" si="10"/>
        <v>30737</v>
      </c>
      <c r="F177" s="1">
        <f t="shared" si="11"/>
        <v>4648.1927910000695</v>
      </c>
      <c r="G177" s="16">
        <f t="shared" si="12"/>
        <v>26088.80720899993</v>
      </c>
      <c r="H177" s="16">
        <f t="shared" si="13"/>
        <v>26088.80720899993</v>
      </c>
      <c r="I177" s="3">
        <f t="shared" si="14"/>
        <v>0.55807322685462324</v>
      </c>
      <c r="J177" s="52"/>
    </row>
    <row r="178" spans="1:10" x14ac:dyDescent="0.25">
      <c r="A178" s="25" t="s">
        <v>524</v>
      </c>
      <c r="B178" s="8" t="s">
        <v>298</v>
      </c>
      <c r="C178" s="11">
        <f>VLOOKUP($A178,RAW!$U$2:$AC$460,6,FALSE)</f>
        <v>226345</v>
      </c>
      <c r="D178" s="11">
        <f>VLOOKUP($A178,RAW!$U$2:$AC$460,7,FALSE)</f>
        <v>232529</v>
      </c>
      <c r="E178" s="1">
        <f t="shared" si="10"/>
        <v>6184</v>
      </c>
      <c r="F178" s="1">
        <f t="shared" si="11"/>
        <v>22505.672911759018</v>
      </c>
      <c r="G178" s="16">
        <f t="shared" si="12"/>
        <v>-16321.672911759018</v>
      </c>
      <c r="H178" s="16">
        <f t="shared" si="13"/>
        <v>16321.672911759018</v>
      </c>
      <c r="I178" s="3">
        <f t="shared" si="14"/>
        <v>-7.2109712658812955E-2</v>
      </c>
      <c r="J178" s="52"/>
    </row>
    <row r="179" spans="1:10" x14ac:dyDescent="0.25">
      <c r="A179" s="25" t="s">
        <v>525</v>
      </c>
      <c r="B179" s="8" t="s">
        <v>298</v>
      </c>
      <c r="C179" s="11">
        <f>VLOOKUP($A179,RAW!$U$2:$AC$460,6,FALSE)</f>
        <v>14619.333333333336</v>
      </c>
      <c r="D179" s="11">
        <f>VLOOKUP($A179,RAW!$U$2:$AC$460,7,FALSE)</f>
        <v>19329</v>
      </c>
      <c r="E179" s="1">
        <f t="shared" si="10"/>
        <v>4709.6666666666642</v>
      </c>
      <c r="F179" s="1">
        <f t="shared" si="11"/>
        <v>1453.6125568842949</v>
      </c>
      <c r="G179" s="16">
        <f t="shared" si="12"/>
        <v>3256.0541097823693</v>
      </c>
      <c r="H179" s="16">
        <f t="shared" si="13"/>
        <v>3256.0541097823693</v>
      </c>
      <c r="I179" s="3">
        <f t="shared" si="14"/>
        <v>0.22272247547419186</v>
      </c>
      <c r="J179" s="52"/>
    </row>
    <row r="180" spans="1:10" x14ac:dyDescent="0.25">
      <c r="A180" s="25" t="s">
        <v>526</v>
      </c>
      <c r="B180" s="8" t="s">
        <v>298</v>
      </c>
      <c r="C180" s="11">
        <f>VLOOKUP($A180,RAW!$U$2:$AC$460,6,FALSE)</f>
        <v>101539</v>
      </c>
      <c r="D180" s="11">
        <f>VLOOKUP($A180,RAW!$U$2:$AC$460,7,FALSE)</f>
        <v>109915</v>
      </c>
      <c r="E180" s="1">
        <f t="shared" si="10"/>
        <v>8376</v>
      </c>
      <c r="F180" s="1">
        <f t="shared" si="11"/>
        <v>10096.107807935228</v>
      </c>
      <c r="G180" s="16">
        <f t="shared" si="12"/>
        <v>-1720.1078079352283</v>
      </c>
      <c r="H180" s="16">
        <f t="shared" si="13"/>
        <v>1720.1078079352283</v>
      </c>
      <c r="I180" s="3">
        <f t="shared" si="14"/>
        <v>-1.6940365848937142E-2</v>
      </c>
      <c r="J180" s="52"/>
    </row>
    <row r="181" spans="1:10" x14ac:dyDescent="0.25">
      <c r="A181" s="25" t="s">
        <v>527</v>
      </c>
      <c r="B181" s="8" t="s">
        <v>298</v>
      </c>
      <c r="C181" s="11">
        <f>VLOOKUP($A181,RAW!$U$2:$AC$460,6,FALSE)</f>
        <v>875195</v>
      </c>
      <c r="D181" s="11">
        <f>VLOOKUP($A181,RAW!$U$2:$AC$460,7,FALSE)</f>
        <v>819468</v>
      </c>
      <c r="E181" s="1">
        <f t="shared" si="10"/>
        <v>-55727</v>
      </c>
      <c r="F181" s="1">
        <f t="shared" si="11"/>
        <v>87021.371817389096</v>
      </c>
      <c r="G181" s="16">
        <f t="shared" si="12"/>
        <v>-142748.3718173891</v>
      </c>
      <c r="H181" s="16">
        <f t="shared" si="13"/>
        <v>142748.3718173891</v>
      </c>
      <c r="I181" s="3">
        <f t="shared" si="14"/>
        <v>-0.16310464732704036</v>
      </c>
      <c r="J181" s="52"/>
    </row>
    <row r="182" spans="1:10" x14ac:dyDescent="0.25">
      <c r="A182" s="25" t="s">
        <v>528</v>
      </c>
      <c r="B182" s="8" t="s">
        <v>298</v>
      </c>
      <c r="C182" s="11">
        <v>0</v>
      </c>
      <c r="D182" s="11">
        <v>0</v>
      </c>
      <c r="E182" s="1">
        <f t="shared" si="10"/>
        <v>0</v>
      </c>
      <c r="F182" s="1">
        <f t="shared" si="11"/>
        <v>0</v>
      </c>
      <c r="G182" s="16">
        <f t="shared" si="12"/>
        <v>0</v>
      </c>
      <c r="H182" s="16">
        <f t="shared" si="13"/>
        <v>0</v>
      </c>
      <c r="I182" s="3" t="str">
        <f t="shared" si="14"/>
        <v/>
      </c>
      <c r="J182" s="52"/>
    </row>
    <row r="183" spans="1:10" x14ac:dyDescent="0.25">
      <c r="A183" s="25" t="s">
        <v>529</v>
      </c>
      <c r="B183" s="8" t="s">
        <v>298</v>
      </c>
      <c r="C183" s="11">
        <f>VLOOKUP($A183,RAW!$U$2:$AC$460,6,FALSE)</f>
        <v>39125</v>
      </c>
      <c r="D183" s="11">
        <f>VLOOKUP($A183,RAW!$U$2:$AC$460,7,FALSE)</f>
        <v>71574</v>
      </c>
      <c r="E183" s="1">
        <f t="shared" si="10"/>
        <v>32449</v>
      </c>
      <c r="F183" s="1">
        <f t="shared" si="11"/>
        <v>3890.2315168109376</v>
      </c>
      <c r="G183" s="16">
        <f t="shared" si="12"/>
        <v>28558.768483189062</v>
      </c>
      <c r="H183" s="16">
        <f t="shared" si="13"/>
        <v>28558.768483189062</v>
      </c>
      <c r="I183" s="3">
        <f t="shared" si="14"/>
        <v>0.72993657465019968</v>
      </c>
      <c r="J183" s="52"/>
    </row>
    <row r="184" spans="1:10" x14ac:dyDescent="0.25">
      <c r="A184" s="25" t="s">
        <v>530</v>
      </c>
      <c r="B184" s="8" t="s">
        <v>298</v>
      </c>
      <c r="C184" s="11">
        <f>VLOOKUP($A184,RAW!$U$2:$AC$460,6,FALSE)</f>
        <v>52957</v>
      </c>
      <c r="D184" s="11">
        <f>VLOOKUP($A184,RAW!$U$2:$AC$460,7,FALSE)</f>
        <v>56591</v>
      </c>
      <c r="E184" s="1">
        <f t="shared" si="10"/>
        <v>3634</v>
      </c>
      <c r="F184" s="1">
        <f t="shared" si="11"/>
        <v>5265.5588609778097</v>
      </c>
      <c r="G184" s="16">
        <f t="shared" si="12"/>
        <v>-1631.5588609778097</v>
      </c>
      <c r="H184" s="16">
        <f t="shared" si="13"/>
        <v>1631.5588609778097</v>
      </c>
      <c r="I184" s="3">
        <f t="shared" si="14"/>
        <v>-3.0809125535393049E-2</v>
      </c>
      <c r="J184" s="52"/>
    </row>
    <row r="185" spans="1:10" x14ac:dyDescent="0.25">
      <c r="A185" s="25" t="s">
        <v>531</v>
      </c>
      <c r="B185" s="8" t="s">
        <v>298</v>
      </c>
      <c r="C185" s="11">
        <f>VLOOKUP($A185,RAW!$U$2:$AC$460,6,FALSE)</f>
        <v>1042895</v>
      </c>
      <c r="D185" s="11">
        <f>VLOOKUP($A185,RAW!$U$2:$AC$460,7,FALSE)</f>
        <v>1856616</v>
      </c>
      <c r="E185" s="1">
        <f t="shared" si="10"/>
        <v>813721</v>
      </c>
      <c r="F185" s="1">
        <f t="shared" si="11"/>
        <v>103695.92326452506</v>
      </c>
      <c r="G185" s="16">
        <f t="shared" si="12"/>
        <v>710025.07673547498</v>
      </c>
      <c r="H185" s="16">
        <f t="shared" si="13"/>
        <v>710025.07673547498</v>
      </c>
      <c r="I185" s="3">
        <f t="shared" si="14"/>
        <v>0.68082124924894161</v>
      </c>
      <c r="J185" s="52"/>
    </row>
    <row r="186" spans="1:10" x14ac:dyDescent="0.25">
      <c r="A186" s="25" t="s">
        <v>532</v>
      </c>
      <c r="B186" s="8" t="s">
        <v>298</v>
      </c>
      <c r="C186" s="11">
        <v>0</v>
      </c>
      <c r="D186" s="11">
        <v>0</v>
      </c>
      <c r="E186" s="1">
        <f t="shared" si="10"/>
        <v>0</v>
      </c>
      <c r="F186" s="1">
        <f t="shared" si="11"/>
        <v>0</v>
      </c>
      <c r="G186" s="16">
        <f t="shared" si="12"/>
        <v>0</v>
      </c>
      <c r="H186" s="16">
        <f t="shared" si="13"/>
        <v>0</v>
      </c>
      <c r="I186" s="3" t="str">
        <f t="shared" si="14"/>
        <v/>
      </c>
      <c r="J186" s="52"/>
    </row>
    <row r="187" spans="1:10" x14ac:dyDescent="0.25">
      <c r="A187" s="25" t="s">
        <v>533</v>
      </c>
      <c r="B187" s="8" t="s">
        <v>298</v>
      </c>
      <c r="C187" s="11">
        <f>VLOOKUP($A187,RAW!$U$2:$AC$460,6,FALSE)</f>
        <v>107475</v>
      </c>
      <c r="D187" s="11">
        <f>VLOOKUP($A187,RAW!$U$2:$AC$460,7,FALSE)</f>
        <v>375302</v>
      </c>
      <c r="E187" s="1">
        <f t="shared" si="10"/>
        <v>267827</v>
      </c>
      <c r="F187" s="1">
        <f t="shared" si="11"/>
        <v>10686.329259278096</v>
      </c>
      <c r="G187" s="16">
        <f t="shared" si="12"/>
        <v>257140.67074072189</v>
      </c>
      <c r="H187" s="16">
        <f t="shared" si="13"/>
        <v>257140.67074072189</v>
      </c>
      <c r="I187" s="3">
        <f t="shared" si="14"/>
        <v>2.3925626493670333</v>
      </c>
      <c r="J187" s="52"/>
    </row>
    <row r="188" spans="1:10" x14ac:dyDescent="0.25">
      <c r="A188" s="25" t="s">
        <v>534</v>
      </c>
      <c r="B188" s="8" t="s">
        <v>298</v>
      </c>
      <c r="C188" s="11">
        <v>0</v>
      </c>
      <c r="D188" s="11">
        <v>0</v>
      </c>
      <c r="E188" s="1">
        <f t="shared" si="10"/>
        <v>0</v>
      </c>
      <c r="F188" s="1">
        <f t="shared" si="11"/>
        <v>0</v>
      </c>
      <c r="G188" s="16">
        <f t="shared" si="12"/>
        <v>0</v>
      </c>
      <c r="H188" s="16">
        <f t="shared" si="13"/>
        <v>0</v>
      </c>
      <c r="I188" s="3" t="str">
        <f t="shared" si="14"/>
        <v/>
      </c>
      <c r="J188" s="52"/>
    </row>
    <row r="189" spans="1:10" x14ac:dyDescent="0.25">
      <c r="A189" s="25" t="s">
        <v>535</v>
      </c>
      <c r="B189" s="8" t="s">
        <v>298</v>
      </c>
      <c r="C189" s="11">
        <f>VLOOKUP($A189,RAW!$U$2:$AC$460,6,FALSE)</f>
        <v>298071</v>
      </c>
      <c r="D189" s="11">
        <f>VLOOKUP($A189,RAW!$U$2:$AC$460,7,FALSE)</f>
        <v>53698</v>
      </c>
      <c r="E189" s="1">
        <f t="shared" si="10"/>
        <v>-244373</v>
      </c>
      <c r="F189" s="1">
        <f t="shared" si="11"/>
        <v>29637.449161593686</v>
      </c>
      <c r="G189" s="16">
        <f t="shared" si="12"/>
        <v>-274010.44916159369</v>
      </c>
      <c r="H189" s="16">
        <f t="shared" si="13"/>
        <v>274010.44916159369</v>
      </c>
      <c r="I189" s="3">
        <f t="shared" si="14"/>
        <v>-0.91927912866932271</v>
      </c>
      <c r="J189" s="52"/>
    </row>
    <row r="190" spans="1:10" x14ac:dyDescent="0.25">
      <c r="A190" s="25" t="s">
        <v>536</v>
      </c>
      <c r="B190" s="8" t="s">
        <v>298</v>
      </c>
      <c r="C190" s="11">
        <f>VLOOKUP($A190,RAW!$U$2:$AC$460,6,FALSE)</f>
        <v>3836796</v>
      </c>
      <c r="D190" s="11">
        <f>VLOOKUP($A190,RAW!$U$2:$AC$460,7,FALSE)</f>
        <v>4393275</v>
      </c>
      <c r="E190" s="1">
        <f t="shared" si="10"/>
        <v>556479</v>
      </c>
      <c r="F190" s="1">
        <f t="shared" si="11"/>
        <v>381495.8395597224</v>
      </c>
      <c r="G190" s="16">
        <f t="shared" si="12"/>
        <v>174983.1604402776</v>
      </c>
      <c r="H190" s="16">
        <f t="shared" si="13"/>
        <v>174983.1604402776</v>
      </c>
      <c r="I190" s="3">
        <f t="shared" si="14"/>
        <v>4.5606584358479731E-2</v>
      </c>
      <c r="J190" s="52"/>
    </row>
    <row r="191" spans="1:10" x14ac:dyDescent="0.25">
      <c r="A191" s="25" t="s">
        <v>537</v>
      </c>
      <c r="B191" s="8" t="s">
        <v>298</v>
      </c>
      <c r="C191" s="11">
        <f>VLOOKUP($A191,RAW!$U$2:$AC$460,6,FALSE)</f>
        <v>4049868</v>
      </c>
      <c r="D191" s="11">
        <f>VLOOKUP($A191,RAW!$U$2:$AC$460,7,FALSE)</f>
        <v>4320102</v>
      </c>
      <c r="E191" s="1">
        <f t="shared" si="10"/>
        <v>270234</v>
      </c>
      <c r="F191" s="1">
        <f t="shared" si="11"/>
        <v>402681.76696547167</v>
      </c>
      <c r="G191" s="16">
        <f t="shared" si="12"/>
        <v>-132447.76696547167</v>
      </c>
      <c r="H191" s="16">
        <f t="shared" si="13"/>
        <v>132447.76696547167</v>
      </c>
      <c r="I191" s="3">
        <f t="shared" si="14"/>
        <v>-3.2704218252415061E-2</v>
      </c>
      <c r="J191" s="52"/>
    </row>
    <row r="192" spans="1:10" x14ac:dyDescent="0.25">
      <c r="A192" s="25" t="s">
        <v>538</v>
      </c>
      <c r="B192" s="8" t="s">
        <v>298</v>
      </c>
      <c r="C192" s="11">
        <f>VLOOKUP($A192,RAW!$U$2:$AC$460,6,FALSE)</f>
        <v>282780</v>
      </c>
      <c r="D192" s="11">
        <f>VLOOKUP($A192,RAW!$U$2:$AC$460,7,FALSE)</f>
        <v>226194</v>
      </c>
      <c r="E192" s="1">
        <f t="shared" si="10"/>
        <v>-56586</v>
      </c>
      <c r="F192" s="1">
        <f t="shared" si="11"/>
        <v>28117.052225528358</v>
      </c>
      <c r="G192" s="16">
        <f t="shared" si="12"/>
        <v>-84703.052225528358</v>
      </c>
      <c r="H192" s="16">
        <f t="shared" si="13"/>
        <v>84703.052225528358</v>
      </c>
      <c r="I192" s="3">
        <f t="shared" si="14"/>
        <v>-0.29953692702994683</v>
      </c>
      <c r="J192" s="52"/>
    </row>
    <row r="193" spans="1:10" x14ac:dyDescent="0.25">
      <c r="A193" s="25" t="s">
        <v>539</v>
      </c>
      <c r="B193" s="8" t="s">
        <v>298</v>
      </c>
      <c r="C193" s="11">
        <f>VLOOKUP($A193,RAW!$U$2:$AC$460,6,FALSE)</f>
        <v>147442</v>
      </c>
      <c r="D193" s="11">
        <f>VLOOKUP($A193,RAW!$U$2:$AC$460,7,FALSE)</f>
        <v>140449</v>
      </c>
      <c r="E193" s="1">
        <f t="shared" si="10"/>
        <v>-6993</v>
      </c>
      <c r="F193" s="1">
        <f t="shared" si="11"/>
        <v>14660.28154125593</v>
      </c>
      <c r="G193" s="16">
        <f t="shared" si="12"/>
        <v>-21653.281541255928</v>
      </c>
      <c r="H193" s="16">
        <f t="shared" si="13"/>
        <v>21653.281541255928</v>
      </c>
      <c r="I193" s="3">
        <f t="shared" si="14"/>
        <v>-0.14685965695836958</v>
      </c>
      <c r="J193" s="52"/>
    </row>
    <row r="194" spans="1:10" x14ac:dyDescent="0.25">
      <c r="A194" s="25" t="s">
        <v>540</v>
      </c>
      <c r="B194" s="8" t="s">
        <v>298</v>
      </c>
      <c r="C194" s="11">
        <f>VLOOKUP($A194,RAW!$U$2:$AC$460,6,FALSE)</f>
        <v>1849799</v>
      </c>
      <c r="D194" s="11">
        <f>VLOOKUP($A194,RAW!$U$2:$AC$460,7,FALSE)</f>
        <v>4764122</v>
      </c>
      <c r="E194" s="1">
        <f t="shared" si="10"/>
        <v>2914323</v>
      </c>
      <c r="F194" s="1">
        <f t="shared" si="11"/>
        <v>183927.06375885892</v>
      </c>
      <c r="G194" s="16">
        <f t="shared" si="12"/>
        <v>2730395.9362411411</v>
      </c>
      <c r="H194" s="16">
        <f t="shared" si="13"/>
        <v>2730395.9362411411</v>
      </c>
      <c r="I194" s="3">
        <f t="shared" si="14"/>
        <v>1.4760500661105023</v>
      </c>
      <c r="J194" s="52"/>
    </row>
    <row r="195" spans="1:10" x14ac:dyDescent="0.25">
      <c r="A195" s="25" t="s">
        <v>541</v>
      </c>
      <c r="B195" s="8" t="s">
        <v>298</v>
      </c>
      <c r="C195" s="11">
        <f>VLOOKUP($A195,RAW!$U$2:$AC$460,6,FALSE)</f>
        <v>203312</v>
      </c>
      <c r="D195" s="11">
        <f>VLOOKUP($A195,RAW!$U$2:$AC$460,7,FALSE)</f>
        <v>238321</v>
      </c>
      <c r="E195" s="1">
        <f t="shared" ref="E195:E258" si="15">D195-C195</f>
        <v>35009</v>
      </c>
      <c r="F195" s="1">
        <f t="shared" ref="F195:F258" si="16">IF(C195=0,0,+C195*E$463)</f>
        <v>20215.482431843204</v>
      </c>
      <c r="G195" s="16">
        <f t="shared" ref="G195:G258" si="17">IF(C195=0,0,+E195-F195)</f>
        <v>14793.517568156796</v>
      </c>
      <c r="H195" s="16">
        <f t="shared" ref="H195:H258" si="18">ABS(G195)</f>
        <v>14793.517568156796</v>
      </c>
      <c r="I195" s="3">
        <f t="shared" si="14"/>
        <v>7.2762638546454692E-2</v>
      </c>
      <c r="J195" s="52"/>
    </row>
    <row r="196" spans="1:10" x14ac:dyDescent="0.25">
      <c r="A196" s="25" t="s">
        <v>542</v>
      </c>
      <c r="B196" s="8" t="s">
        <v>298</v>
      </c>
      <c r="C196" s="11">
        <f>VLOOKUP($A196,RAW!$U$2:$AC$460,6,FALSE)</f>
        <v>734138</v>
      </c>
      <c r="D196" s="11">
        <f>VLOOKUP($A196,RAW!$U$2:$AC$460,7,FALSE)</f>
        <v>580307</v>
      </c>
      <c r="E196" s="1">
        <f t="shared" si="15"/>
        <v>-153831</v>
      </c>
      <c r="F196" s="1">
        <f t="shared" si="16"/>
        <v>72995.956173509214</v>
      </c>
      <c r="G196" s="16">
        <f t="shared" si="17"/>
        <v>-226826.95617350921</v>
      </c>
      <c r="H196" s="16">
        <f t="shared" si="18"/>
        <v>226826.95617350921</v>
      </c>
      <c r="I196" s="3">
        <f t="shared" ref="I196:I259" si="19">IFERROR(+G196/C196,"")</f>
        <v>-0.30897046083094626</v>
      </c>
      <c r="J196" s="52"/>
    </row>
    <row r="197" spans="1:10" x14ac:dyDescent="0.25">
      <c r="A197" s="25" t="s">
        <v>543</v>
      </c>
      <c r="B197" s="8" t="s">
        <v>298</v>
      </c>
      <c r="C197" s="11">
        <f>VLOOKUP($A197,RAW!$U$2:$AC$460,6,FALSE)</f>
        <v>326050</v>
      </c>
      <c r="D197" s="11">
        <f>VLOOKUP($A197,RAW!$U$2:$AC$460,7,FALSE)</f>
        <v>402410</v>
      </c>
      <c r="E197" s="1">
        <f t="shared" si="15"/>
        <v>76360</v>
      </c>
      <c r="F197" s="1">
        <f t="shared" si="16"/>
        <v>32419.424563736899</v>
      </c>
      <c r="G197" s="16">
        <f t="shared" si="17"/>
        <v>43940.575436263098</v>
      </c>
      <c r="H197" s="16">
        <f t="shared" si="18"/>
        <v>43940.575436263098</v>
      </c>
      <c r="I197" s="3">
        <f t="shared" si="19"/>
        <v>0.13476637152664653</v>
      </c>
      <c r="J197" s="52"/>
    </row>
    <row r="198" spans="1:10" x14ac:dyDescent="0.25">
      <c r="A198" s="25" t="s">
        <v>544</v>
      </c>
      <c r="B198" s="8" t="s">
        <v>298</v>
      </c>
      <c r="C198" s="11">
        <v>0</v>
      </c>
      <c r="D198" s="11">
        <v>0</v>
      </c>
      <c r="E198" s="1">
        <f t="shared" si="15"/>
        <v>0</v>
      </c>
      <c r="F198" s="1">
        <f t="shared" si="16"/>
        <v>0</v>
      </c>
      <c r="G198" s="16">
        <f t="shared" si="17"/>
        <v>0</v>
      </c>
      <c r="H198" s="16">
        <f t="shared" si="18"/>
        <v>0</v>
      </c>
      <c r="I198" s="3" t="str">
        <f t="shared" si="19"/>
        <v/>
      </c>
      <c r="J198" s="52"/>
    </row>
    <row r="199" spans="1:10" x14ac:dyDescent="0.25">
      <c r="A199" s="25" t="s">
        <v>545</v>
      </c>
      <c r="B199" s="8" t="s">
        <v>298</v>
      </c>
      <c r="C199" s="11">
        <f>VLOOKUP($A199,RAW!$U$2:$AC$460,6,FALSE)</f>
        <v>633447</v>
      </c>
      <c r="D199" s="11">
        <f>VLOOKUP($A199,RAW!$U$2:$AC$460,7,FALSE)</f>
        <v>703240</v>
      </c>
      <c r="E199" s="1">
        <f t="shared" si="15"/>
        <v>69793</v>
      </c>
      <c r="F199" s="1">
        <f t="shared" si="16"/>
        <v>62984.165715765826</v>
      </c>
      <c r="G199" s="16">
        <f t="shared" si="17"/>
        <v>6808.8342842341735</v>
      </c>
      <c r="H199" s="16">
        <f t="shared" si="18"/>
        <v>6808.8342842341735</v>
      </c>
      <c r="I199" s="3">
        <f t="shared" si="19"/>
        <v>1.0748861837271586E-2</v>
      </c>
      <c r="J199" s="52"/>
    </row>
    <row r="200" spans="1:10" x14ac:dyDescent="0.25">
      <c r="A200" s="25" t="s">
        <v>546</v>
      </c>
      <c r="B200" s="8" t="s">
        <v>298</v>
      </c>
      <c r="C200" s="11">
        <f>VLOOKUP($A200,RAW!$U$2:$AC$460,6,FALSE)</f>
        <v>1709008</v>
      </c>
      <c r="D200" s="11">
        <f>VLOOKUP($A200,RAW!$U$2:$AC$460,7,FALSE)</f>
        <v>1619468</v>
      </c>
      <c r="E200" s="1">
        <f t="shared" si="15"/>
        <v>-89540</v>
      </c>
      <c r="F200" s="1">
        <f t="shared" si="16"/>
        <v>169928.0967177515</v>
      </c>
      <c r="G200" s="16">
        <f t="shared" si="17"/>
        <v>-259468.0967177515</v>
      </c>
      <c r="H200" s="16">
        <f t="shared" si="18"/>
        <v>259468.0967177515</v>
      </c>
      <c r="I200" s="3">
        <f t="shared" si="19"/>
        <v>-0.15182380463856898</v>
      </c>
      <c r="J200" s="52"/>
    </row>
    <row r="201" spans="1:10" x14ac:dyDescent="0.25">
      <c r="A201" s="25" t="s">
        <v>547</v>
      </c>
      <c r="B201" s="8" t="s">
        <v>298</v>
      </c>
      <c r="C201" s="11">
        <f>VLOOKUP($A201,RAW!$U$2:$AC$460,6,FALSE)</f>
        <v>79401</v>
      </c>
      <c r="D201" s="11">
        <f>VLOOKUP($A201,RAW!$U$2:$AC$460,7,FALSE)</f>
        <v>92185</v>
      </c>
      <c r="E201" s="1">
        <f t="shared" si="15"/>
        <v>12784</v>
      </c>
      <c r="F201" s="1">
        <f t="shared" si="16"/>
        <v>7894.9079275732975</v>
      </c>
      <c r="G201" s="16">
        <f t="shared" si="17"/>
        <v>4889.0920724267025</v>
      </c>
      <c r="H201" s="16">
        <f t="shared" si="18"/>
        <v>4889.0920724267025</v>
      </c>
      <c r="I201" s="3">
        <f t="shared" si="19"/>
        <v>6.157469140724553E-2</v>
      </c>
      <c r="J201" s="52"/>
    </row>
    <row r="202" spans="1:10" x14ac:dyDescent="0.25">
      <c r="A202" s="25" t="s">
        <v>548</v>
      </c>
      <c r="B202" s="8" t="s">
        <v>299</v>
      </c>
      <c r="C202" s="11">
        <f>VLOOKUP($A202,RAW!$U$2:$AC$460,6,FALSE)</f>
        <v>934616</v>
      </c>
      <c r="D202" s="11">
        <f>VLOOKUP($A202,RAW!$U$2:$AC$460,7,FALSE)</f>
        <v>830120</v>
      </c>
      <c r="E202" s="1">
        <f t="shared" si="15"/>
        <v>-104496</v>
      </c>
      <c r="F202" s="1">
        <f t="shared" si="16"/>
        <v>92929.651611904701</v>
      </c>
      <c r="G202" s="16">
        <f t="shared" si="17"/>
        <v>-197425.6516119047</v>
      </c>
      <c r="H202" s="16">
        <f t="shared" si="18"/>
        <v>197425.6516119047</v>
      </c>
      <c r="I202" s="3">
        <f t="shared" si="19"/>
        <v>-0.21123718362611457</v>
      </c>
      <c r="J202" s="52"/>
    </row>
    <row r="203" spans="1:10" x14ac:dyDescent="0.25">
      <c r="A203" s="25" t="s">
        <v>549</v>
      </c>
      <c r="B203" s="8" t="s">
        <v>298</v>
      </c>
      <c r="C203" s="11">
        <f>VLOOKUP($A203,RAW!$U$2:$AC$460,6,FALSE)</f>
        <v>46616</v>
      </c>
      <c r="D203" s="11">
        <f>VLOOKUP($A203,RAW!$U$2:$AC$460,7,FALSE)</f>
        <v>34936</v>
      </c>
      <c r="E203" s="1">
        <f t="shared" si="15"/>
        <v>-11680</v>
      </c>
      <c r="F203" s="1">
        <f t="shared" si="16"/>
        <v>4635.0679204513399</v>
      </c>
      <c r="G203" s="16">
        <f t="shared" si="17"/>
        <v>-16315.06792045134</v>
      </c>
      <c r="H203" s="16">
        <f t="shared" si="18"/>
        <v>16315.06792045134</v>
      </c>
      <c r="I203" s="3">
        <f t="shared" si="19"/>
        <v>-0.34998858590293763</v>
      </c>
      <c r="J203" s="52"/>
    </row>
    <row r="204" spans="1:10" x14ac:dyDescent="0.25">
      <c r="A204" s="25" t="s">
        <v>550</v>
      </c>
      <c r="B204" s="8" t="s">
        <v>298</v>
      </c>
      <c r="C204" s="11">
        <v>0</v>
      </c>
      <c r="D204" s="11">
        <v>0</v>
      </c>
      <c r="E204" s="1">
        <f t="shared" si="15"/>
        <v>0</v>
      </c>
      <c r="F204" s="1">
        <f t="shared" si="16"/>
        <v>0</v>
      </c>
      <c r="G204" s="16">
        <f t="shared" si="17"/>
        <v>0</v>
      </c>
      <c r="H204" s="16">
        <f t="shared" si="18"/>
        <v>0</v>
      </c>
      <c r="I204" s="3" t="str">
        <f t="shared" si="19"/>
        <v/>
      </c>
      <c r="J204" s="52"/>
    </row>
    <row r="205" spans="1:10" x14ac:dyDescent="0.25">
      <c r="A205" s="25" t="s">
        <v>551</v>
      </c>
      <c r="B205" s="8" t="s">
        <v>299</v>
      </c>
      <c r="C205" s="11">
        <f>VLOOKUP($A205,RAW!$U$2:$AC$460,6,FALSE)</f>
        <v>453977</v>
      </c>
      <c r="D205" s="11">
        <f>VLOOKUP($A205,RAW!$U$2:$AC$460,7,FALSE)</f>
        <v>263787</v>
      </c>
      <c r="E205" s="1">
        <f t="shared" si="15"/>
        <v>-190190</v>
      </c>
      <c r="F205" s="1">
        <f t="shared" si="16"/>
        <v>45139.313311368154</v>
      </c>
      <c r="G205" s="16">
        <f t="shared" si="17"/>
        <v>-235329.31331136817</v>
      </c>
      <c r="H205" s="16">
        <f t="shared" si="18"/>
        <v>235329.31331136817</v>
      </c>
      <c r="I205" s="3">
        <f t="shared" si="19"/>
        <v>-0.51837276626650286</v>
      </c>
      <c r="J205" s="52"/>
    </row>
    <row r="206" spans="1:10" x14ac:dyDescent="0.25">
      <c r="A206" s="25" t="s">
        <v>552</v>
      </c>
      <c r="B206" s="8" t="s">
        <v>298</v>
      </c>
      <c r="C206" s="11">
        <f>VLOOKUP($A206,RAW!$U$2:$AC$460,6,FALSE)</f>
        <v>2593325</v>
      </c>
      <c r="D206" s="11">
        <f>VLOOKUP($A206,RAW!$U$2:$AC$460,7,FALSE)</f>
        <v>284600</v>
      </c>
      <c r="E206" s="1">
        <f t="shared" si="15"/>
        <v>-2308725</v>
      </c>
      <c r="F206" s="1">
        <f t="shared" si="16"/>
        <v>257856.47663472779</v>
      </c>
      <c r="G206" s="16">
        <f t="shared" si="17"/>
        <v>-2566581.4766347278</v>
      </c>
      <c r="H206" s="16">
        <f t="shared" si="18"/>
        <v>2566581.4766347278</v>
      </c>
      <c r="I206" s="3">
        <f t="shared" si="19"/>
        <v>-0.98968755425360411</v>
      </c>
      <c r="J206" s="52"/>
    </row>
    <row r="207" spans="1:10" x14ac:dyDescent="0.25">
      <c r="A207" s="25" t="s">
        <v>347</v>
      </c>
      <c r="B207" s="8" t="s">
        <v>298</v>
      </c>
      <c r="C207" s="11">
        <f>VLOOKUP($A207,RAW!$U$2:$AC$460,6,FALSE)</f>
        <v>39550</v>
      </c>
      <c r="D207" s="11">
        <f>VLOOKUP($A207,RAW!$U$2:$AC$460,7,FALSE)</f>
        <v>44585</v>
      </c>
      <c r="E207" s="1">
        <f t="shared" si="15"/>
        <v>5035</v>
      </c>
      <c r="F207" s="1">
        <f t="shared" si="16"/>
        <v>3932.4896227443469</v>
      </c>
      <c r="G207" s="16">
        <f t="shared" si="17"/>
        <v>1102.5103772556531</v>
      </c>
      <c r="H207" s="16">
        <f t="shared" si="18"/>
        <v>1102.5103772556531</v>
      </c>
      <c r="I207" s="3">
        <f t="shared" si="19"/>
        <v>2.7876368577892621E-2</v>
      </c>
      <c r="J207" s="52"/>
    </row>
    <row r="208" spans="1:10" x14ac:dyDescent="0.25">
      <c r="A208" s="25" t="s">
        <v>553</v>
      </c>
      <c r="B208" s="8" t="s">
        <v>298</v>
      </c>
      <c r="C208" s="11">
        <f>VLOOKUP($A208,RAW!$U$2:$AC$460,6,FALSE)</f>
        <v>782167</v>
      </c>
      <c r="D208" s="11">
        <f>VLOOKUP($A208,RAW!$U$2:$AC$460,7,FALSE)</f>
        <v>2035643</v>
      </c>
      <c r="E208" s="1">
        <f t="shared" si="15"/>
        <v>1253476</v>
      </c>
      <c r="F208" s="1">
        <f t="shared" si="16"/>
        <v>77771.519867334457</v>
      </c>
      <c r="G208" s="16">
        <f t="shared" si="17"/>
        <v>1175704.4801326655</v>
      </c>
      <c r="H208" s="16">
        <f t="shared" si="18"/>
        <v>1175704.4801326655</v>
      </c>
      <c r="I208" s="3">
        <f t="shared" si="19"/>
        <v>1.5031374120011014</v>
      </c>
      <c r="J208" s="52"/>
    </row>
    <row r="209" spans="1:10" x14ac:dyDescent="0.25">
      <c r="A209" s="25" t="s">
        <v>554</v>
      </c>
      <c r="B209" s="8" t="s">
        <v>298</v>
      </c>
      <c r="C209" s="11">
        <v>0</v>
      </c>
      <c r="D209" s="11">
        <v>0</v>
      </c>
      <c r="E209" s="1">
        <f t="shared" si="15"/>
        <v>0</v>
      </c>
      <c r="F209" s="1">
        <f t="shared" si="16"/>
        <v>0</v>
      </c>
      <c r="G209" s="16">
        <f t="shared" si="17"/>
        <v>0</v>
      </c>
      <c r="H209" s="16">
        <f t="shared" si="18"/>
        <v>0</v>
      </c>
      <c r="I209" s="3" t="str">
        <f t="shared" si="19"/>
        <v/>
      </c>
      <c r="J209" s="52"/>
    </row>
    <row r="210" spans="1:10" x14ac:dyDescent="0.25">
      <c r="A210" s="25" t="s">
        <v>555</v>
      </c>
      <c r="B210" s="8" t="s">
        <v>299</v>
      </c>
      <c r="C210" s="11">
        <f>VLOOKUP($A210,RAW!$U$2:$AC$460,6,FALSE)</f>
        <v>300833</v>
      </c>
      <c r="D210" s="11">
        <f>VLOOKUP($A210,RAW!$U$2:$AC$460,7,FALSE)</f>
        <v>121825</v>
      </c>
      <c r="E210" s="1">
        <f t="shared" si="15"/>
        <v>-179008</v>
      </c>
      <c r="F210" s="1">
        <f t="shared" si="16"/>
        <v>29912.077134742103</v>
      </c>
      <c r="G210" s="16">
        <f t="shared" si="17"/>
        <v>-208920.07713474211</v>
      </c>
      <c r="H210" s="16">
        <f t="shared" si="18"/>
        <v>208920.07713474211</v>
      </c>
      <c r="I210" s="3">
        <f t="shared" si="19"/>
        <v>-0.69447194002899315</v>
      </c>
      <c r="J210" s="52"/>
    </row>
    <row r="211" spans="1:10" x14ac:dyDescent="0.25">
      <c r="A211" s="25" t="s">
        <v>556</v>
      </c>
      <c r="B211" s="8" t="s">
        <v>299</v>
      </c>
      <c r="C211" s="11">
        <f>VLOOKUP($A211,RAW!$U$2:$AC$460,6,FALSE)</f>
        <v>18904</v>
      </c>
      <c r="D211" s="11">
        <f>VLOOKUP($A211,RAW!$U$2:$AC$460,7,FALSE)</f>
        <v>16974</v>
      </c>
      <c r="E211" s="1">
        <f t="shared" si="15"/>
        <v>-1930</v>
      </c>
      <c r="F211" s="1">
        <f t="shared" si="16"/>
        <v>1879.6405519180566</v>
      </c>
      <c r="G211" s="16">
        <f t="shared" si="17"/>
        <v>-3809.6405519180566</v>
      </c>
      <c r="H211" s="16">
        <f t="shared" si="18"/>
        <v>3809.6405519180566</v>
      </c>
      <c r="I211" s="3">
        <f t="shared" si="19"/>
        <v>-0.20152563224280876</v>
      </c>
      <c r="J211" s="52"/>
    </row>
    <row r="212" spans="1:10" x14ac:dyDescent="0.25">
      <c r="A212" s="25" t="s">
        <v>348</v>
      </c>
      <c r="B212" s="8" t="s">
        <v>299</v>
      </c>
      <c r="C212" s="11">
        <f>VLOOKUP($A212,RAW!$U$2:$AC$460,6,FALSE)</f>
        <v>17867</v>
      </c>
      <c r="D212" s="11">
        <f>VLOOKUP($A212,RAW!$U$2:$AC$460,7,FALSE)</f>
        <v>17961</v>
      </c>
      <c r="E212" s="1">
        <f t="shared" si="15"/>
        <v>94</v>
      </c>
      <c r="F212" s="1">
        <f t="shared" si="16"/>
        <v>1776.5307734405374</v>
      </c>
      <c r="G212" s="16">
        <f t="shared" si="17"/>
        <v>-1682.5307734405374</v>
      </c>
      <c r="H212" s="16">
        <f t="shared" si="18"/>
        <v>1682.5307734405374</v>
      </c>
      <c r="I212" s="3">
        <f t="shared" si="19"/>
        <v>-9.4169741615298452E-2</v>
      </c>
      <c r="J212" s="52"/>
    </row>
    <row r="213" spans="1:10" x14ac:dyDescent="0.25">
      <c r="A213" s="25" t="s">
        <v>557</v>
      </c>
      <c r="B213" s="8" t="s">
        <v>298</v>
      </c>
      <c r="C213" s="11">
        <f>VLOOKUP($A213,RAW!$U$2:$AC$460,6,FALSE)</f>
        <v>187734</v>
      </c>
      <c r="D213" s="11">
        <f>VLOOKUP($A213,RAW!$U$2:$AC$460,7,FALSE)</f>
        <v>256842</v>
      </c>
      <c r="E213" s="1">
        <f t="shared" si="15"/>
        <v>69108</v>
      </c>
      <c r="F213" s="1">
        <f t="shared" si="16"/>
        <v>18666.548845418136</v>
      </c>
      <c r="G213" s="16">
        <f t="shared" si="17"/>
        <v>50441.451154581868</v>
      </c>
      <c r="H213" s="16">
        <f t="shared" si="18"/>
        <v>50441.451154581868</v>
      </c>
      <c r="I213" s="3">
        <f t="shared" si="19"/>
        <v>0.26868575300468678</v>
      </c>
      <c r="J213" s="52"/>
    </row>
    <row r="214" spans="1:10" x14ac:dyDescent="0.25">
      <c r="A214" s="25" t="s">
        <v>558</v>
      </c>
      <c r="B214" s="8" t="s">
        <v>298</v>
      </c>
      <c r="C214" s="11">
        <f>VLOOKUP($A214,RAW!$U$2:$AC$460,6,FALSE)</f>
        <v>252791</v>
      </c>
      <c r="D214" s="11">
        <f>VLOOKUP($A214,RAW!$U$2:$AC$460,7,FALSE)</f>
        <v>480418</v>
      </c>
      <c r="E214" s="1">
        <f t="shared" si="15"/>
        <v>227627</v>
      </c>
      <c r="F214" s="1">
        <f t="shared" si="16"/>
        <v>25135.220840029488</v>
      </c>
      <c r="G214" s="16">
        <f t="shared" si="17"/>
        <v>202491.77915997052</v>
      </c>
      <c r="H214" s="16">
        <f t="shared" si="18"/>
        <v>202491.77915997052</v>
      </c>
      <c r="I214" s="3">
        <f t="shared" si="19"/>
        <v>0.80102447935239196</v>
      </c>
      <c r="J214" s="52"/>
    </row>
    <row r="215" spans="1:10" x14ac:dyDescent="0.25">
      <c r="A215" s="25" t="s">
        <v>559</v>
      </c>
      <c r="B215" s="8" t="s">
        <v>298</v>
      </c>
      <c r="C215" s="11">
        <f>VLOOKUP($A215,RAW!$U$2:$AC$460,6,FALSE)</f>
        <v>2330034</v>
      </c>
      <c r="D215" s="11">
        <f>VLOOKUP($A215,RAW!$U$2:$AC$460,7,FALSE)</f>
        <v>2120587</v>
      </c>
      <c r="E215" s="1">
        <f t="shared" si="15"/>
        <v>-209447</v>
      </c>
      <c r="F215" s="1">
        <f t="shared" si="16"/>
        <v>231677.23200104936</v>
      </c>
      <c r="G215" s="16">
        <f t="shared" si="17"/>
        <v>-441124.23200104933</v>
      </c>
      <c r="H215" s="16">
        <f t="shared" si="18"/>
        <v>441124.23200104933</v>
      </c>
      <c r="I215" s="3">
        <f t="shared" si="19"/>
        <v>-0.18932094209829098</v>
      </c>
      <c r="J215" s="52"/>
    </row>
    <row r="216" spans="1:10" x14ac:dyDescent="0.25">
      <c r="A216" s="25" t="s">
        <v>560</v>
      </c>
      <c r="B216" s="8" t="s">
        <v>298</v>
      </c>
      <c r="C216" s="11">
        <v>0</v>
      </c>
      <c r="D216" s="11">
        <v>0</v>
      </c>
      <c r="E216" s="1">
        <f t="shared" si="15"/>
        <v>0</v>
      </c>
      <c r="F216" s="1">
        <f t="shared" si="16"/>
        <v>0</v>
      </c>
      <c r="G216" s="16">
        <f t="shared" si="17"/>
        <v>0</v>
      </c>
      <c r="H216" s="16">
        <f t="shared" si="18"/>
        <v>0</v>
      </c>
      <c r="I216" s="3" t="str">
        <f t="shared" si="19"/>
        <v/>
      </c>
      <c r="J216" s="52"/>
    </row>
    <row r="217" spans="1:10" x14ac:dyDescent="0.25">
      <c r="A217" s="25" t="s">
        <v>561</v>
      </c>
      <c r="B217" s="8" t="s">
        <v>298</v>
      </c>
      <c r="C217" s="11">
        <f>VLOOKUP($A217,RAW!$U$2:$AC$460,6,FALSE)</f>
        <v>217212</v>
      </c>
      <c r="D217" s="11">
        <f>VLOOKUP($A217,RAW!$U$2:$AC$460,7,FALSE)</f>
        <v>253412</v>
      </c>
      <c r="E217" s="1">
        <f t="shared" si="15"/>
        <v>36200</v>
      </c>
      <c r="F217" s="1">
        <f t="shared" si="16"/>
        <v>21597.571072959421</v>
      </c>
      <c r="G217" s="16">
        <f t="shared" si="17"/>
        <v>14602.428927040579</v>
      </c>
      <c r="H217" s="16">
        <f t="shared" si="18"/>
        <v>14602.428927040579</v>
      </c>
      <c r="I217" s="3">
        <f t="shared" si="19"/>
        <v>6.7226621581867388E-2</v>
      </c>
      <c r="J217" s="52"/>
    </row>
    <row r="218" spans="1:10" x14ac:dyDescent="0.25">
      <c r="A218" s="25" t="s">
        <v>562</v>
      </c>
      <c r="B218" s="8" t="s">
        <v>298</v>
      </c>
      <c r="C218" s="11">
        <v>0</v>
      </c>
      <c r="D218" s="11">
        <v>0</v>
      </c>
      <c r="E218" s="1">
        <f t="shared" si="15"/>
        <v>0</v>
      </c>
      <c r="F218" s="1">
        <f t="shared" si="16"/>
        <v>0</v>
      </c>
      <c r="G218" s="16">
        <f t="shared" si="17"/>
        <v>0</v>
      </c>
      <c r="H218" s="16">
        <f t="shared" si="18"/>
        <v>0</v>
      </c>
      <c r="I218" s="3" t="str">
        <f t="shared" si="19"/>
        <v/>
      </c>
      <c r="J218" s="52"/>
    </row>
    <row r="219" spans="1:10" x14ac:dyDescent="0.25">
      <c r="A219" s="25" t="s">
        <v>563</v>
      </c>
      <c r="B219" s="8" t="s">
        <v>299</v>
      </c>
      <c r="C219" s="11">
        <f>VLOOKUP($A219,RAW!$U$2:$AC$460,6,FALSE)</f>
        <v>620543</v>
      </c>
      <c r="D219" s="11">
        <f>VLOOKUP($A219,RAW!$U$2:$AC$460,7,FALSE)</f>
        <v>524571</v>
      </c>
      <c r="E219" s="1">
        <f t="shared" si="15"/>
        <v>-95972</v>
      </c>
      <c r="F219" s="1">
        <f t="shared" si="16"/>
        <v>61701.110188790022</v>
      </c>
      <c r="G219" s="16">
        <f t="shared" si="17"/>
        <v>-157673.11018879001</v>
      </c>
      <c r="H219" s="16">
        <f t="shared" si="18"/>
        <v>157673.11018879001</v>
      </c>
      <c r="I219" s="3">
        <f t="shared" si="19"/>
        <v>-0.25408893531760091</v>
      </c>
      <c r="J219" s="52"/>
    </row>
    <row r="220" spans="1:10" x14ac:dyDescent="0.25">
      <c r="A220" s="25" t="s">
        <v>564</v>
      </c>
      <c r="B220" s="8" t="s">
        <v>298</v>
      </c>
      <c r="C220" s="11">
        <v>0</v>
      </c>
      <c r="D220" s="11">
        <v>0</v>
      </c>
      <c r="E220" s="1">
        <f t="shared" si="15"/>
        <v>0</v>
      </c>
      <c r="F220" s="1">
        <f t="shared" si="16"/>
        <v>0</v>
      </c>
      <c r="G220" s="16">
        <f t="shared" si="17"/>
        <v>0</v>
      </c>
      <c r="H220" s="16">
        <f t="shared" si="18"/>
        <v>0</v>
      </c>
      <c r="I220" s="3" t="str">
        <f t="shared" si="19"/>
        <v/>
      </c>
      <c r="J220" s="52"/>
    </row>
    <row r="221" spans="1:10" x14ac:dyDescent="0.25">
      <c r="A221" s="25" t="s">
        <v>349</v>
      </c>
      <c r="B221" s="8" t="s">
        <v>298</v>
      </c>
      <c r="C221" s="11">
        <f>VLOOKUP($A221,RAW!$U$2:$AC$460,6,FALSE)</f>
        <v>266535</v>
      </c>
      <c r="D221" s="11">
        <f>VLOOKUP($A221,RAW!$U$2:$AC$460,7,FALSE)</f>
        <v>279714</v>
      </c>
      <c r="E221" s="1">
        <f t="shared" si="15"/>
        <v>13179</v>
      </c>
      <c r="F221" s="1">
        <f t="shared" si="16"/>
        <v>26501.798270497209</v>
      </c>
      <c r="G221" s="16">
        <f t="shared" si="17"/>
        <v>-13322.798270497209</v>
      </c>
      <c r="H221" s="16">
        <f t="shared" si="18"/>
        <v>13322.798270497209</v>
      </c>
      <c r="I221" s="3">
        <f t="shared" si="19"/>
        <v>-4.9985173693875888E-2</v>
      </c>
      <c r="J221" s="52"/>
    </row>
    <row r="222" spans="1:10" x14ac:dyDescent="0.25">
      <c r="A222" s="25" t="s">
        <v>565</v>
      </c>
      <c r="B222" s="8" t="s">
        <v>298</v>
      </c>
      <c r="C222" s="11">
        <v>0</v>
      </c>
      <c r="D222" s="11">
        <v>0</v>
      </c>
      <c r="E222" s="1">
        <f t="shared" si="15"/>
        <v>0</v>
      </c>
      <c r="F222" s="1">
        <f t="shared" si="16"/>
        <v>0</v>
      </c>
      <c r="G222" s="16">
        <f t="shared" si="17"/>
        <v>0</v>
      </c>
      <c r="H222" s="16">
        <f t="shared" si="18"/>
        <v>0</v>
      </c>
      <c r="I222" s="3" t="str">
        <f t="shared" si="19"/>
        <v/>
      </c>
      <c r="J222" s="52"/>
    </row>
    <row r="223" spans="1:10" x14ac:dyDescent="0.25">
      <c r="A223" s="25" t="s">
        <v>566</v>
      </c>
      <c r="B223" s="8" t="s">
        <v>298</v>
      </c>
      <c r="C223" s="11">
        <v>0</v>
      </c>
      <c r="D223" s="11">
        <v>0</v>
      </c>
      <c r="E223" s="1">
        <f t="shared" si="15"/>
        <v>0</v>
      </c>
      <c r="F223" s="1">
        <f t="shared" si="16"/>
        <v>0</v>
      </c>
      <c r="G223" s="16">
        <f t="shared" si="17"/>
        <v>0</v>
      </c>
      <c r="H223" s="16">
        <f t="shared" si="18"/>
        <v>0</v>
      </c>
      <c r="I223" s="3" t="str">
        <f t="shared" si="19"/>
        <v/>
      </c>
      <c r="J223" s="52"/>
    </row>
    <row r="224" spans="1:10" x14ac:dyDescent="0.25">
      <c r="A224" s="25" t="s">
        <v>567</v>
      </c>
      <c r="B224" s="8" t="s">
        <v>298</v>
      </c>
      <c r="C224" s="11">
        <v>0</v>
      </c>
      <c r="D224" s="11">
        <v>0</v>
      </c>
      <c r="E224" s="1">
        <f t="shared" si="15"/>
        <v>0</v>
      </c>
      <c r="F224" s="1">
        <f t="shared" si="16"/>
        <v>0</v>
      </c>
      <c r="G224" s="16">
        <f t="shared" si="17"/>
        <v>0</v>
      </c>
      <c r="H224" s="16">
        <f t="shared" si="18"/>
        <v>0</v>
      </c>
      <c r="I224" s="3" t="str">
        <f t="shared" si="19"/>
        <v/>
      </c>
      <c r="J224" s="52"/>
    </row>
    <row r="225" spans="1:10" x14ac:dyDescent="0.25">
      <c r="A225" s="25" t="s">
        <v>568</v>
      </c>
      <c r="B225" s="8" t="s">
        <v>298</v>
      </c>
      <c r="C225" s="11">
        <v>0</v>
      </c>
      <c r="D225" s="11">
        <v>0</v>
      </c>
      <c r="E225" s="1">
        <f t="shared" si="15"/>
        <v>0</v>
      </c>
      <c r="F225" s="1">
        <f t="shared" si="16"/>
        <v>0</v>
      </c>
      <c r="G225" s="16">
        <f t="shared" si="17"/>
        <v>0</v>
      </c>
      <c r="H225" s="16">
        <f t="shared" si="18"/>
        <v>0</v>
      </c>
      <c r="I225" s="3" t="str">
        <f t="shared" si="19"/>
        <v/>
      </c>
      <c r="J225" s="52"/>
    </row>
    <row r="226" spans="1:10" x14ac:dyDescent="0.25">
      <c r="A226" s="25" t="s">
        <v>569</v>
      </c>
      <c r="B226" s="8" t="s">
        <v>298</v>
      </c>
      <c r="C226" s="11">
        <f>VLOOKUP($A226,RAW!$U$2:$AC$460,6,FALSE)</f>
        <v>57371</v>
      </c>
      <c r="D226" s="11">
        <f>VLOOKUP($A226,RAW!$U$2:$AC$460,7,FALSE)</f>
        <v>69476</v>
      </c>
      <c r="E226" s="1">
        <f t="shared" si="15"/>
        <v>12105</v>
      </c>
      <c r="F226" s="1">
        <f t="shared" si="16"/>
        <v>5704.4465776603274</v>
      </c>
      <c r="G226" s="16">
        <f t="shared" si="17"/>
        <v>6400.5534223396726</v>
      </c>
      <c r="H226" s="16">
        <f t="shared" si="18"/>
        <v>6400.5534223396726</v>
      </c>
      <c r="I226" s="3">
        <f t="shared" si="19"/>
        <v>0.11156426456466982</v>
      </c>
      <c r="J226" s="52"/>
    </row>
    <row r="227" spans="1:10" x14ac:dyDescent="0.25">
      <c r="A227" s="25" t="s">
        <v>570</v>
      </c>
      <c r="B227" s="8" t="s">
        <v>298</v>
      </c>
      <c r="C227" s="11">
        <f>VLOOKUP($A227,RAW!$U$2:$AC$460,6,FALSE)</f>
        <v>376219</v>
      </c>
      <c r="D227" s="11">
        <f>VLOOKUP($A227,RAW!$U$2:$AC$460,7,FALSE)</f>
        <v>479302</v>
      </c>
      <c r="E227" s="1">
        <f t="shared" si="15"/>
        <v>103083</v>
      </c>
      <c r="F227" s="1">
        <f t="shared" si="16"/>
        <v>37407.770249791545</v>
      </c>
      <c r="G227" s="16">
        <f t="shared" si="17"/>
        <v>65675.229750208455</v>
      </c>
      <c r="H227" s="16">
        <f t="shared" si="18"/>
        <v>65675.229750208455</v>
      </c>
      <c r="I227" s="3">
        <f t="shared" si="19"/>
        <v>0.1745664885351576</v>
      </c>
      <c r="J227" s="52"/>
    </row>
    <row r="228" spans="1:10" x14ac:dyDescent="0.25">
      <c r="A228" s="25" t="s">
        <v>350</v>
      </c>
      <c r="B228" s="8" t="s">
        <v>298</v>
      </c>
      <c r="C228" s="11">
        <f>VLOOKUP($A228,RAW!$U$2:$AC$460,6,FALSE)</f>
        <v>277766</v>
      </c>
      <c r="D228" s="11">
        <f>VLOOKUP($A228,RAW!$U$2:$AC$460,7,FALSE)</f>
        <v>304603</v>
      </c>
      <c r="E228" s="1">
        <f t="shared" si="15"/>
        <v>26837</v>
      </c>
      <c r="F228" s="1">
        <f t="shared" si="16"/>
        <v>27618.506006351614</v>
      </c>
      <c r="G228" s="16">
        <f t="shared" si="17"/>
        <v>-781.50600635161391</v>
      </c>
      <c r="H228" s="16">
        <f t="shared" si="18"/>
        <v>781.50600635161391</v>
      </c>
      <c r="I228" s="3">
        <f t="shared" si="19"/>
        <v>-2.8135409170006909E-3</v>
      </c>
      <c r="J228" s="52"/>
    </row>
    <row r="229" spans="1:10" x14ac:dyDescent="0.25">
      <c r="A229" s="25" t="s">
        <v>571</v>
      </c>
      <c r="B229" s="8" t="s">
        <v>298</v>
      </c>
      <c r="C229" s="11">
        <f>VLOOKUP($A229,RAW!$U$2:$AC$460,6,FALSE)</f>
        <v>121596</v>
      </c>
      <c r="D229" s="11">
        <f>VLOOKUP($A229,RAW!$U$2:$AC$460,7,FALSE)</f>
        <v>155433</v>
      </c>
      <c r="E229" s="1">
        <f t="shared" si="15"/>
        <v>33837</v>
      </c>
      <c r="F229" s="1">
        <f t="shared" si="16"/>
        <v>12090.392115479688</v>
      </c>
      <c r="G229" s="16">
        <f t="shared" si="17"/>
        <v>21746.607884520312</v>
      </c>
      <c r="H229" s="16">
        <f t="shared" si="18"/>
        <v>21746.607884520312</v>
      </c>
      <c r="I229" s="3">
        <f t="shared" si="19"/>
        <v>0.17884311888976867</v>
      </c>
      <c r="J229" s="52"/>
    </row>
    <row r="230" spans="1:10" x14ac:dyDescent="0.25">
      <c r="A230" s="25" t="s">
        <v>572</v>
      </c>
      <c r="B230" s="8" t="s">
        <v>298</v>
      </c>
      <c r="C230" s="11">
        <f>VLOOKUP($A230,RAW!$U$2:$AC$460,6,FALSE)</f>
        <v>265481</v>
      </c>
      <c r="D230" s="11">
        <f>VLOOKUP($A230,RAW!$U$2:$AC$460,7,FALSE)</f>
        <v>279261</v>
      </c>
      <c r="E230" s="1">
        <f t="shared" si="15"/>
        <v>13780</v>
      </c>
      <c r="F230" s="1">
        <f t="shared" si="16"/>
        <v>26396.998167782353</v>
      </c>
      <c r="G230" s="16">
        <f t="shared" si="17"/>
        <v>-12616.998167782353</v>
      </c>
      <c r="H230" s="16">
        <f t="shared" si="18"/>
        <v>12616.998167782353</v>
      </c>
      <c r="I230" s="3">
        <f t="shared" si="19"/>
        <v>-4.7525051388921817E-2</v>
      </c>
      <c r="J230" s="52"/>
    </row>
    <row r="231" spans="1:10" x14ac:dyDescent="0.25">
      <c r="A231" s="25" t="s">
        <v>573</v>
      </c>
      <c r="B231" s="8" t="s">
        <v>298</v>
      </c>
      <c r="C231" s="11">
        <f>VLOOKUP($A231,RAW!$U$2:$AC$460,6,FALSE)</f>
        <v>181070</v>
      </c>
      <c r="D231" s="11">
        <f>VLOOKUP($A231,RAW!$U$2:$AC$460,7,FALSE)</f>
        <v>201133</v>
      </c>
      <c r="E231" s="1">
        <f t="shared" si="15"/>
        <v>20063</v>
      </c>
      <c r="F231" s="1">
        <f t="shared" si="16"/>
        <v>18003.941744382275</v>
      </c>
      <c r="G231" s="16">
        <f t="shared" si="17"/>
        <v>2059.0582556177251</v>
      </c>
      <c r="H231" s="16">
        <f t="shared" si="18"/>
        <v>2059.0582556177251</v>
      </c>
      <c r="I231" s="3">
        <f t="shared" si="19"/>
        <v>1.137161459997639E-2</v>
      </c>
      <c r="J231" s="52"/>
    </row>
    <row r="232" spans="1:10" x14ac:dyDescent="0.25">
      <c r="A232" s="25" t="s">
        <v>574</v>
      </c>
      <c r="B232" s="8" t="s">
        <v>298</v>
      </c>
      <c r="C232" s="11">
        <f>VLOOKUP($A232,RAW!$U$2:$AC$460,6,FALSE)</f>
        <v>649850</v>
      </c>
      <c r="D232" s="11">
        <f>VLOOKUP($A232,RAW!$U$2:$AC$460,7,FALSE)</f>
        <v>129395</v>
      </c>
      <c r="E232" s="1">
        <f t="shared" si="15"/>
        <v>-520455</v>
      </c>
      <c r="F232" s="1">
        <f t="shared" si="16"/>
        <v>64615.129743120451</v>
      </c>
      <c r="G232" s="16">
        <f t="shared" si="17"/>
        <v>-585070.1297431204</v>
      </c>
      <c r="H232" s="16">
        <f t="shared" si="18"/>
        <v>585070.1297431204</v>
      </c>
      <c r="I232" s="3">
        <f t="shared" si="19"/>
        <v>-0.90031565706412309</v>
      </c>
      <c r="J232" s="52"/>
    </row>
    <row r="233" spans="1:10" x14ac:dyDescent="0.25">
      <c r="A233" s="25" t="s">
        <v>575</v>
      </c>
      <c r="B233" s="8" t="s">
        <v>299</v>
      </c>
      <c r="C233" s="11">
        <v>0</v>
      </c>
      <c r="D233" s="11">
        <v>0</v>
      </c>
      <c r="E233" s="1">
        <f t="shared" si="15"/>
        <v>0</v>
      </c>
      <c r="F233" s="1">
        <f t="shared" si="16"/>
        <v>0</v>
      </c>
      <c r="G233" s="16">
        <f t="shared" si="17"/>
        <v>0</v>
      </c>
      <c r="H233" s="16">
        <f t="shared" si="18"/>
        <v>0</v>
      </c>
      <c r="I233" s="3" t="str">
        <f t="shared" si="19"/>
        <v/>
      </c>
      <c r="J233" s="52"/>
    </row>
    <row r="234" spans="1:10" x14ac:dyDescent="0.25">
      <c r="A234" s="25" t="s">
        <v>576</v>
      </c>
      <c r="B234" s="8" t="s">
        <v>299</v>
      </c>
      <c r="C234" s="11">
        <f>VLOOKUP($A234,RAW!$U$2:$AC$460,6,FALSE)</f>
        <v>295268</v>
      </c>
      <c r="D234" s="11">
        <f>VLOOKUP($A234,RAW!$U$2:$AC$460,7,FALSE)</f>
        <v>247870</v>
      </c>
      <c r="E234" s="1">
        <f t="shared" si="15"/>
        <v>-47398</v>
      </c>
      <c r="F234" s="1">
        <f t="shared" si="16"/>
        <v>29358.744524108162</v>
      </c>
      <c r="G234" s="16">
        <f t="shared" si="17"/>
        <v>-76756.744524108159</v>
      </c>
      <c r="H234" s="16">
        <f t="shared" si="18"/>
        <v>76756.744524108159</v>
      </c>
      <c r="I234" s="3">
        <f t="shared" si="19"/>
        <v>-0.25995619072878928</v>
      </c>
      <c r="J234" s="52"/>
    </row>
    <row r="235" spans="1:10" x14ac:dyDescent="0.25">
      <c r="A235" s="25" t="s">
        <v>577</v>
      </c>
      <c r="B235" s="8" t="s">
        <v>298</v>
      </c>
      <c r="C235" s="11">
        <f>VLOOKUP($A235,RAW!$U$2:$AC$460,6,FALSE)</f>
        <v>93639</v>
      </c>
      <c r="D235" s="11">
        <f>VLOOKUP($A235,RAW!$U$2:$AC$460,7,FALSE)</f>
        <v>65437</v>
      </c>
      <c r="E235" s="1">
        <f t="shared" si="15"/>
        <v>-28202</v>
      </c>
      <c r="F235" s="1">
        <f t="shared" si="16"/>
        <v>9310.604191761262</v>
      </c>
      <c r="G235" s="16">
        <f t="shared" si="17"/>
        <v>-37512.60419176126</v>
      </c>
      <c r="H235" s="16">
        <f t="shared" si="18"/>
        <v>37512.60419176126</v>
      </c>
      <c r="I235" s="3">
        <f t="shared" si="19"/>
        <v>-0.40060876549046082</v>
      </c>
      <c r="J235" s="52"/>
    </row>
    <row r="236" spans="1:10" x14ac:dyDescent="0.25">
      <c r="A236" s="25" t="s">
        <v>351</v>
      </c>
      <c r="B236" s="8" t="s">
        <v>298</v>
      </c>
      <c r="C236" s="11">
        <f>VLOOKUP($A236,RAW!$U$2:$AC$460,6,FALSE)</f>
        <v>370884</v>
      </c>
      <c r="D236" s="11">
        <f>VLOOKUP($A236,RAW!$U$2:$AC$460,7,FALSE)</f>
        <v>327070</v>
      </c>
      <c r="E236" s="1">
        <f t="shared" si="15"/>
        <v>-43814</v>
      </c>
      <c r="F236" s="1">
        <f t="shared" si="16"/>
        <v>36877.306731780387</v>
      </c>
      <c r="G236" s="16">
        <f t="shared" si="17"/>
        <v>-80691.30673178038</v>
      </c>
      <c r="H236" s="16">
        <f t="shared" si="18"/>
        <v>80691.30673178038</v>
      </c>
      <c r="I236" s="3">
        <f t="shared" si="19"/>
        <v>-0.21756480929827218</v>
      </c>
      <c r="J236" s="52"/>
    </row>
    <row r="237" spans="1:10" x14ac:dyDescent="0.25">
      <c r="A237" s="25" t="s">
        <v>578</v>
      </c>
      <c r="B237" s="8" t="s">
        <v>298</v>
      </c>
      <c r="C237" s="11">
        <f>VLOOKUP($A237,RAW!$U$2:$AC$460,6,FALSE)</f>
        <v>1054794</v>
      </c>
      <c r="D237" s="11">
        <f>VLOOKUP($A237,RAW!$U$2:$AC$460,7,FALSE)</f>
        <v>1515653</v>
      </c>
      <c r="E237" s="1">
        <f t="shared" si="15"/>
        <v>460859</v>
      </c>
      <c r="F237" s="1">
        <f t="shared" si="16"/>
        <v>104879.05079982303</v>
      </c>
      <c r="G237" s="16">
        <f t="shared" si="17"/>
        <v>355979.94920017698</v>
      </c>
      <c r="H237" s="16">
        <f t="shared" si="18"/>
        <v>355979.94920017698</v>
      </c>
      <c r="I237" s="3">
        <f t="shared" si="19"/>
        <v>0.33748765085900845</v>
      </c>
      <c r="J237" s="52"/>
    </row>
    <row r="238" spans="1:10" x14ac:dyDescent="0.25">
      <c r="A238" s="25" t="s">
        <v>579</v>
      </c>
      <c r="B238" s="8" t="s">
        <v>299</v>
      </c>
      <c r="C238" s="11">
        <f>VLOOKUP($A238,RAW!$U$2:$AC$460,6,FALSE)</f>
        <v>315219</v>
      </c>
      <c r="D238" s="11">
        <f>VLOOKUP($A238,RAW!$U$2:$AC$460,7,FALSE)</f>
        <v>237368</v>
      </c>
      <c r="E238" s="1">
        <f t="shared" si="15"/>
        <v>-77851</v>
      </c>
      <c r="F238" s="1">
        <f t="shared" si="16"/>
        <v>31342.489162878643</v>
      </c>
      <c r="G238" s="16">
        <f t="shared" si="17"/>
        <v>-109193.48916287864</v>
      </c>
      <c r="H238" s="16">
        <f t="shared" si="18"/>
        <v>109193.48916287864</v>
      </c>
      <c r="I238" s="3">
        <f t="shared" si="19"/>
        <v>-0.34640516327657483</v>
      </c>
      <c r="J238" s="52"/>
    </row>
    <row r="239" spans="1:10" x14ac:dyDescent="0.25">
      <c r="A239" s="25" t="s">
        <v>580</v>
      </c>
      <c r="B239" s="8" t="s">
        <v>299</v>
      </c>
      <c r="C239" s="11">
        <f>VLOOKUP($A239,RAW!$U$2:$AC$460,6,FALSE)</f>
        <v>519654</v>
      </c>
      <c r="D239" s="11">
        <f>VLOOKUP($A239,RAW!$U$2:$AC$460,7,FALSE)</f>
        <v>103410</v>
      </c>
      <c r="E239" s="1">
        <f t="shared" si="15"/>
        <v>-416244</v>
      </c>
      <c r="F239" s="1">
        <f t="shared" si="16"/>
        <v>51669.632425223535</v>
      </c>
      <c r="G239" s="16">
        <f t="shared" si="17"/>
        <v>-467913.63242522354</v>
      </c>
      <c r="H239" s="16">
        <f t="shared" si="18"/>
        <v>467913.63242522354</v>
      </c>
      <c r="I239" s="3">
        <f t="shared" si="19"/>
        <v>-0.9004330428039109</v>
      </c>
      <c r="J239" s="52"/>
    </row>
    <row r="240" spans="1:10" x14ac:dyDescent="0.25">
      <c r="A240" s="25" t="s">
        <v>581</v>
      </c>
      <c r="B240" s="8" t="s">
        <v>298</v>
      </c>
      <c r="C240" s="11">
        <v>0</v>
      </c>
      <c r="D240" s="11">
        <v>0</v>
      </c>
      <c r="E240" s="1">
        <f t="shared" si="15"/>
        <v>0</v>
      </c>
      <c r="F240" s="1">
        <f t="shared" si="16"/>
        <v>0</v>
      </c>
      <c r="G240" s="16">
        <f t="shared" si="17"/>
        <v>0</v>
      </c>
      <c r="H240" s="16">
        <f t="shared" si="18"/>
        <v>0</v>
      </c>
      <c r="I240" s="3" t="str">
        <f t="shared" si="19"/>
        <v/>
      </c>
      <c r="J240" s="52"/>
    </row>
    <row r="241" spans="1:10" x14ac:dyDescent="0.25">
      <c r="A241" s="25" t="s">
        <v>582</v>
      </c>
      <c r="B241" s="8" t="s">
        <v>298</v>
      </c>
      <c r="C241" s="11">
        <f>VLOOKUP($A241,RAW!$U$2:$AC$460,6,FALSE)</f>
        <v>181382</v>
      </c>
      <c r="D241" s="11">
        <f>VLOOKUP($A241,RAW!$U$2:$AC$460,7,FALSE)</f>
        <v>249849</v>
      </c>
      <c r="E241" s="1">
        <f t="shared" si="15"/>
        <v>68467</v>
      </c>
      <c r="F241" s="1">
        <f t="shared" si="16"/>
        <v>18034.96416567927</v>
      </c>
      <c r="G241" s="16">
        <f t="shared" si="17"/>
        <v>50432.035834320734</v>
      </c>
      <c r="H241" s="16">
        <f t="shared" si="18"/>
        <v>50432.035834320734</v>
      </c>
      <c r="I241" s="3">
        <f t="shared" si="19"/>
        <v>0.27804322278021376</v>
      </c>
      <c r="J241" s="52"/>
    </row>
    <row r="242" spans="1:10" x14ac:dyDescent="0.25">
      <c r="A242" s="25" t="s">
        <v>583</v>
      </c>
      <c r="B242" s="8" t="s">
        <v>298</v>
      </c>
      <c r="C242" s="11">
        <f>VLOOKUP($A242,RAW!$U$2:$AC$460,6,FALSE)</f>
        <v>229667</v>
      </c>
      <c r="D242" s="11">
        <f>VLOOKUP($A242,RAW!$U$2:$AC$460,7,FALSE)</f>
        <v>296839</v>
      </c>
      <c r="E242" s="1">
        <f t="shared" si="15"/>
        <v>67172</v>
      </c>
      <c r="F242" s="1">
        <f t="shared" si="16"/>
        <v>22835.982153902049</v>
      </c>
      <c r="G242" s="16">
        <f t="shared" si="17"/>
        <v>44336.017846097951</v>
      </c>
      <c r="H242" s="16">
        <f t="shared" si="18"/>
        <v>44336.017846097951</v>
      </c>
      <c r="I242" s="3">
        <f t="shared" si="19"/>
        <v>0.19304479026633323</v>
      </c>
      <c r="J242" s="52"/>
    </row>
    <row r="243" spans="1:10" x14ac:dyDescent="0.25">
      <c r="A243" s="25" t="s">
        <v>584</v>
      </c>
      <c r="B243" s="8" t="s">
        <v>298</v>
      </c>
      <c r="C243" s="11">
        <f>VLOOKUP($A243,RAW!$U$2:$AC$460,6,FALSE)</f>
        <v>58441</v>
      </c>
      <c r="D243" s="11">
        <f>VLOOKUP($A243,RAW!$U$2:$AC$460,7,FALSE)</f>
        <v>51391</v>
      </c>
      <c r="E243" s="1">
        <f t="shared" si="15"/>
        <v>-7050</v>
      </c>
      <c r="F243" s="1">
        <f t="shared" si="16"/>
        <v>5810.8375737750284</v>
      </c>
      <c r="G243" s="16">
        <f t="shared" si="17"/>
        <v>-12860.837573775028</v>
      </c>
      <c r="H243" s="16">
        <f t="shared" si="18"/>
        <v>12860.837573775028</v>
      </c>
      <c r="I243" s="3">
        <f t="shared" si="19"/>
        <v>-0.22006532355324221</v>
      </c>
      <c r="J243" s="52"/>
    </row>
    <row r="244" spans="1:10" x14ac:dyDescent="0.25">
      <c r="A244" s="25" t="s">
        <v>585</v>
      </c>
      <c r="B244" s="8" t="s">
        <v>299</v>
      </c>
      <c r="C244" s="11">
        <f>VLOOKUP($A244,RAW!$U$2:$AC$460,6,FALSE)</f>
        <v>402349</v>
      </c>
      <c r="D244" s="11">
        <f>VLOOKUP($A244,RAW!$U$2:$AC$460,7,FALSE)</f>
        <v>195115</v>
      </c>
      <c r="E244" s="1">
        <f t="shared" si="15"/>
        <v>-207234</v>
      </c>
      <c r="F244" s="1">
        <f t="shared" si="16"/>
        <v>40005.898033415055</v>
      </c>
      <c r="G244" s="16">
        <f t="shared" si="17"/>
        <v>-247239.89803341505</v>
      </c>
      <c r="H244" s="16">
        <f t="shared" si="18"/>
        <v>247239.89803341505</v>
      </c>
      <c r="I244" s="3">
        <f t="shared" si="19"/>
        <v>-0.61449114582965303</v>
      </c>
      <c r="J244" s="52"/>
    </row>
    <row r="245" spans="1:10" x14ac:dyDescent="0.25">
      <c r="A245" s="25" t="s">
        <v>586</v>
      </c>
      <c r="B245" s="8" t="s">
        <v>298</v>
      </c>
      <c r="C245" s="11">
        <f>VLOOKUP($A245,RAW!$U$2:$AC$460,6,FALSE)</f>
        <v>375009</v>
      </c>
      <c r="D245" s="11">
        <f>VLOOKUP($A245,RAW!$U$2:$AC$460,7,FALSE)</f>
        <v>407212</v>
      </c>
      <c r="E245" s="1">
        <f t="shared" si="15"/>
        <v>32203</v>
      </c>
      <c r="F245" s="1">
        <f t="shared" si="16"/>
        <v>37287.458936428186</v>
      </c>
      <c r="G245" s="16">
        <f t="shared" si="17"/>
        <v>-5084.4589364281856</v>
      </c>
      <c r="H245" s="16">
        <f t="shared" si="18"/>
        <v>5084.4589364281856</v>
      </c>
      <c r="I245" s="3">
        <f t="shared" si="19"/>
        <v>-1.3558231766246105E-2</v>
      </c>
      <c r="J245" s="52"/>
    </row>
    <row r="246" spans="1:10" x14ac:dyDescent="0.25">
      <c r="A246" s="25" t="s">
        <v>587</v>
      </c>
      <c r="B246" s="8" t="s">
        <v>298</v>
      </c>
      <c r="C246" s="23">
        <v>77000</v>
      </c>
      <c r="D246" s="11">
        <f>VLOOKUP($A246,RAW!$U$2:$AC$460,7,FALSE)</f>
        <v>151025</v>
      </c>
      <c r="E246" s="1">
        <f t="shared" si="15"/>
        <v>74025</v>
      </c>
      <c r="F246" s="1">
        <f t="shared" si="16"/>
        <v>7656.1744867589059</v>
      </c>
      <c r="G246" s="16">
        <f t="shared" si="17"/>
        <v>66368.8255132411</v>
      </c>
      <c r="H246" s="16">
        <f t="shared" si="18"/>
        <v>66368.8255132411</v>
      </c>
      <c r="I246" s="3">
        <f t="shared" si="19"/>
        <v>0.86193279887326102</v>
      </c>
      <c r="J246" s="52"/>
    </row>
    <row r="247" spans="1:10" x14ac:dyDescent="0.25">
      <c r="A247" s="25" t="s">
        <v>352</v>
      </c>
      <c r="B247" s="8" t="s">
        <v>298</v>
      </c>
      <c r="C247" s="11">
        <f>VLOOKUP($A247,RAW!$U$2:$AC$460,6,FALSE)</f>
        <v>192204</v>
      </c>
      <c r="D247" s="11">
        <f>VLOOKUP($A247,RAW!$U$2:$AC$460,7,FALSE)</f>
        <v>115974</v>
      </c>
      <c r="E247" s="1">
        <f t="shared" si="15"/>
        <v>-76230</v>
      </c>
      <c r="F247" s="1">
        <f t="shared" si="16"/>
        <v>19111.004689000114</v>
      </c>
      <c r="G247" s="16">
        <f t="shared" si="17"/>
        <v>-95341.00468900011</v>
      </c>
      <c r="H247" s="16">
        <f t="shared" si="18"/>
        <v>95341.00468900011</v>
      </c>
      <c r="I247" s="3">
        <f t="shared" si="19"/>
        <v>-0.49604068952259117</v>
      </c>
      <c r="J247" s="52"/>
    </row>
    <row r="248" spans="1:10" x14ac:dyDescent="0.25">
      <c r="A248" s="25" t="s">
        <v>588</v>
      </c>
      <c r="B248" s="8" t="s">
        <v>299</v>
      </c>
      <c r="C248" s="11">
        <f>VLOOKUP($A248,RAW!$U$2:$AC$460,6,FALSE)</f>
        <v>607134</v>
      </c>
      <c r="D248" s="11">
        <f>VLOOKUP($A248,RAW!$U$2:$AC$460,7,FALSE)</f>
        <v>406879</v>
      </c>
      <c r="E248" s="1">
        <f t="shared" si="15"/>
        <v>-200255</v>
      </c>
      <c r="F248" s="1">
        <f t="shared" si="16"/>
        <v>60367.842088881582</v>
      </c>
      <c r="G248" s="16">
        <f t="shared" si="17"/>
        <v>-260622.84208888159</v>
      </c>
      <c r="H248" s="16">
        <f t="shared" si="18"/>
        <v>260622.84208888159</v>
      </c>
      <c r="I248" s="3">
        <f t="shared" si="19"/>
        <v>-0.42926741392984347</v>
      </c>
      <c r="J248" s="52"/>
    </row>
    <row r="249" spans="1:10" x14ac:dyDescent="0.25">
      <c r="A249" s="25" t="s">
        <v>589</v>
      </c>
      <c r="B249" s="8" t="s">
        <v>299</v>
      </c>
      <c r="C249" s="11">
        <f>VLOOKUP($A249,RAW!$U$2:$AC$460,6,FALSE)</f>
        <v>970808</v>
      </c>
      <c r="D249" s="11">
        <f>VLOOKUP($A249,RAW!$U$2:$AC$460,7,FALSE)</f>
        <v>820245</v>
      </c>
      <c r="E249" s="1">
        <f t="shared" si="15"/>
        <v>-150563</v>
      </c>
      <c r="F249" s="1">
        <f t="shared" si="16"/>
        <v>96528.252482356358</v>
      </c>
      <c r="G249" s="16">
        <f t="shared" si="17"/>
        <v>-247091.25248235636</v>
      </c>
      <c r="H249" s="16">
        <f t="shared" si="18"/>
        <v>247091.25248235636</v>
      </c>
      <c r="I249" s="3">
        <f t="shared" si="19"/>
        <v>-0.2545212364158066</v>
      </c>
      <c r="J249" s="52"/>
    </row>
    <row r="250" spans="1:10" x14ac:dyDescent="0.25">
      <c r="A250" s="25" t="s">
        <v>590</v>
      </c>
      <c r="B250" s="8" t="s">
        <v>298</v>
      </c>
      <c r="C250" s="11">
        <f>VLOOKUP($A250,RAW!$U$2:$AC$460,6,FALSE)</f>
        <v>901797</v>
      </c>
      <c r="D250" s="11">
        <f>VLOOKUP($A250,RAW!$U$2:$AC$460,7,FALSE)</f>
        <v>1737847</v>
      </c>
      <c r="E250" s="1">
        <f t="shared" si="15"/>
        <v>836050</v>
      </c>
      <c r="F250" s="1">
        <f t="shared" si="16"/>
        <v>89666.430956308061</v>
      </c>
      <c r="G250" s="16">
        <f t="shared" si="17"/>
        <v>746383.56904369197</v>
      </c>
      <c r="H250" s="16">
        <f t="shared" si="18"/>
        <v>746383.56904369197</v>
      </c>
      <c r="I250" s="3">
        <f t="shared" si="19"/>
        <v>0.82766251056911033</v>
      </c>
      <c r="J250" s="52"/>
    </row>
    <row r="251" spans="1:10" x14ac:dyDescent="0.25">
      <c r="A251" s="25" t="s">
        <v>591</v>
      </c>
      <c r="B251" s="8" t="s">
        <v>299</v>
      </c>
      <c r="C251" s="11">
        <f>VLOOKUP($A251,RAW!$U$2:$AC$460,6,FALSE)</f>
        <v>110358</v>
      </c>
      <c r="D251" s="11">
        <f>VLOOKUP($A251,RAW!$U$2:$AC$460,7,FALSE)</f>
        <v>107030</v>
      </c>
      <c r="E251" s="1">
        <f t="shared" si="15"/>
        <v>-3328</v>
      </c>
      <c r="F251" s="1">
        <f t="shared" si="16"/>
        <v>10972.988363762848</v>
      </c>
      <c r="G251" s="16">
        <f t="shared" si="17"/>
        <v>-14300.988363762848</v>
      </c>
      <c r="H251" s="16">
        <f t="shared" si="18"/>
        <v>14300.988363762848</v>
      </c>
      <c r="I251" s="3">
        <f t="shared" si="19"/>
        <v>-0.12958723757011587</v>
      </c>
      <c r="J251" s="52"/>
    </row>
    <row r="252" spans="1:10" x14ac:dyDescent="0.25">
      <c r="A252" s="25" t="s">
        <v>592</v>
      </c>
      <c r="B252" s="8" t="s">
        <v>299</v>
      </c>
      <c r="C252" s="11">
        <f>VLOOKUP($A252,RAW!$U$2:$AC$460,6,FALSE)</f>
        <v>4934173</v>
      </c>
      <c r="D252" s="11">
        <f>VLOOKUP($A252,RAW!$U$2:$AC$460,7,FALSE)</f>
        <v>4747025</v>
      </c>
      <c r="E252" s="1">
        <f t="shared" si="15"/>
        <v>-187148</v>
      </c>
      <c r="F252" s="1">
        <f t="shared" si="16"/>
        <v>490608.95371239807</v>
      </c>
      <c r="G252" s="16">
        <f t="shared" si="17"/>
        <v>-677756.95371239807</v>
      </c>
      <c r="H252" s="16">
        <f t="shared" si="18"/>
        <v>677756.95371239807</v>
      </c>
      <c r="I252" s="3">
        <f t="shared" si="19"/>
        <v>-0.13735978728601492</v>
      </c>
      <c r="J252" s="52"/>
    </row>
    <row r="253" spans="1:10" x14ac:dyDescent="0.25">
      <c r="A253" s="25" t="s">
        <v>593</v>
      </c>
      <c r="B253" s="8" t="s">
        <v>299</v>
      </c>
      <c r="C253" s="11">
        <f>VLOOKUP($A253,RAW!$U$2:$AC$460,6,FALSE)</f>
        <v>791979</v>
      </c>
      <c r="D253" s="11">
        <f>VLOOKUP($A253,RAW!$U$2:$AC$460,7,FALSE)</f>
        <v>325964</v>
      </c>
      <c r="E253" s="1">
        <f t="shared" si="15"/>
        <v>-466015</v>
      </c>
      <c r="F253" s="1">
        <f t="shared" si="16"/>
        <v>78747.135244790014</v>
      </c>
      <c r="G253" s="16">
        <f t="shared" si="17"/>
        <v>-544762.13524479</v>
      </c>
      <c r="H253" s="16">
        <f t="shared" si="18"/>
        <v>544762.13524479</v>
      </c>
      <c r="I253" s="3">
        <f t="shared" si="19"/>
        <v>-0.6878492172706473</v>
      </c>
      <c r="J253" s="52"/>
    </row>
    <row r="254" spans="1:10" x14ac:dyDescent="0.25">
      <c r="A254" s="25" t="s">
        <v>594</v>
      </c>
      <c r="B254" s="8" t="s">
        <v>298</v>
      </c>
      <c r="C254" s="11">
        <f>VLOOKUP($A254,RAW!$U$2:$AC$460,6,FALSE)</f>
        <v>762032</v>
      </c>
      <c r="D254" s="11">
        <f>VLOOKUP($A254,RAW!$U$2:$AC$460,7,FALSE)</f>
        <v>810123</v>
      </c>
      <c r="E254" s="1">
        <f t="shared" si="15"/>
        <v>48091</v>
      </c>
      <c r="F254" s="1">
        <f t="shared" si="16"/>
        <v>75769.479954465744</v>
      </c>
      <c r="G254" s="16">
        <f t="shared" si="17"/>
        <v>-27678.479954465744</v>
      </c>
      <c r="H254" s="16">
        <f t="shared" si="18"/>
        <v>27678.479954465744</v>
      </c>
      <c r="I254" s="3">
        <f t="shared" si="19"/>
        <v>-3.6321939176393828E-2</v>
      </c>
      <c r="J254" s="52"/>
    </row>
    <row r="255" spans="1:10" x14ac:dyDescent="0.25">
      <c r="A255" s="25" t="s">
        <v>595</v>
      </c>
      <c r="B255" s="8" t="s">
        <v>299</v>
      </c>
      <c r="C255" s="11">
        <f>VLOOKUP($A255,RAW!$U$2:$AC$460,6,FALSE)</f>
        <v>924479</v>
      </c>
      <c r="D255" s="11">
        <f>VLOOKUP($A255,RAW!$U$2:$AC$460,7,FALSE)</f>
        <v>243243</v>
      </c>
      <c r="E255" s="1">
        <f t="shared" si="15"/>
        <v>-681236</v>
      </c>
      <c r="F255" s="1">
        <f t="shared" si="16"/>
        <v>91921.721212264762</v>
      </c>
      <c r="G255" s="16">
        <f t="shared" si="17"/>
        <v>-773157.72121226473</v>
      </c>
      <c r="H255" s="16">
        <f t="shared" si="18"/>
        <v>773157.72121226473</v>
      </c>
      <c r="I255" s="3">
        <f t="shared" si="19"/>
        <v>-0.83631723512623302</v>
      </c>
      <c r="J255" s="52"/>
    </row>
    <row r="256" spans="1:10" x14ac:dyDescent="0.25">
      <c r="A256" s="25" t="s">
        <v>596</v>
      </c>
      <c r="B256" s="8" t="s">
        <v>298</v>
      </c>
      <c r="C256" s="11">
        <v>0</v>
      </c>
      <c r="D256" s="11">
        <v>0</v>
      </c>
      <c r="E256" s="1">
        <f t="shared" si="15"/>
        <v>0</v>
      </c>
      <c r="F256" s="1">
        <f t="shared" si="16"/>
        <v>0</v>
      </c>
      <c r="G256" s="16">
        <f t="shared" si="17"/>
        <v>0</v>
      </c>
      <c r="H256" s="16">
        <f t="shared" si="18"/>
        <v>0</v>
      </c>
      <c r="I256" s="3" t="str">
        <f t="shared" si="19"/>
        <v/>
      </c>
      <c r="J256" s="52"/>
    </row>
    <row r="257" spans="1:10" x14ac:dyDescent="0.25">
      <c r="A257" s="25" t="s">
        <v>597</v>
      </c>
      <c r="B257" s="8" t="s">
        <v>299</v>
      </c>
      <c r="C257" s="11">
        <f>VLOOKUP($A257,RAW!$U$2:$AC$460,6,FALSE)</f>
        <v>264320</v>
      </c>
      <c r="D257" s="11">
        <f>VLOOKUP($A257,RAW!$U$2:$AC$460,7,FALSE)</f>
        <v>214704</v>
      </c>
      <c r="E257" s="1">
        <f t="shared" si="15"/>
        <v>-49616</v>
      </c>
      <c r="F257" s="1">
        <f t="shared" si="16"/>
        <v>26281.558965456024</v>
      </c>
      <c r="G257" s="16">
        <f t="shared" si="17"/>
        <v>-75897.558965456032</v>
      </c>
      <c r="H257" s="16">
        <f t="shared" si="18"/>
        <v>75897.558965456032</v>
      </c>
      <c r="I257" s="3">
        <f t="shared" si="19"/>
        <v>-0.28714270189715507</v>
      </c>
      <c r="J257" s="52"/>
    </row>
    <row r="258" spans="1:10" x14ac:dyDescent="0.25">
      <c r="A258" s="25" t="s">
        <v>598</v>
      </c>
      <c r="B258" s="8" t="s">
        <v>299</v>
      </c>
      <c r="C258" s="11">
        <f>VLOOKUP($A258,RAW!$U$2:$AC$460,6,FALSE)</f>
        <v>1917112</v>
      </c>
      <c r="D258" s="11">
        <f>VLOOKUP($A258,RAW!$U$2:$AC$460,7,FALSE)</f>
        <v>1926246</v>
      </c>
      <c r="E258" s="1">
        <f t="shared" si="15"/>
        <v>9134</v>
      </c>
      <c r="F258" s="1">
        <f t="shared" si="16"/>
        <v>190620.05172284856</v>
      </c>
      <c r="G258" s="16">
        <f t="shared" si="17"/>
        <v>-181486.05172284856</v>
      </c>
      <c r="H258" s="16">
        <f t="shared" si="18"/>
        <v>181486.05172284856</v>
      </c>
      <c r="I258" s="3">
        <f t="shared" si="19"/>
        <v>-9.4666379284490704E-2</v>
      </c>
      <c r="J258" s="52"/>
    </row>
    <row r="259" spans="1:10" x14ac:dyDescent="0.25">
      <c r="A259" s="25" t="s">
        <v>599</v>
      </c>
      <c r="B259" s="8" t="s">
        <v>299</v>
      </c>
      <c r="C259" s="11">
        <f>VLOOKUP($A259,RAW!$U$2:$AC$460,6,FALSE)</f>
        <v>85173</v>
      </c>
      <c r="D259" s="11">
        <f>VLOOKUP($A259,RAW!$U$2:$AC$460,7,FALSE)</f>
        <v>83049</v>
      </c>
      <c r="E259" s="1">
        <f t="shared" ref="E259:E322" si="20">D259-C259</f>
        <v>-2124</v>
      </c>
      <c r="F259" s="1">
        <f t="shared" ref="F259:F322" si="21">IF(C259=0,0,+C259*E$463)</f>
        <v>8468.8227215677434</v>
      </c>
      <c r="G259" s="16">
        <f t="shared" ref="G259:G322" si="22">IF(C259=0,0,+E259-F259)</f>
        <v>-10592.822721567743</v>
      </c>
      <c r="H259" s="16">
        <f t="shared" ref="H259:H322" si="23">ABS(G259)</f>
        <v>10592.822721567743</v>
      </c>
      <c r="I259" s="3">
        <f t="shared" si="19"/>
        <v>-0.12436831767775872</v>
      </c>
    </row>
    <row r="260" spans="1:10" x14ac:dyDescent="0.25">
      <c r="A260" s="25" t="s">
        <v>600</v>
      </c>
      <c r="B260" s="8" t="s">
        <v>299</v>
      </c>
      <c r="C260" s="11">
        <f>VLOOKUP($A260,RAW!$U$2:$AC$460,6,FALSE)</f>
        <v>40029</v>
      </c>
      <c r="D260" s="11">
        <f>VLOOKUP($A260,RAW!$U$2:$AC$460,7,FALSE)</f>
        <v>26766</v>
      </c>
      <c r="E260" s="1">
        <f t="shared" si="20"/>
        <v>-13263</v>
      </c>
      <c r="F260" s="1">
        <f t="shared" si="21"/>
        <v>3980.116993902237</v>
      </c>
      <c r="G260" s="16">
        <f t="shared" si="22"/>
        <v>-17243.116993902237</v>
      </c>
      <c r="H260" s="16">
        <f t="shared" si="23"/>
        <v>17243.116993902237</v>
      </c>
      <c r="I260" s="3">
        <f t="shared" ref="I260:I323" si="24">IFERROR(+G260/C260,"")</f>
        <v>-0.43076561977322031</v>
      </c>
      <c r="J260" s="74"/>
    </row>
    <row r="261" spans="1:10" x14ac:dyDescent="0.25">
      <c r="A261" s="25" t="s">
        <v>601</v>
      </c>
      <c r="B261" s="8" t="s">
        <v>298</v>
      </c>
      <c r="C261" s="11">
        <f>VLOOKUP($A261,RAW!$U$2:$AC$460,6,FALSE)</f>
        <v>180021</v>
      </c>
      <c r="D261" s="11">
        <f>VLOOKUP($A261,RAW!$U$2:$AC$460,7,FALSE)</f>
        <v>42252</v>
      </c>
      <c r="E261" s="1">
        <f t="shared" si="20"/>
        <v>-137769</v>
      </c>
      <c r="F261" s="1">
        <f t="shared" si="21"/>
        <v>17899.638795854869</v>
      </c>
      <c r="G261" s="16">
        <f t="shared" si="22"/>
        <v>-155668.63879585487</v>
      </c>
      <c r="H261" s="16">
        <f t="shared" si="23"/>
        <v>155668.63879585487</v>
      </c>
      <c r="I261" s="3">
        <f t="shared" si="24"/>
        <v>-0.86472488651798884</v>
      </c>
    </row>
    <row r="262" spans="1:10" x14ac:dyDescent="0.25">
      <c r="A262" s="25" t="s">
        <v>602</v>
      </c>
      <c r="B262" s="8" t="s">
        <v>299</v>
      </c>
      <c r="C262" s="11">
        <f>VLOOKUP($A262,RAW!$U$2:$AC$460,6,FALSE)</f>
        <v>805807</v>
      </c>
      <c r="D262" s="11">
        <f>VLOOKUP($A262,RAW!$U$2:$AC$460,7,FALSE)</f>
        <v>644434</v>
      </c>
      <c r="E262" s="1">
        <f t="shared" si="20"/>
        <v>-161373</v>
      </c>
      <c r="F262" s="1">
        <f t="shared" si="21"/>
        <v>80122.064865606924</v>
      </c>
      <c r="G262" s="16">
        <f t="shared" si="22"/>
        <v>-241495.06486560692</v>
      </c>
      <c r="H262" s="16">
        <f t="shared" si="23"/>
        <v>241495.06486560692</v>
      </c>
      <c r="I262" s="3">
        <f t="shared" si="24"/>
        <v>-0.29969343138692878</v>
      </c>
    </row>
    <row r="263" spans="1:10" x14ac:dyDescent="0.25">
      <c r="A263" s="25" t="s">
        <v>353</v>
      </c>
      <c r="B263" s="8" t="s">
        <v>298</v>
      </c>
      <c r="C263" s="11">
        <v>0</v>
      </c>
      <c r="D263" s="11">
        <v>0</v>
      </c>
      <c r="E263" s="1">
        <f t="shared" si="20"/>
        <v>0</v>
      </c>
      <c r="F263" s="1">
        <f t="shared" si="21"/>
        <v>0</v>
      </c>
      <c r="G263" s="16">
        <f t="shared" si="22"/>
        <v>0</v>
      </c>
      <c r="H263" s="16">
        <f t="shared" si="23"/>
        <v>0</v>
      </c>
      <c r="I263" s="3" t="str">
        <f t="shared" si="24"/>
        <v/>
      </c>
    </row>
    <row r="264" spans="1:10" x14ac:dyDescent="0.25">
      <c r="A264" s="25" t="s">
        <v>603</v>
      </c>
      <c r="B264" s="8" t="s">
        <v>299</v>
      </c>
      <c r="C264" s="11">
        <f>VLOOKUP($A264,RAW!$U$2:$AC$460,6,FALSE)</f>
        <v>71612</v>
      </c>
      <c r="D264" s="11">
        <f>VLOOKUP($A264,RAW!$U$2:$AC$460,7,FALSE)</f>
        <v>67781</v>
      </c>
      <c r="E264" s="1">
        <f t="shared" si="20"/>
        <v>-3831</v>
      </c>
      <c r="F264" s="1">
        <f t="shared" si="21"/>
        <v>7120.4411343607635</v>
      </c>
      <c r="G264" s="16">
        <f t="shared" si="22"/>
        <v>-10951.441134360764</v>
      </c>
      <c r="H264" s="16">
        <f t="shared" si="23"/>
        <v>10951.441134360764</v>
      </c>
      <c r="I264" s="3">
        <f t="shared" si="24"/>
        <v>-0.15292745816847406</v>
      </c>
    </row>
    <row r="265" spans="1:10" x14ac:dyDescent="0.25">
      <c r="A265" s="25" t="s">
        <v>604</v>
      </c>
      <c r="B265" s="8" t="s">
        <v>298</v>
      </c>
      <c r="C265" s="11">
        <f>VLOOKUP($A265,RAW!$U$2:$AC$460,6,FALSE)</f>
        <v>5691</v>
      </c>
      <c r="D265" s="11">
        <f>VLOOKUP($A265,RAW!$U$2:$AC$460,7,FALSE)</f>
        <v>18910</v>
      </c>
      <c r="E265" s="1">
        <f t="shared" si="20"/>
        <v>13219</v>
      </c>
      <c r="F265" s="1">
        <f t="shared" si="21"/>
        <v>565.86089615772642</v>
      </c>
      <c r="G265" s="16">
        <f t="shared" si="22"/>
        <v>12653.139103842273</v>
      </c>
      <c r="H265" s="16">
        <f t="shared" si="23"/>
        <v>12653.139103842273</v>
      </c>
      <c r="I265" s="3">
        <f t="shared" si="24"/>
        <v>2.2233595332704752</v>
      </c>
    </row>
    <row r="266" spans="1:10" x14ac:dyDescent="0.25">
      <c r="A266" s="25" t="s">
        <v>605</v>
      </c>
      <c r="B266" s="8" t="s">
        <v>299</v>
      </c>
      <c r="C266" s="11">
        <f>VLOOKUP($A266,RAW!$U$2:$AC$460,6,FALSE)</f>
        <v>86556</v>
      </c>
      <c r="D266" s="11">
        <f>VLOOKUP($A266,RAW!$U$2:$AC$460,7,FALSE)</f>
        <v>68731</v>
      </c>
      <c r="E266" s="1">
        <f t="shared" si="20"/>
        <v>-17825</v>
      </c>
      <c r="F266" s="1">
        <f t="shared" si="21"/>
        <v>8606.3355698169325</v>
      </c>
      <c r="G266" s="16">
        <f t="shared" si="22"/>
        <v>-26431.335569816933</v>
      </c>
      <c r="H266" s="16">
        <f t="shared" si="23"/>
        <v>26431.335569816933</v>
      </c>
      <c r="I266" s="3">
        <f t="shared" si="24"/>
        <v>-0.30536687889709474</v>
      </c>
    </row>
    <row r="267" spans="1:10" x14ac:dyDescent="0.25">
      <c r="A267" s="25" t="s">
        <v>606</v>
      </c>
      <c r="B267" s="8" t="s">
        <v>299</v>
      </c>
      <c r="C267" s="11">
        <f>VLOOKUP($A267,RAW!$U$2:$AC$460,6,FALSE)</f>
        <v>1119128</v>
      </c>
      <c r="D267" s="11">
        <f>VLOOKUP($A267,RAW!$U$2:$AC$460,7,FALSE)</f>
        <v>1123302</v>
      </c>
      <c r="E267" s="1">
        <f t="shared" si="20"/>
        <v>4174</v>
      </c>
      <c r="F267" s="1">
        <f t="shared" si="21"/>
        <v>111275.83429892884</v>
      </c>
      <c r="G267" s="16">
        <f t="shared" si="22"/>
        <v>-107101.83429892884</v>
      </c>
      <c r="H267" s="16">
        <f t="shared" si="23"/>
        <v>107101.83429892884</v>
      </c>
      <c r="I267" s="3">
        <f t="shared" si="24"/>
        <v>-9.5701147946373286E-2</v>
      </c>
    </row>
    <row r="268" spans="1:10" x14ac:dyDescent="0.25">
      <c r="A268" s="25" t="s">
        <v>607</v>
      </c>
      <c r="B268" s="8" t="s">
        <v>299</v>
      </c>
      <c r="C268" s="11">
        <f>VLOOKUP($A268,RAW!$U$2:$AC$460,6,FALSE)</f>
        <v>78164</v>
      </c>
      <c r="D268" s="11">
        <f>VLOOKUP($A268,RAW!$U$2:$AC$460,7,FALSE)</f>
        <v>78900</v>
      </c>
      <c r="E268" s="1">
        <f t="shared" si="20"/>
        <v>736</v>
      </c>
      <c r="F268" s="1">
        <f t="shared" si="21"/>
        <v>7771.9119815977028</v>
      </c>
      <c r="G268" s="16">
        <f t="shared" si="22"/>
        <v>-7035.9119815977028</v>
      </c>
      <c r="H268" s="16">
        <f t="shared" si="23"/>
        <v>7035.9119815977028</v>
      </c>
      <c r="I268" s="3">
        <f t="shared" si="24"/>
        <v>-9.0014738007237388E-2</v>
      </c>
    </row>
    <row r="269" spans="1:10" x14ac:dyDescent="0.25">
      <c r="A269" s="25" t="s">
        <v>608</v>
      </c>
      <c r="B269" s="8" t="s">
        <v>298</v>
      </c>
      <c r="C269" s="11">
        <f>VLOOKUP($A269,RAW!$U$2:$AC$460,6,FALSE)</f>
        <v>30301</v>
      </c>
      <c r="D269" s="11">
        <f>VLOOKUP($A269,RAW!$U$2:$AC$460,7,FALSE)</f>
        <v>24194</v>
      </c>
      <c r="E269" s="1">
        <f t="shared" si="20"/>
        <v>-6107</v>
      </c>
      <c r="F269" s="1">
        <f t="shared" si="21"/>
        <v>3012.8538067958652</v>
      </c>
      <c r="G269" s="16">
        <f t="shared" si="22"/>
        <v>-9119.8538067958652</v>
      </c>
      <c r="H269" s="16">
        <f t="shared" si="23"/>
        <v>9119.8538067958652</v>
      </c>
      <c r="I269" s="3">
        <f t="shared" si="24"/>
        <v>-0.30097534097210871</v>
      </c>
    </row>
    <row r="270" spans="1:10" x14ac:dyDescent="0.25">
      <c r="A270" s="25" t="s">
        <v>609</v>
      </c>
      <c r="B270" s="8" t="s">
        <v>299</v>
      </c>
      <c r="C270" s="11">
        <f>VLOOKUP($A270,RAW!$U$2:$AC$460,6,FALSE)</f>
        <v>142099</v>
      </c>
      <c r="D270" s="11">
        <f>VLOOKUP($A270,RAW!$U$2:$AC$460,7,FALSE)</f>
        <v>137985</v>
      </c>
      <c r="E270" s="1">
        <f t="shared" si="20"/>
        <v>-4114</v>
      </c>
      <c r="F270" s="1">
        <f t="shared" si="21"/>
        <v>14129.022576544854</v>
      </c>
      <c r="G270" s="16">
        <f t="shared" si="22"/>
        <v>-18243.022576544856</v>
      </c>
      <c r="H270" s="16">
        <f t="shared" si="23"/>
        <v>18243.022576544856</v>
      </c>
      <c r="I270" s="3">
        <f t="shared" si="24"/>
        <v>-0.12838248387775322</v>
      </c>
    </row>
    <row r="271" spans="1:10" x14ac:dyDescent="0.25">
      <c r="A271" s="25" t="s">
        <v>354</v>
      </c>
      <c r="B271" s="8" t="s">
        <v>298</v>
      </c>
      <c r="C271" s="11">
        <f>VLOOKUP($A271,RAW!$U$2:$AC$460,6,FALSE)</f>
        <v>573414</v>
      </c>
      <c r="D271" s="11">
        <f>VLOOKUP($A271,RAW!$U$2:$AC$460,7,FALSE)</f>
        <v>1005429</v>
      </c>
      <c r="E271" s="1">
        <f t="shared" si="20"/>
        <v>432015</v>
      </c>
      <c r="F271" s="1">
        <f t="shared" si="21"/>
        <v>57015.034248706121</v>
      </c>
      <c r="G271" s="16">
        <f t="shared" si="22"/>
        <v>374999.96575129387</v>
      </c>
      <c r="H271" s="16">
        <f t="shared" si="23"/>
        <v>374999.96575129387</v>
      </c>
      <c r="I271" s="3">
        <f t="shared" si="24"/>
        <v>0.65397769456499821</v>
      </c>
    </row>
    <row r="272" spans="1:10" x14ac:dyDescent="0.25">
      <c r="A272" s="25" t="s">
        <v>610</v>
      </c>
      <c r="B272" s="8" t="s">
        <v>298</v>
      </c>
      <c r="C272" s="11">
        <f>VLOOKUP($A272,RAW!$U$2:$AC$460,6,FALSE)</f>
        <v>965401</v>
      </c>
      <c r="D272" s="11">
        <f>VLOOKUP($A272,RAW!$U$2:$AC$460,7,FALSE)</f>
        <v>1091289</v>
      </c>
      <c r="E272" s="1">
        <f t="shared" si="20"/>
        <v>125888</v>
      </c>
      <c r="F272" s="1">
        <f t="shared" si="21"/>
        <v>95990.629944045897</v>
      </c>
      <c r="G272" s="16">
        <f t="shared" si="22"/>
        <v>29897.370055954103</v>
      </c>
      <c r="H272" s="16">
        <f t="shared" si="23"/>
        <v>29897.370055954103</v>
      </c>
      <c r="I272" s="3">
        <f t="shared" si="24"/>
        <v>3.0968861701980942E-2</v>
      </c>
    </row>
    <row r="273" spans="1:9" x14ac:dyDescent="0.25">
      <c r="A273" s="25" t="s">
        <v>611</v>
      </c>
      <c r="B273" s="8" t="s">
        <v>299</v>
      </c>
      <c r="C273" s="11">
        <f>VLOOKUP($A273,RAW!$U$2:$AC$460,6,FALSE)</f>
        <v>27127</v>
      </c>
      <c r="D273" s="11">
        <f>VLOOKUP($A273,RAW!$U$2:$AC$460,7,FALSE)</f>
        <v>28450</v>
      </c>
      <c r="E273" s="1">
        <f t="shared" si="20"/>
        <v>1323</v>
      </c>
      <c r="F273" s="1">
        <f t="shared" si="21"/>
        <v>2697.2603286014137</v>
      </c>
      <c r="G273" s="16">
        <f t="shared" si="22"/>
        <v>-1374.2603286014137</v>
      </c>
      <c r="H273" s="16">
        <f t="shared" si="23"/>
        <v>1374.2603286014137</v>
      </c>
      <c r="I273" s="3">
        <f t="shared" si="24"/>
        <v>-5.0660239930748467E-2</v>
      </c>
    </row>
    <row r="274" spans="1:9" x14ac:dyDescent="0.25">
      <c r="A274" s="25" t="s">
        <v>612</v>
      </c>
      <c r="B274" s="8" t="s">
        <v>298</v>
      </c>
      <c r="C274" s="11">
        <f>VLOOKUP($A274,RAW!$U$2:$AC$460,6,FALSE)</f>
        <v>236388</v>
      </c>
      <c r="D274" s="11">
        <f>VLOOKUP($A274,RAW!$U$2:$AC$460,7,FALSE)</f>
        <v>265608</v>
      </c>
      <c r="E274" s="1">
        <f t="shared" si="20"/>
        <v>29220</v>
      </c>
      <c r="F274" s="1">
        <f t="shared" si="21"/>
        <v>23504.256812674859</v>
      </c>
      <c r="G274" s="16">
        <f t="shared" si="22"/>
        <v>5715.7431873251408</v>
      </c>
      <c r="H274" s="16">
        <f t="shared" si="23"/>
        <v>5715.7431873251408</v>
      </c>
      <c r="I274" s="3">
        <f t="shared" si="24"/>
        <v>2.4179498059652523E-2</v>
      </c>
    </row>
    <row r="275" spans="1:9" x14ac:dyDescent="0.25">
      <c r="A275" s="25" t="s">
        <v>613</v>
      </c>
      <c r="B275" s="8" t="s">
        <v>298</v>
      </c>
      <c r="C275" s="11">
        <f>VLOOKUP($A275,RAW!$U$2:$AC$460,6,FALSE)</f>
        <v>1588499</v>
      </c>
      <c r="D275" s="11">
        <f>VLOOKUP($A275,RAW!$U$2:$AC$460,7,FALSE)</f>
        <v>1726650</v>
      </c>
      <c r="E275" s="1">
        <f t="shared" si="20"/>
        <v>138151</v>
      </c>
      <c r="F275" s="1">
        <f t="shared" si="21"/>
        <v>157945.78592262382</v>
      </c>
      <c r="G275" s="16">
        <f t="shared" si="22"/>
        <v>-19794.785922623822</v>
      </c>
      <c r="H275" s="16">
        <f t="shared" si="23"/>
        <v>19794.785922623822</v>
      </c>
      <c r="I275" s="3">
        <f t="shared" si="24"/>
        <v>-1.2461314689290848E-2</v>
      </c>
    </row>
    <row r="276" spans="1:9" x14ac:dyDescent="0.25">
      <c r="A276" s="25" t="s">
        <v>614</v>
      </c>
      <c r="B276" s="8" t="s">
        <v>298</v>
      </c>
      <c r="C276" s="11">
        <f>VLOOKUP($A276,RAW!$U$2:$AC$460,6,FALSE)</f>
        <v>191687</v>
      </c>
      <c r="D276" s="11">
        <f>VLOOKUP($A276,RAW!$U$2:$AC$460,7,FALSE)</f>
        <v>266669</v>
      </c>
      <c r="E276" s="1">
        <f t="shared" si="20"/>
        <v>74982</v>
      </c>
      <c r="F276" s="1">
        <f t="shared" si="21"/>
        <v>19059.598946017588</v>
      </c>
      <c r="G276" s="16">
        <f t="shared" si="22"/>
        <v>55922.401053982408</v>
      </c>
      <c r="H276" s="16">
        <f t="shared" si="23"/>
        <v>55922.401053982408</v>
      </c>
      <c r="I276" s="3">
        <f t="shared" si="24"/>
        <v>0.29173809937023587</v>
      </c>
    </row>
    <row r="277" spans="1:9" x14ac:dyDescent="0.25">
      <c r="A277" s="25" t="s">
        <v>615</v>
      </c>
      <c r="B277" s="8" t="s">
        <v>298</v>
      </c>
      <c r="C277" s="11">
        <f>VLOOKUP($A277,RAW!$U$2:$AC$460,6,FALSE)</f>
        <v>88550</v>
      </c>
      <c r="D277" s="11">
        <f>VLOOKUP($A277,RAW!$U$2:$AC$460,7,FALSE)</f>
        <v>117382</v>
      </c>
      <c r="E277" s="1">
        <f t="shared" si="20"/>
        <v>28832</v>
      </c>
      <c r="F277" s="1">
        <f t="shared" si="21"/>
        <v>8804.600659772741</v>
      </c>
      <c r="G277" s="16">
        <f t="shared" si="22"/>
        <v>20027.399340227261</v>
      </c>
      <c r="H277" s="16">
        <f t="shared" si="23"/>
        <v>20027.399340227261</v>
      </c>
      <c r="I277" s="3">
        <f t="shared" si="24"/>
        <v>0.2261705176761972</v>
      </c>
    </row>
    <row r="278" spans="1:9" x14ac:dyDescent="0.25">
      <c r="A278" s="25" t="s">
        <v>616</v>
      </c>
      <c r="B278" s="8" t="s">
        <v>298</v>
      </c>
      <c r="C278" s="11">
        <f>VLOOKUP($A278,RAW!$U$2:$AC$460,6,FALSE)</f>
        <v>1449654</v>
      </c>
      <c r="D278" s="11">
        <f>VLOOKUP($A278,RAW!$U$2:$AC$460,7,FALSE)</f>
        <v>1667583</v>
      </c>
      <c r="E278" s="1">
        <f t="shared" si="20"/>
        <v>217929</v>
      </c>
      <c r="F278" s="1">
        <f t="shared" si="21"/>
        <v>144140.31129127266</v>
      </c>
      <c r="G278" s="16">
        <f t="shared" si="22"/>
        <v>73788.688708727335</v>
      </c>
      <c r="H278" s="16">
        <f t="shared" si="23"/>
        <v>73788.688708727335</v>
      </c>
      <c r="I278" s="3">
        <f t="shared" si="24"/>
        <v>5.0900896840713257E-2</v>
      </c>
    </row>
    <row r="279" spans="1:9" x14ac:dyDescent="0.25">
      <c r="A279" s="25" t="s">
        <v>617</v>
      </c>
      <c r="B279" s="8" t="s">
        <v>298</v>
      </c>
      <c r="C279" s="11">
        <f>VLOOKUP($A279,RAW!$U$2:$AC$460,6,FALSE)</f>
        <v>94580</v>
      </c>
      <c r="D279" s="11">
        <f>VLOOKUP($A279,RAW!$U$2:$AC$460,7,FALSE)</f>
        <v>21587</v>
      </c>
      <c r="E279" s="1">
        <f t="shared" si="20"/>
        <v>-72993</v>
      </c>
      <c r="F279" s="1">
        <f t="shared" si="21"/>
        <v>9404.1686098397058</v>
      </c>
      <c r="G279" s="16">
        <f t="shared" si="22"/>
        <v>-82397.168609839704</v>
      </c>
      <c r="H279" s="16">
        <f t="shared" si="23"/>
        <v>82397.168609839704</v>
      </c>
      <c r="I279" s="3">
        <f t="shared" si="24"/>
        <v>-0.87119019464833691</v>
      </c>
    </row>
    <row r="280" spans="1:9" x14ac:dyDescent="0.25">
      <c r="A280" s="25" t="s">
        <v>618</v>
      </c>
      <c r="B280" s="8" t="s">
        <v>298</v>
      </c>
      <c r="C280" s="11">
        <f>VLOOKUP($A280,RAW!$U$2:$AC$460,6,FALSE)</f>
        <v>273397</v>
      </c>
      <c r="D280" s="11">
        <f>VLOOKUP($A280,RAW!$U$2:$AC$460,7,FALSE)</f>
        <v>434675</v>
      </c>
      <c r="E280" s="1">
        <f t="shared" si="20"/>
        <v>161278</v>
      </c>
      <c r="F280" s="1">
        <f t="shared" si="21"/>
        <v>27184.092677356162</v>
      </c>
      <c r="G280" s="16">
        <f t="shared" si="22"/>
        <v>134093.90732264385</v>
      </c>
      <c r="H280" s="16">
        <f t="shared" si="23"/>
        <v>134093.90732264385</v>
      </c>
      <c r="I280" s="3">
        <f t="shared" si="24"/>
        <v>0.49047322144223909</v>
      </c>
    </row>
    <row r="281" spans="1:9" x14ac:dyDescent="0.25">
      <c r="A281" s="25" t="s">
        <v>619</v>
      </c>
      <c r="B281" s="8" t="s">
        <v>298</v>
      </c>
      <c r="C281" s="11">
        <f>VLOOKUP($A281,RAW!$U$2:$AC$460,6,FALSE)</f>
        <v>170650</v>
      </c>
      <c r="D281" s="11">
        <f>VLOOKUP($A281,RAW!$U$2:$AC$460,7,FALSE)</f>
        <v>242972</v>
      </c>
      <c r="E281" s="1">
        <f t="shared" si="20"/>
        <v>72322</v>
      </c>
      <c r="F281" s="1">
        <f t="shared" si="21"/>
        <v>16967.872417732564</v>
      </c>
      <c r="G281" s="16">
        <f t="shared" si="22"/>
        <v>55354.127582267436</v>
      </c>
      <c r="H281" s="16">
        <f t="shared" si="23"/>
        <v>55354.127582267436</v>
      </c>
      <c r="I281" s="3">
        <f t="shared" si="24"/>
        <v>0.32437226828167265</v>
      </c>
    </row>
    <row r="282" spans="1:9" x14ac:dyDescent="0.25">
      <c r="A282" s="25" t="s">
        <v>620</v>
      </c>
      <c r="B282" s="8" t="s">
        <v>298</v>
      </c>
      <c r="C282" s="11">
        <f>VLOOKUP($A282,RAW!$U$2:$AC$460,6,FALSE)</f>
        <v>732292</v>
      </c>
      <c r="D282" s="11">
        <f>VLOOKUP($A282,RAW!$U$2:$AC$460,7,FALSE)</f>
        <v>845807</v>
      </c>
      <c r="E282" s="1">
        <f t="shared" si="20"/>
        <v>113515</v>
      </c>
      <c r="F282" s="1">
        <f t="shared" si="21"/>
        <v>72812.406847501989</v>
      </c>
      <c r="G282" s="16">
        <f t="shared" si="22"/>
        <v>40702.593152498011</v>
      </c>
      <c r="H282" s="16">
        <f t="shared" si="23"/>
        <v>40702.593152498011</v>
      </c>
      <c r="I282" s="3">
        <f t="shared" si="24"/>
        <v>5.5582463214807767E-2</v>
      </c>
    </row>
    <row r="283" spans="1:9" x14ac:dyDescent="0.25">
      <c r="A283" s="25" t="s">
        <v>621</v>
      </c>
      <c r="B283" s="8" t="s">
        <v>298</v>
      </c>
      <c r="C283" s="11">
        <f>VLOOKUP($A283,RAW!$U$2:$AC$460,6,FALSE)</f>
        <v>50141</v>
      </c>
      <c r="D283" s="11">
        <f>VLOOKUP($A283,RAW!$U$2:$AC$460,7,FALSE)</f>
        <v>63168</v>
      </c>
      <c r="E283" s="1">
        <f t="shared" si="20"/>
        <v>13027</v>
      </c>
      <c r="F283" s="1">
        <f t="shared" si="21"/>
        <v>4985.5616226049133</v>
      </c>
      <c r="G283" s="16">
        <f t="shared" si="22"/>
        <v>8041.4383773950867</v>
      </c>
      <c r="H283" s="16">
        <f t="shared" si="23"/>
        <v>8041.4383773950867</v>
      </c>
      <c r="I283" s="3">
        <f t="shared" si="24"/>
        <v>0.16037650580154139</v>
      </c>
    </row>
    <row r="284" spans="1:9" x14ac:dyDescent="0.25">
      <c r="A284" s="25" t="s">
        <v>622</v>
      </c>
      <c r="B284" s="8" t="s">
        <v>299</v>
      </c>
      <c r="C284" s="11">
        <f>VLOOKUP($A284,RAW!$U$2:$AC$460,6,FALSE)</f>
        <v>88891</v>
      </c>
      <c r="D284" s="11">
        <f>VLOOKUP($A284,RAW!$U$2:$AC$460,7,FALSE)</f>
        <v>47330</v>
      </c>
      <c r="E284" s="1">
        <f t="shared" si="20"/>
        <v>-41561</v>
      </c>
      <c r="F284" s="1">
        <f t="shared" si="21"/>
        <v>8838.5065753569597</v>
      </c>
      <c r="G284" s="16">
        <f t="shared" si="22"/>
        <v>-50399.506575356958</v>
      </c>
      <c r="H284" s="16">
        <f t="shared" si="23"/>
        <v>50399.506575356958</v>
      </c>
      <c r="I284" s="3">
        <f t="shared" si="24"/>
        <v>-0.56698098317441536</v>
      </c>
    </row>
    <row r="285" spans="1:9" x14ac:dyDescent="0.25">
      <c r="A285" s="25" t="s">
        <v>623</v>
      </c>
      <c r="B285" s="8" t="s">
        <v>298</v>
      </c>
      <c r="C285" s="11">
        <f>VLOOKUP($A285,RAW!$U$2:$AC$460,6,FALSE)</f>
        <v>693406</v>
      </c>
      <c r="D285" s="11">
        <f>VLOOKUP($A285,RAW!$U$2:$AC$460,7,FALSE)</f>
        <v>743965</v>
      </c>
      <c r="E285" s="1">
        <f t="shared" si="20"/>
        <v>50559</v>
      </c>
      <c r="F285" s="1">
        <f t="shared" si="21"/>
        <v>68945.939300851242</v>
      </c>
      <c r="G285" s="16">
        <f t="shared" si="22"/>
        <v>-18386.939300851242</v>
      </c>
      <c r="H285" s="16">
        <f t="shared" si="23"/>
        <v>18386.939300851242</v>
      </c>
      <c r="I285" s="3">
        <f t="shared" si="24"/>
        <v>-2.6516844822299261E-2</v>
      </c>
    </row>
    <row r="286" spans="1:9" x14ac:dyDescent="0.25">
      <c r="A286" s="25" t="s">
        <v>624</v>
      </c>
      <c r="B286" s="8" t="s">
        <v>298</v>
      </c>
      <c r="C286" s="11">
        <f>VLOOKUP($A286,RAW!$U$2:$AC$460,6,FALSE)</f>
        <v>18500</v>
      </c>
      <c r="D286" s="11">
        <f>VLOOKUP($A286,RAW!$U$2:$AC$460,7,FALSE)</f>
        <v>22376</v>
      </c>
      <c r="E286" s="1">
        <f t="shared" si="20"/>
        <v>3876</v>
      </c>
      <c r="F286" s="1">
        <f t="shared" si="21"/>
        <v>1839.4704935719449</v>
      </c>
      <c r="G286" s="16">
        <f t="shared" si="22"/>
        <v>2036.5295064280551</v>
      </c>
      <c r="H286" s="16">
        <f t="shared" si="23"/>
        <v>2036.5295064280551</v>
      </c>
      <c r="I286" s="3">
        <f t="shared" si="24"/>
        <v>0.11008267602313812</v>
      </c>
    </row>
    <row r="287" spans="1:9" x14ac:dyDescent="0.25">
      <c r="A287" s="25" t="s">
        <v>625</v>
      </c>
      <c r="B287" s="8" t="s">
        <v>298</v>
      </c>
      <c r="C287" s="11">
        <f>VLOOKUP($A287,RAW!$U$2:$AC$460,6,FALSE)</f>
        <v>569250</v>
      </c>
      <c r="D287" s="11">
        <f>VLOOKUP($A287,RAW!$U$2:$AC$460,7,FALSE)</f>
        <v>664230</v>
      </c>
      <c r="E287" s="1">
        <f t="shared" si="20"/>
        <v>94980</v>
      </c>
      <c r="F287" s="1">
        <f t="shared" si="21"/>
        <v>56601.0042413962</v>
      </c>
      <c r="G287" s="16">
        <f t="shared" si="22"/>
        <v>38378.9957586038</v>
      </c>
      <c r="H287" s="16">
        <f t="shared" si="23"/>
        <v>38378.9957586038</v>
      </c>
      <c r="I287" s="3">
        <f t="shared" si="24"/>
        <v>6.7420282404222751E-2</v>
      </c>
    </row>
    <row r="288" spans="1:9" x14ac:dyDescent="0.25">
      <c r="A288" s="25" t="s">
        <v>626</v>
      </c>
      <c r="B288" s="8" t="s">
        <v>298</v>
      </c>
      <c r="C288" s="11">
        <f>VLOOKUP($A288,RAW!$U$2:$AC$460,6,FALSE)</f>
        <v>54967</v>
      </c>
      <c r="D288" s="11">
        <f>VLOOKUP($A288,RAW!$U$2:$AC$460,7,FALSE)</f>
        <v>54063</v>
      </c>
      <c r="E288" s="1">
        <f t="shared" si="20"/>
        <v>-904</v>
      </c>
      <c r="F288" s="1">
        <f t="shared" si="21"/>
        <v>5465.4148443334643</v>
      </c>
      <c r="G288" s="16">
        <f t="shared" si="22"/>
        <v>-6369.4148443334643</v>
      </c>
      <c r="H288" s="16">
        <f t="shared" si="23"/>
        <v>6369.4148443334643</v>
      </c>
      <c r="I288" s="3">
        <f t="shared" si="24"/>
        <v>-0.11587706886556415</v>
      </c>
    </row>
    <row r="289" spans="1:9" x14ac:dyDescent="0.25">
      <c r="A289" s="25" t="s">
        <v>627</v>
      </c>
      <c r="B289" s="8" t="s">
        <v>298</v>
      </c>
      <c r="C289" s="11">
        <v>0</v>
      </c>
      <c r="D289" s="11">
        <v>0</v>
      </c>
      <c r="E289" s="1">
        <f t="shared" si="20"/>
        <v>0</v>
      </c>
      <c r="F289" s="1">
        <f t="shared" si="21"/>
        <v>0</v>
      </c>
      <c r="G289" s="16">
        <f t="shared" si="22"/>
        <v>0</v>
      </c>
      <c r="H289" s="16">
        <f t="shared" si="23"/>
        <v>0</v>
      </c>
      <c r="I289" s="3" t="str">
        <f t="shared" si="24"/>
        <v/>
      </c>
    </row>
    <row r="290" spans="1:9" x14ac:dyDescent="0.25">
      <c r="A290" s="25" t="s">
        <v>628</v>
      </c>
      <c r="B290" s="8" t="s">
        <v>298</v>
      </c>
      <c r="C290" s="11">
        <f>VLOOKUP($A290,RAW!$U$2:$AC$460,6,FALSE)</f>
        <v>241949</v>
      </c>
      <c r="D290" s="11">
        <f>VLOOKUP($A290,RAW!$U$2:$AC$460,7,FALSE)</f>
        <v>304330</v>
      </c>
      <c r="E290" s="1">
        <f t="shared" si="20"/>
        <v>62381</v>
      </c>
      <c r="F290" s="1">
        <f t="shared" si="21"/>
        <v>24057.191699958839</v>
      </c>
      <c r="G290" s="16">
        <f t="shared" si="22"/>
        <v>38323.808300041157</v>
      </c>
      <c r="H290" s="16">
        <f t="shared" si="23"/>
        <v>38323.808300041157</v>
      </c>
      <c r="I290" s="3">
        <f t="shared" si="24"/>
        <v>0.15839622523772018</v>
      </c>
    </row>
    <row r="291" spans="1:9" x14ac:dyDescent="0.25">
      <c r="A291" s="25" t="s">
        <v>629</v>
      </c>
      <c r="B291" s="8" t="s">
        <v>298</v>
      </c>
      <c r="C291" s="11">
        <f>VLOOKUP($A291,RAW!$U$2:$AC$460,6,FALSE)</f>
        <v>181542</v>
      </c>
      <c r="D291" s="11">
        <f>VLOOKUP($A291,RAW!$U$2:$AC$460,7,FALSE)</f>
        <v>194406</v>
      </c>
      <c r="E291" s="1">
        <f t="shared" si="20"/>
        <v>12864</v>
      </c>
      <c r="F291" s="1">
        <f t="shared" si="21"/>
        <v>18050.87309967773</v>
      </c>
      <c r="G291" s="16">
        <f t="shared" si="22"/>
        <v>-5186.8730996777304</v>
      </c>
      <c r="H291" s="16">
        <f t="shared" si="23"/>
        <v>5186.8730996777304</v>
      </c>
      <c r="I291" s="3">
        <f t="shared" si="24"/>
        <v>-2.8571201703615309E-2</v>
      </c>
    </row>
    <row r="292" spans="1:9" x14ac:dyDescent="0.25">
      <c r="A292" s="25" t="s">
        <v>630</v>
      </c>
      <c r="B292" s="8" t="s">
        <v>298</v>
      </c>
      <c r="C292" s="11">
        <f>VLOOKUP($A292,RAW!$U$2:$AC$460,6,FALSE)</f>
        <v>87340</v>
      </c>
      <c r="D292" s="11">
        <f>VLOOKUP($A292,RAW!$U$2:$AC$460,7,FALSE)</f>
        <v>97779</v>
      </c>
      <c r="E292" s="1">
        <f t="shared" si="20"/>
        <v>10439</v>
      </c>
      <c r="F292" s="1">
        <f t="shared" si="21"/>
        <v>8684.2893464093868</v>
      </c>
      <c r="G292" s="16">
        <f t="shared" si="22"/>
        <v>1754.7106535906132</v>
      </c>
      <c r="H292" s="16">
        <f t="shared" si="23"/>
        <v>1754.7106535906132</v>
      </c>
      <c r="I292" s="3">
        <f t="shared" si="24"/>
        <v>2.0090573088969697E-2</v>
      </c>
    </row>
    <row r="293" spans="1:9" x14ac:dyDescent="0.25">
      <c r="A293" s="25" t="s">
        <v>631</v>
      </c>
      <c r="B293" s="8" t="s">
        <v>298</v>
      </c>
      <c r="C293" s="11">
        <f>VLOOKUP($A293,RAW!$U$2:$AC$460,6,FALSE)</f>
        <v>114118</v>
      </c>
      <c r="D293" s="11">
        <f>VLOOKUP($A293,RAW!$U$2:$AC$460,7,FALSE)</f>
        <v>105925</v>
      </c>
      <c r="E293" s="1">
        <f t="shared" si="20"/>
        <v>-8193</v>
      </c>
      <c r="F293" s="1">
        <f t="shared" si="21"/>
        <v>11346.848312726661</v>
      </c>
      <c r="G293" s="16">
        <f t="shared" si="22"/>
        <v>-19539.848312726659</v>
      </c>
      <c r="H293" s="16">
        <f t="shared" si="23"/>
        <v>19539.848312726659</v>
      </c>
      <c r="I293" s="3">
        <f t="shared" si="24"/>
        <v>-0.17122494534365007</v>
      </c>
    </row>
    <row r="294" spans="1:9" x14ac:dyDescent="0.25">
      <c r="A294" s="25" t="s">
        <v>632</v>
      </c>
      <c r="B294" s="8" t="s">
        <v>298</v>
      </c>
      <c r="C294" s="11">
        <f>VLOOKUP($A294,RAW!$U$2:$AC$460,6,FALSE)</f>
        <v>80552</v>
      </c>
      <c r="D294" s="11">
        <f>VLOOKUP($A294,RAW!$U$2:$AC$460,7,FALSE)</f>
        <v>95085</v>
      </c>
      <c r="E294" s="1">
        <f t="shared" si="20"/>
        <v>14533</v>
      </c>
      <c r="F294" s="1">
        <f t="shared" si="21"/>
        <v>8009.3528215247197</v>
      </c>
      <c r="G294" s="16">
        <f t="shared" si="22"/>
        <v>6523.6471784752803</v>
      </c>
      <c r="H294" s="16">
        <f t="shared" si="23"/>
        <v>6523.6471784752803</v>
      </c>
      <c r="I294" s="3">
        <f t="shared" si="24"/>
        <v>8.0986780942438177E-2</v>
      </c>
    </row>
    <row r="295" spans="1:9" x14ac:dyDescent="0.25">
      <c r="A295" s="25" t="s">
        <v>633</v>
      </c>
      <c r="B295" s="8" t="s">
        <v>298</v>
      </c>
      <c r="C295" s="11">
        <f>VLOOKUP($A295,RAW!$U$2:$AC$460,6,FALSE)</f>
        <v>27838</v>
      </c>
      <c r="D295" s="11">
        <f>VLOOKUP($A295,RAW!$U$2:$AC$460,7,FALSE)</f>
        <v>30972</v>
      </c>
      <c r="E295" s="1">
        <f t="shared" si="20"/>
        <v>3134</v>
      </c>
      <c r="F295" s="1">
        <f t="shared" si="21"/>
        <v>2767.9556540570702</v>
      </c>
      <c r="G295" s="16">
        <f t="shared" si="22"/>
        <v>366.04434594292979</v>
      </c>
      <c r="H295" s="16">
        <f t="shared" si="23"/>
        <v>366.04434594292979</v>
      </c>
      <c r="I295" s="3">
        <f t="shared" si="24"/>
        <v>1.3149089228498089E-2</v>
      </c>
    </row>
    <row r="296" spans="1:9" x14ac:dyDescent="0.25">
      <c r="A296" s="25" t="s">
        <v>634</v>
      </c>
      <c r="B296" s="8" t="s">
        <v>298</v>
      </c>
      <c r="C296" s="11">
        <v>0</v>
      </c>
      <c r="D296" s="11">
        <v>0</v>
      </c>
      <c r="E296" s="1">
        <f t="shared" si="20"/>
        <v>0</v>
      </c>
      <c r="F296" s="1">
        <f t="shared" si="21"/>
        <v>0</v>
      </c>
      <c r="G296" s="16">
        <f t="shared" si="22"/>
        <v>0</v>
      </c>
      <c r="H296" s="16">
        <f t="shared" si="23"/>
        <v>0</v>
      </c>
      <c r="I296" s="3" t="str">
        <f t="shared" si="24"/>
        <v/>
      </c>
    </row>
    <row r="297" spans="1:9" x14ac:dyDescent="0.25">
      <c r="A297" s="25" t="s">
        <v>635</v>
      </c>
      <c r="B297" s="8" t="s">
        <v>298</v>
      </c>
      <c r="C297" s="11">
        <v>0</v>
      </c>
      <c r="D297" s="11">
        <v>0</v>
      </c>
      <c r="E297" s="1">
        <f t="shared" si="20"/>
        <v>0</v>
      </c>
      <c r="F297" s="1">
        <f t="shared" si="21"/>
        <v>0</v>
      </c>
      <c r="G297" s="16">
        <f t="shared" si="22"/>
        <v>0</v>
      </c>
      <c r="H297" s="16">
        <f t="shared" si="23"/>
        <v>0</v>
      </c>
      <c r="I297" s="3" t="str">
        <f t="shared" si="24"/>
        <v/>
      </c>
    </row>
    <row r="298" spans="1:9" x14ac:dyDescent="0.25">
      <c r="A298" s="25" t="s">
        <v>636</v>
      </c>
      <c r="B298" s="8" t="s">
        <v>298</v>
      </c>
      <c r="C298" s="11">
        <v>0</v>
      </c>
      <c r="D298" s="11">
        <v>0</v>
      </c>
      <c r="E298" s="1">
        <f t="shared" si="20"/>
        <v>0</v>
      </c>
      <c r="F298" s="1">
        <f t="shared" si="21"/>
        <v>0</v>
      </c>
      <c r="G298" s="16">
        <f t="shared" si="22"/>
        <v>0</v>
      </c>
      <c r="H298" s="16">
        <f t="shared" si="23"/>
        <v>0</v>
      </c>
      <c r="I298" s="3" t="str">
        <f t="shared" si="24"/>
        <v/>
      </c>
    </row>
    <row r="299" spans="1:9" x14ac:dyDescent="0.25">
      <c r="A299" s="25" t="s">
        <v>637</v>
      </c>
      <c r="B299" s="8" t="s">
        <v>298</v>
      </c>
      <c r="C299" s="11">
        <v>0</v>
      </c>
      <c r="D299" s="11">
        <v>0</v>
      </c>
      <c r="E299" s="1">
        <f t="shared" si="20"/>
        <v>0</v>
      </c>
      <c r="F299" s="1">
        <f t="shared" si="21"/>
        <v>0</v>
      </c>
      <c r="G299" s="16">
        <f t="shared" si="22"/>
        <v>0</v>
      </c>
      <c r="H299" s="16">
        <f t="shared" si="23"/>
        <v>0</v>
      </c>
      <c r="I299" s="3" t="str">
        <f t="shared" si="24"/>
        <v/>
      </c>
    </row>
    <row r="300" spans="1:9" x14ac:dyDescent="0.25">
      <c r="A300" s="25" t="s">
        <v>638</v>
      </c>
      <c r="B300" s="8" t="s">
        <v>298</v>
      </c>
      <c r="C300" s="11">
        <f>VLOOKUP($A300,RAW!$U$2:$AC$460,6,FALSE)</f>
        <v>207129</v>
      </c>
      <c r="D300" s="11">
        <f>VLOOKUP($A300,RAW!$U$2:$AC$460,7,FALSE)</f>
        <v>50574</v>
      </c>
      <c r="E300" s="1">
        <f t="shared" si="20"/>
        <v>-156555</v>
      </c>
      <c r="F300" s="1">
        <f t="shared" si="21"/>
        <v>20595.009938543968</v>
      </c>
      <c r="G300" s="16">
        <f t="shared" si="22"/>
        <v>-177150.00993854395</v>
      </c>
      <c r="H300" s="16">
        <f t="shared" si="23"/>
        <v>177150.00993854395</v>
      </c>
      <c r="I300" s="3">
        <f t="shared" si="24"/>
        <v>-0.85526415875393569</v>
      </c>
    </row>
    <row r="301" spans="1:9" x14ac:dyDescent="0.25">
      <c r="A301" s="25" t="s">
        <v>639</v>
      </c>
      <c r="B301" s="8" t="s">
        <v>298</v>
      </c>
      <c r="C301" s="11">
        <f>VLOOKUP($A301,RAW!$U$2:$AC$460,6,FALSE)</f>
        <v>103377</v>
      </c>
      <c r="D301" s="11">
        <f>VLOOKUP($A301,RAW!$U$2:$AC$460,7,FALSE)</f>
        <v>19335</v>
      </c>
      <c r="E301" s="1">
        <f t="shared" si="20"/>
        <v>-84042</v>
      </c>
      <c r="F301" s="1">
        <f t="shared" si="21"/>
        <v>10278.861687242537</v>
      </c>
      <c r="G301" s="16">
        <f t="shared" si="22"/>
        <v>-94320.861687242534</v>
      </c>
      <c r="H301" s="16">
        <f t="shared" si="23"/>
        <v>94320.861687242534</v>
      </c>
      <c r="I301" s="3">
        <f t="shared" si="24"/>
        <v>-0.91239697115647134</v>
      </c>
    </row>
    <row r="302" spans="1:9" x14ac:dyDescent="0.25">
      <c r="A302" s="25" t="s">
        <v>640</v>
      </c>
      <c r="B302" s="8" t="s">
        <v>298</v>
      </c>
      <c r="C302" s="11">
        <f>VLOOKUP($A302,RAW!$U$2:$AC$460,6,FALSE)</f>
        <v>23976</v>
      </c>
      <c r="D302" s="11">
        <f>VLOOKUP($A302,RAW!$U$2:$AC$460,7,FALSE)</f>
        <v>31202</v>
      </c>
      <c r="E302" s="1">
        <f t="shared" si="20"/>
        <v>7226</v>
      </c>
      <c r="F302" s="1">
        <f t="shared" si="21"/>
        <v>2383.9537596692408</v>
      </c>
      <c r="G302" s="16">
        <f t="shared" si="22"/>
        <v>4842.0462403307592</v>
      </c>
      <c r="H302" s="16">
        <f t="shared" si="23"/>
        <v>4842.0462403307592</v>
      </c>
      <c r="I302" s="3">
        <f t="shared" si="24"/>
        <v>0.20195388056100932</v>
      </c>
    </row>
    <row r="303" spans="1:9" x14ac:dyDescent="0.25">
      <c r="A303" s="25" t="s">
        <v>641</v>
      </c>
      <c r="B303" s="8" t="s">
        <v>298</v>
      </c>
      <c r="C303" s="11">
        <f>VLOOKUP($A303,RAW!$U$2:$AC$460,6,FALSE)</f>
        <v>10177</v>
      </c>
      <c r="D303" s="11">
        <f>VLOOKUP($A303,RAW!$U$2:$AC$460,7,FALSE)</f>
        <v>12155</v>
      </c>
      <c r="E303" s="1">
        <f t="shared" si="20"/>
        <v>1978</v>
      </c>
      <c r="F303" s="1">
        <f t="shared" si="21"/>
        <v>1011.9076331395505</v>
      </c>
      <c r="G303" s="16">
        <f t="shared" si="22"/>
        <v>966.09236686044949</v>
      </c>
      <c r="H303" s="16">
        <f t="shared" si="23"/>
        <v>966.09236686044949</v>
      </c>
      <c r="I303" s="3">
        <f t="shared" si="24"/>
        <v>9.4928993501075906E-2</v>
      </c>
    </row>
    <row r="304" spans="1:9" x14ac:dyDescent="0.25">
      <c r="A304" s="25" t="s">
        <v>642</v>
      </c>
      <c r="B304" s="8" t="s">
        <v>299</v>
      </c>
      <c r="C304" s="11">
        <f>VLOOKUP($A304,RAW!$U$2:$AC$460,6,FALSE)</f>
        <v>73430</v>
      </c>
      <c r="D304" s="11">
        <f>VLOOKUP($A304,RAW!$U$2:$AC$460,7,FALSE)</f>
        <v>64543</v>
      </c>
      <c r="E304" s="1">
        <f t="shared" si="20"/>
        <v>-8887</v>
      </c>
      <c r="F304" s="1">
        <f t="shared" si="21"/>
        <v>7301.2063969182655</v>
      </c>
      <c r="G304" s="16">
        <f t="shared" si="22"/>
        <v>-16188.206396918265</v>
      </c>
      <c r="H304" s="16">
        <f t="shared" si="23"/>
        <v>16188.206396918265</v>
      </c>
      <c r="I304" s="3">
        <f t="shared" si="24"/>
        <v>-0.22045766576219891</v>
      </c>
    </row>
    <row r="305" spans="1:9" x14ac:dyDescent="0.25">
      <c r="A305" s="25" t="s">
        <v>643</v>
      </c>
      <c r="B305" s="8" t="s">
        <v>298</v>
      </c>
      <c r="C305" s="11">
        <f>VLOOKUP($A305,RAW!$U$2:$AC$460,6,FALSE)</f>
        <v>47465</v>
      </c>
      <c r="D305" s="11">
        <f>VLOOKUP($A305,RAW!$U$2:$AC$460,7,FALSE)</f>
        <v>37589</v>
      </c>
      <c r="E305" s="1">
        <f t="shared" si="20"/>
        <v>-9876</v>
      </c>
      <c r="F305" s="1">
        <f t="shared" si="21"/>
        <v>4719.4847014806683</v>
      </c>
      <c r="G305" s="16">
        <f t="shared" si="22"/>
        <v>-14595.484701480669</v>
      </c>
      <c r="H305" s="16">
        <f t="shared" si="23"/>
        <v>14595.484701480669</v>
      </c>
      <c r="I305" s="3">
        <f t="shared" si="24"/>
        <v>-0.3074999410403596</v>
      </c>
    </row>
    <row r="306" spans="1:9" x14ac:dyDescent="0.25">
      <c r="A306" s="25" t="s">
        <v>355</v>
      </c>
      <c r="B306" s="8" t="s">
        <v>298</v>
      </c>
      <c r="C306" s="11">
        <v>0</v>
      </c>
      <c r="D306" s="11">
        <v>0</v>
      </c>
      <c r="E306" s="1">
        <f t="shared" si="20"/>
        <v>0</v>
      </c>
      <c r="F306" s="1">
        <f t="shared" si="21"/>
        <v>0</v>
      </c>
      <c r="G306" s="16">
        <f t="shared" si="22"/>
        <v>0</v>
      </c>
      <c r="H306" s="16">
        <f t="shared" si="23"/>
        <v>0</v>
      </c>
      <c r="I306" s="3" t="str">
        <f t="shared" si="24"/>
        <v/>
      </c>
    </row>
    <row r="307" spans="1:9" x14ac:dyDescent="0.25">
      <c r="A307" s="25" t="s">
        <v>644</v>
      </c>
      <c r="B307" s="8" t="s">
        <v>298</v>
      </c>
      <c r="C307" s="11">
        <f>VLOOKUP($A307,RAW!$U$2:$AC$460,6,FALSE)</f>
        <v>307456</v>
      </c>
      <c r="D307" s="11">
        <f>VLOOKUP($A307,RAW!$U$2:$AC$460,7,FALSE)</f>
        <v>438179</v>
      </c>
      <c r="E307" s="1">
        <f t="shared" si="20"/>
        <v>130723</v>
      </c>
      <c r="F307" s="1">
        <f t="shared" si="21"/>
        <v>30570.607571440858</v>
      </c>
      <c r="G307" s="16">
        <f t="shared" si="22"/>
        <v>100152.39242855913</v>
      </c>
      <c r="H307" s="16">
        <f t="shared" si="23"/>
        <v>100152.39242855913</v>
      </c>
      <c r="I307" s="3">
        <f t="shared" si="24"/>
        <v>0.32574544789680193</v>
      </c>
    </row>
    <row r="308" spans="1:9" x14ac:dyDescent="0.25">
      <c r="A308" s="25" t="s">
        <v>645</v>
      </c>
      <c r="B308" s="8" t="s">
        <v>299</v>
      </c>
      <c r="C308" s="11">
        <f>VLOOKUP($A308,RAW!$U$2:$AC$460,6,FALSE)</f>
        <v>101973</v>
      </c>
      <c r="D308" s="11">
        <f>VLOOKUP($A308,RAW!$U$2:$AC$460,7,FALSE)</f>
        <v>323837</v>
      </c>
      <c r="E308" s="1">
        <f t="shared" si="20"/>
        <v>221864</v>
      </c>
      <c r="F308" s="1">
        <f t="shared" si="21"/>
        <v>10139.26079140605</v>
      </c>
      <c r="G308" s="16">
        <f t="shared" si="22"/>
        <v>211724.73920859396</v>
      </c>
      <c r="H308" s="16">
        <f t="shared" si="23"/>
        <v>211724.73920859396</v>
      </c>
      <c r="I308" s="3">
        <f t="shared" si="24"/>
        <v>2.076282341488374</v>
      </c>
    </row>
    <row r="309" spans="1:9" x14ac:dyDescent="0.25">
      <c r="A309" s="25" t="s">
        <v>646</v>
      </c>
      <c r="B309" s="8" t="s">
        <v>299</v>
      </c>
      <c r="C309" s="11">
        <f>VLOOKUP($A309,RAW!$U$2:$AC$460,6,FALSE)</f>
        <v>221694</v>
      </c>
      <c r="D309" s="11">
        <f>VLOOKUP($A309,RAW!$U$2:$AC$460,7,FALSE)</f>
        <v>267718</v>
      </c>
      <c r="E309" s="1">
        <f t="shared" si="20"/>
        <v>46024</v>
      </c>
      <c r="F309" s="1">
        <f t="shared" si="21"/>
        <v>22043.220086591286</v>
      </c>
      <c r="G309" s="16">
        <f t="shared" si="22"/>
        <v>23980.779913408714</v>
      </c>
      <c r="H309" s="16">
        <f t="shared" si="23"/>
        <v>23980.779913408714</v>
      </c>
      <c r="I309" s="3">
        <f t="shared" si="24"/>
        <v>0.10817063120070329</v>
      </c>
    </row>
    <row r="310" spans="1:9" x14ac:dyDescent="0.25">
      <c r="A310" s="25" t="s">
        <v>647</v>
      </c>
      <c r="B310" s="8" t="s">
        <v>298</v>
      </c>
      <c r="C310" s="11">
        <f>VLOOKUP($A310,RAW!$U$2:$AC$460,6,FALSE)</f>
        <v>33618</v>
      </c>
      <c r="D310" s="11">
        <f>VLOOKUP($A310,RAW!$U$2:$AC$460,7,FALSE)</f>
        <v>20577</v>
      </c>
      <c r="E310" s="1">
        <f t="shared" si="20"/>
        <v>-13041</v>
      </c>
      <c r="F310" s="1">
        <f t="shared" si="21"/>
        <v>3342.6658947514402</v>
      </c>
      <c r="G310" s="16">
        <f t="shared" si="22"/>
        <v>-16383.665894751441</v>
      </c>
      <c r="H310" s="16">
        <f t="shared" si="23"/>
        <v>16383.665894751441</v>
      </c>
      <c r="I310" s="3">
        <f t="shared" si="24"/>
        <v>-0.48734802471150696</v>
      </c>
    </row>
    <row r="311" spans="1:9" x14ac:dyDescent="0.25">
      <c r="A311" s="25" t="s">
        <v>648</v>
      </c>
      <c r="B311" s="8" t="s">
        <v>299</v>
      </c>
      <c r="C311" s="11">
        <f>VLOOKUP($A311,RAW!$U$2:$AC$460,6,FALSE)</f>
        <v>129373</v>
      </c>
      <c r="D311" s="11">
        <f>VLOOKUP($A311,RAW!$U$2:$AC$460,7,FALSE)</f>
        <v>42468</v>
      </c>
      <c r="E311" s="1">
        <f t="shared" si="20"/>
        <v>-86905</v>
      </c>
      <c r="F311" s="1">
        <f t="shared" si="21"/>
        <v>12863.665738642338</v>
      </c>
      <c r="G311" s="16">
        <f t="shared" si="22"/>
        <v>-99768.665738642332</v>
      </c>
      <c r="H311" s="16">
        <f t="shared" si="23"/>
        <v>99768.665738642332</v>
      </c>
      <c r="I311" s="3">
        <f t="shared" si="24"/>
        <v>-0.77117069047360987</v>
      </c>
    </row>
    <row r="312" spans="1:9" x14ac:dyDescent="0.25">
      <c r="A312" s="25" t="s">
        <v>356</v>
      </c>
      <c r="B312" s="8" t="s">
        <v>298</v>
      </c>
      <c r="C312" s="11">
        <f>VLOOKUP($A312,RAW!$U$2:$AC$460,6,FALSE)</f>
        <v>334397</v>
      </c>
      <c r="D312" s="11">
        <f>VLOOKUP($A312,RAW!$U$2:$AC$460,7,FALSE)</f>
        <v>640669</v>
      </c>
      <c r="E312" s="1">
        <f t="shared" si="20"/>
        <v>306272</v>
      </c>
      <c r="F312" s="1">
        <f t="shared" si="21"/>
        <v>33249.373764269061</v>
      </c>
      <c r="G312" s="16">
        <f t="shared" si="22"/>
        <v>273022.62623573095</v>
      </c>
      <c r="H312" s="16">
        <f t="shared" si="23"/>
        <v>273022.62623573095</v>
      </c>
      <c r="I312" s="3">
        <f t="shared" si="24"/>
        <v>0.81646254672060736</v>
      </c>
    </row>
    <row r="313" spans="1:9" x14ac:dyDescent="0.25">
      <c r="A313" s="25" t="s">
        <v>649</v>
      </c>
      <c r="B313" s="8" t="s">
        <v>299</v>
      </c>
      <c r="C313" s="11">
        <f>VLOOKUP($A313,RAW!$U$2:$AC$460,6,FALSE)</f>
        <v>203292</v>
      </c>
      <c r="D313" s="11">
        <f>VLOOKUP($A313,RAW!$U$2:$AC$460,7,FALSE)</f>
        <v>21445</v>
      </c>
      <c r="E313" s="1">
        <f t="shared" si="20"/>
        <v>-181847</v>
      </c>
      <c r="F313" s="1">
        <f t="shared" si="21"/>
        <v>20213.493815093396</v>
      </c>
      <c r="G313" s="16">
        <f t="shared" si="22"/>
        <v>-202060.49381509339</v>
      </c>
      <c r="H313" s="16">
        <f t="shared" si="23"/>
        <v>202060.49381509339</v>
      </c>
      <c r="I313" s="3">
        <f t="shared" si="24"/>
        <v>-0.99394218077983088</v>
      </c>
    </row>
    <row r="314" spans="1:9" x14ac:dyDescent="0.25">
      <c r="A314" s="25" t="s">
        <v>650</v>
      </c>
      <c r="B314" s="8" t="s">
        <v>298</v>
      </c>
      <c r="C314" s="11">
        <v>0</v>
      </c>
      <c r="D314" s="11">
        <v>0</v>
      </c>
      <c r="E314" s="1">
        <f t="shared" si="20"/>
        <v>0</v>
      </c>
      <c r="F314" s="1">
        <f t="shared" si="21"/>
        <v>0</v>
      </c>
      <c r="G314" s="16">
        <f t="shared" si="22"/>
        <v>0</v>
      </c>
      <c r="H314" s="16">
        <f t="shared" si="23"/>
        <v>0</v>
      </c>
      <c r="I314" s="3" t="str">
        <f t="shared" si="24"/>
        <v/>
      </c>
    </row>
    <row r="315" spans="1:9" x14ac:dyDescent="0.25">
      <c r="A315" s="25" t="s">
        <v>651</v>
      </c>
      <c r="B315" s="8" t="s">
        <v>298</v>
      </c>
      <c r="C315" s="11">
        <f>VLOOKUP($A315,RAW!$U$2:$AC$460,6,FALSE)</f>
        <v>88725.333333333343</v>
      </c>
      <c r="D315" s="11">
        <f>VLOOKUP($A315,RAW!$U$2:$AC$460,7,FALSE)</f>
        <v>58488</v>
      </c>
      <c r="E315" s="1">
        <f t="shared" si="20"/>
        <v>-30237.333333333343</v>
      </c>
      <c r="F315" s="1">
        <f t="shared" si="21"/>
        <v>8822.0341999460561</v>
      </c>
      <c r="G315" s="16">
        <f t="shared" si="22"/>
        <v>-39059.367533279401</v>
      </c>
      <c r="H315" s="16">
        <f t="shared" si="23"/>
        <v>39059.367533279401</v>
      </c>
      <c r="I315" s="3">
        <f t="shared" si="24"/>
        <v>-0.44022790409292417</v>
      </c>
    </row>
    <row r="316" spans="1:9" x14ac:dyDescent="0.25">
      <c r="A316" s="25" t="s">
        <v>652</v>
      </c>
      <c r="B316" s="8" t="s">
        <v>298</v>
      </c>
      <c r="C316" s="11">
        <v>0</v>
      </c>
      <c r="D316" s="11">
        <v>0</v>
      </c>
      <c r="E316" s="1">
        <f t="shared" si="20"/>
        <v>0</v>
      </c>
      <c r="F316" s="1">
        <f t="shared" si="21"/>
        <v>0</v>
      </c>
      <c r="G316" s="16">
        <f t="shared" si="22"/>
        <v>0</v>
      </c>
      <c r="H316" s="16">
        <f t="shared" si="23"/>
        <v>0</v>
      </c>
      <c r="I316" s="3" t="str">
        <f t="shared" si="24"/>
        <v/>
      </c>
    </row>
    <row r="317" spans="1:9" x14ac:dyDescent="0.25">
      <c r="A317" s="25" t="s">
        <v>653</v>
      </c>
      <c r="B317" s="8" t="s">
        <v>298</v>
      </c>
      <c r="C317" s="11">
        <v>0</v>
      </c>
      <c r="D317" s="11">
        <v>0</v>
      </c>
      <c r="E317" s="1">
        <f t="shared" si="20"/>
        <v>0</v>
      </c>
      <c r="F317" s="1">
        <f t="shared" si="21"/>
        <v>0</v>
      </c>
      <c r="G317" s="16">
        <f t="shared" si="22"/>
        <v>0</v>
      </c>
      <c r="H317" s="16">
        <f t="shared" si="23"/>
        <v>0</v>
      </c>
      <c r="I317" s="3" t="str">
        <f t="shared" si="24"/>
        <v/>
      </c>
    </row>
    <row r="318" spans="1:9" x14ac:dyDescent="0.25">
      <c r="A318" s="25" t="s">
        <v>654</v>
      </c>
      <c r="B318" s="8" t="s">
        <v>298</v>
      </c>
      <c r="C318" s="11">
        <f>VLOOKUP($A318,RAW!$U$2:$AC$460,6,FALSE)</f>
        <v>181277</v>
      </c>
      <c r="D318" s="11">
        <f>VLOOKUP($A318,RAW!$U$2:$AC$460,7,FALSE)</f>
        <v>219711</v>
      </c>
      <c r="E318" s="1">
        <f t="shared" si="20"/>
        <v>38434</v>
      </c>
      <c r="F318" s="1">
        <f t="shared" si="21"/>
        <v>18024.523927742783</v>
      </c>
      <c r="G318" s="16">
        <f t="shared" si="22"/>
        <v>20409.476072257217</v>
      </c>
      <c r="H318" s="16">
        <f t="shared" si="23"/>
        <v>20409.476072257217</v>
      </c>
      <c r="I318" s="3">
        <f t="shared" si="24"/>
        <v>0.11258723430030956</v>
      </c>
    </row>
    <row r="319" spans="1:9" x14ac:dyDescent="0.25">
      <c r="A319" s="25" t="s">
        <v>655</v>
      </c>
      <c r="B319" s="8" t="s">
        <v>298</v>
      </c>
      <c r="C319" s="11">
        <f>VLOOKUP($A319,RAW!$U$2:$AC$460,6,FALSE)</f>
        <v>257258</v>
      </c>
      <c r="D319" s="11">
        <f>VLOOKUP($A319,RAW!$U$2:$AC$460,7,FALSE)</f>
        <v>214796</v>
      </c>
      <c r="E319" s="1">
        <f t="shared" si="20"/>
        <v>-42462</v>
      </c>
      <c r="F319" s="1">
        <f t="shared" si="21"/>
        <v>25579.378391098995</v>
      </c>
      <c r="G319" s="16">
        <f t="shared" si="22"/>
        <v>-68041.378391098988</v>
      </c>
      <c r="H319" s="16">
        <f t="shared" si="23"/>
        <v>68041.378391098988</v>
      </c>
      <c r="I319" s="3">
        <f t="shared" si="24"/>
        <v>-0.26448692904049237</v>
      </c>
    </row>
    <row r="320" spans="1:9" x14ac:dyDescent="0.25">
      <c r="A320" s="25" t="s">
        <v>656</v>
      </c>
      <c r="B320" s="8" t="s">
        <v>298</v>
      </c>
      <c r="C320" s="11">
        <v>0</v>
      </c>
      <c r="D320" s="11">
        <v>0</v>
      </c>
      <c r="E320" s="1">
        <f t="shared" si="20"/>
        <v>0</v>
      </c>
      <c r="F320" s="1">
        <f t="shared" si="21"/>
        <v>0</v>
      </c>
      <c r="G320" s="16">
        <f t="shared" si="22"/>
        <v>0</v>
      </c>
      <c r="H320" s="16">
        <f t="shared" si="23"/>
        <v>0</v>
      </c>
      <c r="I320" s="3" t="str">
        <f t="shared" si="24"/>
        <v/>
      </c>
    </row>
    <row r="321" spans="1:9" x14ac:dyDescent="0.25">
      <c r="A321" s="25" t="s">
        <v>357</v>
      </c>
      <c r="B321" s="8" t="s">
        <v>298</v>
      </c>
      <c r="C321" s="11">
        <v>0</v>
      </c>
      <c r="D321" s="11">
        <v>0</v>
      </c>
      <c r="E321" s="1">
        <f t="shared" si="20"/>
        <v>0</v>
      </c>
      <c r="F321" s="1">
        <f t="shared" si="21"/>
        <v>0</v>
      </c>
      <c r="G321" s="16">
        <f t="shared" si="22"/>
        <v>0</v>
      </c>
      <c r="H321" s="16">
        <f t="shared" si="23"/>
        <v>0</v>
      </c>
      <c r="I321" s="3" t="str">
        <f t="shared" si="24"/>
        <v/>
      </c>
    </row>
    <row r="322" spans="1:9" x14ac:dyDescent="0.25">
      <c r="A322" s="25" t="s">
        <v>657</v>
      </c>
      <c r="B322" s="8" t="s">
        <v>298</v>
      </c>
      <c r="C322" s="11">
        <f>VLOOKUP($A322,RAW!$U$2:$AC$460,6,FALSE)</f>
        <v>1059224</v>
      </c>
      <c r="D322" s="11">
        <f>VLOOKUP($A322,RAW!$U$2:$AC$460,7,FALSE)</f>
        <v>1265741</v>
      </c>
      <c r="E322" s="1">
        <f t="shared" si="20"/>
        <v>206517</v>
      </c>
      <c r="F322" s="1">
        <f t="shared" si="21"/>
        <v>105319.5294099054</v>
      </c>
      <c r="G322" s="16">
        <f t="shared" si="22"/>
        <v>101197.4705900946</v>
      </c>
      <c r="H322" s="16">
        <f t="shared" si="23"/>
        <v>101197.4705900946</v>
      </c>
      <c r="I322" s="3">
        <f t="shared" si="24"/>
        <v>9.5539253821754988E-2</v>
      </c>
    </row>
    <row r="323" spans="1:9" x14ac:dyDescent="0.25">
      <c r="A323" s="25" t="s">
        <v>658</v>
      </c>
      <c r="B323" s="8" t="s">
        <v>298</v>
      </c>
      <c r="C323" s="11">
        <f>VLOOKUP($A323,RAW!$U$2:$AC$460,6,FALSE)</f>
        <v>297784</v>
      </c>
      <c r="D323" s="11">
        <f>VLOOKUP($A323,RAW!$U$2:$AC$460,7,FALSE)</f>
        <v>359204</v>
      </c>
      <c r="E323" s="1">
        <f t="shared" ref="E323:E386" si="25">D323-C323</f>
        <v>61420</v>
      </c>
      <c r="F323" s="1">
        <f t="shared" ref="F323:F386" si="26">IF(C323=0,0,+C323*E$463)</f>
        <v>29608.91251123395</v>
      </c>
      <c r="G323" s="16">
        <f t="shared" ref="G323:G386" si="27">IF(C323=0,0,+E323-F323)</f>
        <v>31811.08748876605</v>
      </c>
      <c r="H323" s="16">
        <f t="shared" ref="H323:H386" si="28">ABS(G323)</f>
        <v>31811.08748876605</v>
      </c>
      <c r="I323" s="3">
        <f t="shared" si="24"/>
        <v>0.10682604669413417</v>
      </c>
    </row>
    <row r="324" spans="1:9" x14ac:dyDescent="0.25">
      <c r="A324" s="25" t="s">
        <v>659</v>
      </c>
      <c r="B324" s="8" t="s">
        <v>298</v>
      </c>
      <c r="C324" s="11">
        <f>VLOOKUP($A324,RAW!$U$2:$AC$460,6,FALSE)</f>
        <v>212351</v>
      </c>
      <c r="D324" s="11">
        <f>VLOOKUP($A324,RAW!$U$2:$AC$460,7,FALSE)</f>
        <v>216442</v>
      </c>
      <c r="E324" s="1">
        <f t="shared" si="25"/>
        <v>4091</v>
      </c>
      <c r="F324" s="1">
        <f t="shared" si="26"/>
        <v>21114.237771918706</v>
      </c>
      <c r="G324" s="16">
        <f t="shared" si="27"/>
        <v>-17023.237771918706</v>
      </c>
      <c r="H324" s="16">
        <f t="shared" si="28"/>
        <v>17023.237771918706</v>
      </c>
      <c r="I324" s="3">
        <f t="shared" ref="I324:I387" si="29">IFERROR(+G324/C324,"")</f>
        <v>-8.0165564428322469E-2</v>
      </c>
    </row>
    <row r="325" spans="1:9" x14ac:dyDescent="0.25">
      <c r="A325" s="25" t="s">
        <v>660</v>
      </c>
      <c r="B325" s="8" t="s">
        <v>299</v>
      </c>
      <c r="C325" s="11">
        <f>VLOOKUP($A325,RAW!$U$2:$AC$460,6,FALSE)</f>
        <v>76301</v>
      </c>
      <c r="D325" s="11">
        <f>VLOOKUP($A325,RAW!$U$2:$AC$460,7,FALSE)</f>
        <v>64453</v>
      </c>
      <c r="E325" s="1">
        <f t="shared" si="25"/>
        <v>-11848</v>
      </c>
      <c r="F325" s="1">
        <f t="shared" si="26"/>
        <v>7586.6723313531338</v>
      </c>
      <c r="G325" s="16">
        <f t="shared" si="27"/>
        <v>-19434.672331353133</v>
      </c>
      <c r="H325" s="16">
        <f t="shared" si="28"/>
        <v>19434.672331353133</v>
      </c>
      <c r="I325" s="3">
        <f t="shared" si="29"/>
        <v>-0.25471058480692432</v>
      </c>
    </row>
    <row r="326" spans="1:9" x14ac:dyDescent="0.25">
      <c r="A326" s="25" t="s">
        <v>661</v>
      </c>
      <c r="B326" s="8" t="s">
        <v>298</v>
      </c>
      <c r="C326" s="11">
        <v>0</v>
      </c>
      <c r="D326" s="11">
        <v>0</v>
      </c>
      <c r="E326" s="1">
        <f t="shared" si="25"/>
        <v>0</v>
      </c>
      <c r="F326" s="1">
        <f t="shared" si="26"/>
        <v>0</v>
      </c>
      <c r="G326" s="16">
        <f t="shared" si="27"/>
        <v>0</v>
      </c>
      <c r="H326" s="16">
        <f t="shared" si="28"/>
        <v>0</v>
      </c>
      <c r="I326" s="3" t="str">
        <f t="shared" si="29"/>
        <v/>
      </c>
    </row>
    <row r="327" spans="1:9" x14ac:dyDescent="0.25">
      <c r="A327" s="25" t="s">
        <v>358</v>
      </c>
      <c r="B327" s="8" t="s">
        <v>298</v>
      </c>
      <c r="C327" s="11">
        <f>VLOOKUP($A327,RAW!$U$2:$AC$460,6,FALSE)</f>
        <v>416045</v>
      </c>
      <c r="D327" s="11">
        <f>VLOOKUP($A327,RAW!$U$2:$AC$460,7,FALSE)</f>
        <v>272082</v>
      </c>
      <c r="E327" s="1">
        <f t="shared" si="25"/>
        <v>-143963</v>
      </c>
      <c r="F327" s="1">
        <f t="shared" si="26"/>
        <v>41367.702783683235</v>
      </c>
      <c r="G327" s="16">
        <f t="shared" si="27"/>
        <v>-185330.70278368323</v>
      </c>
      <c r="H327" s="16">
        <f t="shared" si="28"/>
        <v>185330.70278368323</v>
      </c>
      <c r="I327" s="3">
        <f t="shared" si="29"/>
        <v>-0.445458310480076</v>
      </c>
    </row>
    <row r="328" spans="1:9" x14ac:dyDescent="0.25">
      <c r="A328" s="25" t="s">
        <v>662</v>
      </c>
      <c r="B328" s="8" t="s">
        <v>299</v>
      </c>
      <c r="C328" s="11">
        <f>VLOOKUP($A328,RAW!$U$2:$AC$460,6,FALSE)</f>
        <v>23896</v>
      </c>
      <c r="D328" s="11">
        <f>VLOOKUP($A328,RAW!$U$2:$AC$460,7,FALSE)</f>
        <v>23619</v>
      </c>
      <c r="E328" s="1">
        <f t="shared" si="25"/>
        <v>-277</v>
      </c>
      <c r="F328" s="1">
        <f t="shared" si="26"/>
        <v>2375.9992926700106</v>
      </c>
      <c r="G328" s="16">
        <f t="shared" si="27"/>
        <v>-2652.9992926700106</v>
      </c>
      <c r="H328" s="16">
        <f t="shared" si="28"/>
        <v>2652.9992926700106</v>
      </c>
      <c r="I328" s="3">
        <f t="shared" si="29"/>
        <v>-0.11102273571601987</v>
      </c>
    </row>
    <row r="329" spans="1:9" x14ac:dyDescent="0.25">
      <c r="A329" s="25" t="s">
        <v>663</v>
      </c>
      <c r="B329" s="8" t="s">
        <v>298</v>
      </c>
      <c r="C329" s="11">
        <f>VLOOKUP($A329,RAW!$U$2:$AC$460,6,FALSE)</f>
        <v>221313</v>
      </c>
      <c r="D329" s="11">
        <f>VLOOKUP($A329,RAW!$U$2:$AC$460,7,FALSE)</f>
        <v>349111</v>
      </c>
      <c r="E329" s="1">
        <f t="shared" si="25"/>
        <v>127798</v>
      </c>
      <c r="F329" s="1">
        <f t="shared" si="26"/>
        <v>22005.336937507451</v>
      </c>
      <c r="G329" s="16">
        <f t="shared" si="27"/>
        <v>105792.66306249255</v>
      </c>
      <c r="H329" s="16">
        <f t="shared" si="28"/>
        <v>105792.66306249255</v>
      </c>
      <c r="I329" s="3">
        <f t="shared" si="29"/>
        <v>0.47802281412520975</v>
      </c>
    </row>
    <row r="330" spans="1:9" x14ac:dyDescent="0.25">
      <c r="A330" s="25" t="s">
        <v>664</v>
      </c>
      <c r="B330" s="8" t="s">
        <v>298</v>
      </c>
      <c r="C330" s="11">
        <f>VLOOKUP($A330,RAW!$U$2:$AC$460,6,FALSE)</f>
        <v>61362</v>
      </c>
      <c r="D330" s="11">
        <f>VLOOKUP($A330,RAW!$U$2:$AC$460,7,FALSE)</f>
        <v>66093</v>
      </c>
      <c r="E330" s="1">
        <f t="shared" si="25"/>
        <v>4731</v>
      </c>
      <c r="F330" s="1">
        <f t="shared" si="26"/>
        <v>6101.2750500844149</v>
      </c>
      <c r="G330" s="16">
        <f t="shared" si="27"/>
        <v>-1370.2750500844149</v>
      </c>
      <c r="H330" s="16">
        <f t="shared" si="28"/>
        <v>1370.2750500844149</v>
      </c>
      <c r="I330" s="3">
        <f t="shared" si="29"/>
        <v>-2.2331003717030326E-2</v>
      </c>
    </row>
    <row r="331" spans="1:9" x14ac:dyDescent="0.25">
      <c r="A331" s="25" t="s">
        <v>665</v>
      </c>
      <c r="B331" s="8" t="s">
        <v>298</v>
      </c>
      <c r="C331" s="11">
        <f>VLOOKUP($A331,RAW!$U$2:$AC$460,6,FALSE)</f>
        <v>372493</v>
      </c>
      <c r="D331" s="11">
        <f>VLOOKUP($A331,RAW!$U$2:$AC$460,7,FALSE)</f>
        <v>564688</v>
      </c>
      <c r="E331" s="1">
        <f t="shared" si="25"/>
        <v>192195</v>
      </c>
      <c r="F331" s="1">
        <f t="shared" si="26"/>
        <v>37037.290949302405</v>
      </c>
      <c r="G331" s="16">
        <f t="shared" si="27"/>
        <v>155157.70905069759</v>
      </c>
      <c r="H331" s="16">
        <f t="shared" si="28"/>
        <v>155157.70905069759</v>
      </c>
      <c r="I331" s="3">
        <f t="shared" si="29"/>
        <v>0.41653859012302941</v>
      </c>
    </row>
    <row r="332" spans="1:9" x14ac:dyDescent="0.25">
      <c r="A332" s="25" t="s">
        <v>666</v>
      </c>
      <c r="B332" s="8" t="s">
        <v>299</v>
      </c>
      <c r="C332" s="11">
        <f>VLOOKUP($A332,RAW!$U$2:$AC$460,6,FALSE)</f>
        <v>839116</v>
      </c>
      <c r="D332" s="11">
        <f>VLOOKUP($A332,RAW!$U$2:$AC$460,7,FALSE)</f>
        <v>521145</v>
      </c>
      <c r="E332" s="1">
        <f t="shared" si="25"/>
        <v>-317971</v>
      </c>
      <c r="F332" s="1">
        <f t="shared" si="26"/>
        <v>83434.006631573851</v>
      </c>
      <c r="G332" s="16">
        <f t="shared" si="27"/>
        <v>-401405.00663157384</v>
      </c>
      <c r="H332" s="16">
        <f t="shared" si="28"/>
        <v>401405.00663157384</v>
      </c>
      <c r="I332" s="3">
        <f t="shared" si="29"/>
        <v>-0.47836652695404908</v>
      </c>
    </row>
    <row r="333" spans="1:9" x14ac:dyDescent="0.25">
      <c r="A333" s="25" t="s">
        <v>667</v>
      </c>
      <c r="B333" s="8" t="s">
        <v>298</v>
      </c>
      <c r="C333" s="11">
        <f>VLOOKUP($A333,RAW!$U$2:$AC$460,6,FALSE)</f>
        <v>30401</v>
      </c>
      <c r="D333" s="11">
        <f>VLOOKUP($A333,RAW!$U$2:$AC$460,7,FALSE)</f>
        <v>33692</v>
      </c>
      <c r="E333" s="1">
        <f t="shared" si="25"/>
        <v>3291</v>
      </c>
      <c r="F333" s="1">
        <f t="shared" si="26"/>
        <v>3022.7968905449025</v>
      </c>
      <c r="G333" s="16">
        <f t="shared" si="27"/>
        <v>268.20310945509755</v>
      </c>
      <c r="H333" s="16">
        <f t="shared" si="28"/>
        <v>268.20310945509755</v>
      </c>
      <c r="I333" s="3">
        <f t="shared" si="29"/>
        <v>8.8221805024537858E-3</v>
      </c>
    </row>
    <row r="334" spans="1:9" x14ac:dyDescent="0.25">
      <c r="A334" s="25" t="s">
        <v>668</v>
      </c>
      <c r="B334" s="8" t="s">
        <v>298</v>
      </c>
      <c r="C334" s="11">
        <f>VLOOKUP($A334,RAW!$U$2:$AC$460,6,FALSE)</f>
        <v>111541</v>
      </c>
      <c r="D334" s="11">
        <f>VLOOKUP($A334,RAW!$U$2:$AC$460,7,FALSE)</f>
        <v>90307</v>
      </c>
      <c r="E334" s="1">
        <f t="shared" si="25"/>
        <v>-21234</v>
      </c>
      <c r="F334" s="1">
        <f t="shared" si="26"/>
        <v>11090.615044513963</v>
      </c>
      <c r="G334" s="16">
        <f t="shared" si="27"/>
        <v>-32324.615044513965</v>
      </c>
      <c r="H334" s="16">
        <f t="shared" si="28"/>
        <v>32324.615044513965</v>
      </c>
      <c r="I334" s="3">
        <f t="shared" si="29"/>
        <v>-0.28980029804747998</v>
      </c>
    </row>
    <row r="335" spans="1:9" x14ac:dyDescent="0.25">
      <c r="A335" s="25" t="s">
        <v>669</v>
      </c>
      <c r="B335" s="8" t="s">
        <v>298</v>
      </c>
      <c r="C335" s="11">
        <v>0</v>
      </c>
      <c r="D335" s="11">
        <v>0</v>
      </c>
      <c r="E335" s="1">
        <f t="shared" si="25"/>
        <v>0</v>
      </c>
      <c r="F335" s="1">
        <f t="shared" si="26"/>
        <v>0</v>
      </c>
      <c r="G335" s="16">
        <f t="shared" si="27"/>
        <v>0</v>
      </c>
      <c r="H335" s="16">
        <f t="shared" si="28"/>
        <v>0</v>
      </c>
      <c r="I335" s="3" t="str">
        <f t="shared" si="29"/>
        <v/>
      </c>
    </row>
    <row r="336" spans="1:9" x14ac:dyDescent="0.25">
      <c r="A336" s="25" t="s">
        <v>670</v>
      </c>
      <c r="B336" s="8" t="s">
        <v>299</v>
      </c>
      <c r="C336" s="11">
        <f>VLOOKUP($A336,RAW!$U$2:$AC$460,6,FALSE)</f>
        <v>60560</v>
      </c>
      <c r="D336" s="11">
        <f>VLOOKUP($A336,RAW!$U$2:$AC$460,7,FALSE)</f>
        <v>201263</v>
      </c>
      <c r="E336" s="1">
        <f t="shared" si="25"/>
        <v>140703</v>
      </c>
      <c r="F336" s="1">
        <f t="shared" si="26"/>
        <v>6021.5315184171341</v>
      </c>
      <c r="G336" s="16">
        <f t="shared" si="27"/>
        <v>134681.46848158288</v>
      </c>
      <c r="H336" s="16">
        <f t="shared" si="28"/>
        <v>134681.46848158288</v>
      </c>
      <c r="I336" s="3">
        <f t="shared" si="29"/>
        <v>2.2239344201053974</v>
      </c>
    </row>
    <row r="337" spans="1:9" x14ac:dyDescent="0.25">
      <c r="A337" s="25" t="s">
        <v>671</v>
      </c>
      <c r="B337" s="8" t="s">
        <v>299</v>
      </c>
      <c r="C337" s="11">
        <f>VLOOKUP($A337,RAW!$U$2:$AC$460,6,FALSE)</f>
        <v>37340</v>
      </c>
      <c r="D337" s="11">
        <f>VLOOKUP($A337,RAW!$U$2:$AC$460,7,FALSE)</f>
        <v>87711</v>
      </c>
      <c r="E337" s="1">
        <f t="shared" si="25"/>
        <v>50371</v>
      </c>
      <c r="F337" s="1">
        <f t="shared" si="26"/>
        <v>3712.7474718906174</v>
      </c>
      <c r="G337" s="16">
        <f t="shared" si="27"/>
        <v>46658.252528109384</v>
      </c>
      <c r="H337" s="16">
        <f t="shared" si="28"/>
        <v>46658.252528109384</v>
      </c>
      <c r="I337" s="3">
        <f t="shared" si="29"/>
        <v>1.2495514870945201</v>
      </c>
    </row>
    <row r="338" spans="1:9" x14ac:dyDescent="0.25">
      <c r="A338" s="25" t="s">
        <v>672</v>
      </c>
      <c r="B338" s="8" t="s">
        <v>298</v>
      </c>
      <c r="C338" s="11">
        <v>0</v>
      </c>
      <c r="D338" s="11">
        <v>0</v>
      </c>
      <c r="E338" s="1">
        <f t="shared" si="25"/>
        <v>0</v>
      </c>
      <c r="F338" s="1">
        <f t="shared" si="26"/>
        <v>0</v>
      </c>
      <c r="G338" s="16">
        <f t="shared" si="27"/>
        <v>0</v>
      </c>
      <c r="H338" s="16">
        <f t="shared" si="28"/>
        <v>0</v>
      </c>
      <c r="I338" s="3" t="str">
        <f t="shared" si="29"/>
        <v/>
      </c>
    </row>
    <row r="339" spans="1:9" x14ac:dyDescent="0.25">
      <c r="A339" s="25" t="s">
        <v>673</v>
      </c>
      <c r="B339" s="8" t="s">
        <v>298</v>
      </c>
      <c r="C339" s="11">
        <f>VLOOKUP($A339,RAW!$U$2:$AC$460,6,FALSE)</f>
        <v>33007</v>
      </c>
      <c r="D339" s="11">
        <f>VLOOKUP($A339,RAW!$U$2:$AC$460,7,FALSE)</f>
        <v>34712</v>
      </c>
      <c r="E339" s="1">
        <f t="shared" si="25"/>
        <v>1705</v>
      </c>
      <c r="F339" s="1">
        <f t="shared" si="26"/>
        <v>3281.9136530448209</v>
      </c>
      <c r="G339" s="16">
        <f t="shared" si="27"/>
        <v>-1576.9136530448209</v>
      </c>
      <c r="H339" s="16">
        <f t="shared" si="28"/>
        <v>1576.9136530448209</v>
      </c>
      <c r="I339" s="3">
        <f t="shared" si="29"/>
        <v>-4.7775128095398578E-2</v>
      </c>
    </row>
    <row r="340" spans="1:9" x14ac:dyDescent="0.25">
      <c r="A340" s="25" t="s">
        <v>674</v>
      </c>
      <c r="B340" s="8" t="s">
        <v>298</v>
      </c>
      <c r="C340" s="11">
        <v>0</v>
      </c>
      <c r="D340" s="11">
        <v>0</v>
      </c>
      <c r="E340" s="1">
        <f t="shared" si="25"/>
        <v>0</v>
      </c>
      <c r="F340" s="1">
        <f t="shared" si="26"/>
        <v>0</v>
      </c>
      <c r="G340" s="16">
        <f t="shared" si="27"/>
        <v>0</v>
      </c>
      <c r="H340" s="16">
        <f t="shared" si="28"/>
        <v>0</v>
      </c>
      <c r="I340" s="3" t="str">
        <f t="shared" si="29"/>
        <v/>
      </c>
    </row>
    <row r="341" spans="1:9" x14ac:dyDescent="0.25">
      <c r="A341" s="25" t="s">
        <v>675</v>
      </c>
      <c r="B341" s="8" t="s">
        <v>298</v>
      </c>
      <c r="C341" s="11">
        <v>0</v>
      </c>
      <c r="D341" s="11">
        <v>0</v>
      </c>
      <c r="E341" s="1">
        <f t="shared" si="25"/>
        <v>0</v>
      </c>
      <c r="F341" s="1">
        <f t="shared" si="26"/>
        <v>0</v>
      </c>
      <c r="G341" s="16">
        <f t="shared" si="27"/>
        <v>0</v>
      </c>
      <c r="H341" s="16">
        <f t="shared" si="28"/>
        <v>0</v>
      </c>
      <c r="I341" s="3" t="str">
        <f t="shared" si="29"/>
        <v/>
      </c>
    </row>
    <row r="342" spans="1:9" x14ac:dyDescent="0.25">
      <c r="A342" s="25" t="s">
        <v>676</v>
      </c>
      <c r="B342" s="8" t="s">
        <v>299</v>
      </c>
      <c r="C342" s="11">
        <f>VLOOKUP($A342,RAW!$U$2:$AC$460,6,FALSE)</f>
        <v>29368</v>
      </c>
      <c r="D342" s="11">
        <f>VLOOKUP($A342,RAW!$U$2:$AC$460,7,FALSE)</f>
        <v>27923</v>
      </c>
      <c r="E342" s="1">
        <f t="shared" si="25"/>
        <v>-1445</v>
      </c>
      <c r="F342" s="1">
        <f t="shared" si="26"/>
        <v>2920.0848354173449</v>
      </c>
      <c r="G342" s="16">
        <f t="shared" si="27"/>
        <v>-4365.0848354173449</v>
      </c>
      <c r="H342" s="16">
        <f t="shared" si="28"/>
        <v>4365.0848354173449</v>
      </c>
      <c r="I342" s="3">
        <f t="shared" si="29"/>
        <v>-0.1486340518733773</v>
      </c>
    </row>
    <row r="343" spans="1:9" x14ac:dyDescent="0.25">
      <c r="A343" s="25" t="s">
        <v>677</v>
      </c>
      <c r="B343" s="8" t="s">
        <v>299</v>
      </c>
      <c r="C343" s="11">
        <f>VLOOKUP($A343,RAW!$U$2:$AC$460,6,FALSE)</f>
        <v>657850</v>
      </c>
      <c r="D343" s="11">
        <f>VLOOKUP($A343,RAW!$U$2:$AC$460,7,FALSE)</f>
        <v>310975</v>
      </c>
      <c r="E343" s="1">
        <f t="shared" si="25"/>
        <v>-346875</v>
      </c>
      <c r="F343" s="1">
        <f t="shared" si="26"/>
        <v>65410.576443043457</v>
      </c>
      <c r="G343" s="16">
        <f t="shared" si="27"/>
        <v>-412285.57644304348</v>
      </c>
      <c r="H343" s="16">
        <f t="shared" si="28"/>
        <v>412285.57644304348</v>
      </c>
      <c r="I343" s="3">
        <f t="shared" si="29"/>
        <v>-0.62671669292854526</v>
      </c>
    </row>
    <row r="344" spans="1:9" x14ac:dyDescent="0.25">
      <c r="A344" s="25" t="s">
        <v>678</v>
      </c>
      <c r="B344" s="8" t="s">
        <v>298</v>
      </c>
      <c r="C344" s="11">
        <f>VLOOKUP($A344,RAW!$U$2:$AC$460,6,FALSE)</f>
        <v>1497880</v>
      </c>
      <c r="D344" s="11">
        <f>VLOOKUP($A344,RAW!$U$2:$AC$460,7,FALSE)</f>
        <v>1544105</v>
      </c>
      <c r="E344" s="1">
        <f t="shared" si="25"/>
        <v>46225</v>
      </c>
      <c r="F344" s="1">
        <f t="shared" si="26"/>
        <v>148935.4628600835</v>
      </c>
      <c r="G344" s="16">
        <f t="shared" si="27"/>
        <v>-102710.4628600835</v>
      </c>
      <c r="H344" s="16">
        <f t="shared" si="28"/>
        <v>102710.4628600835</v>
      </c>
      <c r="I344" s="3">
        <f t="shared" si="29"/>
        <v>-6.8570554957729263E-2</v>
      </c>
    </row>
    <row r="345" spans="1:9" x14ac:dyDescent="0.25">
      <c r="A345" s="25" t="s">
        <v>679</v>
      </c>
      <c r="B345" s="8" t="s">
        <v>298</v>
      </c>
      <c r="C345" s="11">
        <v>0</v>
      </c>
      <c r="D345" s="11">
        <v>0</v>
      </c>
      <c r="E345" s="1">
        <f t="shared" si="25"/>
        <v>0</v>
      </c>
      <c r="F345" s="1">
        <f t="shared" si="26"/>
        <v>0</v>
      </c>
      <c r="G345" s="16">
        <f t="shared" si="27"/>
        <v>0</v>
      </c>
      <c r="H345" s="16">
        <f t="shared" si="28"/>
        <v>0</v>
      </c>
      <c r="I345" s="3" t="str">
        <f t="shared" si="29"/>
        <v/>
      </c>
    </row>
    <row r="346" spans="1:9" x14ac:dyDescent="0.25">
      <c r="A346" s="25" t="s">
        <v>680</v>
      </c>
      <c r="B346" s="8" t="s">
        <v>299</v>
      </c>
      <c r="C346" s="11">
        <f>VLOOKUP($A346,RAW!$U$2:$AC$460,6,FALSE)</f>
        <v>380394</v>
      </c>
      <c r="D346" s="11">
        <f>VLOOKUP($A346,RAW!$U$2:$AC$460,7,FALSE)</f>
        <v>363023</v>
      </c>
      <c r="E346" s="1">
        <f t="shared" si="25"/>
        <v>-17371</v>
      </c>
      <c r="F346" s="1">
        <f t="shared" si="26"/>
        <v>37822.893996313862</v>
      </c>
      <c r="G346" s="16">
        <f t="shared" si="27"/>
        <v>-55193.893996313862</v>
      </c>
      <c r="H346" s="16">
        <f t="shared" si="28"/>
        <v>55193.893996313862</v>
      </c>
      <c r="I346" s="3">
        <f t="shared" si="29"/>
        <v>-0.1450966471508853</v>
      </c>
    </row>
    <row r="347" spans="1:9" x14ac:dyDescent="0.25">
      <c r="A347" s="25" t="s">
        <v>681</v>
      </c>
      <c r="B347" s="8" t="s">
        <v>298</v>
      </c>
      <c r="C347" s="11">
        <v>0</v>
      </c>
      <c r="D347" s="11">
        <v>0</v>
      </c>
      <c r="E347" s="1">
        <f t="shared" si="25"/>
        <v>0</v>
      </c>
      <c r="F347" s="1">
        <f t="shared" si="26"/>
        <v>0</v>
      </c>
      <c r="G347" s="16">
        <f t="shared" si="27"/>
        <v>0</v>
      </c>
      <c r="H347" s="16">
        <f t="shared" si="28"/>
        <v>0</v>
      </c>
      <c r="I347" s="3" t="str">
        <f t="shared" si="29"/>
        <v/>
      </c>
    </row>
    <row r="348" spans="1:9" x14ac:dyDescent="0.25">
      <c r="A348" s="25" t="s">
        <v>682</v>
      </c>
      <c r="B348" s="8" t="s">
        <v>299</v>
      </c>
      <c r="C348" s="11">
        <f>VLOOKUP($A348,RAW!$U$2:$AC$460,6,FALSE)</f>
        <v>43192</v>
      </c>
      <c r="D348" s="11">
        <f>VLOOKUP($A348,RAW!$U$2:$AC$460,7,FALSE)</f>
        <v>33413</v>
      </c>
      <c r="E348" s="1">
        <f t="shared" si="25"/>
        <v>-9779</v>
      </c>
      <c r="F348" s="1">
        <f t="shared" si="26"/>
        <v>4294.6167328842939</v>
      </c>
      <c r="G348" s="16">
        <f t="shared" si="27"/>
        <v>-14073.616732884293</v>
      </c>
      <c r="H348" s="16">
        <f t="shared" si="28"/>
        <v>14073.616732884293</v>
      </c>
      <c r="I348" s="3">
        <f t="shared" si="29"/>
        <v>-0.32583850557705807</v>
      </c>
    </row>
    <row r="349" spans="1:9" x14ac:dyDescent="0.25">
      <c r="A349" s="25" t="s">
        <v>683</v>
      </c>
      <c r="B349" s="8" t="s">
        <v>299</v>
      </c>
      <c r="C349" s="11">
        <f>VLOOKUP($A349,RAW!$U$2:$AC$460,6,FALSE)</f>
        <v>1959763</v>
      </c>
      <c r="D349" s="11">
        <f>VLOOKUP($A349,RAW!$U$2:$AC$460,7,FALSE)</f>
        <v>1636177</v>
      </c>
      <c r="E349" s="1">
        <f t="shared" si="25"/>
        <v>-323586</v>
      </c>
      <c r="F349" s="1">
        <f t="shared" si="26"/>
        <v>194860.87637265056</v>
      </c>
      <c r="G349" s="16">
        <f t="shared" si="27"/>
        <v>-518446.87637265056</v>
      </c>
      <c r="H349" s="16">
        <f t="shared" si="28"/>
        <v>518446.87637265056</v>
      </c>
      <c r="I349" s="3">
        <f t="shared" si="29"/>
        <v>-0.26454570086926354</v>
      </c>
    </row>
    <row r="350" spans="1:9" x14ac:dyDescent="0.25">
      <c r="A350" s="25" t="s">
        <v>684</v>
      </c>
      <c r="B350" s="8" t="s">
        <v>298</v>
      </c>
      <c r="C350" s="11">
        <f>VLOOKUP($A350,RAW!$U$2:$AC$460,6,FALSE)</f>
        <v>196206</v>
      </c>
      <c r="D350" s="11">
        <f>VLOOKUP($A350,RAW!$U$2:$AC$460,7,FALSE)</f>
        <v>225037</v>
      </c>
      <c r="E350" s="1">
        <f t="shared" si="25"/>
        <v>28831</v>
      </c>
      <c r="F350" s="1">
        <f t="shared" si="26"/>
        <v>19508.926900636598</v>
      </c>
      <c r="G350" s="16">
        <f t="shared" si="27"/>
        <v>9322.0730993634024</v>
      </c>
      <c r="H350" s="16">
        <f t="shared" si="28"/>
        <v>9322.0730993634024</v>
      </c>
      <c r="I350" s="3">
        <f t="shared" si="29"/>
        <v>4.7511661719638554E-2</v>
      </c>
    </row>
    <row r="351" spans="1:9" x14ac:dyDescent="0.25">
      <c r="A351" s="25" t="s">
        <v>685</v>
      </c>
      <c r="B351" s="8" t="s">
        <v>298</v>
      </c>
      <c r="C351" s="11">
        <f>VLOOKUP($A351,RAW!$U$2:$AC$460,6,FALSE)</f>
        <v>324162</v>
      </c>
      <c r="D351" s="11">
        <f>VLOOKUP($A351,RAW!$U$2:$AC$460,7,FALSE)</f>
        <v>368473</v>
      </c>
      <c r="E351" s="1">
        <f t="shared" si="25"/>
        <v>44311</v>
      </c>
      <c r="F351" s="1">
        <f t="shared" si="26"/>
        <v>32231.69914255507</v>
      </c>
      <c r="G351" s="16">
        <f t="shared" si="27"/>
        <v>12079.30085744493</v>
      </c>
      <c r="H351" s="16">
        <f t="shared" si="28"/>
        <v>12079.30085744493</v>
      </c>
      <c r="I351" s="3">
        <f t="shared" si="29"/>
        <v>3.7263161189297109E-2</v>
      </c>
    </row>
    <row r="352" spans="1:9" x14ac:dyDescent="0.25">
      <c r="A352" s="25" t="s">
        <v>686</v>
      </c>
      <c r="B352" s="8" t="s">
        <v>298</v>
      </c>
      <c r="C352" s="11">
        <f>VLOOKUP($A352,RAW!$U$2:$AC$460,6,FALSE)</f>
        <v>5424</v>
      </c>
      <c r="D352" s="11">
        <f>VLOOKUP($A352,RAW!$U$2:$AC$460,7,FALSE)</f>
        <v>10679</v>
      </c>
      <c r="E352" s="1">
        <f t="shared" si="25"/>
        <v>5255</v>
      </c>
      <c r="F352" s="1">
        <f t="shared" si="26"/>
        <v>539.31286254779616</v>
      </c>
      <c r="G352" s="16">
        <f t="shared" si="27"/>
        <v>4715.6871374522034</v>
      </c>
      <c r="H352" s="16">
        <f t="shared" si="28"/>
        <v>4715.6871374522034</v>
      </c>
      <c r="I352" s="3">
        <f t="shared" si="29"/>
        <v>0.86941134540047993</v>
      </c>
    </row>
    <row r="353" spans="1:9" x14ac:dyDescent="0.25">
      <c r="A353" s="25" t="s">
        <v>687</v>
      </c>
      <c r="B353" s="8" t="s">
        <v>298</v>
      </c>
      <c r="C353" s="11">
        <f>VLOOKUP($A353,RAW!$U$2:$AC$460,6,FALSE)</f>
        <v>66051</v>
      </c>
      <c r="D353" s="11">
        <f>VLOOKUP($A353,RAW!$U$2:$AC$460,7,FALSE)</f>
        <v>105557</v>
      </c>
      <c r="E353" s="1">
        <f t="shared" si="25"/>
        <v>39506</v>
      </c>
      <c r="F353" s="1">
        <f t="shared" si="26"/>
        <v>6567.5062470767853</v>
      </c>
      <c r="G353" s="16">
        <f t="shared" si="27"/>
        <v>32938.493752923212</v>
      </c>
      <c r="H353" s="16">
        <f t="shared" si="28"/>
        <v>32938.493752923212</v>
      </c>
      <c r="I353" s="3">
        <f t="shared" si="29"/>
        <v>0.49868274141077668</v>
      </c>
    </row>
    <row r="354" spans="1:9" x14ac:dyDescent="0.25">
      <c r="A354" s="25" t="s">
        <v>688</v>
      </c>
      <c r="B354" s="8" t="s">
        <v>298</v>
      </c>
      <c r="C354" s="11">
        <v>0</v>
      </c>
      <c r="D354" s="11">
        <v>0</v>
      </c>
      <c r="E354" s="1">
        <f t="shared" si="25"/>
        <v>0</v>
      </c>
      <c r="F354" s="1">
        <f t="shared" si="26"/>
        <v>0</v>
      </c>
      <c r="G354" s="16">
        <f t="shared" si="27"/>
        <v>0</v>
      </c>
      <c r="H354" s="16">
        <f t="shared" si="28"/>
        <v>0</v>
      </c>
      <c r="I354" s="3" t="str">
        <f t="shared" si="29"/>
        <v/>
      </c>
    </row>
    <row r="355" spans="1:9" x14ac:dyDescent="0.25">
      <c r="A355" s="25" t="s">
        <v>689</v>
      </c>
      <c r="B355" s="8" t="s">
        <v>298</v>
      </c>
      <c r="C355" s="11">
        <v>0</v>
      </c>
      <c r="D355" s="11">
        <v>0</v>
      </c>
      <c r="E355" s="1">
        <f t="shared" si="25"/>
        <v>0</v>
      </c>
      <c r="F355" s="1">
        <f t="shared" si="26"/>
        <v>0</v>
      </c>
      <c r="G355" s="16">
        <f t="shared" si="27"/>
        <v>0</v>
      </c>
      <c r="H355" s="16">
        <f t="shared" si="28"/>
        <v>0</v>
      </c>
      <c r="I355" s="3" t="str">
        <f t="shared" si="29"/>
        <v/>
      </c>
    </row>
    <row r="356" spans="1:9" x14ac:dyDescent="0.25">
      <c r="A356" s="25" t="s">
        <v>690</v>
      </c>
      <c r="B356" s="8" t="s">
        <v>299</v>
      </c>
      <c r="C356" s="11">
        <f>VLOOKUP($A356,RAW!$U$2:$AC$460,6,FALSE)</f>
        <v>4911</v>
      </c>
      <c r="D356" s="11">
        <f>VLOOKUP($A356,RAW!$U$2:$AC$460,7,FALSE)</f>
        <v>47901</v>
      </c>
      <c r="E356" s="1">
        <f t="shared" si="25"/>
        <v>42990</v>
      </c>
      <c r="F356" s="1">
        <f t="shared" si="26"/>
        <v>488.30484291523362</v>
      </c>
      <c r="G356" s="16">
        <f t="shared" si="27"/>
        <v>42501.695157084767</v>
      </c>
      <c r="H356" s="16">
        <f t="shared" si="28"/>
        <v>42501.695157084767</v>
      </c>
      <c r="I356" s="3">
        <f t="shared" si="29"/>
        <v>8.6543871221919701</v>
      </c>
    </row>
    <row r="357" spans="1:9" x14ac:dyDescent="0.25">
      <c r="A357" s="25" t="s">
        <v>691</v>
      </c>
      <c r="B357" s="8" t="s">
        <v>298</v>
      </c>
      <c r="C357" s="11">
        <v>0</v>
      </c>
      <c r="D357" s="11">
        <v>0</v>
      </c>
      <c r="E357" s="1">
        <f t="shared" si="25"/>
        <v>0</v>
      </c>
      <c r="F357" s="1">
        <f t="shared" si="26"/>
        <v>0</v>
      </c>
      <c r="G357" s="16">
        <f t="shared" si="27"/>
        <v>0</v>
      </c>
      <c r="H357" s="16">
        <f t="shared" si="28"/>
        <v>0</v>
      </c>
      <c r="I357" s="3" t="str">
        <f t="shared" si="29"/>
        <v/>
      </c>
    </row>
    <row r="358" spans="1:9" x14ac:dyDescent="0.25">
      <c r="A358" s="25" t="s">
        <v>692</v>
      </c>
      <c r="B358" s="8" t="s">
        <v>299</v>
      </c>
      <c r="C358" s="11">
        <f>VLOOKUP($A358,RAW!$U$2:$AC$460,6,FALSE)</f>
        <v>18634</v>
      </c>
      <c r="D358" s="11">
        <f>VLOOKUP($A358,RAW!$U$2:$AC$460,7,FALSE)</f>
        <v>17594</v>
      </c>
      <c r="E358" s="1">
        <f t="shared" si="25"/>
        <v>-1040</v>
      </c>
      <c r="F358" s="1">
        <f t="shared" si="26"/>
        <v>1852.7942257956552</v>
      </c>
      <c r="G358" s="16">
        <f t="shared" si="27"/>
        <v>-2892.7942257956552</v>
      </c>
      <c r="H358" s="16">
        <f t="shared" si="28"/>
        <v>2892.7942257956552</v>
      </c>
      <c r="I358" s="3">
        <f t="shared" si="29"/>
        <v>-0.15524279412877831</v>
      </c>
    </row>
    <row r="359" spans="1:9" x14ac:dyDescent="0.25">
      <c r="A359" s="25" t="s">
        <v>693</v>
      </c>
      <c r="B359" s="8" t="s">
        <v>298</v>
      </c>
      <c r="C359" s="11">
        <f>VLOOKUP($A359,RAW!$U$2:$AC$460,6,FALSE)</f>
        <v>15629</v>
      </c>
      <c r="D359" s="11">
        <f>VLOOKUP($A359,RAW!$U$2:$AC$460,7,FALSE)</f>
        <v>23103</v>
      </c>
      <c r="E359" s="1">
        <f t="shared" si="25"/>
        <v>7474</v>
      </c>
      <c r="F359" s="1">
        <f t="shared" si="26"/>
        <v>1554.0045591370772</v>
      </c>
      <c r="G359" s="16">
        <f t="shared" si="27"/>
        <v>5919.9954408629228</v>
      </c>
      <c r="H359" s="16">
        <f t="shared" si="28"/>
        <v>5919.9954408629228</v>
      </c>
      <c r="I359" s="3">
        <f t="shared" si="29"/>
        <v>0.3787827398338296</v>
      </c>
    </row>
    <row r="360" spans="1:9" x14ac:dyDescent="0.25">
      <c r="A360" s="25" t="s">
        <v>694</v>
      </c>
      <c r="B360" s="8" t="s">
        <v>298</v>
      </c>
      <c r="C360" s="11">
        <f>VLOOKUP($A360,RAW!$U$2:$AC$460,6,FALSE)</f>
        <v>125209</v>
      </c>
      <c r="D360" s="11">
        <f>VLOOKUP($A360,RAW!$U$2:$AC$460,7,FALSE)</f>
        <v>180374</v>
      </c>
      <c r="E360" s="1">
        <f t="shared" si="25"/>
        <v>55165</v>
      </c>
      <c r="F360" s="1">
        <f t="shared" si="26"/>
        <v>12449.635731332413</v>
      </c>
      <c r="G360" s="16">
        <f t="shared" si="27"/>
        <v>42715.364268667588</v>
      </c>
      <c r="H360" s="16">
        <f t="shared" si="28"/>
        <v>42715.364268667588</v>
      </c>
      <c r="I360" s="3">
        <f t="shared" si="29"/>
        <v>0.34115250715737355</v>
      </c>
    </row>
    <row r="361" spans="1:9" x14ac:dyDescent="0.25">
      <c r="A361" s="25" t="s">
        <v>695</v>
      </c>
      <c r="B361" s="8" t="s">
        <v>299</v>
      </c>
      <c r="C361" s="11">
        <f>VLOOKUP($A361,RAW!$U$2:$AC$460,6,FALSE)</f>
        <v>27110</v>
      </c>
      <c r="D361" s="11">
        <f>VLOOKUP($A361,RAW!$U$2:$AC$460,7,FALSE)</f>
        <v>14468</v>
      </c>
      <c r="E361" s="1">
        <f t="shared" si="25"/>
        <v>-12642</v>
      </c>
      <c r="F361" s="1">
        <f t="shared" si="26"/>
        <v>2695.5700043640772</v>
      </c>
      <c r="G361" s="16">
        <f t="shared" si="27"/>
        <v>-15337.570004364077</v>
      </c>
      <c r="H361" s="16">
        <f t="shared" si="28"/>
        <v>15337.570004364077</v>
      </c>
      <c r="I361" s="3">
        <f t="shared" si="29"/>
        <v>-0.56575322775227144</v>
      </c>
    </row>
    <row r="362" spans="1:9" x14ac:dyDescent="0.25">
      <c r="A362" s="25" t="s">
        <v>359</v>
      </c>
      <c r="B362" s="8" t="s">
        <v>298</v>
      </c>
      <c r="C362" s="11">
        <f>VLOOKUP($A362,RAW!$U$2:$AC$460,6,FALSE)</f>
        <v>1738641</v>
      </c>
      <c r="D362" s="11">
        <f>VLOOKUP($A362,RAW!$U$2:$AC$460,7,FALSE)</f>
        <v>2014611</v>
      </c>
      <c r="E362" s="1">
        <f t="shared" si="25"/>
        <v>275970</v>
      </c>
      <c r="F362" s="1">
        <f t="shared" si="26"/>
        <v>172874.53072510377</v>
      </c>
      <c r="G362" s="16">
        <f t="shared" si="27"/>
        <v>103095.46927489623</v>
      </c>
      <c r="H362" s="16">
        <f t="shared" si="28"/>
        <v>103095.46927489623</v>
      </c>
      <c r="I362" s="3">
        <f t="shared" si="29"/>
        <v>5.9296582373759864E-2</v>
      </c>
    </row>
    <row r="363" spans="1:9" x14ac:dyDescent="0.25">
      <c r="A363" s="25" t="s">
        <v>696</v>
      </c>
      <c r="B363" s="8" t="s">
        <v>299</v>
      </c>
      <c r="C363" s="11">
        <f>VLOOKUP($A363,RAW!$U$2:$AC$460,6,FALSE)</f>
        <v>232616</v>
      </c>
      <c r="D363" s="11">
        <f>VLOOKUP($A363,RAW!$U$2:$AC$460,7,FALSE)</f>
        <v>106131</v>
      </c>
      <c r="E363" s="1">
        <f t="shared" si="25"/>
        <v>-126485</v>
      </c>
      <c r="F363" s="1">
        <f t="shared" si="26"/>
        <v>23129.203693661166</v>
      </c>
      <c r="G363" s="16">
        <f t="shared" si="27"/>
        <v>-149614.20369366117</v>
      </c>
      <c r="H363" s="16">
        <f t="shared" si="28"/>
        <v>149614.20369366117</v>
      </c>
      <c r="I363" s="3">
        <f t="shared" si="29"/>
        <v>-0.64318105243689672</v>
      </c>
    </row>
    <row r="364" spans="1:9" x14ac:dyDescent="0.25">
      <c r="A364" s="25" t="s">
        <v>697</v>
      </c>
      <c r="B364" s="8" t="s">
        <v>299</v>
      </c>
      <c r="C364" s="11">
        <f>VLOOKUP($A364,RAW!$U$2:$AC$460,6,FALSE)</f>
        <v>72308</v>
      </c>
      <c r="D364" s="11">
        <f>VLOOKUP($A364,RAW!$U$2:$AC$460,7,FALSE)</f>
        <v>24387</v>
      </c>
      <c r="E364" s="1">
        <f t="shared" si="25"/>
        <v>-47921</v>
      </c>
      <c r="F364" s="1">
        <f t="shared" si="26"/>
        <v>7189.6449972540649</v>
      </c>
      <c r="G364" s="16">
        <f t="shared" si="27"/>
        <v>-55110.644997254065</v>
      </c>
      <c r="H364" s="16">
        <f t="shared" si="28"/>
        <v>55110.644997254065</v>
      </c>
      <c r="I364" s="3">
        <f t="shared" si="29"/>
        <v>-0.7621652513864865</v>
      </c>
    </row>
    <row r="365" spans="1:9" x14ac:dyDescent="0.25">
      <c r="A365" s="25" t="s">
        <v>698</v>
      </c>
      <c r="B365" s="8" t="s">
        <v>299</v>
      </c>
      <c r="C365" s="11">
        <f>VLOOKUP($A365,RAW!$U$2:$AC$460,6,FALSE)</f>
        <v>643652</v>
      </c>
      <c r="D365" s="11">
        <f>VLOOKUP($A365,RAW!$U$2:$AC$460,7,FALSE)</f>
        <v>580563</v>
      </c>
      <c r="E365" s="1">
        <f t="shared" si="25"/>
        <v>-63089</v>
      </c>
      <c r="F365" s="1">
        <f t="shared" si="26"/>
        <v>63998.857412355108</v>
      </c>
      <c r="G365" s="16">
        <f t="shared" si="27"/>
        <v>-127087.85741235511</v>
      </c>
      <c r="H365" s="16">
        <f t="shared" si="28"/>
        <v>127087.85741235511</v>
      </c>
      <c r="I365" s="3">
        <f t="shared" si="29"/>
        <v>-0.19744808904867087</v>
      </c>
    </row>
    <row r="366" spans="1:9" x14ac:dyDescent="0.25">
      <c r="A366" s="25" t="s">
        <v>699</v>
      </c>
      <c r="B366" s="8" t="s">
        <v>298</v>
      </c>
      <c r="C366" s="11">
        <v>0</v>
      </c>
      <c r="D366" s="11">
        <v>0</v>
      </c>
      <c r="E366" s="1">
        <f t="shared" si="25"/>
        <v>0</v>
      </c>
      <c r="F366" s="1">
        <f t="shared" si="26"/>
        <v>0</v>
      </c>
      <c r="G366" s="16">
        <f t="shared" si="27"/>
        <v>0</v>
      </c>
      <c r="H366" s="16">
        <f t="shared" si="28"/>
        <v>0</v>
      </c>
      <c r="I366" s="3" t="str">
        <f t="shared" si="29"/>
        <v/>
      </c>
    </row>
    <row r="367" spans="1:9" x14ac:dyDescent="0.25">
      <c r="A367" s="25" t="s">
        <v>700</v>
      </c>
      <c r="B367" s="8" t="s">
        <v>299</v>
      </c>
      <c r="C367" s="11">
        <f>VLOOKUP($A367,RAW!$U$2:$AC$460,6,FALSE)</f>
        <v>29572.666666666672</v>
      </c>
      <c r="D367" s="11">
        <f>VLOOKUP($A367,RAW!$U$2:$AC$460,7,FALSE)</f>
        <v>20859</v>
      </c>
      <c r="E367" s="1">
        <f t="shared" si="25"/>
        <v>-8713.6666666666715</v>
      </c>
      <c r="F367" s="1">
        <f t="shared" si="26"/>
        <v>2940.4350134903752</v>
      </c>
      <c r="G367" s="16">
        <f t="shared" si="27"/>
        <v>-11654.101680157048</v>
      </c>
      <c r="H367" s="16">
        <f t="shared" si="28"/>
        <v>11654.101680157048</v>
      </c>
      <c r="I367" s="3">
        <f t="shared" si="29"/>
        <v>-0.39408355734429468</v>
      </c>
    </row>
    <row r="368" spans="1:9" x14ac:dyDescent="0.25">
      <c r="A368" s="25" t="s">
        <v>360</v>
      </c>
      <c r="B368" s="8" t="s">
        <v>298</v>
      </c>
      <c r="C368" s="11">
        <v>0</v>
      </c>
      <c r="D368" s="11">
        <v>0</v>
      </c>
      <c r="E368" s="1">
        <f t="shared" si="25"/>
        <v>0</v>
      </c>
      <c r="F368" s="1">
        <f t="shared" si="26"/>
        <v>0</v>
      </c>
      <c r="G368" s="16">
        <f t="shared" si="27"/>
        <v>0</v>
      </c>
      <c r="H368" s="16">
        <f t="shared" si="28"/>
        <v>0</v>
      </c>
      <c r="I368" s="3" t="str">
        <f t="shared" si="29"/>
        <v/>
      </c>
    </row>
    <row r="369" spans="1:9" x14ac:dyDescent="0.25">
      <c r="A369" s="25" t="s">
        <v>701</v>
      </c>
      <c r="B369" s="8" t="s">
        <v>298</v>
      </c>
      <c r="C369" s="11">
        <f>VLOOKUP($A369,RAW!$U$2:$AC$460,6,FALSE)</f>
        <v>99349</v>
      </c>
      <c r="D369" s="11">
        <f>VLOOKUP($A369,RAW!$U$2:$AC$460,7,FALSE)</f>
        <v>124712</v>
      </c>
      <c r="E369" s="1">
        <f t="shared" si="25"/>
        <v>25363</v>
      </c>
      <c r="F369" s="1">
        <f t="shared" si="26"/>
        <v>9878.3542738313063</v>
      </c>
      <c r="G369" s="16">
        <f t="shared" si="27"/>
        <v>15484.645726168694</v>
      </c>
      <c r="H369" s="16">
        <f t="shared" si="28"/>
        <v>15484.645726168694</v>
      </c>
      <c r="I369" s="3">
        <f t="shared" si="29"/>
        <v>0.15586111310802014</v>
      </c>
    </row>
    <row r="370" spans="1:9" x14ac:dyDescent="0.25">
      <c r="A370" s="25" t="s">
        <v>702</v>
      </c>
      <c r="B370" s="8" t="s">
        <v>298</v>
      </c>
      <c r="C370" s="11">
        <f>VLOOKUP($A370,RAW!$U$2:$AC$460,6,FALSE)</f>
        <v>171753</v>
      </c>
      <c r="D370" s="11">
        <f>VLOOKUP($A370,RAW!$U$2:$AC$460,7,FALSE)</f>
        <v>141880</v>
      </c>
      <c r="E370" s="1">
        <f t="shared" si="25"/>
        <v>-29873</v>
      </c>
      <c r="F370" s="1">
        <f t="shared" si="26"/>
        <v>17077.544631484445</v>
      </c>
      <c r="G370" s="16">
        <f t="shared" si="27"/>
        <v>-46950.544631484445</v>
      </c>
      <c r="H370" s="16">
        <f t="shared" si="28"/>
        <v>46950.544631484445</v>
      </c>
      <c r="I370" s="3">
        <f t="shared" si="29"/>
        <v>-0.27336084162421875</v>
      </c>
    </row>
    <row r="371" spans="1:9" x14ac:dyDescent="0.25">
      <c r="A371" s="25" t="s">
        <v>703</v>
      </c>
      <c r="B371" s="8" t="s">
        <v>298</v>
      </c>
      <c r="C371" s="11">
        <f>VLOOKUP($A371,RAW!$U$2:$AC$460,6,FALSE)</f>
        <v>779888</v>
      </c>
      <c r="D371" s="11">
        <f>VLOOKUP($A371,RAW!$U$2:$AC$460,7,FALSE)</f>
        <v>792246</v>
      </c>
      <c r="E371" s="1">
        <f t="shared" si="25"/>
        <v>12358</v>
      </c>
      <c r="F371" s="1">
        <f t="shared" si="26"/>
        <v>77544.916988693891</v>
      </c>
      <c r="G371" s="16">
        <f t="shared" si="27"/>
        <v>-65186.916988693891</v>
      </c>
      <c r="H371" s="16">
        <f t="shared" si="28"/>
        <v>65186.916988693891</v>
      </c>
      <c r="I371" s="3">
        <f t="shared" si="29"/>
        <v>-8.3584972443086561E-2</v>
      </c>
    </row>
    <row r="372" spans="1:9" x14ac:dyDescent="0.25">
      <c r="A372" s="25" t="s">
        <v>704</v>
      </c>
      <c r="B372" s="8" t="s">
        <v>299</v>
      </c>
      <c r="C372" s="11">
        <f>VLOOKUP($A372,RAW!$U$2:$AC$460,6,FALSE)</f>
        <v>20486</v>
      </c>
      <c r="D372" s="11">
        <f>VLOOKUP($A372,RAW!$U$2:$AC$460,7,FALSE)</f>
        <v>13657</v>
      </c>
      <c r="E372" s="1">
        <f t="shared" si="25"/>
        <v>-6829</v>
      </c>
      <c r="F372" s="1">
        <f t="shared" si="26"/>
        <v>2036.9401368278304</v>
      </c>
      <c r="G372" s="16">
        <f t="shared" si="27"/>
        <v>-8865.9401368278304</v>
      </c>
      <c r="H372" s="16">
        <f t="shared" si="28"/>
        <v>8865.9401368278304</v>
      </c>
      <c r="I372" s="3">
        <f t="shared" si="29"/>
        <v>-0.43278044209840039</v>
      </c>
    </row>
    <row r="373" spans="1:9" x14ac:dyDescent="0.25">
      <c r="A373" s="25" t="s">
        <v>361</v>
      </c>
      <c r="B373" s="8" t="s">
        <v>298</v>
      </c>
      <c r="C373" s="11">
        <v>0</v>
      </c>
      <c r="D373" s="11">
        <v>0</v>
      </c>
      <c r="E373" s="1">
        <f t="shared" si="25"/>
        <v>0</v>
      </c>
      <c r="F373" s="1">
        <f t="shared" si="26"/>
        <v>0</v>
      </c>
      <c r="G373" s="16">
        <f t="shared" si="27"/>
        <v>0</v>
      </c>
      <c r="H373" s="16">
        <f t="shared" si="28"/>
        <v>0</v>
      </c>
      <c r="I373" s="3" t="str">
        <f t="shared" si="29"/>
        <v/>
      </c>
    </row>
    <row r="374" spans="1:9" x14ac:dyDescent="0.25">
      <c r="A374" s="25" t="s">
        <v>705</v>
      </c>
      <c r="B374" s="8" t="s">
        <v>299</v>
      </c>
      <c r="C374" s="11">
        <f>VLOOKUP($A374,RAW!$U$2:$AC$460,6,FALSE)</f>
        <v>41163</v>
      </c>
      <c r="D374" s="11">
        <f>VLOOKUP($A374,RAW!$U$2:$AC$460,7,FALSE)</f>
        <v>28780</v>
      </c>
      <c r="E374" s="1">
        <f t="shared" si="25"/>
        <v>-12383</v>
      </c>
      <c r="F374" s="1">
        <f t="shared" si="26"/>
        <v>4092.8715636163224</v>
      </c>
      <c r="G374" s="16">
        <f t="shared" si="27"/>
        <v>-16475.871563616322</v>
      </c>
      <c r="H374" s="16">
        <f t="shared" si="28"/>
        <v>16475.871563616322</v>
      </c>
      <c r="I374" s="3">
        <f t="shared" si="29"/>
        <v>-0.40025925135719753</v>
      </c>
    </row>
    <row r="375" spans="1:9" x14ac:dyDescent="0.25">
      <c r="A375" s="25" t="s">
        <v>706</v>
      </c>
      <c r="B375" s="8" t="s">
        <v>298</v>
      </c>
      <c r="C375" s="11">
        <v>0</v>
      </c>
      <c r="D375" s="11">
        <v>0</v>
      </c>
      <c r="E375" s="1">
        <f t="shared" si="25"/>
        <v>0</v>
      </c>
      <c r="F375" s="1">
        <f t="shared" si="26"/>
        <v>0</v>
      </c>
      <c r="G375" s="16">
        <f t="shared" si="27"/>
        <v>0</v>
      </c>
      <c r="H375" s="16">
        <f t="shared" si="28"/>
        <v>0</v>
      </c>
      <c r="I375" s="3" t="str">
        <f t="shared" si="29"/>
        <v/>
      </c>
    </row>
    <row r="376" spans="1:9" x14ac:dyDescent="0.25">
      <c r="A376" s="25" t="s">
        <v>707</v>
      </c>
      <c r="B376" s="8" t="s">
        <v>298</v>
      </c>
      <c r="C376" s="11">
        <f>VLOOKUP($A376,RAW!$U$2:$AC$460,6,FALSE)</f>
        <v>146571</v>
      </c>
      <c r="D376" s="11">
        <f>VLOOKUP($A376,RAW!$U$2:$AC$460,7,FALSE)</f>
        <v>765310</v>
      </c>
      <c r="E376" s="1">
        <f t="shared" si="25"/>
        <v>618739</v>
      </c>
      <c r="F376" s="1">
        <f t="shared" si="26"/>
        <v>14573.677281801813</v>
      </c>
      <c r="G376" s="16">
        <f t="shared" si="27"/>
        <v>604165.32271819818</v>
      </c>
      <c r="H376" s="16">
        <f t="shared" si="28"/>
        <v>604165.32271819818</v>
      </c>
      <c r="I376" s="3">
        <f t="shared" si="29"/>
        <v>4.1219976852051099</v>
      </c>
    </row>
    <row r="377" spans="1:9" x14ac:dyDescent="0.25">
      <c r="A377" s="25" t="s">
        <v>708</v>
      </c>
      <c r="B377" s="8" t="s">
        <v>299</v>
      </c>
      <c r="C377" s="11">
        <f>VLOOKUP($A377,RAW!$U$2:$AC$460,6,FALSE)</f>
        <v>497298</v>
      </c>
      <c r="D377" s="11">
        <f>VLOOKUP($A377,RAW!$U$2:$AC$460,7,FALSE)</f>
        <v>425110</v>
      </c>
      <c r="E377" s="1">
        <f t="shared" si="25"/>
        <v>-72188</v>
      </c>
      <c r="F377" s="1">
        <f t="shared" si="26"/>
        <v>49446.756622288704</v>
      </c>
      <c r="G377" s="16">
        <f t="shared" si="27"/>
        <v>-121634.7566222887</v>
      </c>
      <c r="H377" s="16">
        <f t="shared" si="28"/>
        <v>121634.7566222887</v>
      </c>
      <c r="I377" s="3">
        <f t="shared" si="29"/>
        <v>-0.24459128454626541</v>
      </c>
    </row>
    <row r="378" spans="1:9" x14ac:dyDescent="0.25">
      <c r="A378" s="25" t="s">
        <v>709</v>
      </c>
      <c r="B378" s="8" t="s">
        <v>298</v>
      </c>
      <c r="C378" s="11">
        <f>VLOOKUP($A378,RAW!$U$2:$AC$460,6,FALSE)</f>
        <v>84123</v>
      </c>
      <c r="D378" s="11">
        <f>VLOOKUP($A378,RAW!$U$2:$AC$460,7,FALSE)</f>
        <v>98206</v>
      </c>
      <c r="E378" s="1">
        <f t="shared" si="25"/>
        <v>14083</v>
      </c>
      <c r="F378" s="1">
        <f t="shared" si="26"/>
        <v>8364.4203422028495</v>
      </c>
      <c r="G378" s="16">
        <f t="shared" si="27"/>
        <v>5718.5796577971505</v>
      </c>
      <c r="H378" s="16">
        <f t="shared" si="28"/>
        <v>5718.5796577971505</v>
      </c>
      <c r="I378" s="3">
        <f t="shared" si="29"/>
        <v>6.7978788890043745E-2</v>
      </c>
    </row>
    <row r="379" spans="1:9" x14ac:dyDescent="0.25">
      <c r="A379" s="25" t="s">
        <v>362</v>
      </c>
      <c r="B379" s="8" t="s">
        <v>298</v>
      </c>
      <c r="C379" s="11">
        <v>0</v>
      </c>
      <c r="D379" s="11">
        <v>0</v>
      </c>
      <c r="E379" s="1">
        <f t="shared" si="25"/>
        <v>0</v>
      </c>
      <c r="F379" s="1">
        <f t="shared" si="26"/>
        <v>0</v>
      </c>
      <c r="G379" s="16">
        <f t="shared" si="27"/>
        <v>0</v>
      </c>
      <c r="H379" s="16">
        <f t="shared" si="28"/>
        <v>0</v>
      </c>
      <c r="I379" s="3" t="str">
        <f t="shared" si="29"/>
        <v/>
      </c>
    </row>
    <row r="380" spans="1:9" x14ac:dyDescent="0.25">
      <c r="A380" s="25" t="s">
        <v>710</v>
      </c>
      <c r="B380" s="8" t="s">
        <v>298</v>
      </c>
      <c r="C380" s="11">
        <f>VLOOKUP($A380,RAW!$U$2:$AC$460,6,FALSE)</f>
        <v>283464</v>
      </c>
      <c r="D380" s="11">
        <f>VLOOKUP($A380,RAW!$U$2:$AC$460,7,FALSE)</f>
        <v>301062</v>
      </c>
      <c r="E380" s="1">
        <f t="shared" si="25"/>
        <v>17598</v>
      </c>
      <c r="F380" s="1">
        <f t="shared" si="26"/>
        <v>28185.062918371772</v>
      </c>
      <c r="G380" s="16">
        <f t="shared" si="27"/>
        <v>-10587.062918371772</v>
      </c>
      <c r="H380" s="16">
        <f t="shared" si="28"/>
        <v>10587.062918371772</v>
      </c>
      <c r="I380" s="3">
        <f t="shared" si="29"/>
        <v>-3.7348879993127068E-2</v>
      </c>
    </row>
    <row r="381" spans="1:9" x14ac:dyDescent="0.25">
      <c r="A381" s="25" t="s">
        <v>711</v>
      </c>
      <c r="B381" s="8" t="s">
        <v>299</v>
      </c>
      <c r="C381" s="11">
        <f>VLOOKUP($A381,RAW!$U$2:$AC$460,6,FALSE)</f>
        <v>192527</v>
      </c>
      <c r="D381" s="11">
        <f>VLOOKUP($A381,RAW!$U$2:$AC$460,7,FALSE)</f>
        <v>135501</v>
      </c>
      <c r="E381" s="1">
        <f t="shared" si="25"/>
        <v>-57026</v>
      </c>
      <c r="F381" s="1">
        <f t="shared" si="26"/>
        <v>19143.120849509505</v>
      </c>
      <c r="G381" s="16">
        <f t="shared" si="27"/>
        <v>-76169.120849509505</v>
      </c>
      <c r="H381" s="16">
        <f t="shared" si="28"/>
        <v>76169.120849509505</v>
      </c>
      <c r="I381" s="3">
        <f t="shared" si="29"/>
        <v>-0.39562825395663725</v>
      </c>
    </row>
    <row r="382" spans="1:9" x14ac:dyDescent="0.25">
      <c r="A382" s="25" t="s">
        <v>712</v>
      </c>
      <c r="B382" s="8" t="s">
        <v>299</v>
      </c>
      <c r="C382" s="11">
        <f>VLOOKUP($A382,RAW!$U$2:$AC$460,6,FALSE)</f>
        <v>1008906</v>
      </c>
      <c r="D382" s="11">
        <f>VLOOKUP($A382,RAW!$U$2:$AC$460,7,FALSE)</f>
        <v>688644</v>
      </c>
      <c r="E382" s="1">
        <f t="shared" si="25"/>
        <v>-320262</v>
      </c>
      <c r="F382" s="1">
        <f t="shared" si="26"/>
        <v>100316.36852906468</v>
      </c>
      <c r="G382" s="16">
        <f t="shared" si="27"/>
        <v>-420578.3685290647</v>
      </c>
      <c r="H382" s="16">
        <f t="shared" si="28"/>
        <v>420578.3685290647</v>
      </c>
      <c r="I382" s="3">
        <f t="shared" si="29"/>
        <v>-0.41686576205222758</v>
      </c>
    </row>
    <row r="383" spans="1:9" x14ac:dyDescent="0.25">
      <c r="A383" s="25" t="s">
        <v>713</v>
      </c>
      <c r="B383" s="8" t="s">
        <v>299</v>
      </c>
      <c r="C383" s="11">
        <f>VLOOKUP($A383,RAW!$U$2:$AC$460,6,FALSE)</f>
        <v>36105</v>
      </c>
      <c r="D383" s="11">
        <f>VLOOKUP($A383,RAW!$U$2:$AC$460,7,FALSE)</f>
        <v>24174</v>
      </c>
      <c r="E383" s="1">
        <f t="shared" si="25"/>
        <v>-11931</v>
      </c>
      <c r="F383" s="1">
        <f t="shared" si="26"/>
        <v>3589.9503875900036</v>
      </c>
      <c r="G383" s="16">
        <f t="shared" si="27"/>
        <v>-15520.950387590005</v>
      </c>
      <c r="H383" s="16">
        <f t="shared" si="28"/>
        <v>15520.950387590005</v>
      </c>
      <c r="I383" s="3">
        <f t="shared" si="29"/>
        <v>-0.42988368335659893</v>
      </c>
    </row>
    <row r="384" spans="1:9" x14ac:dyDescent="0.25">
      <c r="A384" s="25" t="s">
        <v>714</v>
      </c>
      <c r="B384" s="8" t="s">
        <v>299</v>
      </c>
      <c r="C384" s="11">
        <f>VLOOKUP($A384,RAW!$U$2:$AC$460,6,FALSE)</f>
        <v>45534</v>
      </c>
      <c r="D384" s="11">
        <f>VLOOKUP($A384,RAW!$U$2:$AC$460,7,FALSE)</f>
        <v>13744</v>
      </c>
      <c r="E384" s="1">
        <f t="shared" si="25"/>
        <v>-31790</v>
      </c>
      <c r="F384" s="1">
        <f t="shared" si="26"/>
        <v>4527.4837542867535</v>
      </c>
      <c r="G384" s="16">
        <f t="shared" si="27"/>
        <v>-36317.483754286754</v>
      </c>
      <c r="H384" s="16">
        <f t="shared" si="28"/>
        <v>36317.483754286754</v>
      </c>
      <c r="I384" s="3">
        <f t="shared" si="29"/>
        <v>-0.79759045447987775</v>
      </c>
    </row>
    <row r="385" spans="1:9" x14ac:dyDescent="0.25">
      <c r="A385" s="25" t="s">
        <v>715</v>
      </c>
      <c r="B385" s="8" t="s">
        <v>299</v>
      </c>
      <c r="C385" s="11">
        <f>VLOOKUP($A385,RAW!$U$2:$AC$460,6,FALSE)</f>
        <v>212277</v>
      </c>
      <c r="D385" s="11">
        <f>VLOOKUP($A385,RAW!$U$2:$AC$460,7,FALSE)</f>
        <v>154268</v>
      </c>
      <c r="E385" s="1">
        <f t="shared" si="25"/>
        <v>-58009</v>
      </c>
      <c r="F385" s="1">
        <f t="shared" si="26"/>
        <v>21106.879889944419</v>
      </c>
      <c r="G385" s="16">
        <f t="shared" si="27"/>
        <v>-79115.879889944423</v>
      </c>
      <c r="H385" s="16">
        <f t="shared" si="28"/>
        <v>79115.879889944423</v>
      </c>
      <c r="I385" s="3">
        <f t="shared" si="29"/>
        <v>-0.37270113997250959</v>
      </c>
    </row>
    <row r="386" spans="1:9" x14ac:dyDescent="0.25">
      <c r="A386" s="25" t="s">
        <v>363</v>
      </c>
      <c r="B386" s="8" t="s">
        <v>298</v>
      </c>
      <c r="C386" s="11">
        <v>0</v>
      </c>
      <c r="D386" s="11">
        <v>0</v>
      </c>
      <c r="E386" s="1">
        <f t="shared" si="25"/>
        <v>0</v>
      </c>
      <c r="F386" s="1">
        <f t="shared" si="26"/>
        <v>0</v>
      </c>
      <c r="G386" s="16">
        <f t="shared" si="27"/>
        <v>0</v>
      </c>
      <c r="H386" s="16">
        <f t="shared" si="28"/>
        <v>0</v>
      </c>
      <c r="I386" s="3" t="str">
        <f t="shared" si="29"/>
        <v/>
      </c>
    </row>
    <row r="387" spans="1:9" x14ac:dyDescent="0.25">
      <c r="A387" s="25" t="s">
        <v>716</v>
      </c>
      <c r="B387" s="8" t="s">
        <v>298</v>
      </c>
      <c r="C387" s="11">
        <f>VLOOKUP($A387,RAW!$U$2:$AC$460,6,FALSE)</f>
        <v>9930</v>
      </c>
      <c r="D387" s="11">
        <f>VLOOKUP($A387,RAW!$U$2:$AC$460,7,FALSE)</f>
        <v>32776</v>
      </c>
      <c r="E387" s="1">
        <f t="shared" ref="E387:E450" si="30">D387-C387</f>
        <v>22846</v>
      </c>
      <c r="F387" s="1">
        <f t="shared" ref="F387:F450" si="31">IF(C387=0,0,+C387*E$463)</f>
        <v>987.34821627942779</v>
      </c>
      <c r="G387" s="16">
        <f t="shared" ref="G387:G450" si="32">IF(C387=0,0,+E387-F387)</f>
        <v>21858.651783720572</v>
      </c>
      <c r="H387" s="16">
        <f t="shared" ref="H387:H450" si="33">ABS(G387)</f>
        <v>21858.651783720572</v>
      </c>
      <c r="I387" s="3">
        <f t="shared" si="29"/>
        <v>2.2012740970514173</v>
      </c>
    </row>
    <row r="388" spans="1:9" x14ac:dyDescent="0.25">
      <c r="A388" s="25" t="s">
        <v>717</v>
      </c>
      <c r="B388" s="8" t="s">
        <v>299</v>
      </c>
      <c r="C388" s="11">
        <f>VLOOKUP($A388,RAW!$U$2:$AC$460,6,FALSE)</f>
        <v>75090</v>
      </c>
      <c r="D388" s="11">
        <f>VLOOKUP($A388,RAW!$U$2:$AC$460,7,FALSE)</f>
        <v>51463</v>
      </c>
      <c r="E388" s="1">
        <f t="shared" si="30"/>
        <v>-23627</v>
      </c>
      <c r="F388" s="1">
        <f t="shared" si="31"/>
        <v>7466.2615871522885</v>
      </c>
      <c r="G388" s="16">
        <f t="shared" si="32"/>
        <v>-31093.261587152287</v>
      </c>
      <c r="H388" s="16">
        <f t="shared" si="33"/>
        <v>31093.261587152287</v>
      </c>
      <c r="I388" s="3">
        <f t="shared" ref="I388:I451" si="34">IFERROR(+G388/C388,"")</f>
        <v>-0.41407992525172843</v>
      </c>
    </row>
    <row r="389" spans="1:9" x14ac:dyDescent="0.25">
      <c r="A389" s="25" t="s">
        <v>718</v>
      </c>
      <c r="B389" s="8" t="s">
        <v>299</v>
      </c>
      <c r="C389" s="11">
        <f>VLOOKUP($A389,RAW!$U$2:$AC$460,6,FALSE)</f>
        <v>89668</v>
      </c>
      <c r="D389" s="11">
        <f>VLOOKUP($A389,RAW!$U$2:$AC$460,7,FALSE)</f>
        <v>51852</v>
      </c>
      <c r="E389" s="1">
        <f t="shared" si="30"/>
        <v>-37816</v>
      </c>
      <c r="F389" s="1">
        <f t="shared" si="31"/>
        <v>8915.7643360869806</v>
      </c>
      <c r="G389" s="16">
        <f t="shared" si="32"/>
        <v>-46731.764336086984</v>
      </c>
      <c r="H389" s="16">
        <f t="shared" si="33"/>
        <v>46731.764336086984</v>
      </c>
      <c r="I389" s="3">
        <f t="shared" si="34"/>
        <v>-0.52116434331185024</v>
      </c>
    </row>
    <row r="390" spans="1:9" x14ac:dyDescent="0.25">
      <c r="A390" s="25" t="s">
        <v>719</v>
      </c>
      <c r="B390" s="8" t="s">
        <v>298</v>
      </c>
      <c r="C390" s="11">
        <f>VLOOKUP($A390,RAW!$U$2:$AC$460,6,FALSE)</f>
        <v>90284</v>
      </c>
      <c r="D390" s="11">
        <f>VLOOKUP($A390,RAW!$U$2:$AC$460,7,FALSE)</f>
        <v>75288</v>
      </c>
      <c r="E390" s="1">
        <f t="shared" si="30"/>
        <v>-14996</v>
      </c>
      <c r="F390" s="1">
        <f t="shared" si="31"/>
        <v>8977.0137319810528</v>
      </c>
      <c r="G390" s="16">
        <f t="shared" si="32"/>
        <v>-23973.013731981053</v>
      </c>
      <c r="H390" s="16">
        <f t="shared" si="33"/>
        <v>23973.013731981053</v>
      </c>
      <c r="I390" s="3">
        <f t="shared" si="34"/>
        <v>-0.26552892796044764</v>
      </c>
    </row>
    <row r="391" spans="1:9" x14ac:dyDescent="0.25">
      <c r="A391" s="25" t="s">
        <v>720</v>
      </c>
      <c r="B391" s="8" t="s">
        <v>299</v>
      </c>
      <c r="C391" s="11">
        <f>VLOOKUP($A391,RAW!$U$2:$AC$460,6,FALSE)</f>
        <v>131387</v>
      </c>
      <c r="D391" s="11">
        <f>VLOOKUP($A391,RAW!$U$2:$AC$460,7,FALSE)</f>
        <v>67088</v>
      </c>
      <c r="E391" s="1">
        <f t="shared" si="30"/>
        <v>-64299</v>
      </c>
      <c r="F391" s="1">
        <f t="shared" si="31"/>
        <v>13063.919445347952</v>
      </c>
      <c r="G391" s="16">
        <f t="shared" si="32"/>
        <v>-77362.919445347958</v>
      </c>
      <c r="H391" s="16">
        <f t="shared" si="33"/>
        <v>77362.919445347958</v>
      </c>
      <c r="I391" s="3">
        <f t="shared" si="34"/>
        <v>-0.58881715424926329</v>
      </c>
    </row>
    <row r="392" spans="1:9" x14ac:dyDescent="0.25">
      <c r="A392" s="25" t="s">
        <v>364</v>
      </c>
      <c r="B392" s="8" t="s">
        <v>298</v>
      </c>
      <c r="C392" s="11">
        <v>0</v>
      </c>
      <c r="D392" s="11">
        <v>0</v>
      </c>
      <c r="E392" s="1">
        <f t="shared" si="30"/>
        <v>0</v>
      </c>
      <c r="F392" s="1">
        <f t="shared" si="31"/>
        <v>0</v>
      </c>
      <c r="G392" s="16">
        <f t="shared" si="32"/>
        <v>0</v>
      </c>
      <c r="H392" s="16">
        <f t="shared" si="33"/>
        <v>0</v>
      </c>
      <c r="I392" s="3" t="str">
        <f t="shared" si="34"/>
        <v/>
      </c>
    </row>
    <row r="393" spans="1:9" x14ac:dyDescent="0.25">
      <c r="A393" s="25" t="s">
        <v>721</v>
      </c>
      <c r="B393" s="8" t="s">
        <v>298</v>
      </c>
      <c r="C393" s="11">
        <f>VLOOKUP($A393,RAW!$U$2:$AC$460,6,FALSE)</f>
        <v>82975</v>
      </c>
      <c r="D393" s="11">
        <f>VLOOKUP($A393,RAW!$U$2:$AC$460,7,FALSE)</f>
        <v>103495</v>
      </c>
      <c r="E393" s="1">
        <f t="shared" si="30"/>
        <v>20520</v>
      </c>
      <c r="F393" s="1">
        <f t="shared" si="31"/>
        <v>8250.2737407638997</v>
      </c>
      <c r="G393" s="16">
        <f t="shared" si="32"/>
        <v>12269.7262592361</v>
      </c>
      <c r="H393" s="16">
        <f t="shared" si="33"/>
        <v>12269.7262592361</v>
      </c>
      <c r="I393" s="3">
        <f t="shared" si="34"/>
        <v>0.14787256714957639</v>
      </c>
    </row>
    <row r="394" spans="1:9" x14ac:dyDescent="0.25">
      <c r="A394" s="25" t="s">
        <v>722</v>
      </c>
      <c r="B394" s="8" t="s">
        <v>298</v>
      </c>
      <c r="C394" s="11">
        <f>VLOOKUP($A394,RAW!$U$2:$AC$460,6,FALSE)</f>
        <v>37452</v>
      </c>
      <c r="D394" s="11">
        <f>VLOOKUP($A394,RAW!$U$2:$AC$460,7,FALSE)</f>
        <v>34872</v>
      </c>
      <c r="E394" s="1">
        <f t="shared" si="30"/>
        <v>-2580</v>
      </c>
      <c r="F394" s="1">
        <f t="shared" si="31"/>
        <v>3723.8837256895395</v>
      </c>
      <c r="G394" s="16">
        <f t="shared" si="32"/>
        <v>-6303.8837256895395</v>
      </c>
      <c r="H394" s="16">
        <f t="shared" si="33"/>
        <v>6303.8837256895395</v>
      </c>
      <c r="I394" s="3">
        <f t="shared" si="34"/>
        <v>-0.16831901435676438</v>
      </c>
    </row>
    <row r="395" spans="1:9" x14ac:dyDescent="0.25">
      <c r="A395" s="25" t="s">
        <v>723</v>
      </c>
      <c r="B395" s="8" t="s">
        <v>299</v>
      </c>
      <c r="C395" s="11">
        <f>VLOOKUP($A395,RAW!$U$2:$AC$460,6,FALSE)</f>
        <v>117347</v>
      </c>
      <c r="D395" s="11">
        <f>VLOOKUP($A395,RAW!$U$2:$AC$460,7,FALSE)</f>
        <v>85270</v>
      </c>
      <c r="E395" s="1">
        <f t="shared" si="30"/>
        <v>-32077</v>
      </c>
      <c r="F395" s="1">
        <f t="shared" si="31"/>
        <v>11667.910486983083</v>
      </c>
      <c r="G395" s="16">
        <f t="shared" si="32"/>
        <v>-43744.910486983084</v>
      </c>
      <c r="H395" s="16">
        <f t="shared" si="33"/>
        <v>43744.910486983084</v>
      </c>
      <c r="I395" s="3">
        <f t="shared" si="34"/>
        <v>-0.37278252095906228</v>
      </c>
    </row>
    <row r="396" spans="1:9" x14ac:dyDescent="0.25">
      <c r="A396" s="25" t="s">
        <v>724</v>
      </c>
      <c r="B396" s="8" t="s">
        <v>298</v>
      </c>
      <c r="C396" s="11">
        <f>VLOOKUP($A396,RAW!$U$2:$AC$460,6,FALSE)</f>
        <v>16582</v>
      </c>
      <c r="D396" s="11">
        <f>VLOOKUP($A396,RAW!$U$2:$AC$460,7,FALSE)</f>
        <v>61759</v>
      </c>
      <c r="E396" s="1">
        <f t="shared" si="30"/>
        <v>45177</v>
      </c>
      <c r="F396" s="1">
        <f t="shared" si="31"/>
        <v>1648.7621472654048</v>
      </c>
      <c r="G396" s="16">
        <f t="shared" si="32"/>
        <v>43528.237852734594</v>
      </c>
      <c r="H396" s="16">
        <f t="shared" si="33"/>
        <v>43528.237852734594</v>
      </c>
      <c r="I396" s="3">
        <f t="shared" si="34"/>
        <v>2.6250294206208293</v>
      </c>
    </row>
    <row r="397" spans="1:9" x14ac:dyDescent="0.25">
      <c r="A397" s="25" t="s">
        <v>725</v>
      </c>
      <c r="B397" s="8" t="s">
        <v>299</v>
      </c>
      <c r="C397" s="11">
        <f>VLOOKUP($A397,RAW!$U$2:$AC$460,6,FALSE)</f>
        <v>90959</v>
      </c>
      <c r="D397" s="11">
        <f>VLOOKUP($A397,RAW!$U$2:$AC$460,7,FALSE)</f>
        <v>49486</v>
      </c>
      <c r="E397" s="1">
        <f t="shared" si="30"/>
        <v>-41473</v>
      </c>
      <c r="F397" s="1">
        <f t="shared" si="31"/>
        <v>9044.129547287057</v>
      </c>
      <c r="G397" s="16">
        <f t="shared" si="32"/>
        <v>-50517.129547287055</v>
      </c>
      <c r="H397" s="16">
        <f t="shared" si="33"/>
        <v>50517.129547287055</v>
      </c>
      <c r="I397" s="3">
        <f t="shared" si="34"/>
        <v>-0.55538351946796971</v>
      </c>
    </row>
    <row r="398" spans="1:9" x14ac:dyDescent="0.25">
      <c r="A398" s="25" t="s">
        <v>365</v>
      </c>
      <c r="B398" s="8" t="s">
        <v>298</v>
      </c>
      <c r="C398" s="11">
        <f>VLOOKUP($A398,RAW!$U$2:$AC$460,6,FALSE)</f>
        <v>70737</v>
      </c>
      <c r="D398" s="11">
        <f>VLOOKUP($A398,RAW!$U$2:$AC$460,7,FALSE)</f>
        <v>88486</v>
      </c>
      <c r="E398" s="1">
        <f t="shared" si="30"/>
        <v>17749</v>
      </c>
      <c r="F398" s="1">
        <f t="shared" si="31"/>
        <v>7033.4391515566849</v>
      </c>
      <c r="G398" s="16">
        <f t="shared" si="32"/>
        <v>10715.560848443314</v>
      </c>
      <c r="H398" s="16">
        <f t="shared" si="33"/>
        <v>10715.560848443314</v>
      </c>
      <c r="I398" s="3">
        <f t="shared" si="34"/>
        <v>0.15148452504973797</v>
      </c>
    </row>
    <row r="399" spans="1:9" x14ac:dyDescent="0.25">
      <c r="A399" s="25" t="s">
        <v>726</v>
      </c>
      <c r="B399" s="8" t="s">
        <v>298</v>
      </c>
      <c r="C399" s="11">
        <f>VLOOKUP($A399,RAW!$U$2:$AC$460,6,FALSE)</f>
        <v>41687</v>
      </c>
      <c r="D399" s="11">
        <f>VLOOKUP($A399,RAW!$U$2:$AC$460,7,FALSE)</f>
        <v>47656</v>
      </c>
      <c r="E399" s="1">
        <f t="shared" si="30"/>
        <v>5969</v>
      </c>
      <c r="F399" s="1">
        <f t="shared" si="31"/>
        <v>4144.9733224612792</v>
      </c>
      <c r="G399" s="16">
        <f t="shared" si="32"/>
        <v>1824.0266775387208</v>
      </c>
      <c r="H399" s="16">
        <f t="shared" si="33"/>
        <v>1824.0266775387208</v>
      </c>
      <c r="I399" s="3">
        <f t="shared" si="34"/>
        <v>4.3755287680541197E-2</v>
      </c>
    </row>
    <row r="400" spans="1:9" x14ac:dyDescent="0.25">
      <c r="A400" s="25" t="s">
        <v>727</v>
      </c>
      <c r="B400" s="8" t="s">
        <v>298</v>
      </c>
      <c r="C400" s="11">
        <f>VLOOKUP($A400,RAW!$U$2:$AC$460,6,FALSE)</f>
        <v>191895</v>
      </c>
      <c r="D400" s="11">
        <f>VLOOKUP($A400,RAW!$U$2:$AC$460,7,FALSE)</f>
        <v>119497</v>
      </c>
      <c r="E400" s="1">
        <f t="shared" si="30"/>
        <v>-72398</v>
      </c>
      <c r="F400" s="1">
        <f t="shared" si="31"/>
        <v>19080.280560215586</v>
      </c>
      <c r="G400" s="16">
        <f t="shared" si="32"/>
        <v>-91478.280560215586</v>
      </c>
      <c r="H400" s="16">
        <f t="shared" si="33"/>
        <v>91478.280560215586</v>
      </c>
      <c r="I400" s="3">
        <f t="shared" si="34"/>
        <v>-0.47671007874210158</v>
      </c>
    </row>
    <row r="401" spans="1:9" x14ac:dyDescent="0.25">
      <c r="A401" s="25" t="s">
        <v>728</v>
      </c>
      <c r="B401" s="8" t="s">
        <v>298</v>
      </c>
      <c r="C401" s="11">
        <f>VLOOKUP($A401,RAW!$U$2:$AC$460,6,FALSE)</f>
        <v>64895</v>
      </c>
      <c r="D401" s="11">
        <f>VLOOKUP($A401,RAW!$U$2:$AC$460,7,FALSE)</f>
        <v>79449</v>
      </c>
      <c r="E401" s="1">
        <f t="shared" si="30"/>
        <v>14554</v>
      </c>
      <c r="F401" s="1">
        <f t="shared" si="31"/>
        <v>6452.5641989379119</v>
      </c>
      <c r="G401" s="16">
        <f t="shared" si="32"/>
        <v>8101.4358010620881</v>
      </c>
      <c r="H401" s="16">
        <f t="shared" si="33"/>
        <v>8101.4358010620881</v>
      </c>
      <c r="I401" s="3">
        <f t="shared" si="34"/>
        <v>0.12483913708393694</v>
      </c>
    </row>
    <row r="402" spans="1:9" x14ac:dyDescent="0.25">
      <c r="A402" s="25" t="s">
        <v>729</v>
      </c>
      <c r="B402" s="8" t="s">
        <v>299</v>
      </c>
      <c r="C402" s="11">
        <f>VLOOKUP($A402,RAW!$U$2:$AC$460,6,FALSE)</f>
        <v>65318</v>
      </c>
      <c r="D402" s="11">
        <f>VLOOKUP($A402,RAW!$U$2:$AC$460,7,FALSE)</f>
        <v>50273</v>
      </c>
      <c r="E402" s="1">
        <f t="shared" si="30"/>
        <v>-15045</v>
      </c>
      <c r="F402" s="1">
        <f t="shared" si="31"/>
        <v>6494.6234431963403</v>
      </c>
      <c r="G402" s="16">
        <f t="shared" si="32"/>
        <v>-21539.623443196338</v>
      </c>
      <c r="H402" s="16">
        <f t="shared" si="33"/>
        <v>21539.623443196338</v>
      </c>
      <c r="I402" s="3">
        <f t="shared" si="34"/>
        <v>-0.32976550787219966</v>
      </c>
    </row>
    <row r="403" spans="1:9" x14ac:dyDescent="0.25">
      <c r="A403" s="25" t="s">
        <v>730</v>
      </c>
      <c r="B403" s="8" t="s">
        <v>299</v>
      </c>
      <c r="C403" s="11">
        <f>VLOOKUP($A403,RAW!$U$2:$AC$460,6,FALSE)</f>
        <v>78979</v>
      </c>
      <c r="D403" s="11">
        <f>VLOOKUP($A403,RAW!$U$2:$AC$460,7,FALSE)</f>
        <v>84985</v>
      </c>
      <c r="E403" s="1">
        <f t="shared" si="30"/>
        <v>6006</v>
      </c>
      <c r="F403" s="1">
        <f t="shared" si="31"/>
        <v>7852.9481141523584</v>
      </c>
      <c r="G403" s="16">
        <f t="shared" si="32"/>
        <v>-1846.9481141523584</v>
      </c>
      <c r="H403" s="16">
        <f t="shared" si="33"/>
        <v>1846.9481141523584</v>
      </c>
      <c r="I403" s="3">
        <f t="shared" si="34"/>
        <v>-2.3385306399832339E-2</v>
      </c>
    </row>
    <row r="404" spans="1:9" x14ac:dyDescent="0.25">
      <c r="A404" s="25" t="s">
        <v>731</v>
      </c>
      <c r="B404" s="8" t="s">
        <v>298</v>
      </c>
      <c r="C404" s="11">
        <f>VLOOKUP($A404,RAW!$U$2:$AC$460,6,FALSE)</f>
        <v>122935</v>
      </c>
      <c r="D404" s="11">
        <f>VLOOKUP($A404,RAW!$U$2:$AC$460,7,FALSE)</f>
        <v>136234</v>
      </c>
      <c r="E404" s="1">
        <f t="shared" si="30"/>
        <v>13299</v>
      </c>
      <c r="F404" s="1">
        <f t="shared" si="31"/>
        <v>12223.5300068793</v>
      </c>
      <c r="G404" s="16">
        <f t="shared" si="32"/>
        <v>1075.4699931206997</v>
      </c>
      <c r="H404" s="16">
        <f t="shared" si="33"/>
        <v>1075.4699931206997</v>
      </c>
      <c r="I404" s="3">
        <f t="shared" si="34"/>
        <v>8.7482815562752638E-3</v>
      </c>
    </row>
    <row r="405" spans="1:9" x14ac:dyDescent="0.25">
      <c r="A405" s="25" t="s">
        <v>732</v>
      </c>
      <c r="B405" s="8" t="s">
        <v>299</v>
      </c>
      <c r="C405" s="11">
        <f>VLOOKUP($A405,RAW!$U$2:$AC$460,6,FALSE)</f>
        <v>237417</v>
      </c>
      <c r="D405" s="11">
        <f>VLOOKUP($A405,RAW!$U$2:$AC$460,7,FALSE)</f>
        <v>139632</v>
      </c>
      <c r="E405" s="1">
        <f t="shared" si="30"/>
        <v>-97785</v>
      </c>
      <c r="F405" s="1">
        <f t="shared" si="31"/>
        <v>23606.571144452457</v>
      </c>
      <c r="G405" s="16">
        <f t="shared" si="32"/>
        <v>-121391.57114445246</v>
      </c>
      <c r="H405" s="16">
        <f t="shared" si="33"/>
        <v>121391.57114445246</v>
      </c>
      <c r="I405" s="3">
        <f t="shared" si="34"/>
        <v>-0.51130109109479294</v>
      </c>
    </row>
    <row r="406" spans="1:9" x14ac:dyDescent="0.25">
      <c r="A406" s="25" t="s">
        <v>733</v>
      </c>
      <c r="B406" s="8" t="s">
        <v>299</v>
      </c>
      <c r="C406" s="11">
        <f>VLOOKUP($A406,RAW!$U$2:$AC$460,6,FALSE)</f>
        <v>63506</v>
      </c>
      <c r="D406" s="11">
        <f>VLOOKUP($A406,RAW!$U$2:$AC$460,7,FALSE)</f>
        <v>53752</v>
      </c>
      <c r="E406" s="1">
        <f t="shared" si="30"/>
        <v>-9754</v>
      </c>
      <c r="F406" s="1">
        <f t="shared" si="31"/>
        <v>6314.4547656637806</v>
      </c>
      <c r="G406" s="16">
        <f t="shared" si="32"/>
        <v>-16068.454765663781</v>
      </c>
      <c r="H406" s="16">
        <f t="shared" si="33"/>
        <v>16068.454765663781</v>
      </c>
      <c r="I406" s="3">
        <f t="shared" si="34"/>
        <v>-0.25302262409321608</v>
      </c>
    </row>
    <row r="407" spans="1:9" x14ac:dyDescent="0.25">
      <c r="A407" s="25" t="s">
        <v>734</v>
      </c>
      <c r="B407" s="8" t="s">
        <v>299</v>
      </c>
      <c r="C407" s="11">
        <f>VLOOKUP($A407,RAW!$U$2:$AC$460,6,FALSE)</f>
        <v>112325</v>
      </c>
      <c r="D407" s="11">
        <f>VLOOKUP($A407,RAW!$U$2:$AC$460,7,FALSE)</f>
        <v>27055</v>
      </c>
      <c r="E407" s="1">
        <f t="shared" si="30"/>
        <v>-85270</v>
      </c>
      <c r="F407" s="1">
        <f t="shared" si="31"/>
        <v>11168.568821106417</v>
      </c>
      <c r="G407" s="16">
        <f t="shared" si="32"/>
        <v>-96438.568821106412</v>
      </c>
      <c r="H407" s="16">
        <f t="shared" si="33"/>
        <v>96438.568821106412</v>
      </c>
      <c r="I407" s="3">
        <f t="shared" si="34"/>
        <v>-0.85856727194396987</v>
      </c>
    </row>
    <row r="408" spans="1:9" x14ac:dyDescent="0.25">
      <c r="A408" s="25" t="s">
        <v>735</v>
      </c>
      <c r="B408" s="8" t="s">
        <v>299</v>
      </c>
      <c r="C408" s="11">
        <f>VLOOKUP($A408,RAW!$U$2:$AC$460,6,FALSE)</f>
        <v>1198383</v>
      </c>
      <c r="D408" s="11">
        <f>VLOOKUP($A408,RAW!$U$2:$AC$460,7,FALSE)</f>
        <v>1166091</v>
      </c>
      <c r="E408" s="1">
        <f t="shared" si="30"/>
        <v>-32292</v>
      </c>
      <c r="F408" s="1">
        <f t="shared" si="31"/>
        <v>119156.22532422855</v>
      </c>
      <c r="G408" s="16">
        <f t="shared" si="32"/>
        <v>-151448.22532422855</v>
      </c>
      <c r="H408" s="16">
        <f t="shared" si="33"/>
        <v>151448.22532422855</v>
      </c>
      <c r="I408" s="3">
        <f t="shared" si="34"/>
        <v>-0.12637714764330649</v>
      </c>
    </row>
    <row r="409" spans="1:9" x14ac:dyDescent="0.25">
      <c r="A409" s="25" t="s">
        <v>736</v>
      </c>
      <c r="B409" s="8" t="s">
        <v>298</v>
      </c>
      <c r="C409" s="11">
        <f>VLOOKUP($A409,RAW!$U$2:$AC$460,6,FALSE)</f>
        <v>78951</v>
      </c>
      <c r="D409" s="11">
        <f>VLOOKUP($A409,RAW!$U$2:$AC$460,7,FALSE)</f>
        <v>62997</v>
      </c>
      <c r="E409" s="1">
        <f t="shared" si="30"/>
        <v>-15954</v>
      </c>
      <c r="F409" s="1">
        <f t="shared" si="31"/>
        <v>7850.1640507026286</v>
      </c>
      <c r="G409" s="16">
        <f t="shared" si="32"/>
        <v>-23804.164050702628</v>
      </c>
      <c r="H409" s="16">
        <f t="shared" si="33"/>
        <v>23804.164050702628</v>
      </c>
      <c r="I409" s="3">
        <f t="shared" si="34"/>
        <v>-0.30150554205396546</v>
      </c>
    </row>
    <row r="410" spans="1:9" x14ac:dyDescent="0.25">
      <c r="A410" s="25" t="s">
        <v>737</v>
      </c>
      <c r="B410" s="8" t="s">
        <v>298</v>
      </c>
      <c r="C410" s="11">
        <f>VLOOKUP($A410,RAW!$U$2:$AC$460,6,FALSE)</f>
        <v>67301</v>
      </c>
      <c r="D410" s="11">
        <f>VLOOKUP($A410,RAW!$U$2:$AC$460,7,FALSE)</f>
        <v>111780</v>
      </c>
      <c r="E410" s="1">
        <f t="shared" si="30"/>
        <v>44479</v>
      </c>
      <c r="F410" s="1">
        <f t="shared" si="31"/>
        <v>6691.7947939397545</v>
      </c>
      <c r="G410" s="16">
        <f t="shared" si="32"/>
        <v>37787.205206060244</v>
      </c>
      <c r="H410" s="16">
        <f t="shared" si="33"/>
        <v>37787.205206060244</v>
      </c>
      <c r="I410" s="3">
        <f t="shared" si="34"/>
        <v>0.56146573165421376</v>
      </c>
    </row>
    <row r="411" spans="1:9" x14ac:dyDescent="0.25">
      <c r="A411" s="25" t="s">
        <v>738</v>
      </c>
      <c r="B411" s="8" t="s">
        <v>298</v>
      </c>
      <c r="C411" s="11">
        <f>VLOOKUP($A411,RAW!$U$2:$AC$460,6,FALSE)</f>
        <v>366189</v>
      </c>
      <c r="D411" s="11">
        <f>VLOOKUP($A411,RAW!$U$2:$AC$460,7,FALSE)</f>
        <v>409045</v>
      </c>
      <c r="E411" s="1">
        <f t="shared" si="30"/>
        <v>42856</v>
      </c>
      <c r="F411" s="1">
        <f t="shared" si="31"/>
        <v>36410.478949763077</v>
      </c>
      <c r="G411" s="16">
        <f t="shared" si="32"/>
        <v>6445.5210502369227</v>
      </c>
      <c r="H411" s="16">
        <f t="shared" si="33"/>
        <v>6445.5210502369227</v>
      </c>
      <c r="I411" s="3">
        <f t="shared" si="34"/>
        <v>1.7601623888857727E-2</v>
      </c>
    </row>
    <row r="412" spans="1:9" x14ac:dyDescent="0.25">
      <c r="A412" s="25" t="s">
        <v>739</v>
      </c>
      <c r="B412" s="8" t="s">
        <v>298</v>
      </c>
      <c r="C412" s="11">
        <f>VLOOKUP($A412,RAW!$U$2:$AC$460,6,FALSE)</f>
        <v>152389</v>
      </c>
      <c r="D412" s="11">
        <f>VLOOKUP($A412,RAW!$U$2:$AC$460,7,FALSE)</f>
        <v>212111</v>
      </c>
      <c r="E412" s="1">
        <f t="shared" si="30"/>
        <v>59722</v>
      </c>
      <c r="F412" s="1">
        <f t="shared" si="31"/>
        <v>15152.165894320817</v>
      </c>
      <c r="G412" s="16">
        <f t="shared" si="32"/>
        <v>44569.834105679183</v>
      </c>
      <c r="H412" s="16">
        <f t="shared" si="33"/>
        <v>44569.834105679183</v>
      </c>
      <c r="I412" s="3">
        <f t="shared" si="34"/>
        <v>0.2924740900306399</v>
      </c>
    </row>
    <row r="413" spans="1:9" x14ac:dyDescent="0.25">
      <c r="A413" s="25" t="s">
        <v>740</v>
      </c>
      <c r="B413" s="8" t="s">
        <v>299</v>
      </c>
      <c r="C413" s="11">
        <f>VLOOKUP($A413,RAW!$U$2:$AC$460,6,FALSE)</f>
        <v>126976</v>
      </c>
      <c r="D413" s="11">
        <f>VLOOKUP($A413,RAW!$U$2:$AC$460,7,FALSE)</f>
        <v>110900</v>
      </c>
      <c r="E413" s="1">
        <f t="shared" si="30"/>
        <v>-16076</v>
      </c>
      <c r="F413" s="1">
        <f t="shared" si="31"/>
        <v>12625.330021177906</v>
      </c>
      <c r="G413" s="16">
        <f t="shared" si="32"/>
        <v>-28701.330021177906</v>
      </c>
      <c r="H413" s="16">
        <f t="shared" si="33"/>
        <v>28701.330021177906</v>
      </c>
      <c r="I413" s="3">
        <f t="shared" si="34"/>
        <v>-0.22603744031295603</v>
      </c>
    </row>
    <row r="414" spans="1:9" x14ac:dyDescent="0.25">
      <c r="A414" s="25" t="s">
        <v>741</v>
      </c>
      <c r="B414" s="8" t="s">
        <v>299</v>
      </c>
      <c r="C414" s="11">
        <f>VLOOKUP($A414,RAW!$U$2:$AC$460,6,FALSE)</f>
        <v>43752</v>
      </c>
      <c r="D414" s="11">
        <f>VLOOKUP($A414,RAW!$U$2:$AC$460,7,FALSE)</f>
        <v>24034</v>
      </c>
      <c r="E414" s="1">
        <f t="shared" si="30"/>
        <v>-19718</v>
      </c>
      <c r="F414" s="1">
        <f t="shared" si="31"/>
        <v>4350.2980018789049</v>
      </c>
      <c r="G414" s="16">
        <f t="shared" si="32"/>
        <v>-24068.298001878906</v>
      </c>
      <c r="H414" s="16">
        <f t="shared" si="33"/>
        <v>24068.298001878906</v>
      </c>
      <c r="I414" s="3">
        <f t="shared" si="34"/>
        <v>-0.5501073779913811</v>
      </c>
    </row>
    <row r="415" spans="1:9" x14ac:dyDescent="0.25">
      <c r="A415" s="25" t="s">
        <v>742</v>
      </c>
      <c r="B415" s="8" t="s">
        <v>298</v>
      </c>
      <c r="C415" s="11">
        <f>VLOOKUP($A415,RAW!$U$2:$AC$460,6,FALSE)</f>
        <v>16075</v>
      </c>
      <c r="D415" s="11">
        <f>VLOOKUP($A415,RAW!$U$2:$AC$460,7,FALSE)</f>
        <v>23198</v>
      </c>
      <c r="E415" s="1">
        <f t="shared" si="30"/>
        <v>7123</v>
      </c>
      <c r="F415" s="1">
        <f t="shared" si="31"/>
        <v>1598.3507126577845</v>
      </c>
      <c r="G415" s="16">
        <f t="shared" si="32"/>
        <v>5524.6492873422158</v>
      </c>
      <c r="H415" s="16">
        <f t="shared" si="33"/>
        <v>5524.6492873422158</v>
      </c>
      <c r="I415" s="3">
        <f t="shared" si="34"/>
        <v>0.34367958241631202</v>
      </c>
    </row>
    <row r="416" spans="1:9" x14ac:dyDescent="0.25">
      <c r="A416" s="25" t="s">
        <v>743</v>
      </c>
      <c r="B416" s="8" t="s">
        <v>299</v>
      </c>
      <c r="C416" s="11">
        <f>VLOOKUP($A416,RAW!$U$2:$AC$460,6,FALSE)</f>
        <v>72102</v>
      </c>
      <c r="D416" s="11">
        <f>VLOOKUP($A416,RAW!$U$2:$AC$460,7,FALSE)</f>
        <v>18034</v>
      </c>
      <c r="E416" s="1">
        <f t="shared" si="30"/>
        <v>-54068</v>
      </c>
      <c r="F416" s="1">
        <f t="shared" si="31"/>
        <v>7169.1622447310474</v>
      </c>
      <c r="G416" s="16">
        <f t="shared" si="32"/>
        <v>-61237.162244731051</v>
      </c>
      <c r="H416" s="16">
        <f t="shared" si="33"/>
        <v>61237.162244731051</v>
      </c>
      <c r="I416" s="3">
        <f t="shared" si="34"/>
        <v>-0.84931294894359455</v>
      </c>
    </row>
    <row r="417" spans="1:9" x14ac:dyDescent="0.25">
      <c r="A417" s="25" t="s">
        <v>744</v>
      </c>
      <c r="B417" s="8" t="s">
        <v>299</v>
      </c>
      <c r="C417" s="11">
        <f>VLOOKUP($A417,RAW!$U$2:$AC$460,6,FALSE)</f>
        <v>205999</v>
      </c>
      <c r="D417" s="11">
        <f>VLOOKUP($A417,RAW!$U$2:$AC$460,7,FALSE)</f>
        <v>48382</v>
      </c>
      <c r="E417" s="1">
        <f t="shared" si="30"/>
        <v>-157617</v>
      </c>
      <c r="F417" s="1">
        <f t="shared" si="31"/>
        <v>20482.653092179844</v>
      </c>
      <c r="G417" s="16">
        <f t="shared" si="32"/>
        <v>-178099.65309217985</v>
      </c>
      <c r="H417" s="16">
        <f t="shared" si="33"/>
        <v>178099.65309217985</v>
      </c>
      <c r="I417" s="3">
        <f t="shared" si="34"/>
        <v>-0.86456561969805612</v>
      </c>
    </row>
    <row r="418" spans="1:9" x14ac:dyDescent="0.25">
      <c r="A418" s="25" t="s">
        <v>745</v>
      </c>
      <c r="B418" s="8" t="s">
        <v>298</v>
      </c>
      <c r="C418" s="11">
        <f>VLOOKUP($A418,RAW!$U$2:$AC$460,6,FALSE)</f>
        <v>26398</v>
      </c>
      <c r="D418" s="11">
        <f>VLOOKUP($A418,RAW!$U$2:$AC$460,7,FALSE)</f>
        <v>53738</v>
      </c>
      <c r="E418" s="1">
        <f t="shared" si="30"/>
        <v>27340</v>
      </c>
      <c r="F418" s="1">
        <f t="shared" si="31"/>
        <v>2624.77524807093</v>
      </c>
      <c r="G418" s="16">
        <f t="shared" si="32"/>
        <v>24715.224751929069</v>
      </c>
      <c r="H418" s="16">
        <f t="shared" si="33"/>
        <v>24715.224751929069</v>
      </c>
      <c r="I418" s="3">
        <f t="shared" si="34"/>
        <v>0.93625368406428777</v>
      </c>
    </row>
    <row r="419" spans="1:9" x14ac:dyDescent="0.25">
      <c r="A419" s="25" t="s">
        <v>746</v>
      </c>
      <c r="B419" s="8" t="s">
        <v>298</v>
      </c>
      <c r="C419" s="11">
        <v>0</v>
      </c>
      <c r="D419" s="11">
        <v>0</v>
      </c>
      <c r="E419" s="1">
        <f t="shared" si="30"/>
        <v>0</v>
      </c>
      <c r="F419" s="1">
        <f t="shared" si="31"/>
        <v>0</v>
      </c>
      <c r="G419" s="16">
        <f t="shared" si="32"/>
        <v>0</v>
      </c>
      <c r="H419" s="16">
        <f t="shared" si="33"/>
        <v>0</v>
      </c>
      <c r="I419" s="3" t="str">
        <f t="shared" si="34"/>
        <v/>
      </c>
    </row>
    <row r="420" spans="1:9" x14ac:dyDescent="0.25">
      <c r="A420" s="25" t="s">
        <v>747</v>
      </c>
      <c r="B420" s="8" t="s">
        <v>298</v>
      </c>
      <c r="C420" s="11">
        <f>VLOOKUP($A420,RAW!$U$2:$AC$460,6,FALSE)</f>
        <v>49511</v>
      </c>
      <c r="D420" s="11">
        <f>VLOOKUP($A420,RAW!$U$2:$AC$460,7,FALSE)</f>
        <v>74921</v>
      </c>
      <c r="E420" s="1">
        <f t="shared" si="30"/>
        <v>25410</v>
      </c>
      <c r="F420" s="1">
        <f t="shared" si="31"/>
        <v>4922.9201949859762</v>
      </c>
      <c r="G420" s="16">
        <f t="shared" si="32"/>
        <v>20487.079805014022</v>
      </c>
      <c r="H420" s="16">
        <f t="shared" si="33"/>
        <v>20487.079805014022</v>
      </c>
      <c r="I420" s="3">
        <f t="shared" si="34"/>
        <v>0.41378844711304602</v>
      </c>
    </row>
    <row r="421" spans="1:9" x14ac:dyDescent="0.25">
      <c r="A421" s="25" t="s">
        <v>748</v>
      </c>
      <c r="B421" s="8" t="s">
        <v>299</v>
      </c>
      <c r="C421" s="11">
        <f>VLOOKUP($A421,RAW!$U$2:$AC$460,6,FALSE)</f>
        <v>1856473</v>
      </c>
      <c r="D421" s="11">
        <f>VLOOKUP($A421,RAW!$U$2:$AC$460,7,FALSE)</f>
        <v>1786801</v>
      </c>
      <c r="E421" s="1">
        <f t="shared" si="30"/>
        <v>-69672</v>
      </c>
      <c r="F421" s="1">
        <f t="shared" si="31"/>
        <v>184590.66516826968</v>
      </c>
      <c r="G421" s="16">
        <f t="shared" si="32"/>
        <v>-254262.66516826968</v>
      </c>
      <c r="H421" s="16">
        <f t="shared" si="33"/>
        <v>254262.66516826968</v>
      </c>
      <c r="I421" s="3">
        <f t="shared" si="34"/>
        <v>-0.13696006630221375</v>
      </c>
    </row>
    <row r="422" spans="1:9" x14ac:dyDescent="0.25">
      <c r="A422" s="25" t="s">
        <v>366</v>
      </c>
      <c r="B422" s="8" t="s">
        <v>298</v>
      </c>
      <c r="C422" s="11">
        <v>0</v>
      </c>
      <c r="D422" s="11">
        <v>0</v>
      </c>
      <c r="E422" s="1">
        <f t="shared" si="30"/>
        <v>0</v>
      </c>
      <c r="F422" s="1">
        <f t="shared" si="31"/>
        <v>0</v>
      </c>
      <c r="G422" s="16">
        <f t="shared" si="32"/>
        <v>0</v>
      </c>
      <c r="H422" s="16">
        <f t="shared" si="33"/>
        <v>0</v>
      </c>
      <c r="I422" s="3" t="str">
        <f t="shared" si="34"/>
        <v/>
      </c>
    </row>
    <row r="423" spans="1:9" x14ac:dyDescent="0.25">
      <c r="A423" s="25" t="s">
        <v>749</v>
      </c>
      <c r="B423" s="8" t="s">
        <v>298</v>
      </c>
      <c r="C423" s="11">
        <f>VLOOKUP($A423,RAW!$U$2:$AC$460,6,FALSE)</f>
        <v>130398</v>
      </c>
      <c r="D423" s="11">
        <f>VLOOKUP($A423,RAW!$U$2:$AC$460,7,FALSE)</f>
        <v>281295</v>
      </c>
      <c r="E423" s="1">
        <f t="shared" si="30"/>
        <v>150897</v>
      </c>
      <c r="F423" s="1">
        <f t="shared" si="31"/>
        <v>12965.582347069972</v>
      </c>
      <c r="G423" s="16">
        <f t="shared" si="32"/>
        <v>137931.41765293002</v>
      </c>
      <c r="H423" s="16">
        <f t="shared" si="33"/>
        <v>137931.41765293002</v>
      </c>
      <c r="I423" s="3">
        <f t="shared" si="34"/>
        <v>1.0577724938490622</v>
      </c>
    </row>
    <row r="424" spans="1:9" x14ac:dyDescent="0.25">
      <c r="A424" s="25" t="s">
        <v>750</v>
      </c>
      <c r="B424" s="8" t="s">
        <v>298</v>
      </c>
      <c r="C424" s="11">
        <f>VLOOKUP($A424,RAW!$U$2:$AC$460,6,FALSE)</f>
        <v>122021</v>
      </c>
      <c r="D424" s="11">
        <f>VLOOKUP($A424,RAW!$U$2:$AC$460,7,FALSE)</f>
        <v>134051</v>
      </c>
      <c r="E424" s="1">
        <f t="shared" si="30"/>
        <v>12030</v>
      </c>
      <c r="F424" s="1">
        <f t="shared" si="31"/>
        <v>12132.650221413096</v>
      </c>
      <c r="G424" s="16">
        <f t="shared" si="32"/>
        <v>-102.65022141309601</v>
      </c>
      <c r="H424" s="16">
        <f t="shared" si="33"/>
        <v>102.65022141309601</v>
      </c>
      <c r="I424" s="3">
        <f t="shared" si="34"/>
        <v>-8.4125045207870779E-4</v>
      </c>
    </row>
    <row r="425" spans="1:9" x14ac:dyDescent="0.25">
      <c r="A425" s="25" t="s">
        <v>751</v>
      </c>
      <c r="B425" s="8" t="s">
        <v>298</v>
      </c>
      <c r="C425" s="11">
        <f>VLOOKUP($A425,RAW!$U$2:$AC$460,6,FALSE)</f>
        <v>52850</v>
      </c>
      <c r="D425" s="11">
        <f>VLOOKUP($A425,RAW!$U$2:$AC$460,7,FALSE)</f>
        <v>37881</v>
      </c>
      <c r="E425" s="1">
        <f t="shared" si="30"/>
        <v>-14969</v>
      </c>
      <c r="F425" s="1">
        <f t="shared" si="31"/>
        <v>5254.91976136634</v>
      </c>
      <c r="G425" s="16">
        <f t="shared" si="32"/>
        <v>-20223.919761366342</v>
      </c>
      <c r="H425" s="16">
        <f t="shared" si="33"/>
        <v>20223.919761366342</v>
      </c>
      <c r="I425" s="3">
        <f t="shared" si="34"/>
        <v>-0.38266640986502065</v>
      </c>
    </row>
    <row r="426" spans="1:9" x14ac:dyDescent="0.25">
      <c r="A426" s="25" t="s">
        <v>752</v>
      </c>
      <c r="B426" s="8" t="s">
        <v>298</v>
      </c>
      <c r="C426" s="11">
        <f>VLOOKUP($A426,RAW!$U$2:$AC$460,6,FALSE)</f>
        <v>120151</v>
      </c>
      <c r="D426" s="11">
        <f>VLOOKUP($A426,RAW!$U$2:$AC$460,7,FALSE)</f>
        <v>154646</v>
      </c>
      <c r="E426" s="1">
        <f t="shared" si="30"/>
        <v>34495</v>
      </c>
      <c r="F426" s="1">
        <f t="shared" si="31"/>
        <v>11946.714555306095</v>
      </c>
      <c r="G426" s="16">
        <f t="shared" si="32"/>
        <v>22548.285444693905</v>
      </c>
      <c r="H426" s="16">
        <f t="shared" si="33"/>
        <v>22548.285444693905</v>
      </c>
      <c r="I426" s="3">
        <f t="shared" si="34"/>
        <v>0.18766623203047753</v>
      </c>
    </row>
    <row r="427" spans="1:9" x14ac:dyDescent="0.25">
      <c r="A427" s="25" t="s">
        <v>367</v>
      </c>
      <c r="B427" s="8" t="s">
        <v>298</v>
      </c>
      <c r="C427" s="11">
        <v>0</v>
      </c>
      <c r="D427" s="11">
        <v>0</v>
      </c>
      <c r="E427" s="1">
        <f t="shared" si="30"/>
        <v>0</v>
      </c>
      <c r="F427" s="1">
        <f t="shared" si="31"/>
        <v>0</v>
      </c>
      <c r="G427" s="16">
        <f t="shared" si="32"/>
        <v>0</v>
      </c>
      <c r="H427" s="16">
        <f t="shared" si="33"/>
        <v>0</v>
      </c>
      <c r="I427" s="3" t="str">
        <f t="shared" si="34"/>
        <v/>
      </c>
    </row>
    <row r="428" spans="1:9" x14ac:dyDescent="0.25">
      <c r="A428" s="25" t="s">
        <v>753</v>
      </c>
      <c r="B428" s="8" t="s">
        <v>298</v>
      </c>
      <c r="C428" s="11">
        <f>VLOOKUP($A428,RAW!$U$2:$AC$460,6,FALSE)</f>
        <v>522900</v>
      </c>
      <c r="D428" s="11">
        <f>VLOOKUP($A428,RAW!$U$2:$AC$460,7,FALSE)</f>
        <v>619883</v>
      </c>
      <c r="E428" s="1">
        <f t="shared" si="30"/>
        <v>96983</v>
      </c>
      <c r="F428" s="1">
        <f t="shared" si="31"/>
        <v>51992.384923717298</v>
      </c>
      <c r="G428" s="16">
        <f t="shared" si="32"/>
        <v>44990.615076282702</v>
      </c>
      <c r="H428" s="16">
        <f t="shared" si="33"/>
        <v>44990.615076282702</v>
      </c>
      <c r="I428" s="3">
        <f t="shared" si="34"/>
        <v>8.6040571956937664E-2</v>
      </c>
    </row>
    <row r="429" spans="1:9" x14ac:dyDescent="0.25">
      <c r="A429" s="25" t="s">
        <v>754</v>
      </c>
      <c r="B429" s="8" t="s">
        <v>298</v>
      </c>
      <c r="C429" s="11">
        <f>VLOOKUP($A429,RAW!$U$2:$AC$460,6,FALSE)</f>
        <v>3557052</v>
      </c>
      <c r="D429" s="11">
        <f>VLOOKUP($A429,RAW!$U$2:$AC$460,7,FALSE)</f>
        <v>3918806</v>
      </c>
      <c r="E429" s="1">
        <f t="shared" si="30"/>
        <v>361754</v>
      </c>
      <c r="F429" s="1">
        <f t="shared" si="31"/>
        <v>353680.65935681481</v>
      </c>
      <c r="G429" s="16">
        <f t="shared" si="32"/>
        <v>8073.3406431851909</v>
      </c>
      <c r="H429" s="16">
        <f t="shared" si="33"/>
        <v>8073.3406431851909</v>
      </c>
      <c r="I429" s="3">
        <f t="shared" si="34"/>
        <v>2.2696718077737381E-3</v>
      </c>
    </row>
    <row r="430" spans="1:9" x14ac:dyDescent="0.25">
      <c r="A430" s="25" t="s">
        <v>755</v>
      </c>
      <c r="B430" s="8" t="s">
        <v>298</v>
      </c>
      <c r="C430" s="11">
        <f>VLOOKUP($A430,RAW!$U$2:$AC$460,6,FALSE)</f>
        <v>250803</v>
      </c>
      <c r="D430" s="11">
        <f>VLOOKUP($A430,RAW!$U$2:$AC$460,7,FALSE)</f>
        <v>302267</v>
      </c>
      <c r="E430" s="1">
        <f t="shared" si="30"/>
        <v>51464</v>
      </c>
      <c r="F430" s="1">
        <f t="shared" si="31"/>
        <v>24937.552335098622</v>
      </c>
      <c r="G430" s="16">
        <f t="shared" si="32"/>
        <v>26526.447664901378</v>
      </c>
      <c r="H430" s="16">
        <f t="shared" si="33"/>
        <v>26526.447664901378</v>
      </c>
      <c r="I430" s="3">
        <f t="shared" si="34"/>
        <v>0.10576607004262858</v>
      </c>
    </row>
    <row r="431" spans="1:9" x14ac:dyDescent="0.25">
      <c r="A431" s="25" t="s">
        <v>756</v>
      </c>
      <c r="B431" s="8" t="s">
        <v>298</v>
      </c>
      <c r="C431" s="11">
        <f>VLOOKUP($A431,RAW!$U$2:$AC$460,6,FALSE)</f>
        <v>6211</v>
      </c>
      <c r="D431" s="11">
        <f>VLOOKUP($A431,RAW!$U$2:$AC$460,7,FALSE)</f>
        <v>27645</v>
      </c>
      <c r="E431" s="1">
        <f t="shared" si="30"/>
        <v>21434</v>
      </c>
      <c r="F431" s="1">
        <f t="shared" si="31"/>
        <v>617.56493165272161</v>
      </c>
      <c r="G431" s="16">
        <f t="shared" si="32"/>
        <v>20816.435068347277</v>
      </c>
      <c r="H431" s="16">
        <f t="shared" si="33"/>
        <v>20816.435068347277</v>
      </c>
      <c r="I431" s="3">
        <f t="shared" si="34"/>
        <v>3.3515432407578936</v>
      </c>
    </row>
    <row r="432" spans="1:9" x14ac:dyDescent="0.25">
      <c r="A432" s="25" t="s">
        <v>757</v>
      </c>
      <c r="B432" s="8" t="s">
        <v>298</v>
      </c>
      <c r="C432" s="11">
        <f>VLOOKUP($A432,RAW!$U$2:$AC$460,6,FALSE)</f>
        <v>57702</v>
      </c>
      <c r="D432" s="11">
        <f>VLOOKUP($A432,RAW!$U$2:$AC$460,7,FALSE)</f>
        <v>61732</v>
      </c>
      <c r="E432" s="1">
        <f t="shared" si="30"/>
        <v>4030</v>
      </c>
      <c r="F432" s="1">
        <f t="shared" si="31"/>
        <v>5737.3581848696413</v>
      </c>
      <c r="G432" s="16">
        <f t="shared" si="32"/>
        <v>-1707.3581848696413</v>
      </c>
      <c r="H432" s="16">
        <f t="shared" si="33"/>
        <v>1707.3581848696413</v>
      </c>
      <c r="I432" s="3">
        <f t="shared" si="34"/>
        <v>-2.9589237545832748E-2</v>
      </c>
    </row>
    <row r="433" spans="1:9" x14ac:dyDescent="0.25">
      <c r="A433" s="25" t="s">
        <v>758</v>
      </c>
      <c r="B433" s="8" t="s">
        <v>299</v>
      </c>
      <c r="C433" s="11">
        <f>VLOOKUP($A433,RAW!$U$2:$AC$460,6,FALSE)</f>
        <v>40338</v>
      </c>
      <c r="D433" s="11">
        <f>VLOOKUP($A433,RAW!$U$2:$AC$460,7,FALSE)</f>
        <v>11254</v>
      </c>
      <c r="E433" s="1">
        <f t="shared" si="30"/>
        <v>-29084</v>
      </c>
      <c r="F433" s="1">
        <f t="shared" si="31"/>
        <v>4010.8411226867629</v>
      </c>
      <c r="G433" s="16">
        <f t="shared" si="32"/>
        <v>-33094.841122686761</v>
      </c>
      <c r="H433" s="16">
        <f t="shared" si="33"/>
        <v>33094.841122686761</v>
      </c>
      <c r="I433" s="3">
        <f t="shared" si="34"/>
        <v>-0.82043832422744711</v>
      </c>
    </row>
    <row r="434" spans="1:9" x14ac:dyDescent="0.25">
      <c r="A434" s="25" t="s">
        <v>759</v>
      </c>
      <c r="B434" s="8" t="s">
        <v>299</v>
      </c>
      <c r="C434" s="11">
        <f>VLOOKUP($A434,RAW!$U$2:$AC$460,6,FALSE)</f>
        <v>46355</v>
      </c>
      <c r="D434" s="11">
        <f>VLOOKUP($A434,RAW!$U$2:$AC$460,7,FALSE)</f>
        <v>53942</v>
      </c>
      <c r="E434" s="1">
        <f t="shared" si="30"/>
        <v>7587</v>
      </c>
      <c r="F434" s="1">
        <f t="shared" si="31"/>
        <v>4609.1164718663513</v>
      </c>
      <c r="G434" s="16">
        <f t="shared" si="32"/>
        <v>2977.8835281336487</v>
      </c>
      <c r="H434" s="16">
        <f t="shared" si="33"/>
        <v>2977.8835281336487</v>
      </c>
      <c r="I434" s="3">
        <f t="shared" si="34"/>
        <v>6.4240826839254639E-2</v>
      </c>
    </row>
    <row r="435" spans="1:9" x14ac:dyDescent="0.25">
      <c r="A435" s="25" t="s">
        <v>760</v>
      </c>
      <c r="B435" s="8" t="s">
        <v>298</v>
      </c>
      <c r="C435" s="11">
        <f>VLOOKUP($A435,RAW!$U$2:$AC$460,6,FALSE)</f>
        <v>7070</v>
      </c>
      <c r="D435" s="11">
        <f>VLOOKUP($A435,RAW!$U$2:$AC$460,7,FALSE)</f>
        <v>12816</v>
      </c>
      <c r="E435" s="1">
        <f t="shared" si="30"/>
        <v>5746</v>
      </c>
      <c r="F435" s="1">
        <f t="shared" si="31"/>
        <v>702.9760210569541</v>
      </c>
      <c r="G435" s="16">
        <f t="shared" si="32"/>
        <v>5043.0239789430461</v>
      </c>
      <c r="H435" s="16">
        <f t="shared" si="33"/>
        <v>5043.0239789430461</v>
      </c>
      <c r="I435" s="3">
        <f t="shared" si="34"/>
        <v>0.71329900692263737</v>
      </c>
    </row>
    <row r="436" spans="1:9" x14ac:dyDescent="0.25">
      <c r="A436" s="25" t="s">
        <v>368</v>
      </c>
      <c r="B436" s="8" t="s">
        <v>298</v>
      </c>
      <c r="C436" s="11">
        <v>0</v>
      </c>
      <c r="D436" s="11">
        <v>0</v>
      </c>
      <c r="E436" s="1">
        <f t="shared" si="30"/>
        <v>0</v>
      </c>
      <c r="F436" s="1">
        <f t="shared" si="31"/>
        <v>0</v>
      </c>
      <c r="G436" s="16">
        <f t="shared" si="32"/>
        <v>0</v>
      </c>
      <c r="H436" s="16">
        <f t="shared" si="33"/>
        <v>0</v>
      </c>
      <c r="I436" s="3" t="str">
        <f t="shared" si="34"/>
        <v/>
      </c>
    </row>
    <row r="437" spans="1:9" x14ac:dyDescent="0.25">
      <c r="A437" s="25" t="s">
        <v>761</v>
      </c>
      <c r="B437" s="8" t="s">
        <v>299</v>
      </c>
      <c r="C437" s="11">
        <f>VLOOKUP($A437,RAW!$U$2:$AC$460,6,FALSE)</f>
        <v>41237</v>
      </c>
      <c r="D437" s="11">
        <f>VLOOKUP($A437,RAW!$U$2:$AC$460,7,FALSE)</f>
        <v>37992</v>
      </c>
      <c r="E437" s="1">
        <f t="shared" si="30"/>
        <v>-3245</v>
      </c>
      <c r="F437" s="1">
        <f t="shared" si="31"/>
        <v>4100.2294455906103</v>
      </c>
      <c r="G437" s="16">
        <f t="shared" si="32"/>
        <v>-7345.2294455906103</v>
      </c>
      <c r="H437" s="16">
        <f t="shared" si="33"/>
        <v>7345.2294455906103</v>
      </c>
      <c r="I437" s="3">
        <f t="shared" si="34"/>
        <v>-0.178122303891908</v>
      </c>
    </row>
    <row r="438" spans="1:9" x14ac:dyDescent="0.25">
      <c r="A438" s="25" t="s">
        <v>762</v>
      </c>
      <c r="B438" s="8" t="s">
        <v>298</v>
      </c>
      <c r="C438" s="11">
        <f>VLOOKUP($A438,RAW!$U$2:$AC$460,6,FALSE)</f>
        <v>43195</v>
      </c>
      <c r="D438" s="11">
        <f>VLOOKUP($A438,RAW!$U$2:$AC$460,7,FALSE)</f>
        <v>46759</v>
      </c>
      <c r="E438" s="1">
        <f t="shared" si="30"/>
        <v>3564</v>
      </c>
      <c r="F438" s="1">
        <f t="shared" si="31"/>
        <v>4294.9150253967655</v>
      </c>
      <c r="G438" s="16">
        <f t="shared" si="32"/>
        <v>-730.91502539676549</v>
      </c>
      <c r="H438" s="16">
        <f t="shared" si="33"/>
        <v>730.91502539676549</v>
      </c>
      <c r="I438" s="3">
        <f t="shared" si="34"/>
        <v>-1.6921287773973042E-2</v>
      </c>
    </row>
    <row r="439" spans="1:9" x14ac:dyDescent="0.25">
      <c r="A439" s="25" t="s">
        <v>763</v>
      </c>
      <c r="B439" s="8" t="s">
        <v>298</v>
      </c>
      <c r="C439" s="11">
        <f>VLOOKUP($A439,RAW!$U$2:$AC$460,6,FALSE)</f>
        <v>60838</v>
      </c>
      <c r="D439" s="11">
        <f>VLOOKUP($A439,RAW!$U$2:$AC$460,7,FALSE)</f>
        <v>85578</v>
      </c>
      <c r="E439" s="1">
        <f t="shared" si="30"/>
        <v>24740</v>
      </c>
      <c r="F439" s="1">
        <f t="shared" si="31"/>
        <v>6049.1732912394591</v>
      </c>
      <c r="G439" s="16">
        <f t="shared" si="32"/>
        <v>18690.826708760542</v>
      </c>
      <c r="H439" s="16">
        <f t="shared" si="33"/>
        <v>18690.826708760542</v>
      </c>
      <c r="I439" s="3">
        <f t="shared" si="34"/>
        <v>0.30722289866137187</v>
      </c>
    </row>
    <row r="440" spans="1:9" x14ac:dyDescent="0.25">
      <c r="A440" s="25" t="s">
        <v>764</v>
      </c>
      <c r="B440" s="8" t="s">
        <v>298</v>
      </c>
      <c r="C440" s="11">
        <f>VLOOKUP($A440,RAW!$U$2:$AC$460,6,FALSE)</f>
        <v>311469.33333333326</v>
      </c>
      <c r="D440" s="11">
        <f>VLOOKUP($A440,RAW!$U$2:$AC$460,7,FALSE)</f>
        <v>169604</v>
      </c>
      <c r="E440" s="1">
        <f t="shared" si="30"/>
        <v>-141865.33333333326</v>
      </c>
      <c r="F440" s="1">
        <f t="shared" si="31"/>
        <v>30969.656665902225</v>
      </c>
      <c r="G440" s="16">
        <f t="shared" si="32"/>
        <v>-172834.98999923549</v>
      </c>
      <c r="H440" s="16">
        <f t="shared" si="33"/>
        <v>172834.98999923549</v>
      </c>
      <c r="I440" s="3">
        <f t="shared" si="34"/>
        <v>-0.5549021091404468</v>
      </c>
    </row>
    <row r="441" spans="1:9" x14ac:dyDescent="0.25">
      <c r="A441" s="25" t="s">
        <v>369</v>
      </c>
      <c r="B441" s="8" t="s">
        <v>298</v>
      </c>
      <c r="C441" s="11">
        <v>0</v>
      </c>
      <c r="D441" s="11">
        <v>0</v>
      </c>
      <c r="E441" s="1">
        <f t="shared" si="30"/>
        <v>0</v>
      </c>
      <c r="F441" s="1">
        <f t="shared" si="31"/>
        <v>0</v>
      </c>
      <c r="G441" s="16">
        <f t="shared" si="32"/>
        <v>0</v>
      </c>
      <c r="H441" s="16">
        <f t="shared" si="33"/>
        <v>0</v>
      </c>
      <c r="I441" s="3" t="str">
        <f t="shared" si="34"/>
        <v/>
      </c>
    </row>
    <row r="442" spans="1:9" x14ac:dyDescent="0.25">
      <c r="A442" s="25" t="s">
        <v>765</v>
      </c>
      <c r="B442" s="8" t="s">
        <v>298</v>
      </c>
      <c r="C442" s="11">
        <v>0</v>
      </c>
      <c r="D442" s="11">
        <v>0</v>
      </c>
      <c r="E442" s="1">
        <f t="shared" si="30"/>
        <v>0</v>
      </c>
      <c r="F442" s="1">
        <f t="shared" si="31"/>
        <v>0</v>
      </c>
      <c r="G442" s="16">
        <f t="shared" si="32"/>
        <v>0</v>
      </c>
      <c r="H442" s="16">
        <f t="shared" si="33"/>
        <v>0</v>
      </c>
      <c r="I442" s="3" t="str">
        <f t="shared" si="34"/>
        <v/>
      </c>
    </row>
    <row r="443" spans="1:9" x14ac:dyDescent="0.25">
      <c r="A443" s="25" t="s">
        <v>766</v>
      </c>
      <c r="B443" s="8" t="s">
        <v>298</v>
      </c>
      <c r="C443" s="11">
        <f>VLOOKUP($A443,RAW!$U$2:$AC$460,6,FALSE)</f>
        <v>8799</v>
      </c>
      <c r="D443" s="11">
        <f>VLOOKUP($A443,RAW!$U$2:$AC$460,7,FALSE)</f>
        <v>24224</v>
      </c>
      <c r="E443" s="1">
        <f t="shared" si="30"/>
        <v>15425</v>
      </c>
      <c r="F443" s="1">
        <f t="shared" si="31"/>
        <v>874.89193907781316</v>
      </c>
      <c r="G443" s="16">
        <f t="shared" si="32"/>
        <v>14550.108060922186</v>
      </c>
      <c r="H443" s="16">
        <f t="shared" si="33"/>
        <v>14550.108060922186</v>
      </c>
      <c r="I443" s="3">
        <f t="shared" si="34"/>
        <v>1.6536092807048739</v>
      </c>
    </row>
    <row r="444" spans="1:9" x14ac:dyDescent="0.25">
      <c r="A444" s="25" t="s">
        <v>370</v>
      </c>
      <c r="B444" s="8" t="s">
        <v>298</v>
      </c>
      <c r="C444" s="11">
        <f>VLOOKUP($A444,RAW!$U$2:$AC$460,6,FALSE)</f>
        <v>757769</v>
      </c>
      <c r="D444" s="11">
        <f>VLOOKUP($A444,RAW!$U$2:$AC$460,7,FALSE)</f>
        <v>50054</v>
      </c>
      <c r="E444" s="1">
        <f t="shared" si="30"/>
        <v>-707715</v>
      </c>
      <c r="F444" s="1">
        <f t="shared" si="31"/>
        <v>75345.60629424428</v>
      </c>
      <c r="G444" s="16">
        <f t="shared" si="32"/>
        <v>-783060.60629424429</v>
      </c>
      <c r="H444" s="16">
        <f t="shared" si="33"/>
        <v>783060.60629424429</v>
      </c>
      <c r="I444" s="3">
        <f t="shared" si="34"/>
        <v>-1.033376406654593</v>
      </c>
    </row>
    <row r="445" spans="1:9" x14ac:dyDescent="0.25">
      <c r="A445" s="25" t="s">
        <v>767</v>
      </c>
      <c r="B445" s="8" t="s">
        <v>299</v>
      </c>
      <c r="C445" s="11">
        <f>VLOOKUP($A445,RAW!$U$2:$AC$460,6,FALSE)</f>
        <v>93350</v>
      </c>
      <c r="D445" s="11">
        <f>VLOOKUP($A445,RAW!$U$2:$AC$460,7,FALSE)</f>
        <v>84828</v>
      </c>
      <c r="E445" s="1">
        <f t="shared" si="30"/>
        <v>-8522</v>
      </c>
      <c r="F445" s="1">
        <f t="shared" si="31"/>
        <v>9281.8686797265436</v>
      </c>
      <c r="G445" s="16">
        <f t="shared" si="32"/>
        <v>-17803.868679726544</v>
      </c>
      <c r="H445" s="16">
        <f t="shared" si="33"/>
        <v>17803.868679726544</v>
      </c>
      <c r="I445" s="3">
        <f t="shared" si="34"/>
        <v>-0.19072167841163945</v>
      </c>
    </row>
    <row r="446" spans="1:9" x14ac:dyDescent="0.25">
      <c r="A446" s="25" t="s">
        <v>768</v>
      </c>
      <c r="B446" s="8" t="s">
        <v>299</v>
      </c>
      <c r="C446" s="11">
        <f>VLOOKUP($A446,RAW!$U$2:$AC$460,6,FALSE)</f>
        <v>112596</v>
      </c>
      <c r="D446" s="11">
        <f>VLOOKUP($A446,RAW!$U$2:$AC$460,7,FALSE)</f>
        <v>69005</v>
      </c>
      <c r="E446" s="1">
        <f t="shared" si="30"/>
        <v>-43591</v>
      </c>
      <c r="F446" s="1">
        <f t="shared" si="31"/>
        <v>11195.514578066308</v>
      </c>
      <c r="G446" s="16">
        <f t="shared" si="32"/>
        <v>-54786.514578066308</v>
      </c>
      <c r="H446" s="16">
        <f t="shared" si="33"/>
        <v>54786.514578066308</v>
      </c>
      <c r="I446" s="3">
        <f t="shared" si="34"/>
        <v>-0.48657602914904891</v>
      </c>
    </row>
    <row r="447" spans="1:9" x14ac:dyDescent="0.25">
      <c r="A447" s="25" t="s">
        <v>769</v>
      </c>
      <c r="B447" s="8" t="s">
        <v>299</v>
      </c>
      <c r="C447" s="11">
        <f>VLOOKUP($A447,RAW!$U$2:$AC$460,6,FALSE)</f>
        <v>29365</v>
      </c>
      <c r="D447" s="11">
        <f>VLOOKUP($A447,RAW!$U$2:$AC$460,7,FALSE)</f>
        <v>18504</v>
      </c>
      <c r="E447" s="1">
        <f t="shared" si="30"/>
        <v>-10861</v>
      </c>
      <c r="F447" s="1">
        <f t="shared" si="31"/>
        <v>2919.7865429048738</v>
      </c>
      <c r="G447" s="16">
        <f t="shared" si="32"/>
        <v>-13780.786542904874</v>
      </c>
      <c r="H447" s="16">
        <f t="shared" si="33"/>
        <v>13780.786542904874</v>
      </c>
      <c r="I447" s="3">
        <f t="shared" si="34"/>
        <v>-0.46929291819870167</v>
      </c>
    </row>
    <row r="448" spans="1:9" x14ac:dyDescent="0.25">
      <c r="A448" s="25" t="s">
        <v>770</v>
      </c>
      <c r="B448" s="8" t="s">
        <v>298</v>
      </c>
      <c r="C448" s="11">
        <f>VLOOKUP($A448,RAW!$U$2:$AC$460,6,FALSE)</f>
        <v>522956</v>
      </c>
      <c r="D448" s="11">
        <f>VLOOKUP($A448,RAW!$U$2:$AC$460,7,FALSE)</f>
        <v>639261</v>
      </c>
      <c r="E448" s="1">
        <f t="shared" si="30"/>
        <v>116305</v>
      </c>
      <c r="F448" s="1">
        <f t="shared" si="31"/>
        <v>51997.953050616758</v>
      </c>
      <c r="G448" s="16">
        <f t="shared" si="32"/>
        <v>64307.046949383242</v>
      </c>
      <c r="H448" s="16">
        <f t="shared" si="33"/>
        <v>64307.046949383242</v>
      </c>
      <c r="I448" s="3">
        <f t="shared" si="34"/>
        <v>0.12296837009114198</v>
      </c>
    </row>
    <row r="449" spans="1:9" x14ac:dyDescent="0.25">
      <c r="A449" s="25" t="s">
        <v>771</v>
      </c>
      <c r="B449" s="8" t="s">
        <v>298</v>
      </c>
      <c r="C449" s="11">
        <f>VLOOKUP($A449,RAW!$U$2:$AC$460,6,FALSE)</f>
        <v>300793</v>
      </c>
      <c r="D449" s="11">
        <f>VLOOKUP($A449,RAW!$U$2:$AC$460,7,FALSE)</f>
        <v>480260</v>
      </c>
      <c r="E449" s="1">
        <f t="shared" si="30"/>
        <v>179467</v>
      </c>
      <c r="F449" s="1">
        <f t="shared" si="31"/>
        <v>29908.099901242487</v>
      </c>
      <c r="G449" s="16">
        <f t="shared" si="32"/>
        <v>149558.90009875753</v>
      </c>
      <c r="H449" s="16">
        <f t="shared" si="33"/>
        <v>149558.90009875753</v>
      </c>
      <c r="I449" s="3">
        <f t="shared" si="34"/>
        <v>0.49721536105812808</v>
      </c>
    </row>
    <row r="450" spans="1:9" x14ac:dyDescent="0.25">
      <c r="A450" s="25" t="s">
        <v>772</v>
      </c>
      <c r="B450" s="8" t="s">
        <v>299</v>
      </c>
      <c r="C450" s="11">
        <f>VLOOKUP($A450,RAW!$U$2:$AC$460,6,FALSE)</f>
        <v>3695533</v>
      </c>
      <c r="D450" s="11">
        <f>VLOOKUP($A450,RAW!$U$2:$AC$460,7,FALSE)</f>
        <v>2627252</v>
      </c>
      <c r="E450" s="1">
        <f t="shared" si="30"/>
        <v>-1068281</v>
      </c>
      <c r="F450" s="1">
        <f t="shared" si="31"/>
        <v>367449.94116331945</v>
      </c>
      <c r="G450" s="16">
        <f t="shared" si="32"/>
        <v>-1435730.9411633194</v>
      </c>
      <c r="H450" s="16">
        <f t="shared" si="33"/>
        <v>1435730.9411633194</v>
      </c>
      <c r="I450" s="3">
        <f t="shared" si="34"/>
        <v>-0.38850442985174788</v>
      </c>
    </row>
    <row r="451" spans="1:9" x14ac:dyDescent="0.25">
      <c r="A451" s="25" t="s">
        <v>773</v>
      </c>
      <c r="B451" s="8" t="s">
        <v>299</v>
      </c>
      <c r="C451" s="11">
        <f>VLOOKUP($A451,RAW!$U$2:$AC$460,6,FALSE)</f>
        <v>104744</v>
      </c>
      <c r="D451" s="11">
        <f>VLOOKUP($A451,RAW!$U$2:$AC$460,7,FALSE)</f>
        <v>71759</v>
      </c>
      <c r="E451" s="1">
        <f t="shared" ref="E451:E459" si="35">D451-C451</f>
        <v>-32985</v>
      </c>
      <c r="F451" s="1">
        <f t="shared" ref="F451:F459" si="36">IF(C451=0,0,+C451*E$463)</f>
        <v>10414.783642091881</v>
      </c>
      <c r="G451" s="16">
        <f t="shared" ref="G451:G459" si="37">IF(C451=0,0,+E451-F451)</f>
        <v>-43399.783642091883</v>
      </c>
      <c r="H451" s="16">
        <f t="shared" ref="H451:H459" si="38">ABS(G451)</f>
        <v>43399.783642091883</v>
      </c>
      <c r="I451" s="3">
        <f t="shared" si="34"/>
        <v>-0.41434147676326932</v>
      </c>
    </row>
    <row r="452" spans="1:9" x14ac:dyDescent="0.25">
      <c r="A452" s="25" t="s">
        <v>774</v>
      </c>
      <c r="B452" s="8" t="s">
        <v>298</v>
      </c>
      <c r="C452" s="11">
        <f>VLOOKUP($A452,RAW!$U$2:$AC$460,6,FALSE)</f>
        <v>501024</v>
      </c>
      <c r="D452" s="11">
        <f>VLOOKUP($A452,RAW!$U$2:$AC$460,7,FALSE)</f>
        <v>581734</v>
      </c>
      <c r="E452" s="1">
        <f t="shared" si="35"/>
        <v>80710</v>
      </c>
      <c r="F452" s="1">
        <f t="shared" si="36"/>
        <v>49817.235922777843</v>
      </c>
      <c r="G452" s="16">
        <f t="shared" si="37"/>
        <v>30892.764077222157</v>
      </c>
      <c r="H452" s="16">
        <f t="shared" si="38"/>
        <v>30892.764077222157</v>
      </c>
      <c r="I452" s="3">
        <f t="shared" ref="I452:I459" si="39">IFERROR(+G452/C452,"")</f>
        <v>6.1659250010422967E-2</v>
      </c>
    </row>
    <row r="453" spans="1:9" x14ac:dyDescent="0.25">
      <c r="A453" s="25" t="s">
        <v>775</v>
      </c>
      <c r="B453" s="8" t="s">
        <v>298</v>
      </c>
      <c r="C453" s="11">
        <f>VLOOKUP($A453,RAW!$U$2:$AC$460,6,FALSE)</f>
        <v>332779</v>
      </c>
      <c r="D453" s="11">
        <f>VLOOKUP($A453,RAW!$U$2:$AC$460,7,FALSE)</f>
        <v>24317</v>
      </c>
      <c r="E453" s="1">
        <f t="shared" si="35"/>
        <v>-308462</v>
      </c>
      <c r="F453" s="1">
        <f t="shared" si="36"/>
        <v>33088.494669209635</v>
      </c>
      <c r="G453" s="16">
        <f t="shared" si="37"/>
        <v>-341550.49466920964</v>
      </c>
      <c r="H453" s="16">
        <f t="shared" si="38"/>
        <v>341550.49466920964</v>
      </c>
      <c r="I453" s="3">
        <f t="shared" si="39"/>
        <v>-1.0263583178902804</v>
      </c>
    </row>
    <row r="454" spans="1:9" x14ac:dyDescent="0.25">
      <c r="A454" s="25" t="s">
        <v>776</v>
      </c>
      <c r="B454" s="8" t="s">
        <v>298</v>
      </c>
      <c r="C454" s="11">
        <f>VLOOKUP($A454,RAW!$U$2:$AC$460,6,FALSE)</f>
        <v>77302</v>
      </c>
      <c r="D454" s="11">
        <f>VLOOKUP($A454,RAW!$U$2:$AC$460,7,FALSE)</f>
        <v>116441</v>
      </c>
      <c r="E454" s="1">
        <f t="shared" si="35"/>
        <v>39139</v>
      </c>
      <c r="F454" s="1">
        <f t="shared" si="36"/>
        <v>7686.2025996809989</v>
      </c>
      <c r="G454" s="16">
        <f t="shared" si="37"/>
        <v>31452.797400319003</v>
      </c>
      <c r="H454" s="16">
        <f t="shared" si="38"/>
        <v>31452.797400319003</v>
      </c>
      <c r="I454" s="3">
        <f t="shared" si="39"/>
        <v>0.40688206515121217</v>
      </c>
    </row>
    <row r="455" spans="1:9" x14ac:dyDescent="0.25">
      <c r="A455" s="25" t="s">
        <v>777</v>
      </c>
      <c r="B455" s="8" t="s">
        <v>299</v>
      </c>
      <c r="C455" s="11">
        <f>VLOOKUP($A455,RAW!$U$2:$AC$460,6,FALSE)</f>
        <v>139976</v>
      </c>
      <c r="D455" s="11">
        <f>VLOOKUP($A455,RAW!$U$2:$AC$460,7,FALSE)</f>
        <v>86039</v>
      </c>
      <c r="E455" s="1">
        <f t="shared" si="35"/>
        <v>-53937</v>
      </c>
      <c r="F455" s="1">
        <f t="shared" si="36"/>
        <v>13917.930908552788</v>
      </c>
      <c r="G455" s="16">
        <f t="shared" si="37"/>
        <v>-67854.930908552793</v>
      </c>
      <c r="H455" s="16">
        <f t="shared" si="38"/>
        <v>67854.930908552793</v>
      </c>
      <c r="I455" s="3">
        <f t="shared" si="39"/>
        <v>-0.48476117983477734</v>
      </c>
    </row>
    <row r="456" spans="1:9" x14ac:dyDescent="0.25">
      <c r="A456" s="25" t="s">
        <v>778</v>
      </c>
      <c r="B456" s="8" t="s">
        <v>298</v>
      </c>
      <c r="C456" s="11">
        <f>VLOOKUP($A456,RAW!$U$2:$AC$460,6,FALSE)</f>
        <v>4618</v>
      </c>
      <c r="D456" s="11">
        <f>VLOOKUP($A456,RAW!$U$2:$AC$460,7,FALSE)</f>
        <v>4382</v>
      </c>
      <c r="E456" s="1">
        <f t="shared" si="35"/>
        <v>-236</v>
      </c>
      <c r="F456" s="1">
        <f t="shared" si="36"/>
        <v>459.17160753055362</v>
      </c>
      <c r="G456" s="16">
        <f t="shared" si="37"/>
        <v>-695.17160753055362</v>
      </c>
      <c r="H456" s="16">
        <f t="shared" si="38"/>
        <v>695.17160753055362</v>
      </c>
      <c r="I456" s="3">
        <f t="shared" si="39"/>
        <v>-0.15053521167833556</v>
      </c>
    </row>
    <row r="457" spans="1:9" x14ac:dyDescent="0.25">
      <c r="A457" s="25" t="s">
        <v>779</v>
      </c>
      <c r="B457" s="8" t="s">
        <v>298</v>
      </c>
      <c r="C457" s="11">
        <v>0</v>
      </c>
      <c r="D457" s="11">
        <v>0</v>
      </c>
      <c r="E457" s="1">
        <f t="shared" si="35"/>
        <v>0</v>
      </c>
      <c r="F457" s="1">
        <f t="shared" si="36"/>
        <v>0</v>
      </c>
      <c r="G457" s="16">
        <f t="shared" si="37"/>
        <v>0</v>
      </c>
      <c r="H457" s="16">
        <f t="shared" si="38"/>
        <v>0</v>
      </c>
      <c r="I457" s="3" t="str">
        <f t="shared" si="39"/>
        <v/>
      </c>
    </row>
    <row r="458" spans="1:9" x14ac:dyDescent="0.25">
      <c r="A458" s="25" t="s">
        <v>780</v>
      </c>
      <c r="B458" s="8" t="s">
        <v>298</v>
      </c>
      <c r="C458" s="11">
        <f>VLOOKUP($A458,RAW!$U$2:$AC$460,6,FALSE)</f>
        <v>29951</v>
      </c>
      <c r="D458" s="11">
        <f>VLOOKUP($A458,RAW!$U$2:$AC$460,7,FALSE)</f>
        <v>10125</v>
      </c>
      <c r="E458" s="1">
        <f t="shared" si="35"/>
        <v>-19826</v>
      </c>
      <c r="F458" s="1">
        <f t="shared" si="36"/>
        <v>2978.0530136742336</v>
      </c>
      <c r="G458" s="16">
        <f t="shared" si="37"/>
        <v>-22804.053013674235</v>
      </c>
      <c r="H458" s="16">
        <f t="shared" si="38"/>
        <v>22804.053013674235</v>
      </c>
      <c r="I458" s="3">
        <f t="shared" si="39"/>
        <v>-0.761378685642357</v>
      </c>
    </row>
    <row r="459" spans="1:9" x14ac:dyDescent="0.25">
      <c r="A459" s="25" t="s">
        <v>781</v>
      </c>
      <c r="B459" s="8" t="s">
        <v>298</v>
      </c>
      <c r="C459" s="11">
        <f>VLOOKUP($A459,RAW!$U$2:$AC$460,6,FALSE)</f>
        <v>1678285</v>
      </c>
      <c r="D459" s="11">
        <f>VLOOKUP($A459,RAW!$U$2:$AC$460,7,FALSE)</f>
        <v>1153172</v>
      </c>
      <c r="E459" s="1">
        <f t="shared" si="35"/>
        <v>-525113</v>
      </c>
      <c r="F459" s="1">
        <f t="shared" si="36"/>
        <v>166873.28309753467</v>
      </c>
      <c r="G459" s="16">
        <f t="shared" si="37"/>
        <v>-691986.28309753467</v>
      </c>
      <c r="H459" s="16">
        <f t="shared" si="38"/>
        <v>691986.28309753467</v>
      </c>
      <c r="I459" s="3">
        <f t="shared" si="39"/>
        <v>-0.41231750453441141</v>
      </c>
    </row>
    <row r="460" spans="1:9" x14ac:dyDescent="0.25">
      <c r="A460" s="2"/>
      <c r="B460" s="39"/>
      <c r="C460" s="40"/>
      <c r="D460" s="40"/>
      <c r="E460" s="41"/>
      <c r="F460" s="41"/>
      <c r="G460" s="42"/>
      <c r="H460" s="42"/>
      <c r="I460" s="4"/>
    </row>
    <row r="461" spans="1:9" ht="30" x14ac:dyDescent="0.25">
      <c r="B461" s="21"/>
      <c r="C461" s="49" t="s">
        <v>824</v>
      </c>
      <c r="D461" s="49" t="s">
        <v>827</v>
      </c>
      <c r="E461" s="50" t="s">
        <v>796</v>
      </c>
      <c r="F461" s="27"/>
      <c r="G461" s="51"/>
      <c r="H461" s="51" t="s">
        <v>801</v>
      </c>
      <c r="I461" s="7"/>
    </row>
    <row r="462" spans="1:9" x14ac:dyDescent="0.25">
      <c r="C462" s="15">
        <f>SUM(RAW!Z$4:Z$460)</f>
        <v>152886680.33333334</v>
      </c>
      <c r="D462" s="15">
        <f>SUM(RAW!AA$4:AA$460)</f>
        <v>168088331</v>
      </c>
      <c r="E462" s="5">
        <f>+D462/C462</f>
        <v>1.0994308374903754</v>
      </c>
      <c r="F462" s="15"/>
      <c r="G462" s="16"/>
      <c r="H462" s="15">
        <f>SUM(H4:H460)</f>
        <v>52549992.975002818</v>
      </c>
      <c r="I462" s="15"/>
    </row>
    <row r="463" spans="1:9" x14ac:dyDescent="0.25">
      <c r="E463" s="5">
        <f>+E462-1</f>
        <v>9.9430837490375401E-2</v>
      </c>
      <c r="G463" s="16"/>
    </row>
    <row r="464" spans="1:9" x14ac:dyDescent="0.25">
      <c r="E464" s="11"/>
    </row>
    <row r="465" spans="3:8" x14ac:dyDescent="0.25">
      <c r="C465" t="s">
        <v>310</v>
      </c>
      <c r="F465" s="17"/>
      <c r="G465" s="43" t="s">
        <v>797</v>
      </c>
    </row>
    <row r="466" spans="3:8" x14ac:dyDescent="0.25">
      <c r="C466" s="46">
        <f>+H462/C462</f>
        <v>0.34371858202709321</v>
      </c>
      <c r="G466" s="8" t="s">
        <v>798</v>
      </c>
      <c r="H466" s="1">
        <f>ABS(SUMIFS(E3:E459,I3:I459,"&lt;"&amp;-1*E463))</f>
        <v>25204536.333333332</v>
      </c>
    </row>
    <row r="467" spans="3:8" x14ac:dyDescent="0.25">
      <c r="G467" s="8" t="s">
        <v>799</v>
      </c>
      <c r="H467" s="1">
        <f>SUMIF(G4:G460,"&gt;0")</f>
        <v>18857086.13581194</v>
      </c>
    </row>
    <row r="468" spans="3:8" x14ac:dyDescent="0.25">
      <c r="G468" s="8" t="s">
        <v>802</v>
      </c>
      <c r="H468" s="1">
        <f>+H467+H466</f>
        <v>44061622.469145268</v>
      </c>
    </row>
    <row r="469" spans="3:8" x14ac:dyDescent="0.25">
      <c r="G469" s="8" t="s">
        <v>803</v>
      </c>
      <c r="H469" s="45">
        <f>H468/C462</f>
        <v>0.28819791477635132</v>
      </c>
    </row>
    <row r="471" spans="3:8" x14ac:dyDescent="0.25">
      <c r="C471" s="15"/>
    </row>
    <row r="472" spans="3:8" x14ac:dyDescent="0.25">
      <c r="C472" s="28"/>
    </row>
  </sheetData>
  <sortState ref="A3:I459">
    <sortCondition ref="A3:A459"/>
  </sortState>
  <mergeCells count="1">
    <mergeCell ref="K2:M2"/>
  </mergeCells>
  <conditionalFormatting sqref="C3:C459">
    <cfRule type="cellIs" dxfId="0" priority="1" operator="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2"/>
  <sheetViews>
    <sheetView zoomScaleNormal="100" workbookViewId="0"/>
  </sheetViews>
  <sheetFormatPr defaultRowHeight="15" x14ac:dyDescent="0.25"/>
  <cols>
    <col min="1" max="1" width="52.42578125" style="25" customWidth="1"/>
    <col min="2" max="2" width="13.42578125" customWidth="1"/>
    <col min="3" max="3" width="11.28515625" style="8" customWidth="1"/>
    <col min="4" max="4" width="12.5703125" style="8" customWidth="1"/>
    <col min="5" max="5" width="12.28515625" style="8" customWidth="1"/>
    <col min="6" max="6" width="12.28515625" customWidth="1"/>
    <col min="7" max="7" width="10" customWidth="1"/>
    <col min="8" max="8" width="12.28515625" style="3" customWidth="1"/>
    <col min="9" max="9" width="12.28515625" customWidth="1"/>
    <col min="10" max="10" width="12.42578125" customWidth="1"/>
    <col min="11" max="11" width="11.85546875" customWidth="1"/>
    <col min="12" max="12" width="4" style="53" customWidth="1"/>
    <col min="13" max="13" width="14.140625" customWidth="1"/>
    <col min="14" max="14" width="44.5703125" customWidth="1"/>
    <col min="15" max="15" width="14" customWidth="1"/>
    <col min="16" max="17" width="8.42578125" customWidth="1"/>
  </cols>
  <sheetData>
    <row r="1" spans="1:17" x14ac:dyDescent="0.25">
      <c r="A1" s="25" t="s">
        <v>826</v>
      </c>
      <c r="B1" s="18" t="s">
        <v>846</v>
      </c>
      <c r="F1" s="3"/>
      <c r="H1"/>
      <c r="L1" s="44"/>
    </row>
    <row r="2" spans="1:17" ht="75" x14ac:dyDescent="0.25">
      <c r="A2" s="25" t="s">
        <v>324</v>
      </c>
      <c r="B2" s="70" t="s">
        <v>831</v>
      </c>
      <c r="C2" s="34" t="s">
        <v>788</v>
      </c>
      <c r="D2" s="35">
        <v>2000</v>
      </c>
      <c r="E2" s="35">
        <v>2010</v>
      </c>
      <c r="F2" s="34" t="s">
        <v>789</v>
      </c>
      <c r="G2" s="34" t="s">
        <v>830</v>
      </c>
      <c r="H2" s="36" t="s">
        <v>790</v>
      </c>
      <c r="I2" s="34" t="s">
        <v>792</v>
      </c>
      <c r="J2" s="33" t="s">
        <v>791</v>
      </c>
      <c r="K2" s="34" t="s">
        <v>793</v>
      </c>
      <c r="L2" s="71"/>
      <c r="M2" s="95" t="str">
        <f>"Summary Statistics "&amp;A1</f>
        <v>Summary Statistics Decade: 2000 to 2010</v>
      </c>
      <c r="N2" s="96"/>
      <c r="O2" s="97"/>
    </row>
    <row r="3" spans="1:17" x14ac:dyDescent="0.25">
      <c r="A3" s="25" t="s">
        <v>325</v>
      </c>
      <c r="B3" s="25" t="s">
        <v>783</v>
      </c>
      <c r="C3" s="8" t="s">
        <v>298</v>
      </c>
      <c r="D3" s="11">
        <f>VLOOKUP($A3,RAW!$U$2:$AC$460,7,FALSE)</f>
        <v>1289389</v>
      </c>
      <c r="E3" s="11">
        <f>VLOOKUP($A3,RAW!$U$2:$AC$460,8,FALSE)</f>
        <v>1205481</v>
      </c>
      <c r="F3" s="1">
        <f t="shared" ref="F3:F66" si="0">E3-D3</f>
        <v>-83908</v>
      </c>
      <c r="G3" s="1">
        <f t="shared" ref="G3:G66" si="1">IF(B3="YES",F3/2,F3)</f>
        <v>-83908</v>
      </c>
      <c r="H3" s="1">
        <f t="shared" ref="H3:H66" si="2">IF(D3=0,0,+D3*F$463)</f>
        <v>97699.04621809235</v>
      </c>
      <c r="I3" s="16">
        <f t="shared" ref="I3:I66" si="3">IF(D3=0,0,+F3-H3)</f>
        <v>-181607.04621809235</v>
      </c>
      <c r="J3" s="16">
        <f t="shared" ref="J3:J66" si="4">ABS(I3)</f>
        <v>181607.04621809235</v>
      </c>
      <c r="K3" s="3">
        <f>IFERROR(+I3/D3,"")</f>
        <v>-0.14084736741052728</v>
      </c>
      <c r="L3" s="52"/>
      <c r="M3" s="9" t="s">
        <v>322</v>
      </c>
      <c r="N3" s="9"/>
      <c r="O3" s="12">
        <f>D462</f>
        <v>168088331</v>
      </c>
    </row>
    <row r="4" spans="1:17" x14ac:dyDescent="0.25">
      <c r="A4" s="25" t="s">
        <v>328</v>
      </c>
      <c r="B4" s="25" t="s">
        <v>783</v>
      </c>
      <c r="C4" s="8" t="s">
        <v>298</v>
      </c>
      <c r="D4" s="11">
        <f>VLOOKUP($A4,RAW!$U$2:$AC$460,7,FALSE)</f>
        <v>105321</v>
      </c>
      <c r="E4" s="11">
        <f>VLOOKUP($A4,RAW!$U$2:$AC$460,8,FALSE)</f>
        <v>144339</v>
      </c>
      <c r="F4" s="1">
        <f t="shared" si="0"/>
        <v>39018</v>
      </c>
      <c r="G4" s="1">
        <f t="shared" si="1"/>
        <v>39018</v>
      </c>
      <c r="H4" s="1">
        <f t="shared" si="2"/>
        <v>7980.3389409524234</v>
      </c>
      <c r="I4" s="16">
        <f t="shared" si="3"/>
        <v>31037.661059047576</v>
      </c>
      <c r="J4" s="16">
        <f t="shared" si="4"/>
        <v>31037.661059047576</v>
      </c>
      <c r="K4" s="3">
        <f t="shared" ref="K4:K67" si="5">IFERROR(+I4/D4,"")</f>
        <v>0.29469584469429244</v>
      </c>
      <c r="L4" s="52"/>
      <c r="M4" s="9" t="s">
        <v>323</v>
      </c>
      <c r="N4" s="9"/>
      <c r="O4" s="12">
        <f>E462</f>
        <v>180824650</v>
      </c>
    </row>
    <row r="5" spans="1:17" x14ac:dyDescent="0.25">
      <c r="A5" s="25" t="s">
        <v>371</v>
      </c>
      <c r="B5" s="25" t="s">
        <v>783</v>
      </c>
      <c r="C5" s="8" t="s">
        <v>299</v>
      </c>
      <c r="D5" s="11">
        <f>VLOOKUP($A5,RAW!$U$2:$AC$460,7,FALSE)</f>
        <v>1111026</v>
      </c>
      <c r="E5" s="11">
        <f>VLOOKUP($A5,RAW!$U$2:$AC$460,8,FALSE)</f>
        <v>1241008</v>
      </c>
      <c r="F5" s="1">
        <f t="shared" si="0"/>
        <v>129982</v>
      </c>
      <c r="G5" s="1">
        <f t="shared" si="1"/>
        <v>129982</v>
      </c>
      <c r="H5" s="1">
        <f t="shared" si="2"/>
        <v>84184.199278497239</v>
      </c>
      <c r="I5" s="16">
        <f t="shared" si="3"/>
        <v>45797.800721502761</v>
      </c>
      <c r="J5" s="16">
        <f t="shared" si="4"/>
        <v>45797.800721502761</v>
      </c>
      <c r="K5" s="3">
        <f t="shared" si="5"/>
        <v>4.1221178191601961E-2</v>
      </c>
      <c r="L5" s="52"/>
      <c r="M5" s="9" t="s">
        <v>301</v>
      </c>
      <c r="N5" s="9"/>
      <c r="O5" s="12">
        <f>O4-O3</f>
        <v>12736319</v>
      </c>
      <c r="Q5" s="13"/>
    </row>
    <row r="6" spans="1:17" ht="15" customHeight="1" x14ac:dyDescent="0.25">
      <c r="A6" s="25" t="s">
        <v>372</v>
      </c>
      <c r="B6" s="25" t="s">
        <v>783</v>
      </c>
      <c r="C6" s="8" t="s">
        <v>299</v>
      </c>
      <c r="D6" s="11">
        <f>VLOOKUP($A6,RAW!$U$2:$AC$460,7,FALSE)</f>
        <v>745129</v>
      </c>
      <c r="E6" s="11">
        <f>VLOOKUP($A6,RAW!$U$2:$AC$460,8,FALSE)</f>
        <v>529164</v>
      </c>
      <c r="F6" s="1">
        <f t="shared" si="0"/>
        <v>-215965</v>
      </c>
      <c r="G6" s="1">
        <f t="shared" si="1"/>
        <v>-215965</v>
      </c>
      <c r="H6" s="1">
        <f t="shared" si="2"/>
        <v>56459.604207450917</v>
      </c>
      <c r="I6" s="16">
        <f t="shared" si="3"/>
        <v>-272424.60420745093</v>
      </c>
      <c r="J6" s="16">
        <f t="shared" si="4"/>
        <v>272424.60420745093</v>
      </c>
      <c r="K6" s="3">
        <f t="shared" si="5"/>
        <v>-0.36560730317495482</v>
      </c>
      <c r="L6" s="52"/>
      <c r="M6" s="9" t="s">
        <v>311</v>
      </c>
      <c r="N6" s="9"/>
      <c r="O6" s="37">
        <f>(O5/O3)</f>
        <v>7.5771583453940056E-2</v>
      </c>
    </row>
    <row r="7" spans="1:17" ht="15" customHeight="1" x14ac:dyDescent="0.25">
      <c r="A7" s="25" t="s">
        <v>373</v>
      </c>
      <c r="B7" s="25" t="s">
        <v>783</v>
      </c>
      <c r="C7" s="8" t="s">
        <v>299</v>
      </c>
      <c r="D7" s="11">
        <f>VLOOKUP($A7,RAW!$U$2:$AC$460,7,FALSE)</f>
        <v>780734</v>
      </c>
      <c r="E7" s="11">
        <f>VLOOKUP($A7,RAW!$U$2:$AC$460,8,FALSE)</f>
        <v>943603</v>
      </c>
      <c r="F7" s="1">
        <f t="shared" si="0"/>
        <v>162869</v>
      </c>
      <c r="G7" s="1">
        <f t="shared" si="1"/>
        <v>162869</v>
      </c>
      <c r="H7" s="1">
        <f t="shared" si="2"/>
        <v>59157.451436328454</v>
      </c>
      <c r="I7" s="16">
        <f t="shared" si="3"/>
        <v>103711.54856367155</v>
      </c>
      <c r="J7" s="16">
        <f t="shared" si="4"/>
        <v>103711.54856367155</v>
      </c>
      <c r="K7" s="3">
        <f t="shared" si="5"/>
        <v>0.13283851934675772</v>
      </c>
      <c r="L7" s="52"/>
      <c r="M7" s="9" t="s">
        <v>302</v>
      </c>
      <c r="N7" s="9"/>
      <c r="O7" s="12">
        <f>+O15+O17</f>
        <v>22461108.5</v>
      </c>
    </row>
    <row r="8" spans="1:17" x14ac:dyDescent="0.25">
      <c r="A8" s="25" t="s">
        <v>374</v>
      </c>
      <c r="B8" s="25" t="s">
        <v>783</v>
      </c>
      <c r="C8" s="8" t="s">
        <v>299</v>
      </c>
      <c r="D8" s="11">
        <f>VLOOKUP($A8,RAW!$U$2:$AC$460,7,FALSE)</f>
        <v>450362</v>
      </c>
      <c r="E8" s="11">
        <f>VLOOKUP($A8,RAW!$U$2:$AC$460,8,FALSE)</f>
        <v>608199</v>
      </c>
      <c r="F8" s="1">
        <f t="shared" si="0"/>
        <v>157837</v>
      </c>
      <c r="G8" s="1">
        <f t="shared" si="1"/>
        <v>157837</v>
      </c>
      <c r="H8" s="1">
        <f t="shared" si="2"/>
        <v>34124.641867483362</v>
      </c>
      <c r="I8" s="16">
        <f t="shared" si="3"/>
        <v>123712.35813251665</v>
      </c>
      <c r="J8" s="16">
        <f t="shared" si="4"/>
        <v>123712.35813251665</v>
      </c>
      <c r="K8" s="3">
        <f t="shared" si="5"/>
        <v>0.27469537423787233</v>
      </c>
      <c r="L8" s="52"/>
      <c r="M8" s="9" t="s">
        <v>303</v>
      </c>
      <c r="N8" s="9"/>
      <c r="O8" s="12">
        <f>+O16+O18</f>
        <v>-8143492.5</v>
      </c>
    </row>
    <row r="9" spans="1:17" x14ac:dyDescent="0.25">
      <c r="A9" s="25" t="s">
        <v>375</v>
      </c>
      <c r="B9" s="25" t="s">
        <v>783</v>
      </c>
      <c r="C9" s="8" t="s">
        <v>299</v>
      </c>
      <c r="D9" s="11">
        <f>VLOOKUP($A9,RAW!$U$2:$AC$460,7,FALSE)</f>
        <v>86162</v>
      </c>
      <c r="E9" s="11">
        <f>VLOOKUP($A9,RAW!$U$2:$AC$460,8,FALSE)</f>
        <v>117861</v>
      </c>
      <c r="F9" s="1">
        <f t="shared" si="0"/>
        <v>31699</v>
      </c>
      <c r="G9" s="1">
        <f t="shared" si="1"/>
        <v>31699</v>
      </c>
      <c r="H9" s="1">
        <f t="shared" si="2"/>
        <v>6528.6311735583859</v>
      </c>
      <c r="I9" s="16">
        <f t="shared" si="3"/>
        <v>25170.368826441612</v>
      </c>
      <c r="J9" s="16">
        <f t="shared" si="4"/>
        <v>25170.368826441612</v>
      </c>
      <c r="K9" s="3">
        <f t="shared" si="5"/>
        <v>0.29212841886726876</v>
      </c>
      <c r="L9" s="52"/>
      <c r="M9" s="9" t="s">
        <v>300</v>
      </c>
      <c r="N9" s="9"/>
      <c r="O9" s="12">
        <f>+O7-O8</f>
        <v>30604601</v>
      </c>
    </row>
    <row r="10" spans="1:17" ht="15" customHeight="1" x14ac:dyDescent="0.25">
      <c r="A10" s="25" t="s">
        <v>329</v>
      </c>
      <c r="B10" s="25" t="s">
        <v>783</v>
      </c>
      <c r="C10" s="8" t="s">
        <v>299</v>
      </c>
      <c r="D10" s="11">
        <f>VLOOKUP($A10,RAW!$U$2:$AC$460,7,FALSE)</f>
        <v>348205</v>
      </c>
      <c r="E10" s="11">
        <f>VLOOKUP($A10,RAW!$U$2:$AC$460,8,FALSE)</f>
        <v>548774</v>
      </c>
      <c r="F10" s="1">
        <f t="shared" si="0"/>
        <v>200569</v>
      </c>
      <c r="G10" s="1">
        <f t="shared" si="1"/>
        <v>200569</v>
      </c>
      <c r="H10" s="1">
        <f t="shared" si="2"/>
        <v>26384.044216579208</v>
      </c>
      <c r="I10" s="16">
        <f t="shared" si="3"/>
        <v>174184.9557834208</v>
      </c>
      <c r="J10" s="16">
        <f t="shared" si="4"/>
        <v>174184.9557834208</v>
      </c>
      <c r="K10" s="3">
        <f t="shared" si="5"/>
        <v>0.50023680241070867</v>
      </c>
      <c r="L10" s="52"/>
      <c r="M10" s="9" t="s">
        <v>312</v>
      </c>
      <c r="N10" s="9"/>
      <c r="O10" s="12">
        <f>+J462</f>
        <v>30618185.091697849</v>
      </c>
    </row>
    <row r="11" spans="1:17" ht="15" customHeight="1" x14ac:dyDescent="0.25">
      <c r="A11" s="25" t="s">
        <v>376</v>
      </c>
      <c r="B11" s="25" t="s">
        <v>783</v>
      </c>
      <c r="C11" s="8" t="s">
        <v>299</v>
      </c>
      <c r="D11" s="11">
        <f>VLOOKUP($A11,RAW!$U$2:$AC$460,7,FALSE)</f>
        <v>206914</v>
      </c>
      <c r="E11" s="11">
        <f>VLOOKUP($A11,RAW!$U$2:$AC$460,8,FALSE)</f>
        <v>249968</v>
      </c>
      <c r="F11" s="1">
        <f t="shared" si="0"/>
        <v>43054</v>
      </c>
      <c r="G11" s="1">
        <f t="shared" si="1"/>
        <v>43054</v>
      </c>
      <c r="H11" s="1">
        <f t="shared" si="2"/>
        <v>15678.201418788558</v>
      </c>
      <c r="I11" s="16">
        <f t="shared" si="3"/>
        <v>27375.798581211442</v>
      </c>
      <c r="J11" s="16">
        <f t="shared" si="4"/>
        <v>27375.798581211442</v>
      </c>
      <c r="K11" s="3">
        <f t="shared" si="5"/>
        <v>0.13230520207048069</v>
      </c>
      <c r="L11" s="52"/>
      <c r="M11" s="9" t="s">
        <v>310</v>
      </c>
      <c r="N11" s="9"/>
      <c r="O11" s="79">
        <f>+D466</f>
        <v>0.18215532815123167</v>
      </c>
    </row>
    <row r="12" spans="1:17" ht="15" customHeight="1" x14ac:dyDescent="0.25">
      <c r="A12" s="25" t="s">
        <v>330</v>
      </c>
      <c r="B12" s="25" t="s">
        <v>783</v>
      </c>
      <c r="C12" s="8" t="s">
        <v>298</v>
      </c>
      <c r="D12" s="11">
        <f>VLOOKUP($A12,RAW!$U$2:$AC$460,7,FALSE)</f>
        <v>1059833</v>
      </c>
      <c r="E12" s="11">
        <f>VLOOKUP($A12,RAW!$U$2:$AC$460,8,FALSE)</f>
        <v>1207246</v>
      </c>
      <c r="F12" s="1">
        <f t="shared" si="0"/>
        <v>147413</v>
      </c>
      <c r="G12" s="1">
        <f t="shared" si="1"/>
        <v>147413</v>
      </c>
      <c r="H12" s="1">
        <f t="shared" si="2"/>
        <v>80305.224606739677</v>
      </c>
      <c r="I12" s="16">
        <f t="shared" si="3"/>
        <v>67107.775393260323</v>
      </c>
      <c r="J12" s="16">
        <f t="shared" si="4"/>
        <v>67107.775393260323</v>
      </c>
      <c r="K12" s="3">
        <f t="shared" si="5"/>
        <v>6.3319197829526275E-2</v>
      </c>
      <c r="L12" s="52"/>
      <c r="M12" s="9" t="s">
        <v>800</v>
      </c>
      <c r="N12" s="9"/>
      <c r="O12" s="77">
        <f>+J469</f>
        <v>0.14879897609221263</v>
      </c>
    </row>
    <row r="13" spans="1:17" ht="15" customHeight="1" x14ac:dyDescent="0.25">
      <c r="A13" s="25" t="s">
        <v>377</v>
      </c>
      <c r="B13" s="25" t="s">
        <v>783</v>
      </c>
      <c r="C13" s="8" t="s">
        <v>298</v>
      </c>
      <c r="D13" s="11">
        <f>VLOOKUP($A13,RAW!$U$2:$AC$460,7,FALSE)</f>
        <v>24097</v>
      </c>
      <c r="E13" s="11">
        <f>VLOOKUP($A13,RAW!$U$2:$AC$460,8,FALSE)</f>
        <v>28486</v>
      </c>
      <c r="F13" s="1">
        <f t="shared" si="0"/>
        <v>4389</v>
      </c>
      <c r="G13" s="1">
        <f t="shared" si="1"/>
        <v>4389</v>
      </c>
      <c r="H13" s="1">
        <f t="shared" si="2"/>
        <v>1825.8678464895943</v>
      </c>
      <c r="I13" s="16">
        <f t="shared" si="3"/>
        <v>2563.1321535104057</v>
      </c>
      <c r="J13" s="16">
        <f t="shared" si="4"/>
        <v>2563.1321535104057</v>
      </c>
      <c r="K13" s="3">
        <f t="shared" si="5"/>
        <v>0.10636727200524571</v>
      </c>
      <c r="L13" s="52"/>
      <c r="M13" s="9"/>
      <c r="N13" s="9"/>
      <c r="O13" s="81"/>
    </row>
    <row r="14" spans="1:17" ht="15" customHeight="1" x14ac:dyDescent="0.25">
      <c r="A14" s="25" t="s">
        <v>378</v>
      </c>
      <c r="B14" s="25" t="s">
        <v>783</v>
      </c>
      <c r="C14" s="8" t="s">
        <v>298</v>
      </c>
      <c r="D14" s="11">
        <f>VLOOKUP($A14,RAW!$U$2:$AC$460,7,FALSE)</f>
        <v>125044</v>
      </c>
      <c r="E14" s="11">
        <f>VLOOKUP($A14,RAW!$U$2:$AC$460,8,FALSE)</f>
        <v>138280</v>
      </c>
      <c r="F14" s="1">
        <f t="shared" si="0"/>
        <v>13236</v>
      </c>
      <c r="G14" s="1">
        <f t="shared" si="1"/>
        <v>13236</v>
      </c>
      <c r="H14" s="1">
        <f t="shared" si="2"/>
        <v>9474.781881414483</v>
      </c>
      <c r="I14" s="16">
        <f t="shared" si="3"/>
        <v>3761.218118585517</v>
      </c>
      <c r="J14" s="16">
        <f t="shared" si="4"/>
        <v>3761.218118585517</v>
      </c>
      <c r="K14" s="3">
        <f t="shared" si="5"/>
        <v>3.0079157085390079E-2</v>
      </c>
      <c r="L14" s="52"/>
      <c r="M14" s="9" t="s">
        <v>304</v>
      </c>
      <c r="N14" s="30"/>
      <c r="O14" s="82"/>
    </row>
    <row r="15" spans="1:17" ht="15" customHeight="1" x14ac:dyDescent="0.25">
      <c r="A15" s="25" t="s">
        <v>379</v>
      </c>
      <c r="B15" s="25" t="s">
        <v>783</v>
      </c>
      <c r="C15" s="8" t="s">
        <v>298</v>
      </c>
      <c r="D15" s="11">
        <f>VLOOKUP($A15,RAW!$U$2:$AC$460,7,FALSE)</f>
        <v>26334</v>
      </c>
      <c r="E15" s="11">
        <f>VLOOKUP($A15,RAW!$U$2:$AC$460,8,FALSE)</f>
        <v>0</v>
      </c>
      <c r="F15" s="1">
        <f t="shared" si="0"/>
        <v>-26334</v>
      </c>
      <c r="G15" s="1">
        <f t="shared" si="1"/>
        <v>-26334</v>
      </c>
      <c r="H15" s="1">
        <f t="shared" si="2"/>
        <v>1995.3688786760581</v>
      </c>
      <c r="I15" s="16">
        <f t="shared" si="3"/>
        <v>-28329.368878676058</v>
      </c>
      <c r="J15" s="16">
        <f t="shared" si="4"/>
        <v>28329.368878676058</v>
      </c>
      <c r="K15" s="3">
        <f t="shared" si="5"/>
        <v>-1.0757715834539401</v>
      </c>
      <c r="L15" s="52"/>
      <c r="M15" s="9" t="s">
        <v>299</v>
      </c>
      <c r="N15" s="9" t="s">
        <v>305</v>
      </c>
      <c r="O15" s="83">
        <f>SUMIFS(G:G,C:C,M15,G:G,"&gt;0")</f>
        <v>1912331.5</v>
      </c>
    </row>
    <row r="16" spans="1:17" ht="15" customHeight="1" x14ac:dyDescent="0.25">
      <c r="A16" s="25" t="s">
        <v>380</v>
      </c>
      <c r="B16" s="25" t="s">
        <v>783</v>
      </c>
      <c r="C16" s="8" t="s">
        <v>298</v>
      </c>
      <c r="D16" s="11">
        <f>VLOOKUP($A16,RAW!$U$2:$AC$460,7,FALSE)</f>
        <v>8123</v>
      </c>
      <c r="E16" s="11">
        <f>VLOOKUP($A16,RAW!$U$2:$AC$460,8,FALSE)</f>
        <v>47906</v>
      </c>
      <c r="F16" s="1">
        <f t="shared" si="0"/>
        <v>39783</v>
      </c>
      <c r="G16" s="1">
        <f t="shared" si="1"/>
        <v>39783</v>
      </c>
      <c r="H16" s="1">
        <f t="shared" si="2"/>
        <v>615.49257239635529</v>
      </c>
      <c r="I16" s="16">
        <f t="shared" si="3"/>
        <v>39167.507427603647</v>
      </c>
      <c r="J16" s="16">
        <f t="shared" si="4"/>
        <v>39167.507427603647</v>
      </c>
      <c r="K16" s="3">
        <f t="shared" si="5"/>
        <v>4.8218032041860948</v>
      </c>
      <c r="L16" s="52"/>
      <c r="M16" s="9"/>
      <c r="N16" s="9" t="s">
        <v>306</v>
      </c>
      <c r="O16" s="83">
        <f>SUMIFS(G:G,C:C,M15,G:G,"&lt;0")</f>
        <v>-6007738.5</v>
      </c>
    </row>
    <row r="17" spans="1:15" ht="15" customHeight="1" x14ac:dyDescent="0.25">
      <c r="A17" s="25" t="s">
        <v>331</v>
      </c>
      <c r="B17" s="25" t="s">
        <v>783</v>
      </c>
      <c r="C17" s="8" t="s">
        <v>299</v>
      </c>
      <c r="D17" s="11">
        <f>VLOOKUP($A17,RAW!$U$2:$AC$460,7,FALSE)</f>
        <v>543776</v>
      </c>
      <c r="E17" s="11">
        <f>VLOOKUP($A17,RAW!$U$2:$AC$460,8,FALSE)</f>
        <v>508040</v>
      </c>
      <c r="F17" s="1">
        <f t="shared" si="0"/>
        <v>-35736</v>
      </c>
      <c r="G17" s="1">
        <f t="shared" si="1"/>
        <v>-35736</v>
      </c>
      <c r="H17" s="1">
        <f t="shared" si="2"/>
        <v>41202.768564249724</v>
      </c>
      <c r="I17" s="16">
        <f t="shared" si="3"/>
        <v>-76938.768564249724</v>
      </c>
      <c r="J17" s="16">
        <f t="shared" si="4"/>
        <v>76938.768564249724</v>
      </c>
      <c r="K17" s="3">
        <f t="shared" si="5"/>
        <v>-0.14148982037502525</v>
      </c>
      <c r="L17" s="52"/>
      <c r="M17" s="9" t="s">
        <v>298</v>
      </c>
      <c r="N17" s="9" t="s">
        <v>307</v>
      </c>
      <c r="O17" s="83">
        <f>SUMIFS(G:G,C:C,M17,G:G,"&gt;0")</f>
        <v>20548777</v>
      </c>
    </row>
    <row r="18" spans="1:15" ht="15" customHeight="1" x14ac:dyDescent="0.25">
      <c r="A18" s="25" t="s">
        <v>381</v>
      </c>
      <c r="B18" s="25" t="s">
        <v>783</v>
      </c>
      <c r="C18" s="21" t="s">
        <v>298</v>
      </c>
      <c r="D18" s="11">
        <f>VLOOKUP($A18,RAW!$U$2:$AC$460,7,FALSE)</f>
        <v>219422</v>
      </c>
      <c r="E18" s="11">
        <f>VLOOKUP($A18,RAW!$U$2:$AC$460,8,FALSE)</f>
        <v>200680</v>
      </c>
      <c r="F18" s="1">
        <f t="shared" si="0"/>
        <v>-18742</v>
      </c>
      <c r="G18" s="1">
        <f t="shared" si="1"/>
        <v>-18742</v>
      </c>
      <c r="H18" s="1">
        <f t="shared" si="2"/>
        <v>16625.95238463044</v>
      </c>
      <c r="I18" s="16">
        <f t="shared" si="3"/>
        <v>-35367.952384630436</v>
      </c>
      <c r="J18" s="16">
        <f t="shared" si="4"/>
        <v>35367.952384630436</v>
      </c>
      <c r="K18" s="3">
        <f t="shared" si="5"/>
        <v>-0.16118690188144505</v>
      </c>
      <c r="L18" s="52"/>
      <c r="M18" s="9"/>
      <c r="N18" s="9" t="s">
        <v>308</v>
      </c>
      <c r="O18" s="83">
        <f>SUMIFS(G:G,C:C,M17,G:G,"&lt;0")</f>
        <v>-2135754</v>
      </c>
    </row>
    <row r="19" spans="1:15" ht="15" customHeight="1" x14ac:dyDescent="0.25">
      <c r="A19" s="25" t="s">
        <v>382</v>
      </c>
      <c r="B19" s="25" t="s">
        <v>783</v>
      </c>
      <c r="C19" s="8" t="s">
        <v>298</v>
      </c>
      <c r="D19" s="11">
        <f>VLOOKUP($A19,RAW!$U$2:$AC$460,7,FALSE)</f>
        <v>40929</v>
      </c>
      <c r="E19" s="11">
        <f>VLOOKUP($A19,RAW!$U$2:$AC$460,8,FALSE)</f>
        <v>43430</v>
      </c>
      <c r="F19" s="1">
        <f t="shared" si="0"/>
        <v>2501</v>
      </c>
      <c r="G19" s="1">
        <f t="shared" si="1"/>
        <v>2501</v>
      </c>
      <c r="H19" s="1">
        <f t="shared" si="2"/>
        <v>3101.2551391863135</v>
      </c>
      <c r="I19" s="16">
        <f t="shared" si="3"/>
        <v>-600.2551391863135</v>
      </c>
      <c r="J19" s="16">
        <f t="shared" si="4"/>
        <v>600.2551391863135</v>
      </c>
      <c r="K19" s="3">
        <f t="shared" si="5"/>
        <v>-1.4665766062848189E-2</v>
      </c>
      <c r="L19" s="52"/>
      <c r="M19" s="9"/>
      <c r="N19" s="31"/>
      <c r="O19" s="84"/>
    </row>
    <row r="20" spans="1:15" ht="15" customHeight="1" x14ac:dyDescent="0.25">
      <c r="A20" s="25" t="s">
        <v>383</v>
      </c>
      <c r="B20" s="25" t="s">
        <v>783</v>
      </c>
      <c r="C20" s="8" t="s">
        <v>299</v>
      </c>
      <c r="D20" s="11">
        <f>VLOOKUP($A20,RAW!$U$2:$AC$460,7,FALSE)</f>
        <v>121585</v>
      </c>
      <c r="E20" s="11">
        <f>VLOOKUP($A20,RAW!$U$2:$AC$460,8,FALSE)</f>
        <v>151842</v>
      </c>
      <c r="F20" s="1">
        <f t="shared" si="0"/>
        <v>30257</v>
      </c>
      <c r="G20" s="1">
        <f t="shared" si="1"/>
        <v>30257</v>
      </c>
      <c r="H20" s="1">
        <f t="shared" si="2"/>
        <v>9212.6879742473047</v>
      </c>
      <c r="I20" s="16">
        <f t="shared" si="3"/>
        <v>21044.312025752697</v>
      </c>
      <c r="J20" s="16">
        <f t="shared" si="4"/>
        <v>21044.312025752697</v>
      </c>
      <c r="K20" s="3">
        <f t="shared" si="5"/>
        <v>0.1730831272422807</v>
      </c>
      <c r="L20" s="52"/>
      <c r="M20" s="9" t="s">
        <v>833</v>
      </c>
      <c r="N20" s="9"/>
      <c r="O20" s="72">
        <f>+O15/O10</f>
        <v>6.2457376042139433E-2</v>
      </c>
    </row>
    <row r="21" spans="1:15" ht="15" customHeight="1" x14ac:dyDescent="0.25">
      <c r="A21" s="25" t="s">
        <v>384</v>
      </c>
      <c r="B21" s="25" t="s">
        <v>783</v>
      </c>
      <c r="C21" s="8" t="s">
        <v>298</v>
      </c>
      <c r="D21" s="11">
        <f>VLOOKUP($A21,RAW!$U$2:$AC$460,7,FALSE)</f>
        <v>75611</v>
      </c>
      <c r="E21" s="11">
        <f>VLOOKUP($A21,RAW!$U$2:$AC$460,8,FALSE)</f>
        <v>65901</v>
      </c>
      <c r="F21" s="1">
        <f t="shared" si="0"/>
        <v>-9710</v>
      </c>
      <c r="G21" s="1">
        <f t="shared" si="1"/>
        <v>-9710</v>
      </c>
      <c r="H21" s="1">
        <f t="shared" si="2"/>
        <v>5729.1651965358633</v>
      </c>
      <c r="I21" s="16">
        <f t="shared" si="3"/>
        <v>-15439.165196535863</v>
      </c>
      <c r="J21" s="16">
        <f t="shared" si="4"/>
        <v>15439.165196535863</v>
      </c>
      <c r="K21" s="3">
        <f t="shared" si="5"/>
        <v>-0.20419205137527427</v>
      </c>
      <c r="L21" s="52"/>
      <c r="M21" s="9" t="s">
        <v>834</v>
      </c>
      <c r="N21" s="9"/>
      <c r="O21" s="72">
        <f>ABS(+O16/O10)</f>
        <v>0.19621471625465495</v>
      </c>
    </row>
    <row r="22" spans="1:15" ht="15" customHeight="1" x14ac:dyDescent="0.25">
      <c r="A22" s="25" t="s">
        <v>385</v>
      </c>
      <c r="B22" s="25" t="s">
        <v>783</v>
      </c>
      <c r="C22" s="8" t="s">
        <v>298</v>
      </c>
      <c r="D22" s="11">
        <f>VLOOKUP($A22,RAW!$U$2:$AC$460,7,FALSE)</f>
        <v>308895</v>
      </c>
      <c r="E22" s="11">
        <f>VLOOKUP($A22,RAW!$U$2:$AC$460,8,FALSE)</f>
        <v>338782</v>
      </c>
      <c r="F22" s="1">
        <f t="shared" si="0"/>
        <v>29887</v>
      </c>
      <c r="G22" s="1">
        <f t="shared" si="1"/>
        <v>29887</v>
      </c>
      <c r="H22" s="1">
        <f t="shared" si="2"/>
        <v>23405.463271004821</v>
      </c>
      <c r="I22" s="16">
        <f t="shared" si="3"/>
        <v>6481.5367289951791</v>
      </c>
      <c r="J22" s="16">
        <f t="shared" si="4"/>
        <v>6481.5367289951791</v>
      </c>
      <c r="K22" s="3">
        <f t="shared" si="5"/>
        <v>2.0982977157270849E-2</v>
      </c>
      <c r="L22" s="52"/>
      <c r="M22" s="9" t="s">
        <v>835</v>
      </c>
      <c r="N22" s="9"/>
      <c r="O22" s="73">
        <f>+O21+O20</f>
        <v>0.25867209229679439</v>
      </c>
    </row>
    <row r="23" spans="1:15" ht="15" customHeight="1" x14ac:dyDescent="0.25">
      <c r="A23" s="25" t="s">
        <v>332</v>
      </c>
      <c r="B23" s="25" t="s">
        <v>783</v>
      </c>
      <c r="C23" s="8" t="s">
        <v>315</v>
      </c>
      <c r="D23" s="11">
        <f>VLOOKUP($A23,RAW!$U$2:$AC$460,7,FALSE)</f>
        <v>332325</v>
      </c>
      <c r="E23" s="11">
        <f>VLOOKUP($A23,RAW!$U$2:$AC$460,8,FALSE)</f>
        <v>266357</v>
      </c>
      <c r="F23" s="1">
        <f t="shared" si="0"/>
        <v>-65968</v>
      </c>
      <c r="G23" s="1">
        <f t="shared" si="1"/>
        <v>-65968</v>
      </c>
      <c r="H23" s="1">
        <f t="shared" si="2"/>
        <v>25180.791471330638</v>
      </c>
      <c r="I23" s="16">
        <f t="shared" si="3"/>
        <v>-91148.791471330638</v>
      </c>
      <c r="J23" s="16">
        <f t="shared" si="4"/>
        <v>91148.791471330638</v>
      </c>
      <c r="K23" s="3">
        <f t="shared" si="5"/>
        <v>-0.27427605949396117</v>
      </c>
      <c r="L23" s="52"/>
      <c r="M23" s="9" t="s">
        <v>836</v>
      </c>
      <c r="N23" s="9"/>
      <c r="O23" s="78">
        <f>+O20/O21</f>
        <v>0.31831137457131331</v>
      </c>
    </row>
    <row r="24" spans="1:15" ht="15" customHeight="1" x14ac:dyDescent="0.25">
      <c r="A24" s="25" t="s">
        <v>386</v>
      </c>
      <c r="B24" s="25" t="s">
        <v>783</v>
      </c>
      <c r="C24" s="8" t="s">
        <v>298</v>
      </c>
      <c r="D24" s="11">
        <f>VLOOKUP($A24,RAW!$U$2:$AC$460,7,FALSE)</f>
        <v>70957</v>
      </c>
      <c r="E24" s="11">
        <f>VLOOKUP($A24,RAW!$U$2:$AC$460,8,FALSE)</f>
        <v>68917</v>
      </c>
      <c r="F24" s="1">
        <f t="shared" si="0"/>
        <v>-2040</v>
      </c>
      <c r="G24" s="1">
        <f t="shared" si="1"/>
        <v>-2040</v>
      </c>
      <c r="H24" s="1">
        <f t="shared" si="2"/>
        <v>5376.5242471412266</v>
      </c>
      <c r="I24" s="16">
        <f t="shared" si="3"/>
        <v>-7416.5242471412266</v>
      </c>
      <c r="J24" s="16">
        <f t="shared" si="4"/>
        <v>7416.5242471412266</v>
      </c>
      <c r="K24" s="3">
        <f t="shared" si="5"/>
        <v>-0.10452138967460894</v>
      </c>
      <c r="L24" s="52"/>
    </row>
    <row r="25" spans="1:15" ht="15" customHeight="1" x14ac:dyDescent="0.25">
      <c r="A25" s="25" t="s">
        <v>387</v>
      </c>
      <c r="B25" s="25" t="s">
        <v>783</v>
      </c>
      <c r="C25" s="8" t="s">
        <v>298</v>
      </c>
      <c r="D25" s="11">
        <f>VLOOKUP($A25,RAW!$U$2:$AC$460,7,FALSE)</f>
        <v>340056</v>
      </c>
      <c r="E25" s="11">
        <f>VLOOKUP($A25,RAW!$U$2:$AC$460,8,FALSE)</f>
        <v>260967</v>
      </c>
      <c r="F25" s="1">
        <f t="shared" si="0"/>
        <v>-79089</v>
      </c>
      <c r="G25" s="1">
        <f t="shared" si="1"/>
        <v>-79089</v>
      </c>
      <c r="H25" s="1">
        <f t="shared" si="2"/>
        <v>25766.581583013049</v>
      </c>
      <c r="I25" s="16">
        <f t="shared" si="3"/>
        <v>-104855.58158301305</v>
      </c>
      <c r="J25" s="16">
        <f t="shared" si="4"/>
        <v>104855.58158301305</v>
      </c>
      <c r="K25" s="3">
        <f t="shared" si="5"/>
        <v>-0.30834798263525137</v>
      </c>
      <c r="L25" s="52"/>
    </row>
    <row r="26" spans="1:15" ht="15" customHeight="1" x14ac:dyDescent="0.25">
      <c r="A26" s="25" t="s">
        <v>388</v>
      </c>
      <c r="B26" s="25" t="s">
        <v>783</v>
      </c>
      <c r="C26" s="8" t="s">
        <v>298</v>
      </c>
      <c r="D26" s="11">
        <f>VLOOKUP($A26,RAW!$U$2:$AC$460,7,FALSE)</f>
        <v>38297</v>
      </c>
      <c r="E26" s="11">
        <f>VLOOKUP($A26,RAW!$U$2:$AC$460,8,FALSE)</f>
        <v>33671</v>
      </c>
      <c r="F26" s="1">
        <f t="shared" si="0"/>
        <v>-4626</v>
      </c>
      <c r="G26" s="1">
        <f t="shared" si="1"/>
        <v>-4626</v>
      </c>
      <c r="H26" s="1">
        <f t="shared" si="2"/>
        <v>2901.8243315355435</v>
      </c>
      <c r="I26" s="16">
        <f t="shared" si="3"/>
        <v>-7527.824331535543</v>
      </c>
      <c r="J26" s="16">
        <f t="shared" si="4"/>
        <v>7527.824331535543</v>
      </c>
      <c r="K26" s="3">
        <f t="shared" si="5"/>
        <v>-0.1965643348443884</v>
      </c>
      <c r="L26" s="52"/>
    </row>
    <row r="27" spans="1:15" ht="15" customHeight="1" x14ac:dyDescent="0.25">
      <c r="A27" s="25" t="s">
        <v>389</v>
      </c>
      <c r="B27" s="25" t="s">
        <v>783</v>
      </c>
      <c r="C27" s="8" t="s">
        <v>299</v>
      </c>
      <c r="D27" s="11">
        <f>VLOOKUP($A27,RAW!$U$2:$AC$460,7,FALSE)</f>
        <v>218228</v>
      </c>
      <c r="E27" s="11">
        <f>VLOOKUP($A27,RAW!$U$2:$AC$460,8,FALSE)</f>
        <v>200678</v>
      </c>
      <c r="F27" s="1">
        <f t="shared" si="0"/>
        <v>-17550</v>
      </c>
      <c r="G27" s="1">
        <f t="shared" si="1"/>
        <v>-17550</v>
      </c>
      <c r="H27" s="1">
        <f t="shared" si="2"/>
        <v>16535.481113986436</v>
      </c>
      <c r="I27" s="16">
        <f t="shared" si="3"/>
        <v>-34085.481113986432</v>
      </c>
      <c r="J27" s="16">
        <f t="shared" si="4"/>
        <v>34085.481113986432</v>
      </c>
      <c r="K27" s="3">
        <f t="shared" si="5"/>
        <v>-0.15619206111950085</v>
      </c>
      <c r="L27" s="52"/>
    </row>
    <row r="28" spans="1:15" ht="15" customHeight="1" x14ac:dyDescent="0.25">
      <c r="A28" s="25" t="s">
        <v>390</v>
      </c>
      <c r="B28" s="25" t="s">
        <v>783</v>
      </c>
      <c r="C28" s="8" t="s">
        <v>298</v>
      </c>
      <c r="D28" s="11">
        <f>VLOOKUP($A28,RAW!$U$2:$AC$460,7,FALSE)</f>
        <v>12915</v>
      </c>
      <c r="E28" s="11">
        <f>VLOOKUP($A28,RAW!$U$2:$AC$460,8,FALSE)</f>
        <v>11214</v>
      </c>
      <c r="F28" s="1">
        <f t="shared" si="0"/>
        <v>-1701</v>
      </c>
      <c r="G28" s="1">
        <f t="shared" si="1"/>
        <v>-1701</v>
      </c>
      <c r="H28" s="1">
        <f t="shared" si="2"/>
        <v>978.59000030763616</v>
      </c>
      <c r="I28" s="16">
        <f t="shared" si="3"/>
        <v>-2679.5900003076363</v>
      </c>
      <c r="J28" s="16">
        <f t="shared" si="4"/>
        <v>2679.5900003076363</v>
      </c>
      <c r="K28" s="3">
        <f t="shared" si="5"/>
        <v>-0.20747890052711082</v>
      </c>
      <c r="L28" s="52"/>
    </row>
    <row r="29" spans="1:15" ht="15" customHeight="1" x14ac:dyDescent="0.25">
      <c r="A29" s="25" t="s">
        <v>391</v>
      </c>
      <c r="B29" s="25" t="s">
        <v>783</v>
      </c>
      <c r="C29" s="8" t="s">
        <v>298</v>
      </c>
      <c r="D29" s="11">
        <f>VLOOKUP($A29,RAW!$U$2:$AC$460,7,FALSE)</f>
        <v>46690</v>
      </c>
      <c r="E29" s="11">
        <f>VLOOKUP($A29,RAW!$U$2:$AC$460,8,FALSE)</f>
        <v>38667</v>
      </c>
      <c r="F29" s="1">
        <f t="shared" si="0"/>
        <v>-8023</v>
      </c>
      <c r="G29" s="1">
        <f t="shared" si="1"/>
        <v>-8023</v>
      </c>
      <c r="H29" s="1">
        <f t="shared" si="2"/>
        <v>3537.7752314644626</v>
      </c>
      <c r="I29" s="16">
        <f t="shared" si="3"/>
        <v>-11560.775231464462</v>
      </c>
      <c r="J29" s="16">
        <f t="shared" si="4"/>
        <v>11560.775231464462</v>
      </c>
      <c r="K29" s="3">
        <f t="shared" si="5"/>
        <v>-0.24760709426996064</v>
      </c>
      <c r="L29" s="52"/>
    </row>
    <row r="30" spans="1:15" ht="15" customHeight="1" x14ac:dyDescent="0.25">
      <c r="A30" s="25" t="s">
        <v>392</v>
      </c>
      <c r="B30" s="25" t="s">
        <v>783</v>
      </c>
      <c r="C30" s="8" t="s">
        <v>298</v>
      </c>
      <c r="D30" s="11">
        <f>VLOOKUP($A30,RAW!$U$2:$AC$460,7,FALSE)</f>
        <v>327055</v>
      </c>
      <c r="E30" s="11">
        <f>VLOOKUP($A30,RAW!$U$2:$AC$460,8,FALSE)</f>
        <v>244330</v>
      </c>
      <c r="F30" s="1">
        <f t="shared" si="0"/>
        <v>-82725</v>
      </c>
      <c r="G30" s="1">
        <f t="shared" si="1"/>
        <v>-82725</v>
      </c>
      <c r="H30" s="1">
        <f t="shared" si="2"/>
        <v>24781.475226528375</v>
      </c>
      <c r="I30" s="16">
        <f t="shared" si="3"/>
        <v>-107506.47522652838</v>
      </c>
      <c r="J30" s="16">
        <f t="shared" si="4"/>
        <v>107506.47522652838</v>
      </c>
      <c r="K30" s="3">
        <f t="shared" si="5"/>
        <v>-0.32871069155502403</v>
      </c>
      <c r="L30" s="52"/>
    </row>
    <row r="31" spans="1:15" ht="15" customHeight="1" x14ac:dyDescent="0.25">
      <c r="A31" s="25" t="s">
        <v>333</v>
      </c>
      <c r="B31" s="25" t="s">
        <v>783</v>
      </c>
      <c r="C31" s="8" t="s">
        <v>299</v>
      </c>
      <c r="D31" s="11">
        <f>VLOOKUP($A31,RAW!$U$2:$AC$460,7,FALSE)</f>
        <v>221196</v>
      </c>
      <c r="E31" s="11">
        <f>VLOOKUP($A31,RAW!$U$2:$AC$460,8,FALSE)</f>
        <v>215856</v>
      </c>
      <c r="F31" s="1">
        <f t="shared" si="0"/>
        <v>-5340</v>
      </c>
      <c r="G31" s="1">
        <f t="shared" si="1"/>
        <v>-5340</v>
      </c>
      <c r="H31" s="1">
        <f t="shared" si="2"/>
        <v>16760.37117367773</v>
      </c>
      <c r="I31" s="16">
        <f t="shared" si="3"/>
        <v>-22100.37117367773</v>
      </c>
      <c r="J31" s="16">
        <f t="shared" si="4"/>
        <v>22100.37117367773</v>
      </c>
      <c r="K31" s="3">
        <f t="shared" si="5"/>
        <v>-9.9913068833422533E-2</v>
      </c>
      <c r="L31" s="52"/>
    </row>
    <row r="32" spans="1:15" ht="15" customHeight="1" x14ac:dyDescent="0.25">
      <c r="A32" s="25" t="s">
        <v>393</v>
      </c>
      <c r="B32" s="25" t="s">
        <v>783</v>
      </c>
      <c r="C32" s="8" t="s">
        <v>314</v>
      </c>
      <c r="D32" s="11">
        <f>VLOOKUP($A32,RAW!$U$2:$AC$460,7,FALSE)</f>
        <v>28531</v>
      </c>
      <c r="E32" s="11">
        <f>VLOOKUP($A32,RAW!$U$2:$AC$460,8,FALSE)</f>
        <v>37812</v>
      </c>
      <c r="F32" s="1">
        <f t="shared" si="0"/>
        <v>9281</v>
      </c>
      <c r="G32" s="1">
        <f t="shared" si="1"/>
        <v>9281</v>
      </c>
      <c r="H32" s="1">
        <f t="shared" si="2"/>
        <v>2161.8390475243646</v>
      </c>
      <c r="I32" s="16">
        <f t="shared" si="3"/>
        <v>7119.160952475635</v>
      </c>
      <c r="J32" s="16">
        <f t="shared" si="4"/>
        <v>7119.160952475635</v>
      </c>
      <c r="K32" s="3">
        <f t="shared" si="5"/>
        <v>0.24952370938542762</v>
      </c>
      <c r="L32" s="52"/>
    </row>
    <row r="33" spans="1:12" ht="15" customHeight="1" x14ac:dyDescent="0.25">
      <c r="A33" s="25" t="s">
        <v>394</v>
      </c>
      <c r="B33" s="25" t="s">
        <v>783</v>
      </c>
      <c r="C33" s="8" t="s">
        <v>299</v>
      </c>
      <c r="D33" s="11">
        <f>VLOOKUP($A33,RAW!$U$2:$AC$460,7,FALSE)</f>
        <v>381363</v>
      </c>
      <c r="E33" s="11">
        <f>VLOOKUP($A33,RAW!$U$2:$AC$460,8,FALSE)</f>
        <v>490337</v>
      </c>
      <c r="F33" s="1">
        <f t="shared" si="0"/>
        <v>108974</v>
      </c>
      <c r="G33" s="1">
        <f t="shared" si="1"/>
        <v>108974</v>
      </c>
      <c r="H33" s="1">
        <f t="shared" si="2"/>
        <v>28896.478380744953</v>
      </c>
      <c r="I33" s="16">
        <f t="shared" si="3"/>
        <v>80077.521619255043</v>
      </c>
      <c r="J33" s="16">
        <f t="shared" si="4"/>
        <v>80077.521619255043</v>
      </c>
      <c r="K33" s="3">
        <f t="shared" si="5"/>
        <v>0.20997716511369757</v>
      </c>
      <c r="L33" s="52"/>
    </row>
    <row r="34" spans="1:12" ht="15" customHeight="1" x14ac:dyDescent="0.25">
      <c r="A34" s="25" t="s">
        <v>395</v>
      </c>
      <c r="B34" s="25" t="s">
        <v>783</v>
      </c>
      <c r="C34" s="8" t="s">
        <v>298</v>
      </c>
      <c r="D34" s="11">
        <f>VLOOKUP($A34,RAW!$U$2:$AC$460,7,FALSE)</f>
        <v>254110</v>
      </c>
      <c r="E34" s="11">
        <f>VLOOKUP($A34,RAW!$U$2:$AC$460,8,FALSE)</f>
        <v>213622</v>
      </c>
      <c r="F34" s="1">
        <f t="shared" si="0"/>
        <v>-40488</v>
      </c>
      <c r="G34" s="1">
        <f t="shared" si="1"/>
        <v>-40488</v>
      </c>
      <c r="H34" s="1">
        <f t="shared" si="2"/>
        <v>19254.317071480713</v>
      </c>
      <c r="I34" s="16">
        <f t="shared" si="3"/>
        <v>-59742.317071480713</v>
      </c>
      <c r="J34" s="16">
        <f t="shared" si="4"/>
        <v>59742.317071480713</v>
      </c>
      <c r="K34" s="3">
        <f t="shared" si="5"/>
        <v>-0.23510415596190906</v>
      </c>
      <c r="L34" s="52"/>
    </row>
    <row r="35" spans="1:12" ht="15" customHeight="1" x14ac:dyDescent="0.25">
      <c r="A35" s="25" t="s">
        <v>396</v>
      </c>
      <c r="B35" s="25" t="s">
        <v>783</v>
      </c>
      <c r="C35" s="8" t="s">
        <v>299</v>
      </c>
      <c r="D35" s="11">
        <f>VLOOKUP($A35,RAW!$U$2:$AC$460,7,FALSE)</f>
        <v>515851</v>
      </c>
      <c r="E35" s="11">
        <f>VLOOKUP($A35,RAW!$U$2:$AC$460,8,FALSE)</f>
        <v>494292</v>
      </c>
      <c r="F35" s="1">
        <f t="shared" si="0"/>
        <v>-21559</v>
      </c>
      <c r="G35" s="1">
        <f t="shared" si="1"/>
        <v>-21559</v>
      </c>
      <c r="H35" s="1">
        <f t="shared" si="2"/>
        <v>39086.847096298443</v>
      </c>
      <c r="I35" s="16">
        <f t="shared" si="3"/>
        <v>-60645.847096298443</v>
      </c>
      <c r="J35" s="16">
        <f t="shared" si="4"/>
        <v>60645.847096298443</v>
      </c>
      <c r="K35" s="3">
        <f t="shared" si="5"/>
        <v>-0.11756465936151804</v>
      </c>
      <c r="L35" s="52"/>
    </row>
    <row r="36" spans="1:12" ht="15" customHeight="1" x14ac:dyDescent="0.25">
      <c r="A36" s="25" t="s">
        <v>397</v>
      </c>
      <c r="B36" s="25" t="s">
        <v>783</v>
      </c>
      <c r="C36" s="8" t="s">
        <v>298</v>
      </c>
      <c r="D36" s="11">
        <f>VLOOKUP($A36,RAW!$U$2:$AC$460,7,FALSE)</f>
        <v>100159</v>
      </c>
      <c r="E36" s="11">
        <f>VLOOKUP($A36,RAW!$U$2:$AC$460,8,FALSE)</f>
        <v>89991</v>
      </c>
      <c r="F36" s="1">
        <f t="shared" si="0"/>
        <v>-10168</v>
      </c>
      <c r="G36" s="1">
        <f t="shared" si="1"/>
        <v>-10168</v>
      </c>
      <c r="H36" s="1">
        <f t="shared" si="2"/>
        <v>7589.2060271631844</v>
      </c>
      <c r="I36" s="16">
        <f t="shared" si="3"/>
        <v>-17757.206027163185</v>
      </c>
      <c r="J36" s="16">
        <f t="shared" si="4"/>
        <v>17757.206027163185</v>
      </c>
      <c r="K36" s="3">
        <f t="shared" si="5"/>
        <v>-0.17729016890307597</v>
      </c>
      <c r="L36" s="52"/>
    </row>
    <row r="37" spans="1:12" ht="15" customHeight="1" x14ac:dyDescent="0.25">
      <c r="A37" s="25" t="s">
        <v>334</v>
      </c>
      <c r="B37" s="25" t="s">
        <v>783</v>
      </c>
      <c r="C37" s="8" t="s">
        <v>298</v>
      </c>
      <c r="D37" s="11">
        <f>VLOOKUP($A37,RAW!$U$2:$AC$460,7,FALSE)</f>
        <v>276319</v>
      </c>
      <c r="E37" s="11">
        <f>VLOOKUP($A37,RAW!$U$2:$AC$460,8,FALSE)</f>
        <v>257606</v>
      </c>
      <c r="F37" s="1">
        <f t="shared" si="0"/>
        <v>-18713</v>
      </c>
      <c r="G37" s="1">
        <f t="shared" si="1"/>
        <v>-18713</v>
      </c>
      <c r="H37" s="1">
        <f t="shared" si="2"/>
        <v>20937.128168409268</v>
      </c>
      <c r="I37" s="16">
        <f t="shared" si="3"/>
        <v>-39650.128168409268</v>
      </c>
      <c r="J37" s="16">
        <f t="shared" si="4"/>
        <v>39650.128168409268</v>
      </c>
      <c r="K37" s="3">
        <f t="shared" si="5"/>
        <v>-0.14349403467879251</v>
      </c>
      <c r="L37" s="52"/>
    </row>
    <row r="38" spans="1:12" ht="15" customHeight="1" x14ac:dyDescent="0.25">
      <c r="A38" s="25" t="s">
        <v>398</v>
      </c>
      <c r="B38" s="25" t="s">
        <v>783</v>
      </c>
      <c r="C38" s="8" t="s">
        <v>299</v>
      </c>
      <c r="D38" s="11">
        <f>VLOOKUP($A38,RAW!$U$2:$AC$460,7,FALSE)</f>
        <v>32641</v>
      </c>
      <c r="E38" s="11">
        <f>VLOOKUP($A38,RAW!$U$2:$AC$460,8,FALSE)</f>
        <v>35593</v>
      </c>
      <c r="F38" s="1">
        <f t="shared" si="0"/>
        <v>2952</v>
      </c>
      <c r="G38" s="1">
        <f t="shared" si="1"/>
        <v>2952</v>
      </c>
      <c r="H38" s="1">
        <f t="shared" si="2"/>
        <v>2473.2602555200583</v>
      </c>
      <c r="I38" s="16">
        <f t="shared" si="3"/>
        <v>478.73974447994169</v>
      </c>
      <c r="J38" s="16">
        <f t="shared" si="4"/>
        <v>478.73974447994169</v>
      </c>
      <c r="K38" s="3">
        <f t="shared" si="5"/>
        <v>1.4666822232160218E-2</v>
      </c>
      <c r="L38" s="52"/>
    </row>
    <row r="39" spans="1:12" ht="15" customHeight="1" x14ac:dyDescent="0.25">
      <c r="A39" s="25" t="s">
        <v>399</v>
      </c>
      <c r="B39" s="25" t="s">
        <v>783</v>
      </c>
      <c r="C39" s="8" t="s">
        <v>298</v>
      </c>
      <c r="D39" s="11">
        <f>VLOOKUP($A39,RAW!$U$2:$AC$460,7,FALSE)</f>
        <v>96059</v>
      </c>
      <c r="E39" s="11">
        <f>VLOOKUP($A39,RAW!$U$2:$AC$460,8,FALSE)</f>
        <v>92425</v>
      </c>
      <c r="F39" s="1">
        <f t="shared" si="0"/>
        <v>-3634</v>
      </c>
      <c r="G39" s="1">
        <f t="shared" si="1"/>
        <v>-3634</v>
      </c>
      <c r="H39" s="1">
        <f t="shared" si="2"/>
        <v>7278.5425350020305</v>
      </c>
      <c r="I39" s="16">
        <f t="shared" si="3"/>
        <v>-10912.54253500203</v>
      </c>
      <c r="J39" s="16">
        <f t="shared" si="4"/>
        <v>10912.54253500203</v>
      </c>
      <c r="K39" s="3">
        <f t="shared" si="5"/>
        <v>-0.11360249986989278</v>
      </c>
      <c r="L39" s="52"/>
    </row>
    <row r="40" spans="1:12" ht="15" customHeight="1" x14ac:dyDescent="0.25">
      <c r="A40" s="25" t="s">
        <v>400</v>
      </c>
      <c r="B40" s="25" t="s">
        <v>783</v>
      </c>
      <c r="C40" s="8" t="s">
        <v>298</v>
      </c>
      <c r="D40" s="11">
        <f>VLOOKUP($A40,RAW!$U$2:$AC$460,7,FALSE)</f>
        <v>31451</v>
      </c>
      <c r="E40" s="11">
        <f>VLOOKUP($A40,RAW!$U$2:$AC$460,8,FALSE)</f>
        <v>29574</v>
      </c>
      <c r="F40" s="1">
        <f t="shared" si="0"/>
        <v>-1877</v>
      </c>
      <c r="G40" s="1">
        <f t="shared" si="1"/>
        <v>-1877</v>
      </c>
      <c r="H40" s="1">
        <f t="shared" si="2"/>
        <v>2383.0920712098696</v>
      </c>
      <c r="I40" s="16">
        <f t="shared" si="3"/>
        <v>-4260.0920712098696</v>
      </c>
      <c r="J40" s="16">
        <f t="shared" si="4"/>
        <v>4260.0920712098696</v>
      </c>
      <c r="K40" s="3">
        <f t="shared" si="5"/>
        <v>-0.13545172081046292</v>
      </c>
      <c r="L40" s="52"/>
    </row>
    <row r="41" spans="1:12" ht="15" customHeight="1" x14ac:dyDescent="0.25">
      <c r="A41" s="25" t="s">
        <v>401</v>
      </c>
      <c r="B41" s="25" t="s">
        <v>783</v>
      </c>
      <c r="C41" s="8" t="s">
        <v>299</v>
      </c>
      <c r="D41" s="11">
        <f>VLOOKUP($A41,RAW!$U$2:$AC$460,7,FALSE)</f>
        <v>95068</v>
      </c>
      <c r="E41" s="11">
        <f>VLOOKUP($A41,RAW!$U$2:$AC$460,8,FALSE)</f>
        <v>144293</v>
      </c>
      <c r="F41" s="1">
        <f t="shared" si="0"/>
        <v>49225</v>
      </c>
      <c r="G41" s="1">
        <f t="shared" si="1"/>
        <v>49225</v>
      </c>
      <c r="H41" s="1">
        <f t="shared" si="2"/>
        <v>7203.4528957991761</v>
      </c>
      <c r="I41" s="16">
        <f t="shared" si="3"/>
        <v>42021.547104200821</v>
      </c>
      <c r="J41" s="16">
        <f t="shared" si="4"/>
        <v>42021.547104200821</v>
      </c>
      <c r="K41" s="3">
        <f t="shared" si="5"/>
        <v>0.44201568460681639</v>
      </c>
      <c r="L41" s="52"/>
    </row>
    <row r="42" spans="1:12" ht="15" customHeight="1" x14ac:dyDescent="0.25">
      <c r="A42" s="25" t="s">
        <v>402</v>
      </c>
      <c r="B42" s="25" t="s">
        <v>783</v>
      </c>
      <c r="C42" s="8" t="s">
        <v>298</v>
      </c>
      <c r="D42" s="11">
        <f>VLOOKUP($A42,RAW!$U$2:$AC$460,7,FALSE)</f>
        <v>22426</v>
      </c>
      <c r="E42" s="11">
        <f>VLOOKUP($A42,RAW!$U$2:$AC$460,8,FALSE)</f>
        <v>15673</v>
      </c>
      <c r="F42" s="1">
        <f t="shared" si="0"/>
        <v>-6753</v>
      </c>
      <c r="G42" s="1">
        <f t="shared" si="1"/>
        <v>-6753</v>
      </c>
      <c r="H42" s="1">
        <f t="shared" si="2"/>
        <v>1699.2535305380602</v>
      </c>
      <c r="I42" s="16">
        <f t="shared" si="3"/>
        <v>-8452.2535305380607</v>
      </c>
      <c r="J42" s="16">
        <f t="shared" si="4"/>
        <v>8452.2535305380607</v>
      </c>
      <c r="K42" s="3">
        <f t="shared" si="5"/>
        <v>-0.37689527916427634</v>
      </c>
      <c r="L42" s="52"/>
    </row>
    <row r="43" spans="1:12" ht="15" customHeight="1" x14ac:dyDescent="0.25">
      <c r="A43" s="25" t="s">
        <v>403</v>
      </c>
      <c r="B43" s="25" t="s">
        <v>783</v>
      </c>
      <c r="C43" s="8" t="s">
        <v>298</v>
      </c>
      <c r="D43" s="11">
        <f>VLOOKUP($A43,RAW!$U$2:$AC$460,7,FALSE)</f>
        <v>8965</v>
      </c>
      <c r="E43" s="11">
        <f>VLOOKUP($A43,RAW!$U$2:$AC$460,8,FALSE)</f>
        <v>9049</v>
      </c>
      <c r="F43" s="1">
        <f t="shared" si="0"/>
        <v>84</v>
      </c>
      <c r="G43" s="1">
        <f t="shared" si="1"/>
        <v>84</v>
      </c>
      <c r="H43" s="1">
        <f t="shared" si="2"/>
        <v>679.29224566457287</v>
      </c>
      <c r="I43" s="16">
        <f t="shared" si="3"/>
        <v>-595.29224566457287</v>
      </c>
      <c r="J43" s="16">
        <f t="shared" si="4"/>
        <v>595.29224566457287</v>
      </c>
      <c r="K43" s="3">
        <f t="shared" si="5"/>
        <v>-6.6401812120978565E-2</v>
      </c>
      <c r="L43" s="52"/>
    </row>
    <row r="44" spans="1:12" ht="15" customHeight="1" x14ac:dyDescent="0.25">
      <c r="A44" s="25" t="s">
        <v>404</v>
      </c>
      <c r="B44" s="25" t="s">
        <v>783</v>
      </c>
      <c r="C44" s="8" t="s">
        <v>298</v>
      </c>
      <c r="D44" s="11">
        <f>VLOOKUP($A44,RAW!$U$2:$AC$460,7,FALSE)</f>
        <v>126190</v>
      </c>
      <c r="E44" s="11">
        <f>VLOOKUP($A44,RAW!$U$2:$AC$460,8,FALSE)</f>
        <v>93936</v>
      </c>
      <c r="F44" s="1">
        <f t="shared" si="0"/>
        <v>-32254</v>
      </c>
      <c r="G44" s="1">
        <f t="shared" si="1"/>
        <v>-32254</v>
      </c>
      <c r="H44" s="1">
        <f t="shared" si="2"/>
        <v>9561.616116052699</v>
      </c>
      <c r="I44" s="16">
        <f t="shared" si="3"/>
        <v>-41815.616116052697</v>
      </c>
      <c r="J44" s="16">
        <f t="shared" si="4"/>
        <v>41815.616116052697</v>
      </c>
      <c r="K44" s="3">
        <f t="shared" si="5"/>
        <v>-0.33137028382639433</v>
      </c>
      <c r="L44" s="52"/>
    </row>
    <row r="45" spans="1:12" ht="15" customHeight="1" x14ac:dyDescent="0.25">
      <c r="A45" s="25" t="s">
        <v>405</v>
      </c>
      <c r="B45" s="25" t="s">
        <v>783</v>
      </c>
      <c r="C45" s="8" t="s">
        <v>298</v>
      </c>
      <c r="D45" s="11">
        <f>VLOOKUP($A45,RAW!$U$2:$AC$460,7,FALSE)</f>
        <v>94596</v>
      </c>
      <c r="E45" s="11">
        <f>VLOOKUP($A45,RAW!$U$2:$AC$460,8,FALSE)</f>
        <v>79693</v>
      </c>
      <c r="F45" s="1">
        <f t="shared" si="0"/>
        <v>-14903</v>
      </c>
      <c r="G45" s="1">
        <f t="shared" si="1"/>
        <v>-14903</v>
      </c>
      <c r="H45" s="1">
        <f t="shared" si="2"/>
        <v>7167.6887084089158</v>
      </c>
      <c r="I45" s="16">
        <f t="shared" si="3"/>
        <v>-22070.688708408918</v>
      </c>
      <c r="J45" s="16">
        <f t="shared" si="4"/>
        <v>22070.688708408918</v>
      </c>
      <c r="K45" s="3">
        <f t="shared" si="5"/>
        <v>-0.23331524280528687</v>
      </c>
      <c r="L45" s="52"/>
    </row>
    <row r="46" spans="1:12" ht="15" customHeight="1" x14ac:dyDescent="0.25">
      <c r="A46" s="25" t="s">
        <v>406</v>
      </c>
      <c r="B46" s="25" t="s">
        <v>783</v>
      </c>
      <c r="C46" s="8" t="s">
        <v>299</v>
      </c>
      <c r="D46" s="11">
        <f>VLOOKUP($A46,RAW!$U$2:$AC$460,7,FALSE)</f>
        <v>174599</v>
      </c>
      <c r="E46" s="11">
        <f>VLOOKUP($A46,RAW!$U$2:$AC$460,8,FALSE)</f>
        <v>206670</v>
      </c>
      <c r="F46" s="1">
        <f t="shared" si="0"/>
        <v>32071</v>
      </c>
      <c r="G46" s="1">
        <f t="shared" si="1"/>
        <v>32071</v>
      </c>
      <c r="H46" s="1">
        <f t="shared" si="2"/>
        <v>13229.642699474485</v>
      </c>
      <c r="I46" s="16">
        <f t="shared" si="3"/>
        <v>18841.357300525517</v>
      </c>
      <c r="J46" s="16">
        <f t="shared" si="4"/>
        <v>18841.357300525517</v>
      </c>
      <c r="K46" s="3">
        <f t="shared" si="5"/>
        <v>0.1079121718940287</v>
      </c>
      <c r="L46" s="52"/>
    </row>
    <row r="47" spans="1:12" ht="15" customHeight="1" x14ac:dyDescent="0.25">
      <c r="A47" s="25" t="s">
        <v>407</v>
      </c>
      <c r="B47" s="25" t="s">
        <v>783</v>
      </c>
      <c r="C47" s="8" t="s">
        <v>298</v>
      </c>
      <c r="D47" s="11">
        <f>VLOOKUP($A47,RAW!$U$2:$AC$460,7,FALSE)</f>
        <v>133595</v>
      </c>
      <c r="E47" s="11">
        <f>VLOOKUP($A47,RAW!$U$2:$AC$460,8,FALSE)</f>
        <v>28706</v>
      </c>
      <c r="F47" s="1">
        <f t="shared" si="0"/>
        <v>-104889</v>
      </c>
      <c r="G47" s="1">
        <f t="shared" si="1"/>
        <v>-104889</v>
      </c>
      <c r="H47" s="1">
        <f t="shared" si="2"/>
        <v>10122.704691529125</v>
      </c>
      <c r="I47" s="16">
        <f t="shared" si="3"/>
        <v>-115011.70469152913</v>
      </c>
      <c r="J47" s="16">
        <f t="shared" si="4"/>
        <v>115011.70469152913</v>
      </c>
      <c r="K47" s="3">
        <f t="shared" si="5"/>
        <v>-0.86089827232702665</v>
      </c>
      <c r="L47" s="52"/>
    </row>
    <row r="48" spans="1:12" ht="15" customHeight="1" x14ac:dyDescent="0.25">
      <c r="A48" s="25" t="s">
        <v>408</v>
      </c>
      <c r="B48" s="25" t="s">
        <v>783</v>
      </c>
      <c r="C48" s="8" t="s">
        <v>298</v>
      </c>
      <c r="D48" s="11">
        <f>VLOOKUP($A48,RAW!$U$2:$AC$460,7,FALSE)</f>
        <v>194410</v>
      </c>
      <c r="E48" s="11">
        <f>VLOOKUP($A48,RAW!$U$2:$AC$460,8,FALSE)</f>
        <v>209881</v>
      </c>
      <c r="F48" s="1">
        <f t="shared" si="0"/>
        <v>15471</v>
      </c>
      <c r="G48" s="1">
        <f t="shared" si="1"/>
        <v>15471</v>
      </c>
      <c r="H48" s="1">
        <f t="shared" si="2"/>
        <v>14730.753539280491</v>
      </c>
      <c r="I48" s="16">
        <f t="shared" si="3"/>
        <v>740.24646071950883</v>
      </c>
      <c r="J48" s="16">
        <f t="shared" si="4"/>
        <v>740.24646071950883</v>
      </c>
      <c r="K48" s="3">
        <f t="shared" si="5"/>
        <v>3.8076562971015322E-3</v>
      </c>
      <c r="L48" s="52"/>
    </row>
    <row r="49" spans="1:12" ht="15" customHeight="1" x14ac:dyDescent="0.25">
      <c r="A49" s="25" t="s">
        <v>409</v>
      </c>
      <c r="B49" s="25" t="s">
        <v>783</v>
      </c>
      <c r="C49" s="8" t="s">
        <v>298</v>
      </c>
      <c r="D49" s="11">
        <f>VLOOKUP($A49,RAW!$U$2:$AC$460,7,FALSE)</f>
        <v>23532</v>
      </c>
      <c r="E49" s="11">
        <f>VLOOKUP($A49,RAW!$U$2:$AC$460,8,FALSE)</f>
        <v>22829</v>
      </c>
      <c r="F49" s="1">
        <f t="shared" si="0"/>
        <v>-703</v>
      </c>
      <c r="G49" s="1">
        <f t="shared" si="1"/>
        <v>-703</v>
      </c>
      <c r="H49" s="1">
        <f t="shared" si="2"/>
        <v>1783.0569018381179</v>
      </c>
      <c r="I49" s="16">
        <f t="shared" si="3"/>
        <v>-2486.0569018381179</v>
      </c>
      <c r="J49" s="16">
        <f t="shared" si="4"/>
        <v>2486.0569018381179</v>
      </c>
      <c r="K49" s="3">
        <f t="shared" si="5"/>
        <v>-0.10564579729041806</v>
      </c>
      <c r="L49" s="52"/>
    </row>
    <row r="50" spans="1:12" ht="15" customHeight="1" x14ac:dyDescent="0.25">
      <c r="A50" s="25" t="s">
        <v>410</v>
      </c>
      <c r="B50" s="25" t="s">
        <v>783</v>
      </c>
      <c r="C50" s="8" t="s">
        <v>298</v>
      </c>
      <c r="D50" s="11">
        <f>VLOOKUP($A50,RAW!$U$2:$AC$460,7,FALSE)</f>
        <v>38718</v>
      </c>
      <c r="E50" s="11">
        <f>VLOOKUP($A50,RAW!$U$2:$AC$460,8,FALSE)</f>
        <v>67254</v>
      </c>
      <c r="F50" s="1">
        <f t="shared" si="0"/>
        <v>28536</v>
      </c>
      <c r="G50" s="1">
        <f t="shared" si="1"/>
        <v>28536</v>
      </c>
      <c r="H50" s="1">
        <f t="shared" si="2"/>
        <v>2933.7241681696523</v>
      </c>
      <c r="I50" s="16">
        <f t="shared" si="3"/>
        <v>25602.275831830346</v>
      </c>
      <c r="J50" s="16">
        <f t="shared" si="4"/>
        <v>25602.275831830346</v>
      </c>
      <c r="K50" s="3">
        <f t="shared" si="5"/>
        <v>0.66124995691488053</v>
      </c>
      <c r="L50" s="52"/>
    </row>
    <row r="51" spans="1:12" ht="15" customHeight="1" x14ac:dyDescent="0.25">
      <c r="A51" s="25" t="s">
        <v>411</v>
      </c>
      <c r="B51" s="25" t="s">
        <v>783</v>
      </c>
      <c r="C51" s="21" t="s">
        <v>299</v>
      </c>
      <c r="D51" s="11">
        <f>VLOOKUP($A51,RAW!$U$2:$AC$460,7,FALSE)</f>
        <v>32263</v>
      </c>
      <c r="E51" s="11">
        <f>VLOOKUP($A51,RAW!$U$2:$AC$460,8,FALSE)</f>
        <v>35949</v>
      </c>
      <c r="F51" s="1">
        <f t="shared" si="0"/>
        <v>3686</v>
      </c>
      <c r="G51" s="1">
        <f t="shared" si="1"/>
        <v>3686</v>
      </c>
      <c r="H51" s="1">
        <f t="shared" si="2"/>
        <v>2444.6185969744688</v>
      </c>
      <c r="I51" s="16">
        <f t="shared" si="3"/>
        <v>1241.3814030255312</v>
      </c>
      <c r="J51" s="16">
        <f t="shared" si="4"/>
        <v>1241.3814030255312</v>
      </c>
      <c r="K51" s="3">
        <f t="shared" si="5"/>
        <v>3.8476936522503523E-2</v>
      </c>
      <c r="L51" s="52"/>
    </row>
    <row r="52" spans="1:12" ht="15" customHeight="1" x14ac:dyDescent="0.25">
      <c r="A52" s="25" t="s">
        <v>412</v>
      </c>
      <c r="B52" s="25" t="s">
        <v>783</v>
      </c>
      <c r="C52" s="8" t="s">
        <v>299</v>
      </c>
      <c r="D52" s="11">
        <f>VLOOKUP($A52,RAW!$U$2:$AC$460,7,FALSE)</f>
        <v>22337</v>
      </c>
      <c r="E52" s="11">
        <f>VLOOKUP($A52,RAW!$U$2:$AC$460,8,FALSE)</f>
        <v>27336</v>
      </c>
      <c r="F52" s="1">
        <f t="shared" si="0"/>
        <v>4999</v>
      </c>
      <c r="G52" s="1">
        <f t="shared" si="1"/>
        <v>4999</v>
      </c>
      <c r="H52" s="1">
        <f t="shared" si="2"/>
        <v>1692.5098596106595</v>
      </c>
      <c r="I52" s="16">
        <f t="shared" si="3"/>
        <v>3306.4901403893405</v>
      </c>
      <c r="J52" s="16">
        <f t="shared" si="4"/>
        <v>3306.4901403893405</v>
      </c>
      <c r="K52" s="3">
        <f t="shared" si="5"/>
        <v>0.1480274943094122</v>
      </c>
      <c r="L52" s="52"/>
    </row>
    <row r="53" spans="1:12" ht="15" customHeight="1" x14ac:dyDescent="0.25">
      <c r="A53" s="25" t="s">
        <v>413</v>
      </c>
      <c r="B53" s="25" t="s">
        <v>783</v>
      </c>
      <c r="C53" s="8" t="s">
        <v>299</v>
      </c>
      <c r="D53" s="11">
        <f>VLOOKUP($A53,RAW!$U$2:$AC$460,7,FALSE)</f>
        <v>106986</v>
      </c>
      <c r="E53" s="11">
        <f>VLOOKUP($A53,RAW!$U$2:$AC$460,8,FALSE)</f>
        <v>81852</v>
      </c>
      <c r="F53" s="1">
        <f t="shared" si="0"/>
        <v>-25134</v>
      </c>
      <c r="G53" s="1">
        <f t="shared" si="1"/>
        <v>-25134</v>
      </c>
      <c r="H53" s="1">
        <f t="shared" si="2"/>
        <v>8106.4986274032335</v>
      </c>
      <c r="I53" s="16">
        <f t="shared" si="3"/>
        <v>-33240.498627403234</v>
      </c>
      <c r="J53" s="16">
        <f t="shared" si="4"/>
        <v>33240.498627403234</v>
      </c>
      <c r="K53" s="3">
        <f t="shared" si="5"/>
        <v>-0.31069951795004236</v>
      </c>
      <c r="L53" s="52"/>
    </row>
    <row r="54" spans="1:12" ht="15" customHeight="1" x14ac:dyDescent="0.25">
      <c r="A54" s="25" t="s">
        <v>414</v>
      </c>
      <c r="B54" s="25" t="s">
        <v>783</v>
      </c>
      <c r="C54" s="8" t="s">
        <v>299</v>
      </c>
      <c r="D54" s="11">
        <f>VLOOKUP($A54,RAW!$U$2:$AC$460,7,FALSE)</f>
        <v>17393</v>
      </c>
      <c r="E54" s="11">
        <f>VLOOKUP($A54,RAW!$U$2:$AC$460,8,FALSE)</f>
        <v>20008</v>
      </c>
      <c r="F54" s="1">
        <f t="shared" si="0"/>
        <v>2615</v>
      </c>
      <c r="G54" s="1">
        <f t="shared" si="1"/>
        <v>2615</v>
      </c>
      <c r="H54" s="1">
        <f t="shared" si="2"/>
        <v>1317.89515101438</v>
      </c>
      <c r="I54" s="16">
        <f t="shared" si="3"/>
        <v>1297.10484898562</v>
      </c>
      <c r="J54" s="16">
        <f t="shared" si="4"/>
        <v>1297.10484898562</v>
      </c>
      <c r="K54" s="3">
        <f t="shared" si="5"/>
        <v>7.457625763155408E-2</v>
      </c>
      <c r="L54" s="52"/>
    </row>
    <row r="55" spans="1:12" ht="15" customHeight="1" x14ac:dyDescent="0.25">
      <c r="A55" s="25" t="s">
        <v>415</v>
      </c>
      <c r="B55" s="25" t="s">
        <v>783</v>
      </c>
      <c r="C55" s="8" t="s">
        <v>299</v>
      </c>
      <c r="D55" s="11">
        <f>VLOOKUP($A55,RAW!$U$2:$AC$460,7,FALSE)</f>
        <v>195403</v>
      </c>
      <c r="E55" s="11">
        <f>VLOOKUP($A55,RAW!$U$2:$AC$460,8,FALSE)</f>
        <v>232228</v>
      </c>
      <c r="F55" s="1">
        <f t="shared" si="0"/>
        <v>36825</v>
      </c>
      <c r="G55" s="1">
        <f t="shared" si="1"/>
        <v>36825</v>
      </c>
      <c r="H55" s="1">
        <f t="shared" si="2"/>
        <v>14805.994721650253</v>
      </c>
      <c r="I55" s="16">
        <f t="shared" si="3"/>
        <v>22019.005278349745</v>
      </c>
      <c r="J55" s="16">
        <f t="shared" si="4"/>
        <v>22019.005278349745</v>
      </c>
      <c r="K55" s="3">
        <f t="shared" si="5"/>
        <v>0.11268509326033758</v>
      </c>
      <c r="L55" s="52"/>
    </row>
    <row r="56" spans="1:12" ht="15" customHeight="1" x14ac:dyDescent="0.25">
      <c r="A56" s="25" t="s">
        <v>416</v>
      </c>
      <c r="B56" s="25" t="s">
        <v>783</v>
      </c>
      <c r="C56" s="8" t="s">
        <v>298</v>
      </c>
      <c r="D56" s="11">
        <f>VLOOKUP($A56,RAW!$U$2:$AC$460,7,FALSE)</f>
        <v>0</v>
      </c>
      <c r="E56" s="11">
        <f>VLOOKUP($A56,RAW!$U$2:$AC$460,8,FALSE)</f>
        <v>0</v>
      </c>
      <c r="F56" s="1">
        <f t="shared" si="0"/>
        <v>0</v>
      </c>
      <c r="G56" s="1">
        <f t="shared" si="1"/>
        <v>0</v>
      </c>
      <c r="H56" s="1">
        <f t="shared" si="2"/>
        <v>0</v>
      </c>
      <c r="I56" s="16">
        <f t="shared" si="3"/>
        <v>0</v>
      </c>
      <c r="J56" s="16">
        <f t="shared" si="4"/>
        <v>0</v>
      </c>
      <c r="K56" s="3" t="str">
        <f t="shared" si="5"/>
        <v/>
      </c>
      <c r="L56" s="52"/>
    </row>
    <row r="57" spans="1:12" ht="15" customHeight="1" x14ac:dyDescent="0.25">
      <c r="A57" s="25" t="s">
        <v>326</v>
      </c>
      <c r="B57" s="25" t="s">
        <v>783</v>
      </c>
      <c r="C57" s="8" t="s">
        <v>298</v>
      </c>
      <c r="D57" s="11">
        <f>VLOOKUP($A57,RAW!$U$2:$AC$460,7,FALSE)</f>
        <v>1006029</v>
      </c>
      <c r="E57" s="11">
        <f>VLOOKUP($A57,RAW!$U$2:$AC$460,8,FALSE)</f>
        <v>1057976</v>
      </c>
      <c r="F57" s="1">
        <f t="shared" si="0"/>
        <v>51947</v>
      </c>
      <c r="G57" s="1">
        <f t="shared" si="1"/>
        <v>51947</v>
      </c>
      <c r="H57" s="1">
        <f t="shared" si="2"/>
        <v>76228.410330583894</v>
      </c>
      <c r="I57" s="16">
        <f t="shared" si="3"/>
        <v>-24281.410330583894</v>
      </c>
      <c r="J57" s="16">
        <f t="shared" si="4"/>
        <v>24281.410330583894</v>
      </c>
      <c r="K57" s="3">
        <f t="shared" si="5"/>
        <v>-2.4135895019511262E-2</v>
      </c>
      <c r="L57" s="52"/>
    </row>
    <row r="58" spans="1:12" ht="15" customHeight="1" x14ac:dyDescent="0.25">
      <c r="A58" s="25" t="s">
        <v>417</v>
      </c>
      <c r="B58" s="25" t="s">
        <v>783</v>
      </c>
      <c r="C58" s="8" t="s">
        <v>298</v>
      </c>
      <c r="D58" s="11">
        <f>VLOOKUP($A58,RAW!$U$2:$AC$460,7,FALSE)</f>
        <v>677932</v>
      </c>
      <c r="E58" s="11">
        <f>VLOOKUP($A58,RAW!$U$2:$AC$460,8,FALSE)</f>
        <v>843347</v>
      </c>
      <c r="F58" s="1">
        <f t="shared" si="0"/>
        <v>165415</v>
      </c>
      <c r="G58" s="1">
        <f t="shared" si="1"/>
        <v>165415</v>
      </c>
      <c r="H58" s="1">
        <f t="shared" si="2"/>
        <v>51367.98111409651</v>
      </c>
      <c r="I58" s="16">
        <f t="shared" si="3"/>
        <v>114047.0188859035</v>
      </c>
      <c r="J58" s="16">
        <f t="shared" si="4"/>
        <v>114047.0188859035</v>
      </c>
      <c r="K58" s="3">
        <f t="shared" si="5"/>
        <v>0.16822781471578785</v>
      </c>
      <c r="L58" s="52"/>
    </row>
    <row r="59" spans="1:12" ht="15" customHeight="1" x14ac:dyDescent="0.25">
      <c r="A59" s="25" t="s">
        <v>418</v>
      </c>
      <c r="B59" s="25" t="s">
        <v>783</v>
      </c>
      <c r="C59" s="8" t="s">
        <v>298</v>
      </c>
      <c r="D59" s="11">
        <f>VLOOKUP($A59,RAW!$U$2:$AC$460,7,FALSE)</f>
        <v>725651</v>
      </c>
      <c r="E59" s="11">
        <f>VLOOKUP($A59,RAW!$U$2:$AC$460,8,FALSE)</f>
        <v>1203579</v>
      </c>
      <c r="F59" s="1">
        <f t="shared" si="0"/>
        <v>477928</v>
      </c>
      <c r="G59" s="1">
        <f t="shared" si="1"/>
        <v>477928</v>
      </c>
      <c r="H59" s="1">
        <f t="shared" si="2"/>
        <v>54983.725304935077</v>
      </c>
      <c r="I59" s="16">
        <f t="shared" si="3"/>
        <v>422944.27469506493</v>
      </c>
      <c r="J59" s="16">
        <f t="shared" si="4"/>
        <v>422944.27469506493</v>
      </c>
      <c r="K59" s="3">
        <f t="shared" si="5"/>
        <v>0.58284805601461986</v>
      </c>
      <c r="L59" s="52"/>
    </row>
    <row r="60" spans="1:12" ht="15" customHeight="1" x14ac:dyDescent="0.25">
      <c r="A60" s="25" t="s">
        <v>419</v>
      </c>
      <c r="B60" s="25" t="s">
        <v>783</v>
      </c>
      <c r="C60" s="8" t="s">
        <v>298</v>
      </c>
      <c r="D60" s="11">
        <f>VLOOKUP($A60,RAW!$U$2:$AC$460,7,FALSE)</f>
        <v>322463</v>
      </c>
      <c r="E60" s="11">
        <f>VLOOKUP($A60,RAW!$U$2:$AC$460,8,FALSE)</f>
        <v>118125</v>
      </c>
      <c r="F60" s="1">
        <f t="shared" si="0"/>
        <v>-204338</v>
      </c>
      <c r="G60" s="1">
        <f t="shared" si="1"/>
        <v>-204338</v>
      </c>
      <c r="H60" s="1">
        <f t="shared" si="2"/>
        <v>24433.53211530788</v>
      </c>
      <c r="I60" s="16">
        <f t="shared" si="3"/>
        <v>-228771.53211530787</v>
      </c>
      <c r="J60" s="16">
        <f t="shared" si="4"/>
        <v>228771.53211530787</v>
      </c>
      <c r="K60" s="3">
        <f t="shared" si="5"/>
        <v>-0.70945048614975326</v>
      </c>
      <c r="L60" s="52"/>
    </row>
    <row r="61" spans="1:12" ht="15" customHeight="1" x14ac:dyDescent="0.25">
      <c r="A61" s="25" t="s">
        <v>420</v>
      </c>
      <c r="B61" s="25" t="s">
        <v>783</v>
      </c>
      <c r="C61" s="8" t="s">
        <v>298</v>
      </c>
      <c r="D61" s="11">
        <f>VLOOKUP($A61,RAW!$U$2:$AC$460,7,FALSE)</f>
        <v>444166</v>
      </c>
      <c r="E61" s="11">
        <f>VLOOKUP($A61,RAW!$U$2:$AC$460,8,FALSE)</f>
        <v>492280</v>
      </c>
      <c r="F61" s="1">
        <f t="shared" si="0"/>
        <v>48114</v>
      </c>
      <c r="G61" s="1">
        <f t="shared" si="1"/>
        <v>48114</v>
      </c>
      <c r="H61" s="1">
        <f t="shared" si="2"/>
        <v>33655.161136402749</v>
      </c>
      <c r="I61" s="16">
        <f t="shared" si="3"/>
        <v>14458.838863597251</v>
      </c>
      <c r="J61" s="16">
        <f t="shared" si="4"/>
        <v>14458.838863597251</v>
      </c>
      <c r="K61" s="3">
        <f t="shared" si="5"/>
        <v>3.2552781760866997E-2</v>
      </c>
      <c r="L61" s="52"/>
    </row>
    <row r="62" spans="1:12" ht="15" customHeight="1" x14ac:dyDescent="0.25">
      <c r="A62" s="25" t="s">
        <v>335</v>
      </c>
      <c r="B62" s="25" t="s">
        <v>783</v>
      </c>
      <c r="C62" s="8" t="s">
        <v>299</v>
      </c>
      <c r="D62" s="11">
        <f>VLOOKUP($A62,RAW!$U$2:$AC$460,7,FALSE)</f>
        <v>982927</v>
      </c>
      <c r="E62" s="11">
        <f>VLOOKUP($A62,RAW!$U$2:$AC$460,8,FALSE)</f>
        <v>782651</v>
      </c>
      <c r="F62" s="1">
        <f t="shared" si="0"/>
        <v>-200276</v>
      </c>
      <c r="G62" s="1">
        <f t="shared" si="1"/>
        <v>-200276</v>
      </c>
      <c r="H62" s="1">
        <f t="shared" si="2"/>
        <v>74477.935209630959</v>
      </c>
      <c r="I62" s="16">
        <f t="shared" si="3"/>
        <v>-274753.93520963099</v>
      </c>
      <c r="J62" s="16">
        <f t="shared" si="4"/>
        <v>274753.93520963099</v>
      </c>
      <c r="K62" s="3">
        <f t="shared" si="5"/>
        <v>-0.27952628751639846</v>
      </c>
      <c r="L62" s="52"/>
    </row>
    <row r="63" spans="1:12" ht="15" customHeight="1" x14ac:dyDescent="0.25">
      <c r="A63" s="25" t="s">
        <v>421</v>
      </c>
      <c r="B63" s="25" t="s">
        <v>783</v>
      </c>
      <c r="C63" s="8" t="s">
        <v>298</v>
      </c>
      <c r="D63" s="11">
        <f>VLOOKUP($A63,RAW!$U$2:$AC$460,7,FALSE)</f>
        <v>64903</v>
      </c>
      <c r="E63" s="11">
        <f>VLOOKUP($A63,RAW!$U$2:$AC$460,8,FALSE)</f>
        <v>57982</v>
      </c>
      <c r="F63" s="1">
        <f t="shared" si="0"/>
        <v>-6921</v>
      </c>
      <c r="G63" s="1">
        <f t="shared" si="1"/>
        <v>-6921</v>
      </c>
      <c r="H63" s="1">
        <f t="shared" si="2"/>
        <v>4917.8030809110733</v>
      </c>
      <c r="I63" s="16">
        <f t="shared" si="3"/>
        <v>-11838.803080911073</v>
      </c>
      <c r="J63" s="16">
        <f t="shared" si="4"/>
        <v>11838.803080911073</v>
      </c>
      <c r="K63" s="3">
        <f t="shared" si="5"/>
        <v>-0.18240764033882984</v>
      </c>
      <c r="L63" s="52"/>
    </row>
    <row r="64" spans="1:12" ht="15" customHeight="1" x14ac:dyDescent="0.25">
      <c r="A64" s="25" t="s">
        <v>422</v>
      </c>
      <c r="B64" s="25" t="s">
        <v>783</v>
      </c>
      <c r="C64" s="8" t="s">
        <v>298</v>
      </c>
      <c r="D64" s="11">
        <f>VLOOKUP($A64,RAW!$U$2:$AC$460,7,FALSE)</f>
        <v>112561</v>
      </c>
      <c r="E64" s="11">
        <f>VLOOKUP($A64,RAW!$U$2:$AC$460,8,FALSE)</f>
        <v>104676</v>
      </c>
      <c r="F64" s="1">
        <f t="shared" si="0"/>
        <v>-7885</v>
      </c>
      <c r="G64" s="1">
        <f t="shared" si="1"/>
        <v>-7885</v>
      </c>
      <c r="H64" s="1">
        <f t="shared" si="2"/>
        <v>8528.9252051589501</v>
      </c>
      <c r="I64" s="16">
        <f t="shared" si="3"/>
        <v>-16413.92520515895</v>
      </c>
      <c r="J64" s="16">
        <f t="shared" si="4"/>
        <v>16413.92520515895</v>
      </c>
      <c r="K64" s="3">
        <f t="shared" si="5"/>
        <v>-0.14582248918505478</v>
      </c>
      <c r="L64" s="52"/>
    </row>
    <row r="65" spans="1:12" ht="15" customHeight="1" x14ac:dyDescent="0.25">
      <c r="A65" s="25" t="s">
        <v>423</v>
      </c>
      <c r="B65" s="25" t="s">
        <v>783</v>
      </c>
      <c r="C65" s="8" t="s">
        <v>298</v>
      </c>
      <c r="D65" s="11">
        <f>VLOOKUP($A65,RAW!$U$2:$AC$460,7,FALSE)</f>
        <v>996641</v>
      </c>
      <c r="E65" s="11">
        <f>VLOOKUP($A65,RAW!$U$2:$AC$460,8,FALSE)</f>
        <v>1153619</v>
      </c>
      <c r="F65" s="1">
        <f t="shared" si="0"/>
        <v>156978</v>
      </c>
      <c r="G65" s="1">
        <f t="shared" si="1"/>
        <v>156978</v>
      </c>
      <c r="H65" s="1">
        <f t="shared" si="2"/>
        <v>75517.066705118297</v>
      </c>
      <c r="I65" s="16">
        <f t="shared" si="3"/>
        <v>81460.933294881703</v>
      </c>
      <c r="J65" s="16">
        <f t="shared" si="4"/>
        <v>81460.933294881703</v>
      </c>
      <c r="K65" s="3">
        <f t="shared" si="5"/>
        <v>8.173548278154491E-2</v>
      </c>
      <c r="L65" s="52"/>
    </row>
    <row r="66" spans="1:12" ht="15" customHeight="1" x14ac:dyDescent="0.25">
      <c r="A66" s="25" t="s">
        <v>424</v>
      </c>
      <c r="B66" s="25" t="s">
        <v>783</v>
      </c>
      <c r="C66" s="8" t="s">
        <v>298</v>
      </c>
      <c r="D66" s="11">
        <f>VLOOKUP($A66,RAW!$U$2:$AC$460,7,FALSE)</f>
        <v>342142</v>
      </c>
      <c r="E66" s="11">
        <f>VLOOKUP($A66,RAW!$U$2:$AC$460,8,FALSE)</f>
        <v>463385</v>
      </c>
      <c r="F66" s="1">
        <f t="shared" si="0"/>
        <v>121243</v>
      </c>
      <c r="G66" s="1">
        <f t="shared" si="1"/>
        <v>121243</v>
      </c>
      <c r="H66" s="1">
        <f t="shared" si="2"/>
        <v>25924.641106097966</v>
      </c>
      <c r="I66" s="16">
        <f t="shared" si="3"/>
        <v>95318.358893902041</v>
      </c>
      <c r="J66" s="16">
        <f t="shared" si="4"/>
        <v>95318.358893902041</v>
      </c>
      <c r="K66" s="3">
        <f t="shared" si="5"/>
        <v>0.27859297862847016</v>
      </c>
      <c r="L66" s="52"/>
    </row>
    <row r="67" spans="1:12" ht="15" customHeight="1" x14ac:dyDescent="0.25">
      <c r="A67" s="25" t="s">
        <v>425</v>
      </c>
      <c r="B67" s="25" t="s">
        <v>783</v>
      </c>
      <c r="C67" s="8" t="s">
        <v>298</v>
      </c>
      <c r="D67" s="11">
        <f>VLOOKUP($A67,RAW!$U$2:$AC$460,7,FALSE)</f>
        <v>267700</v>
      </c>
      <c r="E67" s="11">
        <f>VLOOKUP($A67,RAW!$U$2:$AC$460,8,FALSE)</f>
        <v>266972</v>
      </c>
      <c r="F67" s="1">
        <f t="shared" ref="F67:F130" si="6">E67-D67</f>
        <v>-728</v>
      </c>
      <c r="G67" s="1">
        <f t="shared" ref="G67:G130" si="7">IF(B67="YES",F67/2,F67)</f>
        <v>-728</v>
      </c>
      <c r="H67" s="1">
        <f t="shared" ref="H67:H130" si="8">IF(D67=0,0,+D67*F$463)</f>
        <v>20284.052890619761</v>
      </c>
      <c r="I67" s="16">
        <f t="shared" ref="I67:I130" si="9">IF(D67=0,0,+F67-H67)</f>
        <v>-21012.052890619761</v>
      </c>
      <c r="J67" s="16">
        <f t="shared" ref="J67:J130" si="10">ABS(I67)</f>
        <v>21012.052890619761</v>
      </c>
      <c r="K67" s="3">
        <f t="shared" si="5"/>
        <v>-7.8491045538362947E-2</v>
      </c>
      <c r="L67" s="52"/>
    </row>
    <row r="68" spans="1:12" ht="15" customHeight="1" x14ac:dyDescent="0.25">
      <c r="A68" s="25" t="s">
        <v>336</v>
      </c>
      <c r="B68" s="25" t="s">
        <v>783</v>
      </c>
      <c r="C68" s="8" t="s">
        <v>298</v>
      </c>
      <c r="D68" s="11">
        <f>VLOOKUP($A68,RAW!$U$2:$AC$460,7,FALSE)</f>
        <v>730589</v>
      </c>
      <c r="E68" s="11">
        <f>VLOOKUP($A68,RAW!$U$2:$AC$460,8,FALSE)</f>
        <v>805164</v>
      </c>
      <c r="F68" s="1">
        <f t="shared" si="6"/>
        <v>74575</v>
      </c>
      <c r="G68" s="1">
        <f t="shared" si="7"/>
        <v>74575</v>
      </c>
      <c r="H68" s="1">
        <f t="shared" si="8"/>
        <v>55357.885384030633</v>
      </c>
      <c r="I68" s="16">
        <f t="shared" si="9"/>
        <v>19217.114615969367</v>
      </c>
      <c r="J68" s="16">
        <f t="shared" si="10"/>
        <v>19217.114615969367</v>
      </c>
      <c r="K68" s="3">
        <f t="shared" ref="K68:K131" si="11">IFERROR(+I68/D68,"")</f>
        <v>2.6303591507632017E-2</v>
      </c>
      <c r="L68" s="52"/>
    </row>
    <row r="69" spans="1:12" ht="15" customHeight="1" x14ac:dyDescent="0.25">
      <c r="A69" s="25" t="s">
        <v>426</v>
      </c>
      <c r="B69" s="25" t="s">
        <v>783</v>
      </c>
      <c r="C69" s="8" t="s">
        <v>298</v>
      </c>
      <c r="D69" s="11">
        <f>VLOOKUP($A69,RAW!$U$2:$AC$460,7,FALSE)</f>
        <v>1351677</v>
      </c>
      <c r="E69" s="11">
        <f>VLOOKUP($A69,RAW!$U$2:$AC$460,8,FALSE)</f>
        <v>1634161</v>
      </c>
      <c r="F69" s="1">
        <f t="shared" si="6"/>
        <v>282484</v>
      </c>
      <c r="G69" s="1">
        <f t="shared" si="7"/>
        <v>282484</v>
      </c>
      <c r="H69" s="1">
        <f t="shared" si="8"/>
        <v>102418.70660827137</v>
      </c>
      <c r="I69" s="16">
        <f t="shared" si="9"/>
        <v>180065.29339172863</v>
      </c>
      <c r="J69" s="16">
        <f t="shared" si="10"/>
        <v>180065.29339172863</v>
      </c>
      <c r="K69" s="3">
        <f t="shared" si="11"/>
        <v>0.13321621466646885</v>
      </c>
      <c r="L69" s="52"/>
    </row>
    <row r="70" spans="1:12" ht="15" customHeight="1" x14ac:dyDescent="0.25">
      <c r="A70" s="25" t="s">
        <v>337</v>
      </c>
      <c r="B70" s="25" t="s">
        <v>783</v>
      </c>
      <c r="C70" s="8" t="s">
        <v>298</v>
      </c>
      <c r="D70" s="11">
        <f>VLOOKUP($A70,RAW!$U$2:$AC$460,7,FALSE)</f>
        <v>810100</v>
      </c>
      <c r="E70" s="11">
        <f>VLOOKUP($A70,RAW!$U$2:$AC$460,8,FALSE)</f>
        <v>1000889</v>
      </c>
      <c r="F70" s="1">
        <f t="shared" si="6"/>
        <v>190789</v>
      </c>
      <c r="G70" s="1">
        <f t="shared" si="7"/>
        <v>190789</v>
      </c>
      <c r="H70" s="1">
        <f t="shared" si="8"/>
        <v>61382.559756036862</v>
      </c>
      <c r="I70" s="16">
        <f t="shared" si="9"/>
        <v>129406.44024396314</v>
      </c>
      <c r="J70" s="16">
        <f t="shared" si="10"/>
        <v>129406.44024396314</v>
      </c>
      <c r="K70" s="3">
        <f t="shared" si="11"/>
        <v>0.15974131618807941</v>
      </c>
      <c r="L70" s="52"/>
    </row>
    <row r="71" spans="1:12" ht="15" customHeight="1" x14ac:dyDescent="0.25">
      <c r="A71" s="25" t="s">
        <v>427</v>
      </c>
      <c r="B71" s="25" t="s">
        <v>783</v>
      </c>
      <c r="C71" s="8" t="s">
        <v>298</v>
      </c>
      <c r="D71" s="11">
        <f>VLOOKUP($A71,RAW!$U$2:$AC$460,7,FALSE)</f>
        <v>537514</v>
      </c>
      <c r="E71" s="11">
        <f>VLOOKUP($A71,RAW!$U$2:$AC$460,8,FALSE)</f>
        <v>735730</v>
      </c>
      <c r="F71" s="1">
        <f t="shared" si="6"/>
        <v>198216</v>
      </c>
      <c r="G71" s="1">
        <f t="shared" si="7"/>
        <v>198216</v>
      </c>
      <c r="H71" s="1">
        <f t="shared" si="8"/>
        <v>40728.286908661154</v>
      </c>
      <c r="I71" s="16">
        <f t="shared" si="9"/>
        <v>157487.71309133884</v>
      </c>
      <c r="J71" s="16">
        <f t="shared" si="10"/>
        <v>157487.71309133884</v>
      </c>
      <c r="K71" s="3">
        <f t="shared" si="11"/>
        <v>0.2929927650095418</v>
      </c>
      <c r="L71" s="52"/>
    </row>
    <row r="72" spans="1:12" ht="15" customHeight="1" x14ac:dyDescent="0.25">
      <c r="A72" s="25" t="s">
        <v>428</v>
      </c>
      <c r="B72" s="25" t="s">
        <v>783</v>
      </c>
      <c r="C72" s="8" t="s">
        <v>298</v>
      </c>
      <c r="D72" s="11">
        <f>VLOOKUP($A72,RAW!$U$2:$AC$460,7,FALSE)</f>
        <v>3657015</v>
      </c>
      <c r="E72" s="11">
        <f>VLOOKUP($A72,RAW!$U$2:$AC$460,8,FALSE)</f>
        <v>4176173</v>
      </c>
      <c r="F72" s="1">
        <f t="shared" si="6"/>
        <v>519158</v>
      </c>
      <c r="G72" s="1">
        <f t="shared" si="7"/>
        <v>519158</v>
      </c>
      <c r="H72" s="1">
        <f t="shared" si="8"/>
        <v>277097.81726481067</v>
      </c>
      <c r="I72" s="16">
        <f t="shared" si="9"/>
        <v>242060.18273518933</v>
      </c>
      <c r="J72" s="16">
        <f t="shared" si="10"/>
        <v>242060.18273518933</v>
      </c>
      <c r="K72" s="3">
        <f t="shared" si="11"/>
        <v>6.6190645303666876E-2</v>
      </c>
      <c r="L72" s="52"/>
    </row>
    <row r="73" spans="1:12" ht="15" customHeight="1" x14ac:dyDescent="0.25">
      <c r="A73" s="25" t="s">
        <v>429</v>
      </c>
      <c r="B73" s="25" t="s">
        <v>783</v>
      </c>
      <c r="C73" s="8" t="s">
        <v>298</v>
      </c>
      <c r="D73" s="11">
        <f>VLOOKUP($A73,RAW!$U$2:$AC$460,7,FALSE)</f>
        <v>892456</v>
      </c>
      <c r="E73" s="11">
        <f>VLOOKUP($A73,RAW!$U$2:$AC$460,8,FALSE)</f>
        <v>977495</v>
      </c>
      <c r="F73" s="1">
        <f t="shared" si="6"/>
        <v>85039</v>
      </c>
      <c r="G73" s="1">
        <f t="shared" si="7"/>
        <v>85039</v>
      </c>
      <c r="H73" s="1">
        <f t="shared" si="8"/>
        <v>67622.804282969548</v>
      </c>
      <c r="I73" s="16">
        <f t="shared" si="9"/>
        <v>17416.195717030452</v>
      </c>
      <c r="J73" s="16">
        <f t="shared" si="10"/>
        <v>17416.195717030452</v>
      </c>
      <c r="K73" s="3">
        <f t="shared" si="11"/>
        <v>1.9514906860428359E-2</v>
      </c>
      <c r="L73" s="52"/>
    </row>
    <row r="74" spans="1:12" ht="15" customHeight="1" x14ac:dyDescent="0.25">
      <c r="A74" s="25" t="s">
        <v>430</v>
      </c>
      <c r="B74" s="25" t="s">
        <v>783</v>
      </c>
      <c r="C74" s="8" t="s">
        <v>298</v>
      </c>
      <c r="D74" s="11">
        <f>VLOOKUP($A74,RAW!$U$2:$AC$460,7,FALSE)</f>
        <v>199074</v>
      </c>
      <c r="E74" s="11">
        <f>VLOOKUP($A74,RAW!$U$2:$AC$460,8,FALSE)</f>
        <v>283513</v>
      </c>
      <c r="F74" s="1">
        <f t="shared" si="6"/>
        <v>84439</v>
      </c>
      <c r="G74" s="1">
        <f t="shared" si="7"/>
        <v>84439</v>
      </c>
      <c r="H74" s="1">
        <f t="shared" si="8"/>
        <v>15084.152204509668</v>
      </c>
      <c r="I74" s="16">
        <f t="shared" si="9"/>
        <v>69354.847795490336</v>
      </c>
      <c r="J74" s="16">
        <f t="shared" si="10"/>
        <v>69354.847795490336</v>
      </c>
      <c r="K74" s="3">
        <f t="shared" si="11"/>
        <v>0.34838727204702941</v>
      </c>
      <c r="L74" s="52"/>
    </row>
    <row r="75" spans="1:12" ht="15" customHeight="1" x14ac:dyDescent="0.25">
      <c r="A75" s="25" t="s">
        <v>431</v>
      </c>
      <c r="B75" s="25" t="s">
        <v>783</v>
      </c>
      <c r="C75" s="8" t="s">
        <v>298</v>
      </c>
      <c r="D75" s="11">
        <f>VLOOKUP($A75,RAW!$U$2:$AC$460,7,FALSE)</f>
        <v>731176</v>
      </c>
      <c r="E75" s="11">
        <f>VLOOKUP($A75,RAW!$U$2:$AC$460,8,FALSE)</f>
        <v>1138115</v>
      </c>
      <c r="F75" s="1">
        <f t="shared" si="6"/>
        <v>406939</v>
      </c>
      <c r="G75" s="1">
        <f t="shared" si="7"/>
        <v>406939</v>
      </c>
      <c r="H75" s="1">
        <f t="shared" si="8"/>
        <v>55402.363303518097</v>
      </c>
      <c r="I75" s="16">
        <f t="shared" si="9"/>
        <v>351536.6366964819</v>
      </c>
      <c r="J75" s="16">
        <f t="shared" si="10"/>
        <v>351536.6366964819</v>
      </c>
      <c r="K75" s="3">
        <f t="shared" si="11"/>
        <v>0.48078251569592262</v>
      </c>
      <c r="L75" s="52"/>
    </row>
    <row r="76" spans="1:12" ht="15" customHeight="1" x14ac:dyDescent="0.25">
      <c r="A76" s="25" t="s">
        <v>432</v>
      </c>
      <c r="B76" s="25" t="s">
        <v>783</v>
      </c>
      <c r="C76" s="8" t="s">
        <v>298</v>
      </c>
      <c r="D76" s="11">
        <f>VLOOKUP($A76,RAW!$U$2:$AC$460,7,FALSE)</f>
        <v>42919</v>
      </c>
      <c r="E76" s="11">
        <f>VLOOKUP($A76,RAW!$U$2:$AC$460,8,FALSE)</f>
        <v>55085</v>
      </c>
      <c r="F76" s="1">
        <f t="shared" si="6"/>
        <v>12166</v>
      </c>
      <c r="G76" s="1">
        <f t="shared" si="7"/>
        <v>12166</v>
      </c>
      <c r="H76" s="1">
        <f t="shared" si="8"/>
        <v>3252.0405902596544</v>
      </c>
      <c r="I76" s="16">
        <f t="shared" si="9"/>
        <v>8913.959409740346</v>
      </c>
      <c r="J76" s="16">
        <f t="shared" si="10"/>
        <v>8913.959409740346</v>
      </c>
      <c r="K76" s="3">
        <f t="shared" si="11"/>
        <v>0.20769261655071986</v>
      </c>
      <c r="L76" s="52"/>
    </row>
    <row r="77" spans="1:12" ht="15" customHeight="1" x14ac:dyDescent="0.25">
      <c r="A77" s="25" t="s">
        <v>433</v>
      </c>
      <c r="B77" s="25" t="s">
        <v>783</v>
      </c>
      <c r="C77" s="8" t="s">
        <v>299</v>
      </c>
      <c r="D77" s="11">
        <f>VLOOKUP($A77,RAW!$U$2:$AC$460,7,FALSE)</f>
        <v>220542</v>
      </c>
      <c r="E77" s="11">
        <f>VLOOKUP($A77,RAW!$U$2:$AC$460,8,FALSE)</f>
        <v>200536</v>
      </c>
      <c r="F77" s="1">
        <f t="shared" si="6"/>
        <v>-20006</v>
      </c>
      <c r="G77" s="1">
        <f t="shared" si="7"/>
        <v>-20006</v>
      </c>
      <c r="H77" s="1">
        <f t="shared" si="8"/>
        <v>16710.816558098853</v>
      </c>
      <c r="I77" s="16">
        <f t="shared" si="9"/>
        <v>-36716.816558098857</v>
      </c>
      <c r="J77" s="16">
        <f t="shared" si="10"/>
        <v>36716.816558098857</v>
      </c>
      <c r="K77" s="3">
        <f t="shared" si="11"/>
        <v>-0.16648446354027285</v>
      </c>
      <c r="L77" s="52"/>
    </row>
    <row r="78" spans="1:12" ht="15" customHeight="1" x14ac:dyDescent="0.25">
      <c r="A78" s="25" t="s">
        <v>434</v>
      </c>
      <c r="B78" s="25" t="s">
        <v>783</v>
      </c>
      <c r="C78" s="8" t="s">
        <v>299</v>
      </c>
      <c r="D78" s="11">
        <f>VLOOKUP($A78,RAW!$U$2:$AC$460,7,FALSE)</f>
        <v>70520</v>
      </c>
      <c r="E78" s="11">
        <f>VLOOKUP($A78,RAW!$U$2:$AC$460,8,FALSE)</f>
        <v>74832</v>
      </c>
      <c r="F78" s="1">
        <f t="shared" si="6"/>
        <v>4312</v>
      </c>
      <c r="G78" s="1">
        <f t="shared" si="7"/>
        <v>4312</v>
      </c>
      <c r="H78" s="1">
        <f t="shared" si="8"/>
        <v>5343.4120651718549</v>
      </c>
      <c r="I78" s="16">
        <f t="shared" si="9"/>
        <v>-1031.4120651718549</v>
      </c>
      <c r="J78" s="16">
        <f t="shared" si="10"/>
        <v>1031.4120651718549</v>
      </c>
      <c r="K78" s="3">
        <f t="shared" si="11"/>
        <v>-1.4625809205499928E-2</v>
      </c>
      <c r="L78" s="52"/>
    </row>
    <row r="79" spans="1:12" ht="15" customHeight="1" x14ac:dyDescent="0.25">
      <c r="A79" s="25" t="s">
        <v>435</v>
      </c>
      <c r="B79" s="25" t="s">
        <v>783</v>
      </c>
      <c r="C79" s="8" t="s">
        <v>298</v>
      </c>
      <c r="D79" s="11">
        <f>VLOOKUP($A79,RAW!$U$2:$AC$460,7,FALSE)</f>
        <v>1144622</v>
      </c>
      <c r="E79" s="11">
        <f>VLOOKUP($A79,RAW!$U$2:$AC$460,8,FALSE)</f>
        <v>1368147</v>
      </c>
      <c r="F79" s="1">
        <f t="shared" si="6"/>
        <v>223525</v>
      </c>
      <c r="G79" s="1">
        <f t="shared" si="7"/>
        <v>223525</v>
      </c>
      <c r="H79" s="1">
        <f t="shared" si="8"/>
        <v>86729.821396215804</v>
      </c>
      <c r="I79" s="16">
        <f t="shared" si="9"/>
        <v>136795.17860378418</v>
      </c>
      <c r="J79" s="16">
        <f t="shared" si="10"/>
        <v>136795.17860378418</v>
      </c>
      <c r="K79" s="3">
        <f t="shared" si="11"/>
        <v>0.11951122606745648</v>
      </c>
      <c r="L79" s="52"/>
    </row>
    <row r="80" spans="1:12" ht="15" customHeight="1" x14ac:dyDescent="0.25">
      <c r="A80" s="25" t="s">
        <v>436</v>
      </c>
      <c r="B80" s="25" t="s">
        <v>783</v>
      </c>
      <c r="C80" s="8" t="s">
        <v>298</v>
      </c>
      <c r="D80" s="11">
        <f>VLOOKUP($A80,RAW!$U$2:$AC$460,7,FALSE)</f>
        <v>69238</v>
      </c>
      <c r="E80" s="11">
        <f>VLOOKUP($A80,RAW!$U$2:$AC$460,8,FALSE)</f>
        <v>129900</v>
      </c>
      <c r="F80" s="1">
        <f t="shared" si="6"/>
        <v>60662</v>
      </c>
      <c r="G80" s="1">
        <f t="shared" si="7"/>
        <v>60662</v>
      </c>
      <c r="H80" s="1">
        <f t="shared" si="8"/>
        <v>5246.2728951839035</v>
      </c>
      <c r="I80" s="16">
        <f t="shared" si="9"/>
        <v>55415.727104816098</v>
      </c>
      <c r="J80" s="16">
        <f t="shared" si="10"/>
        <v>55415.727104816098</v>
      </c>
      <c r="K80" s="3">
        <f t="shared" si="11"/>
        <v>0.80036579775291172</v>
      </c>
      <c r="L80" s="52"/>
    </row>
    <row r="81" spans="1:12" ht="15" customHeight="1" x14ac:dyDescent="0.25">
      <c r="A81" s="25" t="s">
        <v>437</v>
      </c>
      <c r="B81" s="25" t="s">
        <v>783</v>
      </c>
      <c r="C81" s="8" t="s">
        <v>298</v>
      </c>
      <c r="D81" s="11">
        <f>VLOOKUP($A81,RAW!$U$2:$AC$460,7,FALSE)</f>
        <v>292376</v>
      </c>
      <c r="E81" s="11">
        <f>VLOOKUP($A81,RAW!$U$2:$AC$460,8,FALSE)</f>
        <v>249177</v>
      </c>
      <c r="F81" s="1">
        <f t="shared" si="6"/>
        <v>-43199</v>
      </c>
      <c r="G81" s="1">
        <f t="shared" si="7"/>
        <v>-43199</v>
      </c>
      <c r="H81" s="1">
        <f t="shared" si="8"/>
        <v>22153.792483929185</v>
      </c>
      <c r="I81" s="16">
        <f t="shared" si="9"/>
        <v>-65352.792483929181</v>
      </c>
      <c r="J81" s="16">
        <f t="shared" si="10"/>
        <v>65352.792483929181</v>
      </c>
      <c r="K81" s="3">
        <f t="shared" si="11"/>
        <v>-0.22352310888694416</v>
      </c>
      <c r="L81" s="52"/>
    </row>
    <row r="82" spans="1:12" ht="15" customHeight="1" x14ac:dyDescent="0.25">
      <c r="A82" s="25" t="s">
        <v>438</v>
      </c>
      <c r="B82" s="25" t="s">
        <v>783</v>
      </c>
      <c r="C82" s="8" t="s">
        <v>298</v>
      </c>
      <c r="D82" s="11">
        <f>VLOOKUP($A82,RAW!$U$2:$AC$460,7,FALSE)</f>
        <v>905715</v>
      </c>
      <c r="E82" s="11">
        <f>VLOOKUP($A82,RAW!$U$2:$AC$460,8,FALSE)</f>
        <v>933839</v>
      </c>
      <c r="F82" s="1">
        <f t="shared" si="6"/>
        <v>28124</v>
      </c>
      <c r="G82" s="1">
        <f t="shared" si="7"/>
        <v>28124</v>
      </c>
      <c r="H82" s="1">
        <f t="shared" si="8"/>
        <v>68627.459707985341</v>
      </c>
      <c r="I82" s="16">
        <f t="shared" si="9"/>
        <v>-40503.459707985341</v>
      </c>
      <c r="J82" s="16">
        <f t="shared" si="10"/>
        <v>40503.459707985341</v>
      </c>
      <c r="K82" s="3">
        <f t="shared" si="11"/>
        <v>-4.4719872926897913E-2</v>
      </c>
      <c r="L82" s="52"/>
    </row>
    <row r="83" spans="1:12" ht="15" customHeight="1" x14ac:dyDescent="0.25">
      <c r="A83" s="25" t="s">
        <v>439</v>
      </c>
      <c r="B83" s="25" t="s">
        <v>783</v>
      </c>
      <c r="C83" s="8" t="s">
        <v>298</v>
      </c>
      <c r="D83" s="11">
        <f>VLOOKUP($A83,RAW!$U$2:$AC$460,7,FALSE)</f>
        <v>213631</v>
      </c>
      <c r="E83" s="11">
        <f>VLOOKUP($A83,RAW!$U$2:$AC$460,8,FALSE)</f>
        <v>236351</v>
      </c>
      <c r="F83" s="1">
        <f t="shared" si="6"/>
        <v>22720</v>
      </c>
      <c r="G83" s="1">
        <f t="shared" si="7"/>
        <v>22720</v>
      </c>
      <c r="H83" s="1">
        <f t="shared" si="8"/>
        <v>16187.159144848674</v>
      </c>
      <c r="I83" s="16">
        <f t="shared" si="9"/>
        <v>6532.8408551513257</v>
      </c>
      <c r="J83" s="16">
        <f t="shared" si="10"/>
        <v>6532.8408551513257</v>
      </c>
      <c r="K83" s="3">
        <f t="shared" si="11"/>
        <v>3.0580022820430208E-2</v>
      </c>
      <c r="L83" s="52"/>
    </row>
    <row r="84" spans="1:12" ht="15" customHeight="1" x14ac:dyDescent="0.25">
      <c r="A84" s="25" t="s">
        <v>440</v>
      </c>
      <c r="B84" s="25" t="s">
        <v>783</v>
      </c>
      <c r="C84" s="8" t="s">
        <v>298</v>
      </c>
      <c r="D84" s="11">
        <f>VLOOKUP($A84,RAW!$U$2:$AC$460,7,FALSE)</f>
        <v>275233</v>
      </c>
      <c r="E84" s="11">
        <f>VLOOKUP($A84,RAW!$U$2:$AC$460,8,FALSE)</f>
        <v>403264</v>
      </c>
      <c r="F84" s="1">
        <f t="shared" si="6"/>
        <v>128031</v>
      </c>
      <c r="G84" s="1">
        <f t="shared" si="7"/>
        <v>128031</v>
      </c>
      <c r="H84" s="1">
        <f t="shared" si="8"/>
        <v>20854.840228778292</v>
      </c>
      <c r="I84" s="16">
        <f t="shared" si="9"/>
        <v>107176.1597712217</v>
      </c>
      <c r="J84" s="16">
        <f t="shared" si="10"/>
        <v>107176.1597712217</v>
      </c>
      <c r="K84" s="3">
        <f t="shared" si="11"/>
        <v>0.38940156075478488</v>
      </c>
      <c r="L84" s="52"/>
    </row>
    <row r="85" spans="1:12" ht="15" customHeight="1" x14ac:dyDescent="0.25">
      <c r="A85" s="25" t="s">
        <v>441</v>
      </c>
      <c r="B85" s="25" t="s">
        <v>783</v>
      </c>
      <c r="C85" s="8" t="s">
        <v>298</v>
      </c>
      <c r="D85" s="11">
        <f>VLOOKUP($A85,RAW!$U$2:$AC$460,7,FALSE)</f>
        <v>36767</v>
      </c>
      <c r="E85" s="11">
        <f>VLOOKUP($A85,RAW!$U$2:$AC$460,8,FALSE)</f>
        <v>33614</v>
      </c>
      <c r="F85" s="1">
        <f t="shared" si="6"/>
        <v>-3153</v>
      </c>
      <c r="G85" s="1">
        <f t="shared" si="7"/>
        <v>-3153</v>
      </c>
      <c r="H85" s="1">
        <f t="shared" si="8"/>
        <v>2785.8938088510149</v>
      </c>
      <c r="I85" s="16">
        <f t="shared" si="9"/>
        <v>-5938.8938088510149</v>
      </c>
      <c r="J85" s="16">
        <f t="shared" si="10"/>
        <v>5938.8938088510149</v>
      </c>
      <c r="K85" s="3">
        <f t="shared" si="11"/>
        <v>-0.16152783226401432</v>
      </c>
      <c r="L85" s="52"/>
    </row>
    <row r="86" spans="1:12" ht="15" customHeight="1" x14ac:dyDescent="0.25">
      <c r="A86" s="25" t="s">
        <v>442</v>
      </c>
      <c r="B86" s="25" t="s">
        <v>783</v>
      </c>
      <c r="C86" s="8" t="s">
        <v>298</v>
      </c>
      <c r="D86" s="11">
        <f>VLOOKUP($A86,RAW!$U$2:$AC$460,7,FALSE)</f>
        <v>220040</v>
      </c>
      <c r="E86" s="11">
        <f>VLOOKUP($A86,RAW!$U$2:$AC$460,8,FALSE)</f>
        <v>243982</v>
      </c>
      <c r="F86" s="1">
        <f t="shared" si="6"/>
        <v>23942</v>
      </c>
      <c r="G86" s="1">
        <f t="shared" si="7"/>
        <v>23942</v>
      </c>
      <c r="H86" s="1">
        <f t="shared" si="8"/>
        <v>16672.779223204976</v>
      </c>
      <c r="I86" s="16">
        <f t="shared" si="9"/>
        <v>7269.220776795024</v>
      </c>
      <c r="J86" s="16">
        <f t="shared" si="10"/>
        <v>7269.220776795024</v>
      </c>
      <c r="K86" s="3">
        <f t="shared" si="11"/>
        <v>3.3035906093414939E-2</v>
      </c>
      <c r="L86" s="52"/>
    </row>
    <row r="87" spans="1:12" ht="15" customHeight="1" x14ac:dyDescent="0.25">
      <c r="A87" s="25" t="s">
        <v>443</v>
      </c>
      <c r="B87" s="25" t="s">
        <v>783</v>
      </c>
      <c r="C87" s="8" t="s">
        <v>298</v>
      </c>
      <c r="D87" s="11">
        <f>VLOOKUP($A87,RAW!$U$2:$AC$460,7,FALSE)</f>
        <v>49375</v>
      </c>
      <c r="E87" s="11">
        <f>VLOOKUP($A87,RAW!$U$2:$AC$460,8,FALSE)</f>
        <v>56053</v>
      </c>
      <c r="F87" s="1">
        <f t="shared" si="6"/>
        <v>6678</v>
      </c>
      <c r="G87" s="1">
        <f t="shared" si="7"/>
        <v>6678</v>
      </c>
      <c r="H87" s="1">
        <f t="shared" si="8"/>
        <v>3741.2219330382918</v>
      </c>
      <c r="I87" s="16">
        <f t="shared" si="9"/>
        <v>2936.7780669617082</v>
      </c>
      <c r="J87" s="16">
        <f t="shared" si="10"/>
        <v>2936.7780669617082</v>
      </c>
      <c r="K87" s="3">
        <f t="shared" si="11"/>
        <v>5.9479049457452318E-2</v>
      </c>
      <c r="L87" s="52"/>
    </row>
    <row r="88" spans="1:12" ht="15" customHeight="1" x14ac:dyDescent="0.25">
      <c r="A88" s="25" t="s">
        <v>444</v>
      </c>
      <c r="B88" s="25" t="s">
        <v>783</v>
      </c>
      <c r="C88" s="8" t="s">
        <v>298</v>
      </c>
      <c r="D88" s="11">
        <f>VLOOKUP($A88,RAW!$U$2:$AC$460,7,FALSE)</f>
        <v>66225</v>
      </c>
      <c r="E88" s="11">
        <f>VLOOKUP($A88,RAW!$U$2:$AC$460,8,FALSE)</f>
        <v>65317</v>
      </c>
      <c r="F88" s="1">
        <f t="shared" si="6"/>
        <v>-908</v>
      </c>
      <c r="G88" s="1">
        <f t="shared" si="7"/>
        <v>-908</v>
      </c>
      <c r="H88" s="1">
        <f t="shared" si="8"/>
        <v>5017.973114237182</v>
      </c>
      <c r="I88" s="16">
        <f t="shared" si="9"/>
        <v>-5925.973114237182</v>
      </c>
      <c r="J88" s="16">
        <f t="shared" si="10"/>
        <v>5925.973114237182</v>
      </c>
      <c r="K88" s="3">
        <f t="shared" si="11"/>
        <v>-8.9482417731025776E-2</v>
      </c>
      <c r="L88" s="52"/>
    </row>
    <row r="89" spans="1:12" ht="15" customHeight="1" x14ac:dyDescent="0.25">
      <c r="A89" s="25" t="s">
        <v>445</v>
      </c>
      <c r="B89" s="25" t="s">
        <v>783</v>
      </c>
      <c r="C89" s="8" t="s">
        <v>299</v>
      </c>
      <c r="D89" s="11">
        <f>VLOOKUP($A89,RAW!$U$2:$AC$460,7,FALSE)</f>
        <v>313151</v>
      </c>
      <c r="E89" s="11">
        <f>VLOOKUP($A89,RAW!$U$2:$AC$460,8,FALSE)</f>
        <v>293202</v>
      </c>
      <c r="F89" s="1">
        <f t="shared" si="6"/>
        <v>-19949</v>
      </c>
      <c r="G89" s="1">
        <f t="shared" si="7"/>
        <v>-19949</v>
      </c>
      <c r="H89" s="1">
        <f t="shared" si="8"/>
        <v>23727.947130184792</v>
      </c>
      <c r="I89" s="16">
        <f t="shared" si="9"/>
        <v>-43676.947130184795</v>
      </c>
      <c r="J89" s="16">
        <f t="shared" si="10"/>
        <v>43676.947130184795</v>
      </c>
      <c r="K89" s="3">
        <f t="shared" si="11"/>
        <v>-0.13947567509024336</v>
      </c>
      <c r="L89" s="52"/>
    </row>
    <row r="90" spans="1:12" ht="15" customHeight="1" x14ac:dyDescent="0.25">
      <c r="A90" s="25" t="s">
        <v>446</v>
      </c>
      <c r="B90" s="25" t="s">
        <v>783</v>
      </c>
      <c r="C90" s="8" t="s">
        <v>298</v>
      </c>
      <c r="D90" s="11">
        <f>VLOOKUP($A90,RAW!$U$2:$AC$460,7,FALSE)</f>
        <v>182051</v>
      </c>
      <c r="E90" s="11">
        <f>VLOOKUP($A90,RAW!$U$2:$AC$460,8,FALSE)</f>
        <v>168510</v>
      </c>
      <c r="F90" s="1">
        <f t="shared" si="6"/>
        <v>-13541</v>
      </c>
      <c r="G90" s="1">
        <f t="shared" si="7"/>
        <v>-13541</v>
      </c>
      <c r="H90" s="1">
        <f t="shared" si="8"/>
        <v>13794.292539373246</v>
      </c>
      <c r="I90" s="16">
        <f t="shared" si="9"/>
        <v>-27335.292539373244</v>
      </c>
      <c r="J90" s="16">
        <f t="shared" si="10"/>
        <v>27335.292539373244</v>
      </c>
      <c r="K90" s="3">
        <f t="shared" si="11"/>
        <v>-0.15015183953602695</v>
      </c>
      <c r="L90" s="52"/>
    </row>
    <row r="91" spans="1:12" ht="15" customHeight="1" x14ac:dyDescent="0.25">
      <c r="A91" s="25" t="s">
        <v>447</v>
      </c>
      <c r="B91" s="25" t="s">
        <v>783</v>
      </c>
      <c r="C91" s="8" t="s">
        <v>299</v>
      </c>
      <c r="D91" s="11">
        <f>VLOOKUP($A91,RAW!$U$2:$AC$460,7,FALSE)</f>
        <v>81982</v>
      </c>
      <c r="E91" s="11">
        <f>VLOOKUP($A91,RAW!$U$2:$AC$460,8,FALSE)</f>
        <v>78686</v>
      </c>
      <c r="F91" s="1">
        <f t="shared" si="6"/>
        <v>-3296</v>
      </c>
      <c r="G91" s="1">
        <f t="shared" si="7"/>
        <v>-3296</v>
      </c>
      <c r="H91" s="1">
        <f t="shared" si="8"/>
        <v>6211.9059547209163</v>
      </c>
      <c r="I91" s="16">
        <f t="shared" si="9"/>
        <v>-9507.9059547209163</v>
      </c>
      <c r="J91" s="16">
        <f t="shared" si="10"/>
        <v>9507.9059547209163</v>
      </c>
      <c r="K91" s="3">
        <f t="shared" si="11"/>
        <v>-0.11597553066186378</v>
      </c>
      <c r="L91" s="52"/>
    </row>
    <row r="92" spans="1:12" ht="15" customHeight="1" x14ac:dyDescent="0.25">
      <c r="A92" s="25" t="s">
        <v>448</v>
      </c>
      <c r="B92" s="25" t="s">
        <v>783</v>
      </c>
      <c r="C92" s="8" t="s">
        <v>298</v>
      </c>
      <c r="D92" s="11">
        <f>VLOOKUP($A92,RAW!$U$2:$AC$460,7,FALSE)</f>
        <v>195943</v>
      </c>
      <c r="E92" s="11">
        <f>VLOOKUP($A92,RAW!$U$2:$AC$460,8,FALSE)</f>
        <v>245309</v>
      </c>
      <c r="F92" s="1">
        <f t="shared" si="6"/>
        <v>49366</v>
      </c>
      <c r="G92" s="1">
        <f t="shared" si="7"/>
        <v>49366</v>
      </c>
      <c r="H92" s="1">
        <f t="shared" si="8"/>
        <v>14846.911376715381</v>
      </c>
      <c r="I92" s="16">
        <f t="shared" si="9"/>
        <v>34519.088623284617</v>
      </c>
      <c r="J92" s="16">
        <f t="shared" si="10"/>
        <v>34519.088623284617</v>
      </c>
      <c r="K92" s="3">
        <f t="shared" si="11"/>
        <v>0.17616903192910499</v>
      </c>
      <c r="L92" s="52"/>
    </row>
    <row r="93" spans="1:12" ht="15" customHeight="1" x14ac:dyDescent="0.25">
      <c r="A93" s="25" t="s">
        <v>449</v>
      </c>
      <c r="B93" s="25" t="s">
        <v>783</v>
      </c>
      <c r="C93" s="8" t="s">
        <v>299</v>
      </c>
      <c r="D93" s="11">
        <f>VLOOKUP($A93,RAW!$U$2:$AC$460,7,FALSE)</f>
        <v>76798</v>
      </c>
      <c r="E93" s="11">
        <f>VLOOKUP($A93,RAW!$U$2:$AC$460,8,FALSE)</f>
        <v>119714</v>
      </c>
      <c r="F93" s="1">
        <f t="shared" si="6"/>
        <v>42916</v>
      </c>
      <c r="G93" s="1">
        <f t="shared" si="7"/>
        <v>42916</v>
      </c>
      <c r="H93" s="1">
        <f t="shared" si="8"/>
        <v>5819.1060660956909</v>
      </c>
      <c r="I93" s="16">
        <f t="shared" si="9"/>
        <v>37096.893933904306</v>
      </c>
      <c r="J93" s="16">
        <f t="shared" si="10"/>
        <v>37096.893933904306</v>
      </c>
      <c r="K93" s="3">
        <f t="shared" si="11"/>
        <v>0.4830450523959518</v>
      </c>
      <c r="L93" s="52"/>
    </row>
    <row r="94" spans="1:12" ht="15" customHeight="1" x14ac:dyDescent="0.25">
      <c r="A94" s="25" t="s">
        <v>450</v>
      </c>
      <c r="B94" s="25" t="s">
        <v>783</v>
      </c>
      <c r="C94" s="8" t="s">
        <v>299</v>
      </c>
      <c r="D94" s="11">
        <f>VLOOKUP($A94,RAW!$U$2:$AC$460,7,FALSE)</f>
        <v>96343</v>
      </c>
      <c r="E94" s="11">
        <f>VLOOKUP($A94,RAW!$U$2:$AC$460,8,FALSE)</f>
        <v>98668</v>
      </c>
      <c r="F94" s="1">
        <f t="shared" si="6"/>
        <v>2325</v>
      </c>
      <c r="G94" s="1">
        <f t="shared" si="7"/>
        <v>2325</v>
      </c>
      <c r="H94" s="1">
        <f t="shared" si="8"/>
        <v>7300.0616647029492</v>
      </c>
      <c r="I94" s="16">
        <f t="shared" si="9"/>
        <v>-4975.0616647029492</v>
      </c>
      <c r="J94" s="16">
        <f t="shared" si="10"/>
        <v>4975.0616647029492</v>
      </c>
      <c r="K94" s="3">
        <f t="shared" si="11"/>
        <v>-5.1639056960058841E-2</v>
      </c>
      <c r="L94" s="52"/>
    </row>
    <row r="95" spans="1:12" ht="15" customHeight="1" x14ac:dyDescent="0.25">
      <c r="A95" s="25" t="s">
        <v>451</v>
      </c>
      <c r="B95" s="25" t="s">
        <v>783</v>
      </c>
      <c r="C95" s="8" t="s">
        <v>298</v>
      </c>
      <c r="D95" s="11">
        <f>VLOOKUP($A95,RAW!$U$2:$AC$460,7,FALSE)</f>
        <v>156545</v>
      </c>
      <c r="E95" s="11">
        <f>VLOOKUP($A95,RAW!$U$2:$AC$460,8,FALSE)</f>
        <v>195071</v>
      </c>
      <c r="F95" s="1">
        <f t="shared" si="6"/>
        <v>38526</v>
      </c>
      <c r="G95" s="1">
        <f t="shared" si="7"/>
        <v>38526</v>
      </c>
      <c r="H95" s="1">
        <f t="shared" si="8"/>
        <v>11861.66253179705</v>
      </c>
      <c r="I95" s="16">
        <f t="shared" si="9"/>
        <v>26664.33746820295</v>
      </c>
      <c r="J95" s="16">
        <f t="shared" si="10"/>
        <v>26664.33746820295</v>
      </c>
      <c r="K95" s="3">
        <f t="shared" si="11"/>
        <v>0.17033017642341147</v>
      </c>
      <c r="L95" s="52"/>
    </row>
    <row r="96" spans="1:12" ht="15" customHeight="1" x14ac:dyDescent="0.25">
      <c r="A96" s="25" t="s">
        <v>452</v>
      </c>
      <c r="B96" s="25" t="s">
        <v>783</v>
      </c>
      <c r="C96" s="8" t="s">
        <v>299</v>
      </c>
      <c r="D96" s="11">
        <f>VLOOKUP($A96,RAW!$U$2:$AC$460,7,FALSE)</f>
        <v>34403</v>
      </c>
      <c r="E96" s="11">
        <f>VLOOKUP($A96,RAW!$U$2:$AC$460,8,FALSE)</f>
        <v>55101</v>
      </c>
      <c r="F96" s="1">
        <f t="shared" si="6"/>
        <v>20698</v>
      </c>
      <c r="G96" s="1">
        <f t="shared" si="7"/>
        <v>20698</v>
      </c>
      <c r="H96" s="1">
        <f t="shared" si="8"/>
        <v>2606.7697855659007</v>
      </c>
      <c r="I96" s="16">
        <f t="shared" si="9"/>
        <v>18091.230214434101</v>
      </c>
      <c r="J96" s="16">
        <f t="shared" si="10"/>
        <v>18091.230214434101</v>
      </c>
      <c r="K96" s="3">
        <f t="shared" si="11"/>
        <v>0.52586199501305408</v>
      </c>
      <c r="L96" s="52"/>
    </row>
    <row r="97" spans="1:12" ht="15" customHeight="1" x14ac:dyDescent="0.25">
      <c r="A97" s="25" t="s">
        <v>327</v>
      </c>
      <c r="B97" s="25" t="s">
        <v>783</v>
      </c>
      <c r="C97" s="8" t="s">
        <v>299</v>
      </c>
      <c r="D97" s="11">
        <f>VLOOKUP($A97,RAW!$U$2:$AC$460,7,FALSE)</f>
        <v>1348106</v>
      </c>
      <c r="E97" s="11">
        <f>VLOOKUP($A97,RAW!$U$2:$AC$460,8,FALSE)</f>
        <v>1078706</v>
      </c>
      <c r="F97" s="1">
        <f t="shared" si="6"/>
        <v>-269400</v>
      </c>
      <c r="G97" s="1">
        <f t="shared" si="7"/>
        <v>-269400</v>
      </c>
      <c r="H97" s="1">
        <f t="shared" si="8"/>
        <v>102148.12628375734</v>
      </c>
      <c r="I97" s="16">
        <f t="shared" si="9"/>
        <v>-371548.12628375733</v>
      </c>
      <c r="J97" s="16">
        <f t="shared" si="10"/>
        <v>371548.12628375733</v>
      </c>
      <c r="K97" s="3">
        <f t="shared" si="11"/>
        <v>-0.27560750140104512</v>
      </c>
      <c r="L97" s="52"/>
    </row>
    <row r="98" spans="1:12" ht="15" customHeight="1" x14ac:dyDescent="0.25">
      <c r="A98" s="25" t="s">
        <v>338</v>
      </c>
      <c r="B98" s="25" t="s">
        <v>783</v>
      </c>
      <c r="C98" s="8" t="s">
        <v>299</v>
      </c>
      <c r="D98" s="11">
        <f>VLOOKUP($A98,RAW!$U$2:$AC$460,7,FALSE)</f>
        <v>183944</v>
      </c>
      <c r="E98" s="11">
        <f>VLOOKUP($A98,RAW!$U$2:$AC$460,8,FALSE)</f>
        <v>164672</v>
      </c>
      <c r="F98" s="1">
        <f t="shared" si="6"/>
        <v>-19272</v>
      </c>
      <c r="G98" s="1">
        <f t="shared" si="7"/>
        <v>-19272</v>
      </c>
      <c r="H98" s="1">
        <f t="shared" si="8"/>
        <v>13937.728146851554</v>
      </c>
      <c r="I98" s="16">
        <f t="shared" si="9"/>
        <v>-33209.728146851558</v>
      </c>
      <c r="J98" s="16">
        <f t="shared" si="10"/>
        <v>33209.728146851558</v>
      </c>
      <c r="K98" s="3">
        <f t="shared" si="11"/>
        <v>-0.18054260072006456</v>
      </c>
      <c r="L98" s="52"/>
    </row>
    <row r="99" spans="1:12" ht="15" customHeight="1" x14ac:dyDescent="0.25">
      <c r="A99" s="25" t="s">
        <v>453</v>
      </c>
      <c r="B99" s="25" t="s">
        <v>783</v>
      </c>
      <c r="C99" s="8" t="s">
        <v>298</v>
      </c>
      <c r="D99" s="11">
        <f>VLOOKUP($A99,RAW!$U$2:$AC$460,7,FALSE)</f>
        <v>53265</v>
      </c>
      <c r="E99" s="11">
        <f>VLOOKUP($A99,RAW!$U$2:$AC$460,8,FALSE)</f>
        <v>56123</v>
      </c>
      <c r="F99" s="1">
        <f t="shared" si="6"/>
        <v>2858</v>
      </c>
      <c r="G99" s="1">
        <f t="shared" si="7"/>
        <v>2858</v>
      </c>
      <c r="H99" s="1">
        <f t="shared" si="8"/>
        <v>4035.9733926741187</v>
      </c>
      <c r="I99" s="16">
        <f t="shared" si="9"/>
        <v>-1177.9733926741187</v>
      </c>
      <c r="J99" s="16">
        <f t="shared" si="10"/>
        <v>1177.9733926741187</v>
      </c>
      <c r="K99" s="3">
        <f t="shared" si="11"/>
        <v>-2.2115336387386064E-2</v>
      </c>
      <c r="L99" s="52"/>
    </row>
    <row r="100" spans="1:12" ht="15" customHeight="1" x14ac:dyDescent="0.25">
      <c r="A100" s="25" t="s">
        <v>454</v>
      </c>
      <c r="B100" s="25" t="s">
        <v>783</v>
      </c>
      <c r="C100" s="8" t="s">
        <v>298</v>
      </c>
      <c r="D100" s="11">
        <f>VLOOKUP($A100,RAW!$U$2:$AC$460,7,FALSE)</f>
        <v>170081</v>
      </c>
      <c r="E100" s="11">
        <f>VLOOKUP($A100,RAW!$U$2:$AC$460,8,FALSE)</f>
        <v>177562</v>
      </c>
      <c r="F100" s="1">
        <f t="shared" si="6"/>
        <v>7481</v>
      </c>
      <c r="G100" s="1">
        <f t="shared" si="7"/>
        <v>7481</v>
      </c>
      <c r="H100" s="1">
        <f t="shared" si="8"/>
        <v>12887.306685429583</v>
      </c>
      <c r="I100" s="16">
        <f t="shared" si="9"/>
        <v>-5406.306685429583</v>
      </c>
      <c r="J100" s="16">
        <f t="shared" si="10"/>
        <v>5406.306685429583</v>
      </c>
      <c r="K100" s="3">
        <f t="shared" si="11"/>
        <v>-3.1786658624006106E-2</v>
      </c>
      <c r="L100" s="52"/>
    </row>
    <row r="101" spans="1:12" ht="15" customHeight="1" x14ac:dyDescent="0.25">
      <c r="A101" s="25" t="s">
        <v>455</v>
      </c>
      <c r="B101" s="25" t="s">
        <v>783</v>
      </c>
      <c r="C101" s="8" t="s">
        <v>298</v>
      </c>
      <c r="D101" s="11">
        <f>VLOOKUP($A101,RAW!$U$2:$AC$460,7,FALSE)</f>
        <v>97234</v>
      </c>
      <c r="E101" s="11">
        <f>VLOOKUP($A101,RAW!$U$2:$AC$460,8,FALSE)</f>
        <v>101852</v>
      </c>
      <c r="F101" s="1">
        <f t="shared" si="6"/>
        <v>4618</v>
      </c>
      <c r="G101" s="1">
        <f t="shared" si="7"/>
        <v>4618</v>
      </c>
      <c r="H101" s="1">
        <f t="shared" si="8"/>
        <v>7367.5741455604102</v>
      </c>
      <c r="I101" s="16">
        <f t="shared" si="9"/>
        <v>-2749.5741455604102</v>
      </c>
      <c r="J101" s="16">
        <f t="shared" si="10"/>
        <v>2749.5741455604102</v>
      </c>
      <c r="K101" s="3">
        <f t="shared" si="11"/>
        <v>-2.8277908402003518E-2</v>
      </c>
      <c r="L101" s="52"/>
    </row>
    <row r="102" spans="1:12" ht="15" customHeight="1" x14ac:dyDescent="0.25">
      <c r="A102" s="25" t="s">
        <v>456</v>
      </c>
      <c r="B102" s="25" t="s">
        <v>783</v>
      </c>
      <c r="C102" s="8" t="s">
        <v>298</v>
      </c>
      <c r="D102" s="11">
        <f>VLOOKUP($A102,RAW!$U$2:$AC$460,7,FALSE)</f>
        <v>34174</v>
      </c>
      <c r="E102" s="11">
        <f>VLOOKUP($A102,RAW!$U$2:$AC$460,8,FALSE)</f>
        <v>36585</v>
      </c>
      <c r="F102" s="1">
        <f t="shared" si="6"/>
        <v>2411</v>
      </c>
      <c r="G102" s="1">
        <f t="shared" si="7"/>
        <v>2411</v>
      </c>
      <c r="H102" s="1">
        <f t="shared" si="8"/>
        <v>2589.4180929549484</v>
      </c>
      <c r="I102" s="16">
        <f t="shared" si="9"/>
        <v>-178.41809295494841</v>
      </c>
      <c r="J102" s="16">
        <f t="shared" si="10"/>
        <v>178.41809295494841</v>
      </c>
      <c r="K102" s="3">
        <f t="shared" si="11"/>
        <v>-5.2208723870471241E-3</v>
      </c>
      <c r="L102" s="52"/>
    </row>
    <row r="103" spans="1:12" ht="15" customHeight="1" x14ac:dyDescent="0.25">
      <c r="A103" s="25" t="s">
        <v>457</v>
      </c>
      <c r="B103" s="25" t="s">
        <v>783</v>
      </c>
      <c r="C103" s="8" t="s">
        <v>298</v>
      </c>
      <c r="D103" s="11">
        <f>VLOOKUP($A103,RAW!$U$2:$AC$460,7,FALSE)</f>
        <v>243034</v>
      </c>
      <c r="E103" s="11">
        <f>VLOOKUP($A103,RAW!$U$2:$AC$460,8,FALSE)</f>
        <v>285418</v>
      </c>
      <c r="F103" s="1">
        <f t="shared" si="6"/>
        <v>42384</v>
      </c>
      <c r="G103" s="1">
        <f t="shared" si="7"/>
        <v>42384</v>
      </c>
      <c r="H103" s="1">
        <f t="shared" si="8"/>
        <v>18415.071013144876</v>
      </c>
      <c r="I103" s="16">
        <f t="shared" si="9"/>
        <v>23968.928986855124</v>
      </c>
      <c r="J103" s="16">
        <f t="shared" si="10"/>
        <v>23968.928986855124</v>
      </c>
      <c r="K103" s="3">
        <f t="shared" si="11"/>
        <v>9.862376863671389E-2</v>
      </c>
      <c r="L103" s="52"/>
    </row>
    <row r="104" spans="1:12" ht="15" customHeight="1" x14ac:dyDescent="0.25">
      <c r="A104" s="25" t="s">
        <v>458</v>
      </c>
      <c r="B104" s="25" t="s">
        <v>783</v>
      </c>
      <c r="C104" s="8" t="s">
        <v>298</v>
      </c>
      <c r="D104" s="11">
        <f>VLOOKUP($A104,RAW!$U$2:$AC$460,7,FALSE)</f>
        <v>776182</v>
      </c>
      <c r="E104" s="11">
        <f>VLOOKUP($A104,RAW!$U$2:$AC$460,8,FALSE)</f>
        <v>904577</v>
      </c>
      <c r="F104" s="1">
        <f t="shared" si="6"/>
        <v>128395</v>
      </c>
      <c r="G104" s="1">
        <f t="shared" si="7"/>
        <v>128395</v>
      </c>
      <c r="H104" s="1">
        <f t="shared" si="8"/>
        <v>58812.539188446121</v>
      </c>
      <c r="I104" s="16">
        <f t="shared" si="9"/>
        <v>69582.460811553872</v>
      </c>
      <c r="J104" s="16">
        <f t="shared" si="10"/>
        <v>69582.460811553872</v>
      </c>
      <c r="K104" s="3">
        <f t="shared" si="11"/>
        <v>8.9647094124256768E-2</v>
      </c>
      <c r="L104" s="52"/>
    </row>
    <row r="105" spans="1:12" ht="15" customHeight="1" x14ac:dyDescent="0.25">
      <c r="A105" s="25" t="s">
        <v>339</v>
      </c>
      <c r="B105" s="25" t="s">
        <v>783</v>
      </c>
      <c r="C105" s="8" t="s">
        <v>298</v>
      </c>
      <c r="D105" s="11">
        <f>VLOOKUP($A105,RAW!$U$2:$AC$460,7,FALSE)</f>
        <v>992899</v>
      </c>
      <c r="E105" s="11">
        <f>VLOOKUP($A105,RAW!$U$2:$AC$460,8,FALSE)</f>
        <v>1286414</v>
      </c>
      <c r="F105" s="1">
        <f t="shared" si="6"/>
        <v>293515</v>
      </c>
      <c r="G105" s="1">
        <f t="shared" si="7"/>
        <v>293515</v>
      </c>
      <c r="H105" s="1">
        <f t="shared" si="8"/>
        <v>75233.529439833655</v>
      </c>
      <c r="I105" s="16">
        <f t="shared" si="9"/>
        <v>218281.47056016634</v>
      </c>
      <c r="J105" s="16">
        <f t="shared" si="10"/>
        <v>218281.47056016634</v>
      </c>
      <c r="K105" s="3">
        <f t="shared" si="11"/>
        <v>0.21984257266868668</v>
      </c>
      <c r="L105" s="52"/>
    </row>
    <row r="106" spans="1:12" ht="15" customHeight="1" x14ac:dyDescent="0.25">
      <c r="A106" s="25" t="s">
        <v>459</v>
      </c>
      <c r="B106" s="25" t="s">
        <v>783</v>
      </c>
      <c r="C106" s="8" t="s">
        <v>298</v>
      </c>
      <c r="D106" s="11">
        <f>VLOOKUP($A106,RAW!$U$2:$AC$460,7,FALSE)</f>
        <v>66152</v>
      </c>
      <c r="E106" s="11">
        <f>VLOOKUP($A106,RAW!$U$2:$AC$460,8,FALSE)</f>
        <v>122174</v>
      </c>
      <c r="F106" s="1">
        <f t="shared" si="6"/>
        <v>56022</v>
      </c>
      <c r="G106" s="1">
        <f t="shared" si="7"/>
        <v>56022</v>
      </c>
      <c r="H106" s="1">
        <f t="shared" si="8"/>
        <v>5012.4417886450447</v>
      </c>
      <c r="I106" s="16">
        <f t="shared" si="9"/>
        <v>51009.558211354954</v>
      </c>
      <c r="J106" s="16">
        <f t="shared" si="10"/>
        <v>51009.558211354954</v>
      </c>
      <c r="K106" s="3">
        <f t="shared" si="11"/>
        <v>0.77109623611311762</v>
      </c>
      <c r="L106" s="52"/>
    </row>
    <row r="107" spans="1:12" ht="15" customHeight="1" x14ac:dyDescent="0.25">
      <c r="A107" s="25" t="s">
        <v>460</v>
      </c>
      <c r="B107" s="25" t="s">
        <v>783</v>
      </c>
      <c r="C107" s="8" t="s">
        <v>298</v>
      </c>
      <c r="D107" s="11">
        <f>VLOOKUP($A107,RAW!$U$2:$AC$460,7,FALSE)</f>
        <v>12974</v>
      </c>
      <c r="E107" s="11">
        <f>VLOOKUP($A107,RAW!$U$2:$AC$460,8,FALSE)</f>
        <v>9189</v>
      </c>
      <c r="F107" s="1">
        <f t="shared" si="6"/>
        <v>-3785</v>
      </c>
      <c r="G107" s="1">
        <f t="shared" si="7"/>
        <v>-3785</v>
      </c>
      <c r="H107" s="1">
        <f t="shared" si="8"/>
        <v>983.0605237314187</v>
      </c>
      <c r="I107" s="16">
        <f t="shared" si="9"/>
        <v>-4768.0605237314185</v>
      </c>
      <c r="J107" s="16">
        <f t="shared" si="10"/>
        <v>4768.0605237314185</v>
      </c>
      <c r="K107" s="3">
        <f t="shared" si="11"/>
        <v>-0.3675089042493771</v>
      </c>
      <c r="L107" s="52"/>
    </row>
    <row r="108" spans="1:12" ht="15" customHeight="1" x14ac:dyDescent="0.25">
      <c r="A108" s="25" t="s">
        <v>461</v>
      </c>
      <c r="B108" s="25" t="s">
        <v>783</v>
      </c>
      <c r="C108" s="8" t="s">
        <v>298</v>
      </c>
      <c r="D108" s="11">
        <f>VLOOKUP($A108,RAW!$U$2:$AC$460,7,FALSE)</f>
        <v>2662515</v>
      </c>
      <c r="E108" s="11">
        <f>VLOOKUP($A108,RAW!$U$2:$AC$460,8,FALSE)</f>
        <v>3114652</v>
      </c>
      <c r="F108" s="1">
        <f t="shared" si="6"/>
        <v>452137</v>
      </c>
      <c r="G108" s="1">
        <f t="shared" si="7"/>
        <v>452137</v>
      </c>
      <c r="H108" s="1">
        <f t="shared" si="8"/>
        <v>201742.97751986727</v>
      </c>
      <c r="I108" s="16">
        <f t="shared" si="9"/>
        <v>250394.02248013273</v>
      </c>
      <c r="J108" s="16">
        <f t="shared" si="10"/>
        <v>250394.02248013273</v>
      </c>
      <c r="K108" s="3">
        <f t="shared" si="11"/>
        <v>9.4044173452593777E-2</v>
      </c>
      <c r="L108" s="52"/>
    </row>
    <row r="109" spans="1:12" ht="15" customHeight="1" x14ac:dyDescent="0.25">
      <c r="A109" s="25" t="s">
        <v>462</v>
      </c>
      <c r="B109" s="25" t="s">
        <v>783</v>
      </c>
      <c r="C109" s="8" t="s">
        <v>298</v>
      </c>
      <c r="D109" s="11">
        <f>VLOOKUP($A109,RAW!$U$2:$AC$460,7,FALSE)</f>
        <v>13035</v>
      </c>
      <c r="E109" s="11">
        <f>VLOOKUP($A109,RAW!$U$2:$AC$460,8,FALSE)</f>
        <v>15392</v>
      </c>
      <c r="F109" s="1">
        <f t="shared" si="6"/>
        <v>2357</v>
      </c>
      <c r="G109" s="1">
        <f t="shared" si="7"/>
        <v>2357</v>
      </c>
      <c r="H109" s="1">
        <f t="shared" si="8"/>
        <v>987.68259032210904</v>
      </c>
      <c r="I109" s="16">
        <f t="shared" si="9"/>
        <v>1369.317409677891</v>
      </c>
      <c r="J109" s="16">
        <f t="shared" si="10"/>
        <v>1369.317409677891</v>
      </c>
      <c r="K109" s="3">
        <f t="shared" si="11"/>
        <v>0.10504928344287617</v>
      </c>
      <c r="L109" s="52"/>
    </row>
    <row r="110" spans="1:12" ht="15" customHeight="1" x14ac:dyDescent="0.25">
      <c r="A110" s="25" t="s">
        <v>463</v>
      </c>
      <c r="B110" s="25" t="s">
        <v>783</v>
      </c>
      <c r="C110" s="8" t="s">
        <v>298</v>
      </c>
      <c r="D110" s="11">
        <f>VLOOKUP($A110,RAW!$U$2:$AC$460,7,FALSE)</f>
        <v>68946</v>
      </c>
      <c r="E110" s="11">
        <f>VLOOKUP($A110,RAW!$U$2:$AC$460,8,FALSE)</f>
        <v>92053</v>
      </c>
      <c r="F110" s="1">
        <f t="shared" si="6"/>
        <v>23107</v>
      </c>
      <c r="G110" s="1">
        <f t="shared" si="7"/>
        <v>23107</v>
      </c>
      <c r="H110" s="1">
        <f t="shared" si="8"/>
        <v>5224.1475928153532</v>
      </c>
      <c r="I110" s="16">
        <f t="shared" si="9"/>
        <v>17882.852407184648</v>
      </c>
      <c r="J110" s="16">
        <f t="shared" si="10"/>
        <v>17882.852407184648</v>
      </c>
      <c r="K110" s="3">
        <f t="shared" si="11"/>
        <v>0.25937476296209566</v>
      </c>
      <c r="L110" s="52"/>
    </row>
    <row r="111" spans="1:12" ht="15" customHeight="1" x14ac:dyDescent="0.25">
      <c r="A111" s="25" t="s">
        <v>464</v>
      </c>
      <c r="B111" s="25" t="s">
        <v>783</v>
      </c>
      <c r="C111" s="8" t="s">
        <v>298</v>
      </c>
      <c r="D111" s="11">
        <f>VLOOKUP($A111,RAW!$U$2:$AC$460,7,FALSE)</f>
        <v>149764</v>
      </c>
      <c r="E111" s="11">
        <f>VLOOKUP($A111,RAW!$U$2:$AC$460,8,FALSE)</f>
        <v>203203</v>
      </c>
      <c r="F111" s="1">
        <f t="shared" si="6"/>
        <v>53439</v>
      </c>
      <c r="G111" s="1">
        <f t="shared" si="7"/>
        <v>53439</v>
      </c>
      <c r="H111" s="1">
        <f t="shared" si="8"/>
        <v>11347.855424395882</v>
      </c>
      <c r="I111" s="16">
        <f t="shared" si="9"/>
        <v>42091.144575604121</v>
      </c>
      <c r="J111" s="16">
        <f t="shared" si="10"/>
        <v>42091.144575604121</v>
      </c>
      <c r="K111" s="3">
        <f t="shared" si="11"/>
        <v>0.28104981554715502</v>
      </c>
      <c r="L111" s="52"/>
    </row>
    <row r="112" spans="1:12" ht="15" customHeight="1" x14ac:dyDescent="0.25">
      <c r="A112" s="25" t="s">
        <v>340</v>
      </c>
      <c r="B112" s="25" t="s">
        <v>783</v>
      </c>
      <c r="C112" s="8" t="s">
        <v>298</v>
      </c>
      <c r="D112" s="11">
        <f>VLOOKUP($A112,RAW!$U$2:$AC$460,7,FALSE)</f>
        <v>62389</v>
      </c>
      <c r="E112" s="11">
        <f>VLOOKUP($A112,RAW!$U$2:$AC$460,8,FALSE)</f>
        <v>0</v>
      </c>
      <c r="F112" s="1">
        <f t="shared" si="6"/>
        <v>-62389</v>
      </c>
      <c r="G112" s="1">
        <f t="shared" si="7"/>
        <v>-62389</v>
      </c>
      <c r="H112" s="1">
        <f t="shared" si="8"/>
        <v>4727.3133201078681</v>
      </c>
      <c r="I112" s="16">
        <f t="shared" si="9"/>
        <v>-67116.313320107874</v>
      </c>
      <c r="J112" s="16">
        <f t="shared" si="10"/>
        <v>67116.313320107874</v>
      </c>
      <c r="K112" s="3">
        <f t="shared" si="11"/>
        <v>-1.0757715834539401</v>
      </c>
      <c r="L112" s="52"/>
    </row>
    <row r="113" spans="1:12" ht="15" customHeight="1" x14ac:dyDescent="0.25">
      <c r="A113" s="25" t="s">
        <v>465</v>
      </c>
      <c r="B113" s="25" t="s">
        <v>783</v>
      </c>
      <c r="C113" s="8" t="s">
        <v>298</v>
      </c>
      <c r="D113" s="11">
        <f>VLOOKUP($A113,RAW!$U$2:$AC$460,7,FALSE)</f>
        <v>10282</v>
      </c>
      <c r="E113" s="11">
        <f>VLOOKUP($A113,RAW!$U$2:$AC$460,8,FALSE)</f>
        <v>13190</v>
      </c>
      <c r="F113" s="1">
        <f t="shared" si="6"/>
        <v>2908</v>
      </c>
      <c r="G113" s="1">
        <f t="shared" si="7"/>
        <v>2908</v>
      </c>
      <c r="H113" s="1">
        <f t="shared" si="8"/>
        <v>779.08342107341196</v>
      </c>
      <c r="I113" s="16">
        <f t="shared" si="9"/>
        <v>2128.916578926588</v>
      </c>
      <c r="J113" s="16">
        <f t="shared" si="10"/>
        <v>2128.916578926588</v>
      </c>
      <c r="K113" s="3">
        <f t="shared" si="11"/>
        <v>0.20705276978472945</v>
      </c>
      <c r="L113" s="52"/>
    </row>
    <row r="114" spans="1:12" ht="15" customHeight="1" x14ac:dyDescent="0.25">
      <c r="A114" s="25" t="s">
        <v>466</v>
      </c>
      <c r="B114" s="25" t="s">
        <v>783</v>
      </c>
      <c r="C114" s="8" t="s">
        <v>298</v>
      </c>
      <c r="D114" s="11">
        <f>VLOOKUP($A114,RAW!$U$2:$AC$460,7,FALSE)</f>
        <v>18637</v>
      </c>
      <c r="E114" s="11">
        <f>VLOOKUP($A114,RAW!$U$2:$AC$460,8,FALSE)</f>
        <v>15652</v>
      </c>
      <c r="F114" s="1">
        <f t="shared" si="6"/>
        <v>-2985</v>
      </c>
      <c r="G114" s="1">
        <f t="shared" si="7"/>
        <v>-2985</v>
      </c>
      <c r="H114" s="1">
        <f t="shared" si="8"/>
        <v>1412.1550008310812</v>
      </c>
      <c r="I114" s="16">
        <f t="shared" si="9"/>
        <v>-4397.1550008310815</v>
      </c>
      <c r="J114" s="16">
        <f t="shared" si="10"/>
        <v>4397.1550008310815</v>
      </c>
      <c r="K114" s="3">
        <f t="shared" si="11"/>
        <v>-0.23593684610350815</v>
      </c>
      <c r="L114" s="52"/>
    </row>
    <row r="115" spans="1:12" ht="15" customHeight="1" x14ac:dyDescent="0.25">
      <c r="A115" s="25" t="s">
        <v>467</v>
      </c>
      <c r="B115" s="25" t="s">
        <v>783</v>
      </c>
      <c r="C115" s="8" t="s">
        <v>298</v>
      </c>
      <c r="D115" s="11">
        <f>VLOOKUP($A115,RAW!$U$2:$AC$460,7,FALSE)</f>
        <v>97948</v>
      </c>
      <c r="E115" s="11">
        <f>VLOOKUP($A115,RAW!$U$2:$AC$460,8,FALSE)</f>
        <v>113969</v>
      </c>
      <c r="F115" s="1">
        <f t="shared" si="6"/>
        <v>16021</v>
      </c>
      <c r="G115" s="1">
        <f t="shared" si="7"/>
        <v>16021</v>
      </c>
      <c r="H115" s="1">
        <f t="shared" si="8"/>
        <v>7421.6750561465233</v>
      </c>
      <c r="I115" s="16">
        <f t="shared" si="9"/>
        <v>8599.3249438534767</v>
      </c>
      <c r="J115" s="16">
        <f t="shared" si="10"/>
        <v>8599.3249438534767</v>
      </c>
      <c r="K115" s="3">
        <f t="shared" si="11"/>
        <v>8.7794798708023411E-2</v>
      </c>
      <c r="L115" s="52"/>
    </row>
    <row r="116" spans="1:12" ht="15" customHeight="1" x14ac:dyDescent="0.25">
      <c r="A116" s="25" t="s">
        <v>468</v>
      </c>
      <c r="B116" s="25" t="s">
        <v>783</v>
      </c>
      <c r="C116" s="8" t="s">
        <v>298</v>
      </c>
      <c r="D116" s="11">
        <f>VLOOKUP($A116,RAW!$U$2:$AC$460,7,FALSE)</f>
        <v>109986</v>
      </c>
      <c r="E116" s="11">
        <f>VLOOKUP($A116,RAW!$U$2:$AC$460,8,FALSE)</f>
        <v>134066</v>
      </c>
      <c r="F116" s="1">
        <f t="shared" si="6"/>
        <v>24080</v>
      </c>
      <c r="G116" s="1">
        <f t="shared" si="7"/>
        <v>24080</v>
      </c>
      <c r="H116" s="1">
        <f t="shared" si="8"/>
        <v>8333.8133777650546</v>
      </c>
      <c r="I116" s="16">
        <f t="shared" si="9"/>
        <v>15746.186622234945</v>
      </c>
      <c r="J116" s="16">
        <f t="shared" si="10"/>
        <v>15746.186622234945</v>
      </c>
      <c r="K116" s="3">
        <f t="shared" si="11"/>
        <v>0.1431653721585924</v>
      </c>
      <c r="L116" s="52"/>
    </row>
    <row r="117" spans="1:12" ht="15" customHeight="1" x14ac:dyDescent="0.25">
      <c r="A117" s="25" t="s">
        <v>469</v>
      </c>
      <c r="B117" s="25" t="s">
        <v>783</v>
      </c>
      <c r="C117" s="8" t="s">
        <v>298</v>
      </c>
      <c r="D117" s="11">
        <f>VLOOKUP($A117,RAW!$U$2:$AC$460,7,FALSE)</f>
        <v>78327</v>
      </c>
      <c r="E117" s="11">
        <f>VLOOKUP($A117,RAW!$U$2:$AC$460,8,FALSE)</f>
        <v>156848</v>
      </c>
      <c r="F117" s="1">
        <f t="shared" si="6"/>
        <v>78521</v>
      </c>
      <c r="G117" s="1">
        <f t="shared" si="7"/>
        <v>78521</v>
      </c>
      <c r="H117" s="1">
        <f t="shared" si="8"/>
        <v>5934.9608171967648</v>
      </c>
      <c r="I117" s="16">
        <f t="shared" si="9"/>
        <v>72586.03918280323</v>
      </c>
      <c r="J117" s="16">
        <f t="shared" si="10"/>
        <v>72586.03918280323</v>
      </c>
      <c r="K117" s="3">
        <f t="shared" si="11"/>
        <v>0.92670521254233185</v>
      </c>
      <c r="L117" s="52"/>
    </row>
    <row r="118" spans="1:12" ht="15" customHeight="1" x14ac:dyDescent="0.25">
      <c r="A118" s="25" t="s">
        <v>470</v>
      </c>
      <c r="B118" s="25" t="s">
        <v>783</v>
      </c>
      <c r="C118" s="8" t="s">
        <v>298</v>
      </c>
      <c r="D118" s="11">
        <f>VLOOKUP($A118,RAW!$U$2:$AC$460,7,FALSE)</f>
        <v>61955</v>
      </c>
      <c r="E118" s="11">
        <f>VLOOKUP($A118,RAW!$U$2:$AC$460,8,FALSE)</f>
        <v>82258</v>
      </c>
      <c r="F118" s="1">
        <f t="shared" si="6"/>
        <v>20303</v>
      </c>
      <c r="G118" s="1">
        <f t="shared" si="7"/>
        <v>20303</v>
      </c>
      <c r="H118" s="1">
        <f t="shared" si="8"/>
        <v>4694.4284528888575</v>
      </c>
      <c r="I118" s="16">
        <f t="shared" si="9"/>
        <v>15608.571547111143</v>
      </c>
      <c r="J118" s="16">
        <f t="shared" si="10"/>
        <v>15608.571547111143</v>
      </c>
      <c r="K118" s="3">
        <f t="shared" si="11"/>
        <v>0.25193400931500515</v>
      </c>
      <c r="L118" s="52"/>
    </row>
    <row r="119" spans="1:12" ht="15" customHeight="1" x14ac:dyDescent="0.25">
      <c r="A119" s="25" t="s">
        <v>471</v>
      </c>
      <c r="B119" s="25" t="s">
        <v>783</v>
      </c>
      <c r="C119" s="8" t="s">
        <v>299</v>
      </c>
      <c r="D119" s="11">
        <f>VLOOKUP($A119,RAW!$U$2:$AC$460,7,FALSE)</f>
        <v>10734</v>
      </c>
      <c r="E119" s="11">
        <f>VLOOKUP($A119,RAW!$U$2:$AC$460,8,FALSE)</f>
        <v>23079</v>
      </c>
      <c r="F119" s="1">
        <f t="shared" si="6"/>
        <v>12345</v>
      </c>
      <c r="G119" s="1">
        <f t="shared" si="7"/>
        <v>12345</v>
      </c>
      <c r="H119" s="1">
        <f t="shared" si="8"/>
        <v>813.3321767945929</v>
      </c>
      <c r="I119" s="16">
        <f t="shared" si="9"/>
        <v>11531.667823205407</v>
      </c>
      <c r="J119" s="16">
        <f t="shared" si="10"/>
        <v>11531.667823205407</v>
      </c>
      <c r="K119" s="3">
        <f t="shared" si="11"/>
        <v>1.0743122622699279</v>
      </c>
      <c r="L119" s="52"/>
    </row>
    <row r="120" spans="1:12" ht="15" customHeight="1" x14ac:dyDescent="0.25">
      <c r="A120" s="25" t="s">
        <v>341</v>
      </c>
      <c r="B120" s="25" t="s">
        <v>783</v>
      </c>
      <c r="C120" s="8" t="s">
        <v>298</v>
      </c>
      <c r="D120" s="11">
        <f>VLOOKUP($A120,RAW!$U$2:$AC$460,7,FALSE)</f>
        <v>28967</v>
      </c>
      <c r="E120" s="11">
        <f>VLOOKUP($A120,RAW!$U$2:$AC$460,8,FALSE)</f>
        <v>19282</v>
      </c>
      <c r="F120" s="1">
        <f t="shared" si="6"/>
        <v>-9685</v>
      </c>
      <c r="G120" s="1">
        <f t="shared" si="7"/>
        <v>-9685</v>
      </c>
      <c r="H120" s="1">
        <f t="shared" si="8"/>
        <v>2194.8754579102824</v>
      </c>
      <c r="I120" s="16">
        <f t="shared" si="9"/>
        <v>-11879.875457910282</v>
      </c>
      <c r="J120" s="16">
        <f t="shared" si="10"/>
        <v>11879.875457910282</v>
      </c>
      <c r="K120" s="3">
        <f t="shared" si="11"/>
        <v>-0.41011756336211147</v>
      </c>
      <c r="L120" s="52"/>
    </row>
    <row r="121" spans="1:12" ht="15" customHeight="1" x14ac:dyDescent="0.25">
      <c r="A121" s="25" t="s">
        <v>472</v>
      </c>
      <c r="B121" s="25" t="s">
        <v>783</v>
      </c>
      <c r="C121" s="62" t="s">
        <v>299</v>
      </c>
      <c r="D121" s="11">
        <f>VLOOKUP($A121,RAW!$U$2:$AC$460,7,FALSE)</f>
        <v>351900</v>
      </c>
      <c r="E121" s="11">
        <f>VLOOKUP($A121,RAW!$U$2:$AC$460,8,FALSE)</f>
        <v>404870</v>
      </c>
      <c r="F121" s="1">
        <f t="shared" si="6"/>
        <v>52970</v>
      </c>
      <c r="G121" s="1">
        <f t="shared" si="7"/>
        <v>52970</v>
      </c>
      <c r="H121" s="1">
        <f t="shared" si="8"/>
        <v>26664.020217441517</v>
      </c>
      <c r="I121" s="16">
        <f t="shared" si="9"/>
        <v>26305.979782558483</v>
      </c>
      <c r="J121" s="16">
        <f t="shared" si="10"/>
        <v>26305.979782558483</v>
      </c>
      <c r="K121" s="3">
        <f t="shared" si="11"/>
        <v>7.4754134079450085E-2</v>
      </c>
      <c r="L121" s="52"/>
    </row>
    <row r="122" spans="1:12" ht="15" customHeight="1" x14ac:dyDescent="0.25">
      <c r="A122" s="25" t="s">
        <v>473</v>
      </c>
      <c r="B122" s="25" t="s">
        <v>783</v>
      </c>
      <c r="C122" s="8" t="s">
        <v>298</v>
      </c>
      <c r="D122" s="11">
        <f>VLOOKUP($A122,RAW!$U$2:$AC$460,7,FALSE)</f>
        <v>125839</v>
      </c>
      <c r="E122" s="11">
        <f>VLOOKUP($A122,RAW!$U$2:$AC$460,8,FALSE)</f>
        <v>167340</v>
      </c>
      <c r="F122" s="1">
        <f t="shared" si="6"/>
        <v>41501</v>
      </c>
      <c r="G122" s="1">
        <f t="shared" si="7"/>
        <v>41501</v>
      </c>
      <c r="H122" s="1">
        <f t="shared" si="8"/>
        <v>9535.0202902603669</v>
      </c>
      <c r="I122" s="16">
        <f t="shared" si="9"/>
        <v>31965.979709739633</v>
      </c>
      <c r="J122" s="16">
        <f t="shared" si="10"/>
        <v>31965.979709739633</v>
      </c>
      <c r="K122" s="3">
        <f t="shared" si="11"/>
        <v>0.25402283640000028</v>
      </c>
      <c r="L122" s="52"/>
    </row>
    <row r="123" spans="1:12" ht="15" customHeight="1" x14ac:dyDescent="0.25">
      <c r="A123" s="25" t="s">
        <v>474</v>
      </c>
      <c r="B123" s="25" t="s">
        <v>783</v>
      </c>
      <c r="C123" s="8" t="s">
        <v>299</v>
      </c>
      <c r="D123" s="11">
        <f>VLOOKUP($A123,RAW!$U$2:$AC$460,7,FALSE)</f>
        <v>261093</v>
      </c>
      <c r="E123" s="11">
        <f>VLOOKUP($A123,RAW!$U$2:$AC$460,8,FALSE)</f>
        <v>341084</v>
      </c>
      <c r="F123" s="1">
        <f t="shared" si="6"/>
        <v>79991</v>
      </c>
      <c r="G123" s="1">
        <f t="shared" si="7"/>
        <v>79991</v>
      </c>
      <c r="H123" s="1">
        <f t="shared" si="8"/>
        <v>19783.430038739578</v>
      </c>
      <c r="I123" s="16">
        <f t="shared" si="9"/>
        <v>60207.569961260422</v>
      </c>
      <c r="J123" s="16">
        <f t="shared" si="10"/>
        <v>60207.569961260422</v>
      </c>
      <c r="K123" s="3">
        <f t="shared" si="11"/>
        <v>0.23059817751245887</v>
      </c>
      <c r="L123" s="52"/>
    </row>
    <row r="124" spans="1:12" ht="15" customHeight="1" x14ac:dyDescent="0.25">
      <c r="A124" s="25" t="s">
        <v>475</v>
      </c>
      <c r="B124" s="25" t="s">
        <v>783</v>
      </c>
      <c r="C124" s="8" t="s">
        <v>298</v>
      </c>
      <c r="D124" s="11">
        <f>VLOOKUP($A124,RAW!$U$2:$AC$460,7,FALSE)</f>
        <v>130348</v>
      </c>
      <c r="E124" s="11">
        <f>VLOOKUP($A124,RAW!$U$2:$AC$460,8,FALSE)</f>
        <v>197462</v>
      </c>
      <c r="F124" s="1">
        <f t="shared" si="6"/>
        <v>67114</v>
      </c>
      <c r="G124" s="1">
        <f t="shared" si="7"/>
        <v>67114</v>
      </c>
      <c r="H124" s="1">
        <f t="shared" si="8"/>
        <v>9876.6743600541813</v>
      </c>
      <c r="I124" s="16">
        <f t="shared" si="9"/>
        <v>57237.325639945819</v>
      </c>
      <c r="J124" s="16">
        <f t="shared" si="10"/>
        <v>57237.325639945819</v>
      </c>
      <c r="K124" s="3">
        <f t="shared" si="11"/>
        <v>0.43911165219217646</v>
      </c>
      <c r="L124" s="52"/>
    </row>
    <row r="125" spans="1:12" ht="15" customHeight="1" x14ac:dyDescent="0.25">
      <c r="A125" s="25" t="s">
        <v>476</v>
      </c>
      <c r="B125" s="25" t="s">
        <v>783</v>
      </c>
      <c r="C125" s="8" t="s">
        <v>299</v>
      </c>
      <c r="D125" s="11">
        <f>VLOOKUP($A125,RAW!$U$2:$AC$460,7,FALSE)</f>
        <v>368999</v>
      </c>
      <c r="E125" s="11">
        <f>VLOOKUP($A125,RAW!$U$2:$AC$460,8,FALSE)</f>
        <v>609183</v>
      </c>
      <c r="F125" s="1">
        <f t="shared" si="6"/>
        <v>240184</v>
      </c>
      <c r="G125" s="1">
        <f t="shared" si="7"/>
        <v>240184</v>
      </c>
      <c r="H125" s="1">
        <f t="shared" si="8"/>
        <v>27959.638522920435</v>
      </c>
      <c r="I125" s="16">
        <f t="shared" si="9"/>
        <v>212224.36147707957</v>
      </c>
      <c r="J125" s="16">
        <f t="shared" si="10"/>
        <v>212224.36147707957</v>
      </c>
      <c r="K125" s="3">
        <f t="shared" si="11"/>
        <v>0.57513532957292446</v>
      </c>
      <c r="L125" s="52"/>
    </row>
    <row r="126" spans="1:12" ht="15" customHeight="1" x14ac:dyDescent="0.25">
      <c r="A126" s="25" t="s">
        <v>342</v>
      </c>
      <c r="B126" s="25" t="s">
        <v>783</v>
      </c>
      <c r="C126" s="8" t="s">
        <v>298</v>
      </c>
      <c r="D126" s="11">
        <f>VLOOKUP($A126,RAW!$U$2:$AC$460,7,FALSE)</f>
        <v>439486</v>
      </c>
      <c r="E126" s="11">
        <f>VLOOKUP($A126,RAW!$U$2:$AC$460,8,FALSE)</f>
        <v>627836</v>
      </c>
      <c r="F126" s="1">
        <f t="shared" si="6"/>
        <v>188350</v>
      </c>
      <c r="G126" s="1">
        <f t="shared" si="7"/>
        <v>188350</v>
      </c>
      <c r="H126" s="1">
        <f t="shared" si="8"/>
        <v>33300.550125838308</v>
      </c>
      <c r="I126" s="16">
        <f t="shared" si="9"/>
        <v>155049.44987416168</v>
      </c>
      <c r="J126" s="16">
        <f t="shared" si="10"/>
        <v>155049.44987416168</v>
      </c>
      <c r="K126" s="3">
        <f t="shared" si="11"/>
        <v>0.35279724467710388</v>
      </c>
      <c r="L126" s="52"/>
    </row>
    <row r="127" spans="1:12" ht="15" customHeight="1" x14ac:dyDescent="0.25">
      <c r="A127" s="25" t="s">
        <v>477</v>
      </c>
      <c r="B127" s="25" t="s">
        <v>783</v>
      </c>
      <c r="C127" s="8" t="s">
        <v>298</v>
      </c>
      <c r="D127" s="11">
        <f>VLOOKUP($A127,RAW!$U$2:$AC$460,7,FALSE)</f>
        <v>723888</v>
      </c>
      <c r="E127" s="11">
        <f>VLOOKUP($A127,RAW!$U$2:$AC$460,8,FALSE)</f>
        <v>772241</v>
      </c>
      <c r="F127" s="1">
        <f t="shared" si="6"/>
        <v>48353</v>
      </c>
      <c r="G127" s="1">
        <f t="shared" si="7"/>
        <v>48353</v>
      </c>
      <c r="H127" s="1">
        <f t="shared" si="8"/>
        <v>54850.14000330578</v>
      </c>
      <c r="I127" s="16">
        <f t="shared" si="9"/>
        <v>-6497.1400033057798</v>
      </c>
      <c r="J127" s="16">
        <f t="shared" si="10"/>
        <v>6497.1400033057798</v>
      </c>
      <c r="K127" s="3">
        <f t="shared" si="11"/>
        <v>-8.975338730999519E-3</v>
      </c>
      <c r="L127" s="52"/>
    </row>
    <row r="128" spans="1:12" ht="15" customHeight="1" x14ac:dyDescent="0.25">
      <c r="A128" s="25" t="s">
        <v>478</v>
      </c>
      <c r="B128" s="25" t="s">
        <v>783</v>
      </c>
      <c r="C128" s="8" t="s">
        <v>299</v>
      </c>
      <c r="D128" s="11">
        <f>VLOOKUP($A128,RAW!$U$2:$AC$460,7,FALSE)</f>
        <v>115807</v>
      </c>
      <c r="E128" s="11">
        <f>VLOOKUP($A128,RAW!$U$2:$AC$460,8,FALSE)</f>
        <v>134240</v>
      </c>
      <c r="F128" s="1">
        <f t="shared" si="6"/>
        <v>18433</v>
      </c>
      <c r="G128" s="1">
        <f t="shared" si="7"/>
        <v>18433</v>
      </c>
      <c r="H128" s="1">
        <f t="shared" si="8"/>
        <v>8774.8797650504384</v>
      </c>
      <c r="I128" s="16">
        <f t="shared" si="9"/>
        <v>9658.1202349495616</v>
      </c>
      <c r="J128" s="16">
        <f t="shared" si="10"/>
        <v>9658.1202349495616</v>
      </c>
      <c r="K128" s="3">
        <f t="shared" si="11"/>
        <v>8.3398414905399162E-2</v>
      </c>
      <c r="L128" s="52"/>
    </row>
    <row r="129" spans="1:12" ht="15" customHeight="1" x14ac:dyDescent="0.25">
      <c r="A129" s="25" t="s">
        <v>479</v>
      </c>
      <c r="B129" s="25" t="s">
        <v>783</v>
      </c>
      <c r="C129" s="8" t="s">
        <v>298</v>
      </c>
      <c r="D129" s="11">
        <f>VLOOKUP($A129,RAW!$U$2:$AC$460,7,FALSE)</f>
        <v>56836</v>
      </c>
      <c r="E129" s="11">
        <f>VLOOKUP($A129,RAW!$U$2:$AC$460,8,FALSE)</f>
        <v>58112</v>
      </c>
      <c r="F129" s="1">
        <f t="shared" si="6"/>
        <v>1276</v>
      </c>
      <c r="G129" s="1">
        <f t="shared" si="7"/>
        <v>1276</v>
      </c>
      <c r="H129" s="1">
        <f t="shared" si="8"/>
        <v>4306.5537171881388</v>
      </c>
      <c r="I129" s="16">
        <f t="shared" si="9"/>
        <v>-3030.5537171881388</v>
      </c>
      <c r="J129" s="16">
        <f t="shared" si="10"/>
        <v>3030.5537171881388</v>
      </c>
      <c r="K129" s="3">
        <f t="shared" si="11"/>
        <v>-5.3321023949400713E-2</v>
      </c>
      <c r="L129" s="52"/>
    </row>
    <row r="130" spans="1:12" ht="15" customHeight="1" x14ac:dyDescent="0.25">
      <c r="A130" s="25" t="s">
        <v>480</v>
      </c>
      <c r="B130" s="25" t="s">
        <v>783</v>
      </c>
      <c r="C130" s="8" t="s">
        <v>298</v>
      </c>
      <c r="D130" s="11">
        <f>VLOOKUP($A130,RAW!$U$2:$AC$460,7,FALSE)</f>
        <v>94858</v>
      </c>
      <c r="E130" s="11">
        <f>VLOOKUP($A130,RAW!$U$2:$AC$460,8,FALSE)</f>
        <v>148431</v>
      </c>
      <c r="F130" s="1">
        <f t="shared" si="6"/>
        <v>53573</v>
      </c>
      <c r="G130" s="1">
        <f t="shared" si="7"/>
        <v>53573</v>
      </c>
      <c r="H130" s="1">
        <f t="shared" si="8"/>
        <v>7187.5408632738481</v>
      </c>
      <c r="I130" s="16">
        <f t="shared" si="9"/>
        <v>46385.459136726153</v>
      </c>
      <c r="J130" s="16">
        <f t="shared" si="10"/>
        <v>46385.459136726153</v>
      </c>
      <c r="K130" s="3">
        <f t="shared" si="11"/>
        <v>0.48899891560781539</v>
      </c>
      <c r="L130" s="52"/>
    </row>
    <row r="131" spans="1:12" ht="15" customHeight="1" x14ac:dyDescent="0.25">
      <c r="A131" s="25" t="s">
        <v>481</v>
      </c>
      <c r="B131" s="25" t="s">
        <v>783</v>
      </c>
      <c r="C131" s="8" t="s">
        <v>298</v>
      </c>
      <c r="D131" s="11">
        <f>VLOOKUP($A131,RAW!$U$2:$AC$460,7,FALSE)</f>
        <v>76493</v>
      </c>
      <c r="E131" s="11">
        <f>VLOOKUP($A131,RAW!$U$2:$AC$460,8,FALSE)</f>
        <v>91426</v>
      </c>
      <c r="F131" s="1">
        <f t="shared" ref="F131:F194" si="12">E131-D131</f>
        <v>14933</v>
      </c>
      <c r="G131" s="1">
        <f t="shared" ref="G131:G194" si="13">IF(B131="YES",F131/2,F131)</f>
        <v>14933</v>
      </c>
      <c r="H131" s="1">
        <f t="shared" ref="H131:H194" si="14">IF(D131=0,0,+D131*F$463)</f>
        <v>5795.9957331422384</v>
      </c>
      <c r="I131" s="16">
        <f t="shared" ref="I131:I194" si="15">IF(D131=0,0,+F131-H131)</f>
        <v>9137.0042668577626</v>
      </c>
      <c r="J131" s="16">
        <f t="shared" ref="J131:J194" si="16">ABS(I131)</f>
        <v>9137.0042668577626</v>
      </c>
      <c r="K131" s="3">
        <f t="shared" si="11"/>
        <v>0.11944889423682903</v>
      </c>
      <c r="L131" s="52"/>
    </row>
    <row r="132" spans="1:12" ht="15" customHeight="1" x14ac:dyDescent="0.25">
      <c r="A132" s="25" t="s">
        <v>343</v>
      </c>
      <c r="B132" s="25" t="s">
        <v>783</v>
      </c>
      <c r="C132" s="8" t="s">
        <v>299</v>
      </c>
      <c r="D132" s="11">
        <f>VLOOKUP($A132,RAW!$U$2:$AC$460,7,FALSE)</f>
        <v>21423</v>
      </c>
      <c r="E132" s="11">
        <f>VLOOKUP($A132,RAW!$U$2:$AC$460,8,FALSE)</f>
        <v>25703</v>
      </c>
      <c r="F132" s="1">
        <f t="shared" si="12"/>
        <v>4280</v>
      </c>
      <c r="G132" s="1">
        <f t="shared" si="13"/>
        <v>4280</v>
      </c>
      <c r="H132" s="1">
        <f t="shared" si="14"/>
        <v>1623.2546323337583</v>
      </c>
      <c r="I132" s="16">
        <f t="shared" si="15"/>
        <v>2656.7453676662417</v>
      </c>
      <c r="J132" s="16">
        <f t="shared" si="16"/>
        <v>2656.7453676662417</v>
      </c>
      <c r="K132" s="3">
        <f t="shared" ref="K132:K195" si="17">IFERROR(+I132/D132,"")</f>
        <v>0.12401369405154468</v>
      </c>
      <c r="L132" s="52"/>
    </row>
    <row r="133" spans="1:12" ht="15" customHeight="1" x14ac:dyDescent="0.25">
      <c r="A133" s="25" t="s">
        <v>482</v>
      </c>
      <c r="B133" s="25" t="s">
        <v>783</v>
      </c>
      <c r="C133" s="8" t="s">
        <v>298</v>
      </c>
      <c r="D133" s="11">
        <f>VLOOKUP($A133,RAW!$U$2:$AC$460,7,FALSE)</f>
        <v>2422219</v>
      </c>
      <c r="E133" s="11">
        <f>VLOOKUP($A133,RAW!$U$2:$AC$460,8,FALSE)</f>
        <v>2825645</v>
      </c>
      <c r="F133" s="1">
        <f t="shared" si="12"/>
        <v>403426</v>
      </c>
      <c r="G133" s="1">
        <f t="shared" si="13"/>
        <v>403426</v>
      </c>
      <c r="H133" s="1">
        <f t="shared" si="14"/>
        <v>183535.36910221929</v>
      </c>
      <c r="I133" s="16">
        <f t="shared" si="15"/>
        <v>219890.63089778071</v>
      </c>
      <c r="J133" s="16">
        <f t="shared" si="16"/>
        <v>219890.63089778071</v>
      </c>
      <c r="K133" s="3">
        <f t="shared" si="17"/>
        <v>9.0780656455002912E-2</v>
      </c>
      <c r="L133" s="52"/>
    </row>
    <row r="134" spans="1:12" ht="15" customHeight="1" x14ac:dyDescent="0.25">
      <c r="A134" s="25" t="s">
        <v>483</v>
      </c>
      <c r="B134" s="25" t="s">
        <v>783</v>
      </c>
      <c r="C134" s="8" t="s">
        <v>298</v>
      </c>
      <c r="D134" s="11">
        <f>VLOOKUP($A134,RAW!$U$2:$AC$460,7,FALSE)</f>
        <v>12140</v>
      </c>
      <c r="E134" s="11">
        <f>VLOOKUP($A134,RAW!$U$2:$AC$460,8,FALSE)</f>
        <v>15372</v>
      </c>
      <c r="F134" s="1">
        <f t="shared" si="12"/>
        <v>3232</v>
      </c>
      <c r="G134" s="1">
        <f t="shared" si="13"/>
        <v>3232</v>
      </c>
      <c r="H134" s="1">
        <f t="shared" si="14"/>
        <v>919.86702313083265</v>
      </c>
      <c r="I134" s="16">
        <f t="shared" si="15"/>
        <v>2312.1329768691676</v>
      </c>
      <c r="J134" s="16">
        <f t="shared" si="16"/>
        <v>2312.1329768691676</v>
      </c>
      <c r="K134" s="3">
        <f t="shared" si="17"/>
        <v>0.19045576415726256</v>
      </c>
      <c r="L134" s="52"/>
    </row>
    <row r="135" spans="1:12" ht="15" customHeight="1" x14ac:dyDescent="0.25">
      <c r="A135" s="25" t="s">
        <v>484</v>
      </c>
      <c r="B135" s="25" t="s">
        <v>783</v>
      </c>
      <c r="C135" s="8" t="s">
        <v>298</v>
      </c>
      <c r="D135" s="11">
        <f>VLOOKUP($A135,RAW!$U$2:$AC$460,7,FALSE)</f>
        <v>63398</v>
      </c>
      <c r="E135" s="11">
        <f>VLOOKUP($A135,RAW!$U$2:$AC$460,8,FALSE)</f>
        <v>84716</v>
      </c>
      <c r="F135" s="1">
        <f t="shared" si="12"/>
        <v>21318</v>
      </c>
      <c r="G135" s="1">
        <f t="shared" si="13"/>
        <v>21318</v>
      </c>
      <c r="H135" s="1">
        <f t="shared" si="14"/>
        <v>4803.7668478128935</v>
      </c>
      <c r="I135" s="16">
        <f t="shared" si="15"/>
        <v>16514.233152187106</v>
      </c>
      <c r="J135" s="16">
        <f t="shared" si="16"/>
        <v>16514.233152187106</v>
      </c>
      <c r="K135" s="3">
        <f t="shared" si="17"/>
        <v>0.26048508079414345</v>
      </c>
      <c r="L135" s="52"/>
    </row>
    <row r="136" spans="1:12" ht="15" customHeight="1" x14ac:dyDescent="0.25">
      <c r="A136" s="25" t="s">
        <v>485</v>
      </c>
      <c r="B136" s="25" t="s">
        <v>783</v>
      </c>
      <c r="C136" s="8" t="s">
        <v>298</v>
      </c>
      <c r="D136" s="11">
        <f>VLOOKUP($A136,RAW!$U$2:$AC$460,7,FALSE)</f>
        <v>84698</v>
      </c>
      <c r="E136" s="11">
        <f>VLOOKUP($A136,RAW!$U$2:$AC$460,8,FALSE)</f>
        <v>165659</v>
      </c>
      <c r="F136" s="1">
        <f t="shared" si="12"/>
        <v>80961</v>
      </c>
      <c r="G136" s="1">
        <f t="shared" si="13"/>
        <v>80961</v>
      </c>
      <c r="H136" s="1">
        <f t="shared" si="14"/>
        <v>6417.7015753818168</v>
      </c>
      <c r="I136" s="16">
        <f t="shared" si="15"/>
        <v>74543.298424618188</v>
      </c>
      <c r="J136" s="16">
        <f t="shared" si="16"/>
        <v>74543.298424618188</v>
      </c>
      <c r="K136" s="3">
        <f t="shared" si="17"/>
        <v>0.88010694968733838</v>
      </c>
      <c r="L136" s="52"/>
    </row>
    <row r="137" spans="1:12" ht="15" customHeight="1" x14ac:dyDescent="0.25">
      <c r="A137" s="25" t="s">
        <v>486</v>
      </c>
      <c r="B137" s="25" t="s">
        <v>783</v>
      </c>
      <c r="C137" s="8" t="s">
        <v>298</v>
      </c>
      <c r="D137" s="11">
        <f>VLOOKUP($A137,RAW!$U$2:$AC$460,7,FALSE)</f>
        <v>272563</v>
      </c>
      <c r="E137" s="11">
        <f>VLOOKUP($A137,RAW!$U$2:$AC$460,8,FALSE)</f>
        <v>326878</v>
      </c>
      <c r="F137" s="1">
        <f t="shared" si="12"/>
        <v>54315</v>
      </c>
      <c r="G137" s="1">
        <f t="shared" si="13"/>
        <v>54315</v>
      </c>
      <c r="H137" s="1">
        <f t="shared" si="14"/>
        <v>20652.530100956272</v>
      </c>
      <c r="I137" s="16">
        <f t="shared" si="15"/>
        <v>33662.469899043732</v>
      </c>
      <c r="J137" s="16">
        <f t="shared" si="16"/>
        <v>33662.469899043732</v>
      </c>
      <c r="K137" s="3">
        <f t="shared" si="17"/>
        <v>0.12350344653912575</v>
      </c>
      <c r="L137" s="52"/>
    </row>
    <row r="138" spans="1:12" ht="15" customHeight="1" x14ac:dyDescent="0.25">
      <c r="A138" s="25" t="s">
        <v>487</v>
      </c>
      <c r="B138" s="25" t="s">
        <v>783</v>
      </c>
      <c r="C138" s="8" t="s">
        <v>298</v>
      </c>
      <c r="D138" s="11">
        <f>VLOOKUP($A138,RAW!$U$2:$AC$460,7,FALSE)</f>
        <v>749563</v>
      </c>
      <c r="E138" s="11">
        <f>VLOOKUP($A138,RAW!$U$2:$AC$460,8,FALSE)</f>
        <v>994499</v>
      </c>
      <c r="F138" s="1">
        <f t="shared" si="12"/>
        <v>244936</v>
      </c>
      <c r="G138" s="1">
        <f t="shared" si="13"/>
        <v>244936</v>
      </c>
      <c r="H138" s="1">
        <f t="shared" si="14"/>
        <v>56795.575408485689</v>
      </c>
      <c r="I138" s="16">
        <f t="shared" si="15"/>
        <v>188140.42459151431</v>
      </c>
      <c r="J138" s="16">
        <f t="shared" si="16"/>
        <v>188140.42459151431</v>
      </c>
      <c r="K138" s="3">
        <f t="shared" si="17"/>
        <v>0.25100014887543048</v>
      </c>
      <c r="L138" s="52"/>
    </row>
    <row r="139" spans="1:12" ht="15" customHeight="1" x14ac:dyDescent="0.25">
      <c r="A139" s="25" t="s">
        <v>488</v>
      </c>
      <c r="B139" s="25" t="s">
        <v>783</v>
      </c>
      <c r="C139" s="8" t="s">
        <v>298</v>
      </c>
      <c r="D139" s="11">
        <f>VLOOKUP($A139,RAW!$U$2:$AC$460,7,FALSE)</f>
        <v>54664</v>
      </c>
      <c r="E139" s="11">
        <f>VLOOKUP($A139,RAW!$U$2:$AC$460,8,FALSE)</f>
        <v>69911</v>
      </c>
      <c r="F139" s="1">
        <f t="shared" si="12"/>
        <v>15247</v>
      </c>
      <c r="G139" s="1">
        <f t="shared" si="13"/>
        <v>15247</v>
      </c>
      <c r="H139" s="1">
        <f t="shared" si="14"/>
        <v>4141.9778379261807</v>
      </c>
      <c r="I139" s="16">
        <f t="shared" si="15"/>
        <v>11105.022162073819</v>
      </c>
      <c r="J139" s="16">
        <f t="shared" si="16"/>
        <v>11105.022162073819</v>
      </c>
      <c r="K139" s="3">
        <f t="shared" si="17"/>
        <v>0.20315055908959861</v>
      </c>
      <c r="L139" s="52"/>
    </row>
    <row r="140" spans="1:12" ht="15" customHeight="1" x14ac:dyDescent="0.25">
      <c r="A140" s="25" t="s">
        <v>489</v>
      </c>
      <c r="B140" s="25" t="s">
        <v>783</v>
      </c>
      <c r="C140" s="8" t="s">
        <v>298</v>
      </c>
      <c r="D140" s="11">
        <f>VLOOKUP($A140,RAW!$U$2:$AC$460,7,FALSE)</f>
        <v>125932</v>
      </c>
      <c r="E140" s="11">
        <f>VLOOKUP($A140,RAW!$U$2:$AC$460,8,FALSE)</f>
        <v>132221</v>
      </c>
      <c r="F140" s="1">
        <f t="shared" si="12"/>
        <v>6289</v>
      </c>
      <c r="G140" s="1">
        <f t="shared" si="13"/>
        <v>6289</v>
      </c>
      <c r="H140" s="1">
        <f t="shared" si="14"/>
        <v>9542.0670475215829</v>
      </c>
      <c r="I140" s="16">
        <f t="shared" si="15"/>
        <v>-3253.0670475215829</v>
      </c>
      <c r="J140" s="16">
        <f t="shared" si="16"/>
        <v>3253.0670475215829</v>
      </c>
      <c r="K140" s="3">
        <f t="shared" si="17"/>
        <v>-2.58319334841151E-2</v>
      </c>
      <c r="L140" s="52"/>
    </row>
    <row r="141" spans="1:12" ht="15" customHeight="1" x14ac:dyDescent="0.25">
      <c r="A141" s="25" t="s">
        <v>490</v>
      </c>
      <c r="B141" s="25" t="s">
        <v>783</v>
      </c>
      <c r="C141" s="8" t="s">
        <v>298</v>
      </c>
      <c r="D141" s="11">
        <f>VLOOKUP($A141,RAW!$U$2:$AC$460,7,FALSE)</f>
        <v>53974</v>
      </c>
      <c r="E141" s="11">
        <f>VLOOKUP($A141,RAW!$U$2:$AC$460,8,FALSE)</f>
        <v>59138</v>
      </c>
      <c r="F141" s="1">
        <f t="shared" si="12"/>
        <v>5164</v>
      </c>
      <c r="G141" s="1">
        <f t="shared" si="13"/>
        <v>5164</v>
      </c>
      <c r="H141" s="1">
        <f t="shared" si="14"/>
        <v>4089.6954453429621</v>
      </c>
      <c r="I141" s="16">
        <f t="shared" si="15"/>
        <v>1074.3045546570379</v>
      </c>
      <c r="J141" s="16">
        <f t="shared" si="16"/>
        <v>1074.3045546570379</v>
      </c>
      <c r="K141" s="3">
        <f t="shared" si="17"/>
        <v>1.9904112251399524E-2</v>
      </c>
      <c r="L141" s="52"/>
    </row>
    <row r="142" spans="1:12" ht="15" customHeight="1" x14ac:dyDescent="0.25">
      <c r="A142" s="25" t="s">
        <v>491</v>
      </c>
      <c r="B142" s="25" t="s">
        <v>783</v>
      </c>
      <c r="C142" s="8" t="s">
        <v>298</v>
      </c>
      <c r="D142" s="11">
        <f>VLOOKUP($A142,RAW!$U$2:$AC$460,7,FALSE)</f>
        <v>108289</v>
      </c>
      <c r="E142" s="11">
        <f>VLOOKUP($A142,RAW!$U$2:$AC$460,8,FALSE)</f>
        <v>105493</v>
      </c>
      <c r="F142" s="1">
        <f t="shared" si="12"/>
        <v>-2796</v>
      </c>
      <c r="G142" s="1">
        <f t="shared" si="13"/>
        <v>-2796</v>
      </c>
      <c r="H142" s="1">
        <f t="shared" si="14"/>
        <v>8205.2290006437179</v>
      </c>
      <c r="I142" s="16">
        <f t="shared" si="15"/>
        <v>-11001.229000643718</v>
      </c>
      <c r="J142" s="16">
        <f t="shared" si="16"/>
        <v>11001.229000643718</v>
      </c>
      <c r="K142" s="3">
        <f t="shared" si="17"/>
        <v>-0.10159138047856862</v>
      </c>
      <c r="L142" s="52"/>
    </row>
    <row r="143" spans="1:12" ht="15" customHeight="1" x14ac:dyDescent="0.25">
      <c r="A143" s="25" t="s">
        <v>492</v>
      </c>
      <c r="B143" s="25" t="s">
        <v>783</v>
      </c>
      <c r="C143" s="8" t="s">
        <v>298</v>
      </c>
      <c r="D143" s="11">
        <f>VLOOKUP($A143,RAW!$U$2:$AC$460,7,FALSE)</f>
        <v>268317</v>
      </c>
      <c r="E143" s="11">
        <f>VLOOKUP($A143,RAW!$U$2:$AC$460,8,FALSE)</f>
        <v>313679</v>
      </c>
      <c r="F143" s="1">
        <f t="shared" si="12"/>
        <v>45362</v>
      </c>
      <c r="G143" s="1">
        <f t="shared" si="13"/>
        <v>45362</v>
      </c>
      <c r="H143" s="1">
        <f t="shared" si="14"/>
        <v>20330.803957610842</v>
      </c>
      <c r="I143" s="16">
        <f t="shared" si="15"/>
        <v>25031.196042389158</v>
      </c>
      <c r="J143" s="16">
        <f t="shared" si="16"/>
        <v>25031.196042389158</v>
      </c>
      <c r="K143" s="3">
        <f t="shared" si="17"/>
        <v>9.3289638906178723E-2</v>
      </c>
      <c r="L143" s="52"/>
    </row>
    <row r="144" spans="1:12" ht="15" customHeight="1" x14ac:dyDescent="0.25">
      <c r="A144" s="25" t="s">
        <v>493</v>
      </c>
      <c r="B144" s="25" t="s">
        <v>783</v>
      </c>
      <c r="C144" s="8" t="s">
        <v>298</v>
      </c>
      <c r="D144" s="11">
        <f>VLOOKUP($A144,RAW!$U$2:$AC$460,7,FALSE)</f>
        <v>22262</v>
      </c>
      <c r="E144" s="11">
        <f>VLOOKUP($A144,RAW!$U$2:$AC$460,8,FALSE)</f>
        <v>21946</v>
      </c>
      <c r="F144" s="1">
        <f t="shared" si="12"/>
        <v>-316</v>
      </c>
      <c r="G144" s="1">
        <f t="shared" si="13"/>
        <v>-316</v>
      </c>
      <c r="H144" s="1">
        <f t="shared" si="14"/>
        <v>1686.826990851614</v>
      </c>
      <c r="I144" s="16">
        <f t="shared" si="15"/>
        <v>-2002.826990851614</v>
      </c>
      <c r="J144" s="16">
        <f t="shared" si="16"/>
        <v>2002.826990851614</v>
      </c>
      <c r="K144" s="3">
        <f t="shared" si="17"/>
        <v>-8.996617513483128E-2</v>
      </c>
      <c r="L144" s="52"/>
    </row>
    <row r="145" spans="1:12" ht="15" customHeight="1" x14ac:dyDescent="0.25">
      <c r="A145" s="25" t="s">
        <v>494</v>
      </c>
      <c r="B145" s="25" t="s">
        <v>783</v>
      </c>
      <c r="C145" s="8" t="s">
        <v>298</v>
      </c>
      <c r="D145" s="11">
        <f>VLOOKUP($A145,RAW!$U$2:$AC$460,7,FALSE)</f>
        <v>430153</v>
      </c>
      <c r="E145" s="11">
        <f>VLOOKUP($A145,RAW!$U$2:$AC$460,8,FALSE)</f>
        <v>504076</v>
      </c>
      <c r="F145" s="1">
        <f t="shared" si="12"/>
        <v>73923</v>
      </c>
      <c r="G145" s="1">
        <f t="shared" si="13"/>
        <v>73923</v>
      </c>
      <c r="H145" s="1">
        <f t="shared" si="14"/>
        <v>32593.373937462689</v>
      </c>
      <c r="I145" s="16">
        <f t="shared" si="15"/>
        <v>41329.626062537311</v>
      </c>
      <c r="J145" s="16">
        <f t="shared" si="16"/>
        <v>41329.626062537311</v>
      </c>
      <c r="K145" s="3">
        <f t="shared" si="17"/>
        <v>9.6081222408160138E-2</v>
      </c>
      <c r="L145" s="52"/>
    </row>
    <row r="146" spans="1:12" ht="15" customHeight="1" x14ac:dyDescent="0.25">
      <c r="A146" s="25" t="s">
        <v>495</v>
      </c>
      <c r="B146" s="25" t="s">
        <v>783</v>
      </c>
      <c r="C146" s="8" t="s">
        <v>298</v>
      </c>
      <c r="D146" s="11">
        <f>VLOOKUP($A146,RAW!$U$2:$AC$460,7,FALSE)</f>
        <v>759941</v>
      </c>
      <c r="E146" s="11">
        <f>VLOOKUP($A146,RAW!$U$2:$AC$460,8,FALSE)</f>
        <v>869852</v>
      </c>
      <c r="F146" s="1">
        <f t="shared" si="12"/>
        <v>109911</v>
      </c>
      <c r="G146" s="1">
        <f t="shared" si="13"/>
        <v>109911</v>
      </c>
      <c r="H146" s="1">
        <f t="shared" si="14"/>
        <v>57581.932901570683</v>
      </c>
      <c r="I146" s="16">
        <f t="shared" si="15"/>
        <v>52329.067098429317</v>
      </c>
      <c r="J146" s="16">
        <f t="shared" si="16"/>
        <v>52329.067098429317</v>
      </c>
      <c r="K146" s="3">
        <f t="shared" si="17"/>
        <v>6.8859381318325127E-2</v>
      </c>
      <c r="L146" s="52"/>
    </row>
    <row r="147" spans="1:12" ht="15" customHeight="1" x14ac:dyDescent="0.25">
      <c r="A147" s="25" t="s">
        <v>496</v>
      </c>
      <c r="B147" s="25" t="s">
        <v>783</v>
      </c>
      <c r="C147" s="8" t="s">
        <v>298</v>
      </c>
      <c r="D147" s="11">
        <f>VLOOKUP($A147,RAW!$U$2:$AC$460,7,FALSE)</f>
        <v>14051</v>
      </c>
      <c r="E147" s="11">
        <f>VLOOKUP($A147,RAW!$U$2:$AC$460,8,FALSE)</f>
        <v>10706</v>
      </c>
      <c r="F147" s="1">
        <f t="shared" si="12"/>
        <v>-3345</v>
      </c>
      <c r="G147" s="1">
        <f t="shared" si="13"/>
        <v>-3345</v>
      </c>
      <c r="H147" s="1">
        <f t="shared" si="14"/>
        <v>1064.666519111312</v>
      </c>
      <c r="I147" s="16">
        <f t="shared" si="15"/>
        <v>-4409.6665191113116</v>
      </c>
      <c r="J147" s="16">
        <f t="shared" si="16"/>
        <v>4409.6665191113116</v>
      </c>
      <c r="K147" s="3">
        <f t="shared" si="17"/>
        <v>-0.31383293140070539</v>
      </c>
      <c r="L147" s="52"/>
    </row>
    <row r="148" spans="1:12" ht="15" customHeight="1" x14ac:dyDescent="0.25">
      <c r="A148" s="25" t="s">
        <v>497</v>
      </c>
      <c r="B148" s="25" t="s">
        <v>783</v>
      </c>
      <c r="C148" s="8" t="s">
        <v>298</v>
      </c>
      <c r="D148" s="11">
        <f>VLOOKUP($A148,RAW!$U$2:$AC$460,7,FALSE)</f>
        <v>71540</v>
      </c>
      <c r="E148" s="11">
        <f>VLOOKUP($A148,RAW!$U$2:$AC$460,8,FALSE)</f>
        <v>93720</v>
      </c>
      <c r="F148" s="1">
        <f t="shared" si="12"/>
        <v>22180</v>
      </c>
      <c r="G148" s="1">
        <f t="shared" si="13"/>
        <v>22180</v>
      </c>
      <c r="H148" s="1">
        <f t="shared" si="14"/>
        <v>5420.699080294874</v>
      </c>
      <c r="I148" s="16">
        <f t="shared" si="15"/>
        <v>16759.300919705125</v>
      </c>
      <c r="J148" s="16">
        <f t="shared" si="16"/>
        <v>16759.300919705125</v>
      </c>
      <c r="K148" s="3">
        <f t="shared" si="17"/>
        <v>0.23426475985050496</v>
      </c>
      <c r="L148" s="52"/>
    </row>
    <row r="149" spans="1:12" ht="15" customHeight="1" x14ac:dyDescent="0.25">
      <c r="A149" s="25" t="s">
        <v>498</v>
      </c>
      <c r="B149" s="25" t="s">
        <v>783</v>
      </c>
      <c r="C149" s="8" t="s">
        <v>298</v>
      </c>
      <c r="D149" s="11">
        <f>VLOOKUP($A149,RAW!$U$2:$AC$460,7,FALSE)</f>
        <v>991969</v>
      </c>
      <c r="E149" s="11">
        <f>VLOOKUP($A149,RAW!$U$2:$AC$460,8,FALSE)</f>
        <v>1228840</v>
      </c>
      <c r="F149" s="1">
        <f t="shared" si="12"/>
        <v>236871</v>
      </c>
      <c r="G149" s="1">
        <f t="shared" si="13"/>
        <v>236871</v>
      </c>
      <c r="H149" s="1">
        <f t="shared" si="14"/>
        <v>75163.061867221491</v>
      </c>
      <c r="I149" s="16">
        <f t="shared" si="15"/>
        <v>161707.93813277851</v>
      </c>
      <c r="J149" s="16">
        <f t="shared" si="16"/>
        <v>161707.93813277851</v>
      </c>
      <c r="K149" s="3">
        <f t="shared" si="17"/>
        <v>0.16301712869331453</v>
      </c>
      <c r="L149" s="52"/>
    </row>
    <row r="150" spans="1:12" ht="15" customHeight="1" x14ac:dyDescent="0.25">
      <c r="A150" s="25" t="s">
        <v>499</v>
      </c>
      <c r="B150" s="25" t="s">
        <v>783</v>
      </c>
      <c r="C150" s="8" t="s">
        <v>298</v>
      </c>
      <c r="D150" s="11">
        <f>VLOOKUP($A150,RAW!$U$2:$AC$460,7,FALSE)</f>
        <v>72424</v>
      </c>
      <c r="E150" s="11">
        <f>VLOOKUP($A150,RAW!$U$2:$AC$460,8,FALSE)</f>
        <v>93081</v>
      </c>
      <c r="F150" s="1">
        <f t="shared" si="12"/>
        <v>20657</v>
      </c>
      <c r="G150" s="1">
        <f t="shared" si="13"/>
        <v>20657</v>
      </c>
      <c r="H150" s="1">
        <f t="shared" si="14"/>
        <v>5487.6811600681567</v>
      </c>
      <c r="I150" s="16">
        <f t="shared" si="15"/>
        <v>15169.318839931842</v>
      </c>
      <c r="J150" s="16">
        <f t="shared" si="16"/>
        <v>15169.318839931842</v>
      </c>
      <c r="K150" s="3">
        <f t="shared" si="17"/>
        <v>0.20945154700005306</v>
      </c>
      <c r="L150" s="52"/>
    </row>
    <row r="151" spans="1:12" ht="15" customHeight="1" x14ac:dyDescent="0.25">
      <c r="A151" s="25" t="s">
        <v>500</v>
      </c>
      <c r="B151" s="25" t="s">
        <v>783</v>
      </c>
      <c r="C151" s="8" t="s">
        <v>298</v>
      </c>
      <c r="D151" s="11">
        <f>VLOOKUP($A151,RAW!$U$2:$AC$460,7,FALSE)</f>
        <v>225535</v>
      </c>
      <c r="E151" s="11">
        <f>VLOOKUP($A151,RAW!$U$2:$AC$460,8,FALSE)</f>
        <v>433338</v>
      </c>
      <c r="F151" s="1">
        <f t="shared" si="12"/>
        <v>207803</v>
      </c>
      <c r="G151" s="1">
        <f t="shared" si="13"/>
        <v>207803</v>
      </c>
      <c r="H151" s="1">
        <f t="shared" si="14"/>
        <v>17089.144074284377</v>
      </c>
      <c r="I151" s="16">
        <f t="shared" si="15"/>
        <v>190713.85592571562</v>
      </c>
      <c r="J151" s="16">
        <f t="shared" si="16"/>
        <v>190713.85592571562</v>
      </c>
      <c r="K151" s="3">
        <f t="shared" si="17"/>
        <v>0.84560647316698345</v>
      </c>
      <c r="L151" s="52"/>
    </row>
    <row r="152" spans="1:12" ht="15" customHeight="1" x14ac:dyDescent="0.25">
      <c r="A152" s="25" t="s">
        <v>501</v>
      </c>
      <c r="B152" s="25" t="s">
        <v>783</v>
      </c>
      <c r="C152" s="8" t="s">
        <v>298</v>
      </c>
      <c r="D152" s="11">
        <f>VLOOKUP($A152,RAW!$U$2:$AC$460,7,FALSE)</f>
        <v>2792355</v>
      </c>
      <c r="E152" s="11">
        <f>VLOOKUP($A152,RAW!$U$2:$AC$460,8,FALSE)</f>
        <v>3420286</v>
      </c>
      <c r="F152" s="1">
        <f t="shared" si="12"/>
        <v>627931</v>
      </c>
      <c r="G152" s="1">
        <f t="shared" si="13"/>
        <v>627931</v>
      </c>
      <c r="H152" s="1">
        <f t="shared" si="14"/>
        <v>211581.15991552686</v>
      </c>
      <c r="I152" s="16">
        <f t="shared" si="15"/>
        <v>416349.84008447314</v>
      </c>
      <c r="J152" s="16">
        <f t="shared" si="16"/>
        <v>416349.84008447314</v>
      </c>
      <c r="K152" s="3">
        <f t="shared" si="17"/>
        <v>0.14910347720274575</v>
      </c>
      <c r="L152" s="52"/>
    </row>
    <row r="153" spans="1:12" ht="15" customHeight="1" x14ac:dyDescent="0.25">
      <c r="A153" s="25" t="s">
        <v>502</v>
      </c>
      <c r="B153" s="25" t="s">
        <v>783</v>
      </c>
      <c r="C153" s="8" t="s">
        <v>298</v>
      </c>
      <c r="D153" s="11">
        <f>VLOOKUP($A153,RAW!$U$2:$AC$460,7,FALSE)</f>
        <v>679369</v>
      </c>
      <c r="E153" s="11">
        <f>VLOOKUP($A153,RAW!$U$2:$AC$460,8,FALSE)</f>
        <v>669761</v>
      </c>
      <c r="F153" s="1">
        <f t="shared" si="12"/>
        <v>-9608</v>
      </c>
      <c r="G153" s="1">
        <f t="shared" si="13"/>
        <v>-9608</v>
      </c>
      <c r="H153" s="1">
        <f t="shared" si="14"/>
        <v>51476.864879519824</v>
      </c>
      <c r="I153" s="16">
        <f t="shared" si="15"/>
        <v>-61084.864879519824</v>
      </c>
      <c r="J153" s="16">
        <f t="shared" si="16"/>
        <v>61084.864879519824</v>
      </c>
      <c r="K153" s="3">
        <f t="shared" si="17"/>
        <v>-8.9914118659402811E-2</v>
      </c>
      <c r="L153" s="52"/>
    </row>
    <row r="154" spans="1:12" ht="15" customHeight="1" x14ac:dyDescent="0.25">
      <c r="A154" s="25" t="s">
        <v>503</v>
      </c>
      <c r="B154" s="25" t="s">
        <v>783</v>
      </c>
      <c r="C154" s="8" t="s">
        <v>298</v>
      </c>
      <c r="D154" s="11">
        <f>VLOOKUP($A154,RAW!$U$2:$AC$460,7,FALSE)</f>
        <v>761962</v>
      </c>
      <c r="E154" s="11">
        <f>VLOOKUP($A154,RAW!$U$2:$AC$460,8,FALSE)</f>
        <v>1167925</v>
      </c>
      <c r="F154" s="1">
        <f t="shared" si="12"/>
        <v>405963</v>
      </c>
      <c r="G154" s="1">
        <f t="shared" si="13"/>
        <v>405963</v>
      </c>
      <c r="H154" s="1">
        <f t="shared" si="14"/>
        <v>57735.067271731095</v>
      </c>
      <c r="I154" s="16">
        <f t="shared" si="15"/>
        <v>348227.9327282689</v>
      </c>
      <c r="J154" s="16">
        <f t="shared" si="16"/>
        <v>348227.9327282689</v>
      </c>
      <c r="K154" s="3">
        <f t="shared" si="17"/>
        <v>0.45701482846686436</v>
      </c>
      <c r="L154" s="52"/>
    </row>
    <row r="155" spans="1:12" ht="15" customHeight="1" x14ac:dyDescent="0.25">
      <c r="A155" s="25" t="s">
        <v>504</v>
      </c>
      <c r="B155" s="25" t="s">
        <v>783</v>
      </c>
      <c r="C155" s="8" t="s">
        <v>298</v>
      </c>
      <c r="D155" s="11">
        <f>VLOOKUP($A155,RAW!$U$2:$AC$460,7,FALSE)</f>
        <v>425592</v>
      </c>
      <c r="E155" s="11">
        <f>VLOOKUP($A155,RAW!$U$2:$AC$460,8,FALSE)</f>
        <v>511790</v>
      </c>
      <c r="F155" s="1">
        <f t="shared" si="12"/>
        <v>86198</v>
      </c>
      <c r="G155" s="1">
        <f t="shared" si="13"/>
        <v>86198</v>
      </c>
      <c r="H155" s="1">
        <f t="shared" si="14"/>
        <v>32247.77974532927</v>
      </c>
      <c r="I155" s="16">
        <f t="shared" si="15"/>
        <v>53950.220254670727</v>
      </c>
      <c r="J155" s="16">
        <f t="shared" si="16"/>
        <v>53950.220254670727</v>
      </c>
      <c r="K155" s="3">
        <f t="shared" si="17"/>
        <v>0.12676511836376325</v>
      </c>
      <c r="L155" s="52"/>
    </row>
    <row r="156" spans="1:12" ht="15" customHeight="1" x14ac:dyDescent="0.25">
      <c r="A156" s="25" t="s">
        <v>505</v>
      </c>
      <c r="B156" s="25" t="s">
        <v>783</v>
      </c>
      <c r="C156" s="8" t="s">
        <v>298</v>
      </c>
      <c r="D156" s="11">
        <f>VLOOKUP($A156,RAW!$U$2:$AC$460,7,FALSE)</f>
        <v>489444</v>
      </c>
      <c r="E156" s="11">
        <f>VLOOKUP($A156,RAW!$U$2:$AC$460,8,FALSE)</f>
        <v>497394</v>
      </c>
      <c r="F156" s="1">
        <f t="shared" si="12"/>
        <v>7950</v>
      </c>
      <c r="G156" s="1">
        <f t="shared" si="13"/>
        <v>7950</v>
      </c>
      <c r="H156" s="1">
        <f t="shared" si="14"/>
        <v>37085.946892030253</v>
      </c>
      <c r="I156" s="16">
        <f t="shared" si="15"/>
        <v>-29135.946892030253</v>
      </c>
      <c r="J156" s="16">
        <f t="shared" si="16"/>
        <v>29135.946892030253</v>
      </c>
      <c r="K156" s="3">
        <f t="shared" si="17"/>
        <v>-5.9528662915533243E-2</v>
      </c>
      <c r="L156" s="52"/>
    </row>
    <row r="157" spans="1:12" ht="15" customHeight="1" x14ac:dyDescent="0.25">
      <c r="A157" s="25" t="s">
        <v>506</v>
      </c>
      <c r="B157" s="25" t="s">
        <v>783</v>
      </c>
      <c r="C157" s="8" t="s">
        <v>298</v>
      </c>
      <c r="D157" s="11">
        <f>VLOOKUP($A157,RAW!$U$2:$AC$460,7,FALSE)</f>
        <v>292648</v>
      </c>
      <c r="E157" s="11">
        <f>VLOOKUP($A157,RAW!$U$2:$AC$460,8,FALSE)</f>
        <v>377971</v>
      </c>
      <c r="F157" s="1">
        <f t="shared" si="12"/>
        <v>85323</v>
      </c>
      <c r="G157" s="1">
        <f t="shared" si="13"/>
        <v>85323</v>
      </c>
      <c r="H157" s="1">
        <f t="shared" si="14"/>
        <v>22174.402354628659</v>
      </c>
      <c r="I157" s="16">
        <f t="shared" si="15"/>
        <v>63148.597645371337</v>
      </c>
      <c r="J157" s="16">
        <f t="shared" si="16"/>
        <v>63148.597645371337</v>
      </c>
      <c r="K157" s="3">
        <f t="shared" si="17"/>
        <v>0.21578345878109995</v>
      </c>
      <c r="L157" s="52"/>
    </row>
    <row r="158" spans="1:12" ht="15" customHeight="1" x14ac:dyDescent="0.25">
      <c r="A158" s="25" t="s">
        <v>344</v>
      </c>
      <c r="B158" s="25" t="s">
        <v>783</v>
      </c>
      <c r="C158" s="8" t="s">
        <v>298</v>
      </c>
      <c r="D158" s="11">
        <f>VLOOKUP($A158,RAW!$U$2:$AC$460,7,FALSE)</f>
        <v>529884</v>
      </c>
      <c r="E158" s="11">
        <f>VLOOKUP($A158,RAW!$U$2:$AC$460,8,FALSE)</f>
        <v>627115</v>
      </c>
      <c r="F158" s="1">
        <f t="shared" si="12"/>
        <v>97231</v>
      </c>
      <c r="G158" s="1">
        <f t="shared" si="13"/>
        <v>97231</v>
      </c>
      <c r="H158" s="1">
        <f t="shared" si="14"/>
        <v>40150.149726907584</v>
      </c>
      <c r="I158" s="16">
        <f t="shared" si="15"/>
        <v>57080.850273092416</v>
      </c>
      <c r="J158" s="16">
        <f t="shared" si="16"/>
        <v>57080.850273092416</v>
      </c>
      <c r="K158" s="3">
        <f t="shared" si="17"/>
        <v>0.10772329467032862</v>
      </c>
      <c r="L158" s="52"/>
    </row>
    <row r="159" spans="1:12" ht="15" customHeight="1" x14ac:dyDescent="0.25">
      <c r="A159" s="25" t="s">
        <v>507</v>
      </c>
      <c r="B159" s="25" t="s">
        <v>783</v>
      </c>
      <c r="C159" s="8" t="s">
        <v>298</v>
      </c>
      <c r="D159" s="11">
        <f>VLOOKUP($A159,RAW!$U$2:$AC$460,7,FALSE)</f>
        <v>2437747</v>
      </c>
      <c r="E159" s="11">
        <f>VLOOKUP($A159,RAW!$U$2:$AC$460,8,FALSE)</f>
        <v>2929568</v>
      </c>
      <c r="F159" s="1">
        <f t="shared" si="12"/>
        <v>491821</v>
      </c>
      <c r="G159" s="1">
        <f t="shared" si="13"/>
        <v>491821</v>
      </c>
      <c r="H159" s="1">
        <f t="shared" si="14"/>
        <v>184711.95025009208</v>
      </c>
      <c r="I159" s="16">
        <f t="shared" si="15"/>
        <v>307109.04974990792</v>
      </c>
      <c r="J159" s="16">
        <f t="shared" si="16"/>
        <v>307109.04974990792</v>
      </c>
      <c r="K159" s="3">
        <f t="shared" si="17"/>
        <v>0.12598069026437442</v>
      </c>
      <c r="L159" s="52"/>
    </row>
    <row r="160" spans="1:12" ht="15" customHeight="1" x14ac:dyDescent="0.25">
      <c r="A160" s="25" t="s">
        <v>508</v>
      </c>
      <c r="B160" s="25" t="s">
        <v>783</v>
      </c>
      <c r="C160" s="8" t="s">
        <v>298</v>
      </c>
      <c r="D160" s="11">
        <f>VLOOKUP($A160,RAW!$U$2:$AC$460,7,FALSE)</f>
        <v>197043</v>
      </c>
      <c r="E160" s="11">
        <f>VLOOKUP($A160,RAW!$U$2:$AC$460,8,FALSE)</f>
        <v>261017</v>
      </c>
      <c r="F160" s="1">
        <f t="shared" si="12"/>
        <v>63974</v>
      </c>
      <c r="G160" s="1">
        <f t="shared" si="13"/>
        <v>63974</v>
      </c>
      <c r="H160" s="1">
        <f t="shared" si="14"/>
        <v>14930.260118514716</v>
      </c>
      <c r="I160" s="16">
        <f t="shared" si="15"/>
        <v>49043.739881485286</v>
      </c>
      <c r="J160" s="16">
        <f t="shared" si="16"/>
        <v>49043.739881485286</v>
      </c>
      <c r="K160" s="3">
        <f t="shared" si="17"/>
        <v>0.24889866618700124</v>
      </c>
      <c r="L160" s="52"/>
    </row>
    <row r="161" spans="1:12" ht="15" customHeight="1" x14ac:dyDescent="0.25">
      <c r="A161" s="25" t="s">
        <v>509</v>
      </c>
      <c r="B161" s="25" t="s">
        <v>783</v>
      </c>
      <c r="C161" s="8" t="s">
        <v>298</v>
      </c>
      <c r="D161" s="11">
        <f>VLOOKUP($A161,RAW!$U$2:$AC$460,7,FALSE)</f>
        <v>442908</v>
      </c>
      <c r="E161" s="11">
        <f>VLOOKUP($A161,RAW!$U$2:$AC$460,8,FALSE)</f>
        <v>516784</v>
      </c>
      <c r="F161" s="1">
        <f t="shared" si="12"/>
        <v>73876</v>
      </c>
      <c r="G161" s="1">
        <f t="shared" si="13"/>
        <v>73876</v>
      </c>
      <c r="H161" s="1">
        <f t="shared" si="14"/>
        <v>33559.840484417691</v>
      </c>
      <c r="I161" s="16">
        <f t="shared" si="15"/>
        <v>40316.159515582309</v>
      </c>
      <c r="J161" s="16">
        <f t="shared" si="16"/>
        <v>40316.159515582309</v>
      </c>
      <c r="K161" s="3">
        <f t="shared" si="17"/>
        <v>9.1026035916222575E-2</v>
      </c>
      <c r="L161" s="52"/>
    </row>
    <row r="162" spans="1:12" ht="15" customHeight="1" x14ac:dyDescent="0.25">
      <c r="A162" s="25" t="s">
        <v>510</v>
      </c>
      <c r="B162" s="25" t="s">
        <v>783</v>
      </c>
      <c r="C162" s="8" t="s">
        <v>298</v>
      </c>
      <c r="D162" s="11">
        <f>VLOOKUP($A162,RAW!$U$2:$AC$460,7,FALSE)</f>
        <v>429971</v>
      </c>
      <c r="E162" s="11">
        <f>VLOOKUP($A162,RAW!$U$2:$AC$460,8,FALSE)</f>
        <v>464290</v>
      </c>
      <c r="F162" s="1">
        <f t="shared" si="12"/>
        <v>34319</v>
      </c>
      <c r="G162" s="1">
        <f t="shared" si="13"/>
        <v>34319</v>
      </c>
      <c r="H162" s="1">
        <f t="shared" si="14"/>
        <v>32579.583509274071</v>
      </c>
      <c r="I162" s="16">
        <f t="shared" si="15"/>
        <v>1739.4164907259292</v>
      </c>
      <c r="J162" s="16">
        <f t="shared" si="16"/>
        <v>1739.4164907259292</v>
      </c>
      <c r="K162" s="3">
        <f t="shared" si="17"/>
        <v>4.0454274607495139E-3</v>
      </c>
      <c r="L162" s="52"/>
    </row>
    <row r="163" spans="1:12" ht="15" customHeight="1" x14ac:dyDescent="0.25">
      <c r="A163" s="25" t="s">
        <v>511</v>
      </c>
      <c r="B163" s="25" t="s">
        <v>783</v>
      </c>
      <c r="C163" s="8" t="s">
        <v>298</v>
      </c>
      <c r="D163" s="11">
        <f>VLOOKUP($A163,RAW!$U$2:$AC$460,7,FALSE)</f>
        <v>296024</v>
      </c>
      <c r="E163" s="11">
        <f>VLOOKUP($A163,RAW!$U$2:$AC$460,8,FALSE)</f>
        <v>411549</v>
      </c>
      <c r="F163" s="1">
        <f t="shared" si="12"/>
        <v>115525</v>
      </c>
      <c r="G163" s="1">
        <f t="shared" si="13"/>
        <v>115525</v>
      </c>
      <c r="H163" s="1">
        <f t="shared" si="14"/>
        <v>22430.20722036916</v>
      </c>
      <c r="I163" s="16">
        <f t="shared" si="15"/>
        <v>93094.792779630836</v>
      </c>
      <c r="J163" s="16">
        <f t="shared" si="16"/>
        <v>93094.792779630836</v>
      </c>
      <c r="K163" s="3">
        <f t="shared" si="17"/>
        <v>0.31448393636877697</v>
      </c>
      <c r="L163" s="52"/>
    </row>
    <row r="164" spans="1:12" ht="15" customHeight="1" x14ac:dyDescent="0.25">
      <c r="A164" s="25" t="s">
        <v>345</v>
      </c>
      <c r="B164" s="25" t="s">
        <v>783</v>
      </c>
      <c r="C164" s="8" t="s">
        <v>298</v>
      </c>
      <c r="D164" s="11">
        <f>VLOOKUP($A164,RAW!$U$2:$AC$460,7,FALSE)</f>
        <v>281702</v>
      </c>
      <c r="E164" s="11">
        <f>VLOOKUP($A164,RAW!$U$2:$AC$460,8,FALSE)</f>
        <v>365863</v>
      </c>
      <c r="F164" s="1">
        <f t="shared" si="12"/>
        <v>84161</v>
      </c>
      <c r="G164" s="1">
        <f t="shared" si="13"/>
        <v>84161</v>
      </c>
      <c r="H164" s="1">
        <f t="shared" si="14"/>
        <v>21345.006602141828</v>
      </c>
      <c r="I164" s="16">
        <f t="shared" si="15"/>
        <v>62815.993397858168</v>
      </c>
      <c r="J164" s="16">
        <f t="shared" si="16"/>
        <v>62815.993397858168</v>
      </c>
      <c r="K164" s="3">
        <f t="shared" si="17"/>
        <v>0.2229873887933283</v>
      </c>
      <c r="L164" s="52"/>
    </row>
    <row r="165" spans="1:12" ht="15" customHeight="1" x14ac:dyDescent="0.25">
      <c r="A165" s="25" t="s">
        <v>512</v>
      </c>
      <c r="B165" s="25" t="s">
        <v>783</v>
      </c>
      <c r="C165" s="8" t="s">
        <v>298</v>
      </c>
      <c r="D165" s="11">
        <f>VLOOKUP($A165,RAW!$U$2:$AC$460,7,FALSE)</f>
        <v>227863</v>
      </c>
      <c r="E165" s="11">
        <f>VLOOKUP($A165,RAW!$U$2:$AC$460,8,FALSE)</f>
        <v>271602</v>
      </c>
      <c r="F165" s="1">
        <f t="shared" si="12"/>
        <v>43739</v>
      </c>
      <c r="G165" s="1">
        <f t="shared" si="13"/>
        <v>43739</v>
      </c>
      <c r="H165" s="1">
        <f t="shared" si="14"/>
        <v>17265.540320565149</v>
      </c>
      <c r="I165" s="16">
        <f t="shared" si="15"/>
        <v>26473.459679434851</v>
      </c>
      <c r="J165" s="16">
        <f t="shared" si="16"/>
        <v>26473.459679434851</v>
      </c>
      <c r="K165" s="3">
        <f t="shared" si="17"/>
        <v>0.1161814760598906</v>
      </c>
      <c r="L165" s="52"/>
    </row>
    <row r="166" spans="1:12" ht="15" customHeight="1" x14ac:dyDescent="0.25">
      <c r="A166" s="25" t="s">
        <v>513</v>
      </c>
      <c r="B166" s="25" t="s">
        <v>783</v>
      </c>
      <c r="C166" s="8" t="s">
        <v>298</v>
      </c>
      <c r="D166" s="11">
        <f>VLOOKUP($A166,RAW!$U$2:$AC$460,7,FALSE)</f>
        <v>156877</v>
      </c>
      <c r="E166" s="11">
        <f>VLOOKUP($A166,RAW!$U$2:$AC$460,8,FALSE)</f>
        <v>224331</v>
      </c>
      <c r="F166" s="1">
        <f t="shared" si="12"/>
        <v>67454</v>
      </c>
      <c r="G166" s="1">
        <f t="shared" si="13"/>
        <v>67454</v>
      </c>
      <c r="H166" s="1">
        <f t="shared" si="14"/>
        <v>11886.818697503759</v>
      </c>
      <c r="I166" s="16">
        <f t="shared" si="15"/>
        <v>55567.181302496239</v>
      </c>
      <c r="J166" s="16">
        <f t="shared" si="16"/>
        <v>55567.181302496239</v>
      </c>
      <c r="K166" s="3">
        <f t="shared" si="17"/>
        <v>0.35420859209760663</v>
      </c>
      <c r="L166" s="52"/>
    </row>
    <row r="167" spans="1:12" ht="15" customHeight="1" x14ac:dyDescent="0.25">
      <c r="A167" s="25" t="s">
        <v>514</v>
      </c>
      <c r="B167" s="25" t="s">
        <v>783</v>
      </c>
      <c r="C167" s="8" t="s">
        <v>298</v>
      </c>
      <c r="D167" s="11">
        <f>VLOOKUP($A167,RAW!$U$2:$AC$460,7,FALSE)</f>
        <v>2677686</v>
      </c>
      <c r="E167" s="11">
        <f>VLOOKUP($A167,RAW!$U$2:$AC$460,8,FALSE)</f>
        <v>3312837</v>
      </c>
      <c r="F167" s="1">
        <f t="shared" si="12"/>
        <v>635151</v>
      </c>
      <c r="G167" s="1">
        <f t="shared" si="13"/>
        <v>635151</v>
      </c>
      <c r="H167" s="1">
        <f t="shared" si="14"/>
        <v>202892.50821244699</v>
      </c>
      <c r="I167" s="16">
        <f t="shared" si="15"/>
        <v>432258.49178755301</v>
      </c>
      <c r="J167" s="16">
        <f t="shared" si="16"/>
        <v>432258.49178755301</v>
      </c>
      <c r="K167" s="3">
        <f t="shared" si="17"/>
        <v>0.16142986585714419</v>
      </c>
      <c r="L167" s="52"/>
    </row>
    <row r="168" spans="1:12" ht="15" customHeight="1" x14ac:dyDescent="0.25">
      <c r="A168" s="25" t="s">
        <v>515</v>
      </c>
      <c r="B168" s="25" t="s">
        <v>783</v>
      </c>
      <c r="C168" s="8" t="s">
        <v>298</v>
      </c>
      <c r="D168" s="11">
        <f>VLOOKUP($A168,RAW!$U$2:$AC$460,7,FALSE)</f>
        <v>1747012</v>
      </c>
      <c r="E168" s="11">
        <f>VLOOKUP($A168,RAW!$U$2:$AC$460,8,FALSE)</f>
        <v>2049557</v>
      </c>
      <c r="F168" s="1">
        <f t="shared" si="12"/>
        <v>302545</v>
      </c>
      <c r="G168" s="1">
        <f t="shared" si="13"/>
        <v>302545</v>
      </c>
      <c r="H168" s="1">
        <f t="shared" si="14"/>
        <v>132373.86555303476</v>
      </c>
      <c r="I168" s="16">
        <f t="shared" si="15"/>
        <v>170171.13444696524</v>
      </c>
      <c r="J168" s="16">
        <f t="shared" si="16"/>
        <v>170171.13444696524</v>
      </c>
      <c r="K168" s="3">
        <f t="shared" si="17"/>
        <v>9.7406963688266165E-2</v>
      </c>
      <c r="L168" s="52"/>
    </row>
    <row r="169" spans="1:12" ht="15" customHeight="1" x14ac:dyDescent="0.25">
      <c r="A169" s="25" t="s">
        <v>516</v>
      </c>
      <c r="B169" s="25" t="s">
        <v>783</v>
      </c>
      <c r="C169" s="8" t="s">
        <v>298</v>
      </c>
      <c r="D169" s="11">
        <f>VLOOKUP($A169,RAW!$U$2:$AC$460,7,FALSE)</f>
        <v>73119</v>
      </c>
      <c r="E169" s="11">
        <f>VLOOKUP($A169,RAW!$U$2:$AC$460,8,FALSE)</f>
        <v>79487</v>
      </c>
      <c r="F169" s="1">
        <f t="shared" si="12"/>
        <v>6368</v>
      </c>
      <c r="G169" s="1">
        <f t="shared" si="13"/>
        <v>6368</v>
      </c>
      <c r="H169" s="1">
        <f t="shared" si="14"/>
        <v>5540.3424105686454</v>
      </c>
      <c r="I169" s="16">
        <f t="shared" si="15"/>
        <v>827.65758943135461</v>
      </c>
      <c r="J169" s="16">
        <f t="shared" si="16"/>
        <v>827.65758943135461</v>
      </c>
      <c r="K169" s="3">
        <f t="shared" si="17"/>
        <v>1.1319323150362486E-2</v>
      </c>
      <c r="L169" s="52"/>
    </row>
    <row r="170" spans="1:12" ht="15" customHeight="1" x14ac:dyDescent="0.25">
      <c r="A170" s="25" t="s">
        <v>517</v>
      </c>
      <c r="B170" s="25" t="s">
        <v>783</v>
      </c>
      <c r="C170" s="8" t="s">
        <v>298</v>
      </c>
      <c r="D170" s="11">
        <f>VLOOKUP($A170,RAW!$U$2:$AC$460,7,FALSE)</f>
        <v>1370302</v>
      </c>
      <c r="E170" s="11">
        <f>VLOOKUP($A170,RAW!$U$2:$AC$460,8,FALSE)</f>
        <v>1885856</v>
      </c>
      <c r="F170" s="1">
        <f t="shared" si="12"/>
        <v>515554</v>
      </c>
      <c r="G170" s="1">
        <f t="shared" si="13"/>
        <v>515554</v>
      </c>
      <c r="H170" s="1">
        <f t="shared" si="14"/>
        <v>103829.952350101</v>
      </c>
      <c r="I170" s="16">
        <f t="shared" si="15"/>
        <v>411724.04764989903</v>
      </c>
      <c r="J170" s="16">
        <f t="shared" si="16"/>
        <v>411724.04764989903</v>
      </c>
      <c r="K170" s="3">
        <f t="shared" si="17"/>
        <v>0.30046226864581604</v>
      </c>
      <c r="L170" s="52"/>
    </row>
    <row r="171" spans="1:12" ht="15" customHeight="1" x14ac:dyDescent="0.25">
      <c r="A171" s="25" t="s">
        <v>346</v>
      </c>
      <c r="B171" s="25" t="s">
        <v>783</v>
      </c>
      <c r="C171" s="8" t="s">
        <v>298</v>
      </c>
      <c r="D171" s="11">
        <f>VLOOKUP($A171,RAW!$U$2:$AC$460,7,FALSE)</f>
        <v>2286353</v>
      </c>
      <c r="E171" s="11">
        <f>VLOOKUP($A171,RAW!$U$2:$AC$460,8,FALSE)</f>
        <v>3555849</v>
      </c>
      <c r="F171" s="1">
        <f t="shared" si="12"/>
        <v>1269496</v>
      </c>
      <c r="G171" s="1">
        <f t="shared" si="13"/>
        <v>1269496</v>
      </c>
      <c r="H171" s="1">
        <f t="shared" si="14"/>
        <v>173240.58714466626</v>
      </c>
      <c r="I171" s="16">
        <f t="shared" si="15"/>
        <v>1096255.4128553336</v>
      </c>
      <c r="J171" s="16">
        <f t="shared" si="16"/>
        <v>1096255.4128553336</v>
      </c>
      <c r="K171" s="3">
        <f t="shared" si="17"/>
        <v>0.47947775905791173</v>
      </c>
      <c r="L171" s="52"/>
    </row>
    <row r="172" spans="1:12" ht="15" customHeight="1" x14ac:dyDescent="0.25">
      <c r="A172" s="25" t="s">
        <v>518</v>
      </c>
      <c r="B172" s="25" t="s">
        <v>783</v>
      </c>
      <c r="C172" s="8" t="s">
        <v>298</v>
      </c>
      <c r="D172" s="11">
        <f>VLOOKUP($A172,RAW!$U$2:$AC$460,7,FALSE)</f>
        <v>66886</v>
      </c>
      <c r="E172" s="11">
        <f>VLOOKUP($A172,RAW!$U$2:$AC$460,8,FALSE)</f>
        <v>95502</v>
      </c>
      <c r="F172" s="1">
        <f t="shared" si="12"/>
        <v>28616</v>
      </c>
      <c r="G172" s="1">
        <f t="shared" si="13"/>
        <v>28616</v>
      </c>
      <c r="H172" s="1">
        <f t="shared" si="14"/>
        <v>5068.0581309002364</v>
      </c>
      <c r="I172" s="16">
        <f t="shared" si="15"/>
        <v>23547.941869099763</v>
      </c>
      <c r="J172" s="16">
        <f t="shared" si="16"/>
        <v>23547.941869099763</v>
      </c>
      <c r="K172" s="3">
        <f t="shared" si="17"/>
        <v>0.35206084784707953</v>
      </c>
      <c r="L172" s="52"/>
    </row>
    <row r="173" spans="1:12" ht="15" customHeight="1" x14ac:dyDescent="0.25">
      <c r="A173" s="25" t="s">
        <v>519</v>
      </c>
      <c r="B173" s="25" t="s">
        <v>783</v>
      </c>
      <c r="C173" s="8" t="s">
        <v>298</v>
      </c>
      <c r="D173" s="11">
        <f>VLOOKUP($A173,RAW!$U$2:$AC$460,7,FALSE)</f>
        <v>135071</v>
      </c>
      <c r="E173" s="11">
        <f>VLOOKUP($A173,RAW!$U$2:$AC$460,8,FALSE)</f>
        <v>216276</v>
      </c>
      <c r="F173" s="1">
        <f t="shared" si="12"/>
        <v>81205</v>
      </c>
      <c r="G173" s="1">
        <f t="shared" si="13"/>
        <v>81205</v>
      </c>
      <c r="H173" s="1">
        <f t="shared" si="14"/>
        <v>10234.543548707141</v>
      </c>
      <c r="I173" s="16">
        <f t="shared" si="15"/>
        <v>70970.456451292863</v>
      </c>
      <c r="J173" s="16">
        <f t="shared" si="16"/>
        <v>70970.456451292863</v>
      </c>
      <c r="K173" s="3">
        <f t="shared" si="17"/>
        <v>0.52543074717217508</v>
      </c>
      <c r="L173" s="52"/>
    </row>
    <row r="174" spans="1:12" ht="15" customHeight="1" x14ac:dyDescent="0.25">
      <c r="A174" s="25" t="s">
        <v>520</v>
      </c>
      <c r="B174" s="25" t="s">
        <v>783</v>
      </c>
      <c r="C174" s="8" t="s">
        <v>298</v>
      </c>
      <c r="D174" s="11">
        <f>VLOOKUP($A174,RAW!$U$2:$AC$460,7,FALSE)</f>
        <v>48093</v>
      </c>
      <c r="E174" s="11">
        <f>VLOOKUP($A174,RAW!$U$2:$AC$460,8,FALSE)</f>
        <v>56975</v>
      </c>
      <c r="F174" s="1">
        <f t="shared" si="12"/>
        <v>8882</v>
      </c>
      <c r="G174" s="1">
        <f t="shared" si="13"/>
        <v>8882</v>
      </c>
      <c r="H174" s="1">
        <f t="shared" si="14"/>
        <v>3644.0827630503404</v>
      </c>
      <c r="I174" s="16">
        <f t="shared" si="15"/>
        <v>5237.9172369496591</v>
      </c>
      <c r="J174" s="16">
        <f t="shared" si="16"/>
        <v>5237.9172369496591</v>
      </c>
      <c r="K174" s="3">
        <f t="shared" si="17"/>
        <v>0.10891225826938762</v>
      </c>
      <c r="L174" s="52"/>
    </row>
    <row r="175" spans="1:12" ht="15" customHeight="1" x14ac:dyDescent="0.25">
      <c r="A175" s="25" t="s">
        <v>521</v>
      </c>
      <c r="B175" s="25" t="s">
        <v>783</v>
      </c>
      <c r="C175" s="8" t="s">
        <v>298</v>
      </c>
      <c r="D175" s="11">
        <f>VLOOKUP($A175,RAW!$U$2:$AC$460,7,FALSE)</f>
        <v>152081</v>
      </c>
      <c r="E175" s="11">
        <f>VLOOKUP($A175,RAW!$U$2:$AC$460,8,FALSE)</f>
        <v>252599</v>
      </c>
      <c r="F175" s="1">
        <f t="shared" si="12"/>
        <v>100518</v>
      </c>
      <c r="G175" s="1">
        <f t="shared" si="13"/>
        <v>100518</v>
      </c>
      <c r="H175" s="1">
        <f t="shared" si="14"/>
        <v>11523.418183258662</v>
      </c>
      <c r="I175" s="16">
        <f t="shared" si="15"/>
        <v>88994.581816741338</v>
      </c>
      <c r="J175" s="16">
        <f t="shared" si="16"/>
        <v>88994.581816741338</v>
      </c>
      <c r="K175" s="3">
        <f t="shared" si="17"/>
        <v>0.58517883112776303</v>
      </c>
      <c r="L175" s="52"/>
    </row>
    <row r="176" spans="1:12" ht="15" customHeight="1" x14ac:dyDescent="0.25">
      <c r="A176" s="25" t="s">
        <v>522</v>
      </c>
      <c r="B176" s="25" t="s">
        <v>783</v>
      </c>
      <c r="C176" s="8" t="s">
        <v>298</v>
      </c>
      <c r="D176" s="11">
        <f>VLOOKUP($A176,RAW!$U$2:$AC$460,7,FALSE)</f>
        <v>112673</v>
      </c>
      <c r="E176" s="11">
        <f>VLOOKUP($A176,RAW!$U$2:$AC$460,8,FALSE)</f>
        <v>139364</v>
      </c>
      <c r="F176" s="1">
        <f t="shared" si="12"/>
        <v>26691</v>
      </c>
      <c r="G176" s="1">
        <f t="shared" si="13"/>
        <v>26691</v>
      </c>
      <c r="H176" s="1">
        <f t="shared" si="14"/>
        <v>8537.4116225057915</v>
      </c>
      <c r="I176" s="16">
        <f t="shared" si="15"/>
        <v>18153.588377494209</v>
      </c>
      <c r="J176" s="16">
        <f t="shared" si="16"/>
        <v>18153.588377494209</v>
      </c>
      <c r="K176" s="3">
        <f t="shared" si="17"/>
        <v>0.16111746716155786</v>
      </c>
      <c r="L176" s="52"/>
    </row>
    <row r="177" spans="1:12" ht="15" customHeight="1" x14ac:dyDescent="0.25">
      <c r="A177" s="25" t="s">
        <v>523</v>
      </c>
      <c r="B177" s="25" t="s">
        <v>783</v>
      </c>
      <c r="C177" s="8" t="s">
        <v>299</v>
      </c>
      <c r="D177" s="11">
        <f>VLOOKUP($A177,RAW!$U$2:$AC$460,7,FALSE)</f>
        <v>77485</v>
      </c>
      <c r="E177" s="11">
        <f>VLOOKUP($A177,RAW!$U$2:$AC$460,8,FALSE)</f>
        <v>67812</v>
      </c>
      <c r="F177" s="1">
        <f t="shared" si="12"/>
        <v>-9673</v>
      </c>
      <c r="G177" s="1">
        <f t="shared" si="13"/>
        <v>-9673</v>
      </c>
      <c r="H177" s="1">
        <f t="shared" si="14"/>
        <v>5871.1611439285471</v>
      </c>
      <c r="I177" s="16">
        <f t="shared" si="15"/>
        <v>-15544.161143928548</v>
      </c>
      <c r="J177" s="16">
        <f t="shared" si="16"/>
        <v>15544.161143928548</v>
      </c>
      <c r="K177" s="3">
        <f t="shared" si="17"/>
        <v>-0.20060864869237333</v>
      </c>
      <c r="L177" s="52"/>
    </row>
    <row r="178" spans="1:12" ht="15" customHeight="1" x14ac:dyDescent="0.25">
      <c r="A178" s="25" t="s">
        <v>524</v>
      </c>
      <c r="B178" s="25" t="s">
        <v>783</v>
      </c>
      <c r="C178" s="8" t="s">
        <v>298</v>
      </c>
      <c r="D178" s="11">
        <f>VLOOKUP($A178,RAW!$U$2:$AC$460,7,FALSE)</f>
        <v>232529</v>
      </c>
      <c r="E178" s="11">
        <f>VLOOKUP($A178,RAW!$U$2:$AC$460,8,FALSE)</f>
        <v>318891</v>
      </c>
      <c r="F178" s="1">
        <f t="shared" si="12"/>
        <v>86362</v>
      </c>
      <c r="G178" s="1">
        <f t="shared" si="13"/>
        <v>86362</v>
      </c>
      <c r="H178" s="1">
        <f t="shared" si="14"/>
        <v>17619.090528961235</v>
      </c>
      <c r="I178" s="16">
        <f t="shared" si="15"/>
        <v>68742.909471038758</v>
      </c>
      <c r="J178" s="16">
        <f t="shared" si="16"/>
        <v>68742.909471038758</v>
      </c>
      <c r="K178" s="3">
        <f t="shared" si="17"/>
        <v>0.29563155335910257</v>
      </c>
      <c r="L178" s="52"/>
    </row>
    <row r="179" spans="1:12" ht="15" customHeight="1" x14ac:dyDescent="0.25">
      <c r="A179" s="25" t="s">
        <v>525</v>
      </c>
      <c r="B179" s="25" t="s">
        <v>783</v>
      </c>
      <c r="C179" s="8" t="s">
        <v>298</v>
      </c>
      <c r="D179" s="11">
        <f>VLOOKUP($A179,RAW!$U$2:$AC$460,7,FALSE)</f>
        <v>19329</v>
      </c>
      <c r="E179" s="11">
        <f>VLOOKUP($A179,RAW!$U$2:$AC$460,8,FALSE)</f>
        <v>61933</v>
      </c>
      <c r="F179" s="1">
        <f t="shared" si="12"/>
        <v>42604</v>
      </c>
      <c r="G179" s="1">
        <f t="shared" si="13"/>
        <v>42604</v>
      </c>
      <c r="H179" s="1">
        <f t="shared" si="14"/>
        <v>1464.5889365812079</v>
      </c>
      <c r="I179" s="16">
        <f t="shared" si="15"/>
        <v>41139.411063418789</v>
      </c>
      <c r="J179" s="16">
        <f t="shared" si="16"/>
        <v>41139.411063418789</v>
      </c>
      <c r="K179" s="3">
        <f t="shared" si="17"/>
        <v>2.128377622402545</v>
      </c>
      <c r="L179" s="52"/>
    </row>
    <row r="180" spans="1:12" ht="15" customHeight="1" x14ac:dyDescent="0.25">
      <c r="A180" s="25" t="s">
        <v>526</v>
      </c>
      <c r="B180" s="25" t="s">
        <v>783</v>
      </c>
      <c r="C180" s="8" t="s">
        <v>315</v>
      </c>
      <c r="D180" s="11">
        <f>VLOOKUP($A180,RAW!$U$2:$AC$460,7,FALSE)</f>
        <v>109915</v>
      </c>
      <c r="E180" s="11">
        <f>VLOOKUP($A180,RAW!$U$2:$AC$460,8,FALSE)</f>
        <v>114115</v>
      </c>
      <c r="F180" s="1">
        <f t="shared" si="12"/>
        <v>4200</v>
      </c>
      <c r="G180" s="1">
        <f t="shared" si="13"/>
        <v>4200</v>
      </c>
      <c r="H180" s="1">
        <f t="shared" si="14"/>
        <v>8328.433595339824</v>
      </c>
      <c r="I180" s="16">
        <f t="shared" si="15"/>
        <v>-4128.433595339824</v>
      </c>
      <c r="J180" s="16">
        <f t="shared" si="16"/>
        <v>4128.433595339824</v>
      </c>
      <c r="K180" s="3">
        <f t="shared" si="17"/>
        <v>-3.7560238323612098E-2</v>
      </c>
      <c r="L180" s="52"/>
    </row>
    <row r="181" spans="1:12" ht="15" customHeight="1" x14ac:dyDescent="0.25">
      <c r="A181" s="25" t="s">
        <v>527</v>
      </c>
      <c r="B181" s="25" t="s">
        <v>783</v>
      </c>
      <c r="C181" s="8" t="s">
        <v>298</v>
      </c>
      <c r="D181" s="11">
        <f>VLOOKUP($A181,RAW!$U$2:$AC$460,7,FALSE)</f>
        <v>819468</v>
      </c>
      <c r="E181" s="11">
        <f>VLOOKUP($A181,RAW!$U$2:$AC$460,8,FALSE)</f>
        <v>906100</v>
      </c>
      <c r="F181" s="1">
        <f t="shared" si="12"/>
        <v>86632</v>
      </c>
      <c r="G181" s="1">
        <f t="shared" si="13"/>
        <v>86632</v>
      </c>
      <c r="H181" s="1">
        <f t="shared" si="14"/>
        <v>62092.38794983337</v>
      </c>
      <c r="I181" s="16">
        <f t="shared" si="15"/>
        <v>24539.61205016663</v>
      </c>
      <c r="J181" s="16">
        <f t="shared" si="16"/>
        <v>24539.61205016663</v>
      </c>
      <c r="K181" s="3">
        <f t="shared" si="17"/>
        <v>2.9945784399350101E-2</v>
      </c>
      <c r="L181" s="52"/>
    </row>
    <row r="182" spans="1:12" ht="15" customHeight="1" x14ac:dyDescent="0.25">
      <c r="A182" s="25" t="s">
        <v>528</v>
      </c>
      <c r="B182" s="25" t="s">
        <v>783</v>
      </c>
      <c r="C182" s="8" t="s">
        <v>298</v>
      </c>
      <c r="D182" s="11">
        <f>VLOOKUP($A182,RAW!$U$2:$AC$460,7,FALSE)</f>
        <v>169636</v>
      </c>
      <c r="E182" s="11">
        <f>VLOOKUP($A182,RAW!$U$2:$AC$460,8,FALSE)</f>
        <v>312810</v>
      </c>
      <c r="F182" s="1">
        <f t="shared" si="12"/>
        <v>143174</v>
      </c>
      <c r="G182" s="1">
        <f t="shared" si="13"/>
        <v>143174</v>
      </c>
      <c r="H182" s="1">
        <f t="shared" si="14"/>
        <v>12853.58833079258</v>
      </c>
      <c r="I182" s="16">
        <f t="shared" si="15"/>
        <v>130320.41166920742</v>
      </c>
      <c r="J182" s="16">
        <f t="shared" si="16"/>
        <v>130320.41166920742</v>
      </c>
      <c r="K182" s="3">
        <f t="shared" si="17"/>
        <v>0.76823558483580967</v>
      </c>
      <c r="L182" s="52"/>
    </row>
    <row r="183" spans="1:12" ht="15" customHeight="1" x14ac:dyDescent="0.25">
      <c r="A183" s="25" t="s">
        <v>529</v>
      </c>
      <c r="B183" s="25" t="s">
        <v>783</v>
      </c>
      <c r="C183" s="8" t="s">
        <v>298</v>
      </c>
      <c r="D183" s="11">
        <f>VLOOKUP($A183,RAW!$U$2:$AC$460,7,FALSE)</f>
        <v>71574</v>
      </c>
      <c r="E183" s="11">
        <f>VLOOKUP($A183,RAW!$U$2:$AC$460,8,FALSE)</f>
        <v>100063</v>
      </c>
      <c r="F183" s="1">
        <f t="shared" si="12"/>
        <v>28489</v>
      </c>
      <c r="G183" s="1">
        <f t="shared" si="13"/>
        <v>28489</v>
      </c>
      <c r="H183" s="1">
        <f t="shared" si="14"/>
        <v>5423.2753141323074</v>
      </c>
      <c r="I183" s="16">
        <f t="shared" si="15"/>
        <v>23065.724685867692</v>
      </c>
      <c r="J183" s="16">
        <f t="shared" si="16"/>
        <v>23065.724685867692</v>
      </c>
      <c r="K183" s="3">
        <f t="shared" si="17"/>
        <v>0.32226401606543847</v>
      </c>
      <c r="L183" s="52"/>
    </row>
    <row r="184" spans="1:12" ht="15" customHeight="1" x14ac:dyDescent="0.25">
      <c r="A184" s="25" t="s">
        <v>530</v>
      </c>
      <c r="B184" s="25" t="s">
        <v>783</v>
      </c>
      <c r="C184" s="8" t="s">
        <v>298</v>
      </c>
      <c r="D184" s="11">
        <f>VLOOKUP($A184,RAW!$U$2:$AC$460,7,FALSE)</f>
        <v>56591</v>
      </c>
      <c r="E184" s="11">
        <f>VLOOKUP($A184,RAW!$U$2:$AC$460,8,FALSE)</f>
        <v>77270</v>
      </c>
      <c r="F184" s="1">
        <f t="shared" si="12"/>
        <v>20679</v>
      </c>
      <c r="G184" s="1">
        <f t="shared" si="13"/>
        <v>20679</v>
      </c>
      <c r="H184" s="1">
        <f t="shared" si="14"/>
        <v>4287.9896792419231</v>
      </c>
      <c r="I184" s="16">
        <f t="shared" si="15"/>
        <v>16391.010320758076</v>
      </c>
      <c r="J184" s="16">
        <f t="shared" si="16"/>
        <v>16391.010320758076</v>
      </c>
      <c r="K184" s="3">
        <f t="shared" si="17"/>
        <v>0.28963987773246763</v>
      </c>
      <c r="L184" s="52"/>
    </row>
    <row r="185" spans="1:12" ht="15" customHeight="1" x14ac:dyDescent="0.25">
      <c r="A185" s="25" t="s">
        <v>531</v>
      </c>
      <c r="B185" s="25" t="s">
        <v>783</v>
      </c>
      <c r="C185" s="8" t="s">
        <v>315</v>
      </c>
      <c r="D185" s="11">
        <f>VLOOKUP($A185,RAW!$U$2:$AC$460,7,FALSE)</f>
        <v>1856616</v>
      </c>
      <c r="E185" s="11">
        <f>VLOOKUP($A185,RAW!$U$2:$AC$460,8,FALSE)</f>
        <v>1950187</v>
      </c>
      <c r="F185" s="1">
        <f t="shared" si="12"/>
        <v>93571</v>
      </c>
      <c r="G185" s="1">
        <f t="shared" si="13"/>
        <v>93571</v>
      </c>
      <c r="H185" s="1">
        <f t="shared" si="14"/>
        <v>140678.73418592042</v>
      </c>
      <c r="I185" s="16">
        <f t="shared" si="15"/>
        <v>-47107.734185920417</v>
      </c>
      <c r="J185" s="16">
        <f t="shared" si="16"/>
        <v>47107.734185920417</v>
      </c>
      <c r="K185" s="3">
        <f t="shared" si="17"/>
        <v>-2.5372901120059514E-2</v>
      </c>
      <c r="L185" s="52"/>
    </row>
    <row r="186" spans="1:12" ht="15" customHeight="1" x14ac:dyDescent="0.25">
      <c r="A186" s="25" t="s">
        <v>532</v>
      </c>
      <c r="B186" s="25" t="s">
        <v>783</v>
      </c>
      <c r="C186" s="8" t="s">
        <v>298</v>
      </c>
      <c r="D186" s="11">
        <f>VLOOKUP($A186,RAW!$U$2:$AC$460,7,FALSE)</f>
        <v>428977</v>
      </c>
      <c r="E186" s="11">
        <f>VLOOKUP($A186,RAW!$U$2:$AC$460,8,FALSE)</f>
        <v>1368733</v>
      </c>
      <c r="F186" s="1">
        <f t="shared" si="12"/>
        <v>939756</v>
      </c>
      <c r="G186" s="1">
        <f t="shared" si="13"/>
        <v>939756</v>
      </c>
      <c r="H186" s="1">
        <f t="shared" si="14"/>
        <v>32504.266555320854</v>
      </c>
      <c r="I186" s="16">
        <f t="shared" si="15"/>
        <v>907251.73344467918</v>
      </c>
      <c r="J186" s="16">
        <f t="shared" si="16"/>
        <v>907251.73344467918</v>
      </c>
      <c r="K186" s="3">
        <f t="shared" si="17"/>
        <v>2.1149192927468818</v>
      </c>
      <c r="L186" s="52"/>
    </row>
    <row r="187" spans="1:12" ht="15" customHeight="1" x14ac:dyDescent="0.25">
      <c r="A187" s="25" t="s">
        <v>533</v>
      </c>
      <c r="B187" s="25" t="s">
        <v>783</v>
      </c>
      <c r="C187" s="8" t="s">
        <v>298</v>
      </c>
      <c r="D187" s="11">
        <f>VLOOKUP($A187,RAW!$U$2:$AC$460,7,FALSE)</f>
        <v>375302</v>
      </c>
      <c r="E187" s="11">
        <f>VLOOKUP($A187,RAW!$U$2:$AC$460,8,FALSE)</f>
        <v>606089</v>
      </c>
      <c r="F187" s="1">
        <f t="shared" si="12"/>
        <v>230787</v>
      </c>
      <c r="G187" s="1">
        <f t="shared" si="13"/>
        <v>230787</v>
      </c>
      <c r="H187" s="1">
        <f t="shared" si="14"/>
        <v>28437.226813430621</v>
      </c>
      <c r="I187" s="16">
        <f t="shared" si="15"/>
        <v>202349.77318656939</v>
      </c>
      <c r="J187" s="16">
        <f t="shared" si="16"/>
        <v>202349.77318656939</v>
      </c>
      <c r="K187" s="3">
        <f t="shared" si="17"/>
        <v>0.53916518746654529</v>
      </c>
      <c r="L187" s="52"/>
    </row>
    <row r="188" spans="1:12" ht="15" customHeight="1" x14ac:dyDescent="0.25">
      <c r="A188" s="25" t="s">
        <v>534</v>
      </c>
      <c r="B188" s="25" t="s">
        <v>783</v>
      </c>
      <c r="C188" s="8" t="s">
        <v>298</v>
      </c>
      <c r="D188" s="11">
        <f>VLOOKUP($A188,RAW!$U$2:$AC$460,7,FALSE)</f>
        <v>77588</v>
      </c>
      <c r="E188" s="11">
        <f>VLOOKUP($A188,RAW!$U$2:$AC$460,8,FALSE)</f>
        <v>90207</v>
      </c>
      <c r="F188" s="1">
        <f t="shared" si="12"/>
        <v>12619</v>
      </c>
      <c r="G188" s="1">
        <f t="shared" si="13"/>
        <v>12619</v>
      </c>
      <c r="H188" s="1">
        <f t="shared" si="14"/>
        <v>5878.9656170243034</v>
      </c>
      <c r="I188" s="16">
        <f t="shared" si="15"/>
        <v>6740.0343829756966</v>
      </c>
      <c r="J188" s="16">
        <f t="shared" si="16"/>
        <v>6740.0343829756966</v>
      </c>
      <c r="K188" s="3">
        <f t="shared" si="17"/>
        <v>8.6869546617720478E-2</v>
      </c>
      <c r="L188" s="52"/>
    </row>
    <row r="189" spans="1:12" ht="15" customHeight="1" x14ac:dyDescent="0.25">
      <c r="A189" s="25" t="s">
        <v>535</v>
      </c>
      <c r="B189" s="25" t="s">
        <v>783</v>
      </c>
      <c r="C189" s="8" t="s">
        <v>298</v>
      </c>
      <c r="D189" s="11">
        <f>VLOOKUP($A189,RAW!$U$2:$AC$460,7,FALSE)</f>
        <v>53698</v>
      </c>
      <c r="E189" s="11">
        <f>VLOOKUP($A189,RAW!$U$2:$AC$460,8,FALSE)</f>
        <v>139088</v>
      </c>
      <c r="F189" s="1">
        <f t="shared" si="12"/>
        <v>85390</v>
      </c>
      <c r="G189" s="1">
        <f t="shared" si="13"/>
        <v>85390</v>
      </c>
      <c r="H189" s="1">
        <f t="shared" si="14"/>
        <v>4068.7824883096746</v>
      </c>
      <c r="I189" s="16">
        <f t="shared" si="15"/>
        <v>81321.217511690324</v>
      </c>
      <c r="J189" s="16">
        <f t="shared" si="16"/>
        <v>81321.217511690324</v>
      </c>
      <c r="K189" s="3">
        <f t="shared" si="17"/>
        <v>1.5144179953013208</v>
      </c>
      <c r="L189" s="52"/>
    </row>
    <row r="190" spans="1:12" ht="15" customHeight="1" x14ac:dyDescent="0.25">
      <c r="A190" s="25" t="s">
        <v>536</v>
      </c>
      <c r="B190" s="25" t="s">
        <v>783</v>
      </c>
      <c r="C190" s="8" t="s">
        <v>298</v>
      </c>
      <c r="D190" s="11">
        <f>VLOOKUP($A190,RAW!$U$2:$AC$460,7,FALSE)</f>
        <v>4393275</v>
      </c>
      <c r="E190" s="11">
        <f>VLOOKUP($A190,RAW!$U$2:$AC$460,8,FALSE)</f>
        <v>4839236</v>
      </c>
      <c r="F190" s="1">
        <f t="shared" si="12"/>
        <v>445961</v>
      </c>
      <c r="G190" s="1">
        <f t="shared" si="13"/>
        <v>445961</v>
      </c>
      <c r="H190" s="1">
        <f t="shared" si="14"/>
        <v>332885.40329860861</v>
      </c>
      <c r="I190" s="16">
        <f t="shared" si="15"/>
        <v>113075.59670139139</v>
      </c>
      <c r="J190" s="16">
        <f t="shared" si="16"/>
        <v>113075.59670139139</v>
      </c>
      <c r="K190" s="3">
        <f t="shared" si="17"/>
        <v>2.5738337960039239E-2</v>
      </c>
      <c r="L190" s="52"/>
    </row>
    <row r="191" spans="1:12" ht="15" customHeight="1" x14ac:dyDescent="0.25">
      <c r="A191" s="25" t="s">
        <v>537</v>
      </c>
      <c r="B191" s="25" t="s">
        <v>783</v>
      </c>
      <c r="C191" s="8" t="s">
        <v>298</v>
      </c>
      <c r="D191" s="11">
        <f>VLOOKUP($A191,RAW!$U$2:$AC$460,7,FALSE)</f>
        <v>4320102</v>
      </c>
      <c r="E191" s="11">
        <f>VLOOKUP($A191,RAW!$U$2:$AC$460,8,FALSE)</f>
        <v>5082015</v>
      </c>
      <c r="F191" s="1">
        <f t="shared" si="12"/>
        <v>761913</v>
      </c>
      <c r="G191" s="1">
        <f t="shared" si="13"/>
        <v>761913</v>
      </c>
      <c r="H191" s="1">
        <f t="shared" si="14"/>
        <v>327340.96922253346</v>
      </c>
      <c r="I191" s="16">
        <f t="shared" si="15"/>
        <v>434572.03077746654</v>
      </c>
      <c r="J191" s="16">
        <f t="shared" si="16"/>
        <v>434572.03077746654</v>
      </c>
      <c r="K191" s="3">
        <f t="shared" si="17"/>
        <v>0.10059300238222768</v>
      </c>
      <c r="L191" s="52"/>
    </row>
    <row r="192" spans="1:12" ht="15" customHeight="1" x14ac:dyDescent="0.25">
      <c r="A192" s="25" t="s">
        <v>538</v>
      </c>
      <c r="B192" s="25" t="s">
        <v>783</v>
      </c>
      <c r="C192" s="8" t="s">
        <v>299</v>
      </c>
      <c r="D192" s="11">
        <f>VLOOKUP($A192,RAW!$U$2:$AC$460,7,FALSE)</f>
        <v>226194</v>
      </c>
      <c r="E192" s="11">
        <f>VLOOKUP($A192,RAW!$U$2:$AC$460,8,FALSE)</f>
        <v>173964</v>
      </c>
      <c r="F192" s="1">
        <f t="shared" si="12"/>
        <v>-52230</v>
      </c>
      <c r="G192" s="1">
        <f t="shared" si="13"/>
        <v>-52230</v>
      </c>
      <c r="H192" s="1">
        <f t="shared" si="14"/>
        <v>17139.077547780522</v>
      </c>
      <c r="I192" s="16">
        <f t="shared" si="15"/>
        <v>-69369.077547780529</v>
      </c>
      <c r="J192" s="16">
        <f t="shared" si="16"/>
        <v>69369.077547780529</v>
      </c>
      <c r="K192" s="3">
        <f t="shared" si="17"/>
        <v>-0.30667956509801553</v>
      </c>
      <c r="L192" s="52"/>
    </row>
    <row r="193" spans="1:12" ht="15" customHeight="1" x14ac:dyDescent="0.25">
      <c r="A193" s="25" t="s">
        <v>539</v>
      </c>
      <c r="B193" s="25" t="s">
        <v>783</v>
      </c>
      <c r="C193" s="8" t="s">
        <v>299</v>
      </c>
      <c r="D193" s="11">
        <f>VLOOKUP($A193,RAW!$U$2:$AC$460,7,FALSE)</f>
        <v>140449</v>
      </c>
      <c r="E193" s="11">
        <f>VLOOKUP($A193,RAW!$U$2:$AC$460,8,FALSE)</f>
        <v>123825</v>
      </c>
      <c r="F193" s="1">
        <f t="shared" si="12"/>
        <v>-16624</v>
      </c>
      <c r="G193" s="1">
        <f t="shared" si="13"/>
        <v>-16624</v>
      </c>
      <c r="H193" s="1">
        <f t="shared" si="14"/>
        <v>10642.04312452243</v>
      </c>
      <c r="I193" s="16">
        <f t="shared" si="15"/>
        <v>-27266.043124522432</v>
      </c>
      <c r="J193" s="16">
        <f t="shared" si="16"/>
        <v>27266.043124522432</v>
      </c>
      <c r="K193" s="3">
        <f t="shared" si="17"/>
        <v>-0.19413483274727789</v>
      </c>
      <c r="L193" s="52"/>
    </row>
    <row r="194" spans="1:12" ht="15" customHeight="1" x14ac:dyDescent="0.25">
      <c r="A194" s="25" t="s">
        <v>540</v>
      </c>
      <c r="B194" s="25" t="s">
        <v>783</v>
      </c>
      <c r="C194" s="8" t="s">
        <v>299</v>
      </c>
      <c r="D194" s="11">
        <f>VLOOKUP($A194,RAW!$U$2:$AC$460,7,FALSE)</f>
        <v>4764122</v>
      </c>
      <c r="E194" s="11">
        <f>VLOOKUP($A194,RAW!$U$2:$AC$460,8,FALSE)</f>
        <v>4740830</v>
      </c>
      <c r="F194" s="1">
        <f t="shared" si="12"/>
        <v>-23292</v>
      </c>
      <c r="G194" s="1">
        <f t="shared" si="13"/>
        <v>-23292</v>
      </c>
      <c r="H194" s="1">
        <f t="shared" si="14"/>
        <v>360985.06770775194</v>
      </c>
      <c r="I194" s="16">
        <f t="shared" si="15"/>
        <v>-384277.06770775194</v>
      </c>
      <c r="J194" s="16">
        <f t="shared" si="16"/>
        <v>384277.06770775194</v>
      </c>
      <c r="K194" s="3">
        <f t="shared" si="17"/>
        <v>-8.0660627017476033E-2</v>
      </c>
      <c r="L194" s="52"/>
    </row>
    <row r="195" spans="1:12" ht="15" customHeight="1" x14ac:dyDescent="0.25">
      <c r="A195" s="25" t="s">
        <v>541</v>
      </c>
      <c r="B195" s="25" t="s">
        <v>783</v>
      </c>
      <c r="C195" s="8" t="s">
        <v>298</v>
      </c>
      <c r="D195" s="11">
        <f>VLOOKUP($A195,RAW!$U$2:$AC$460,7,FALSE)</f>
        <v>238321</v>
      </c>
      <c r="E195" s="11">
        <f>VLOOKUP($A195,RAW!$U$2:$AC$460,8,FALSE)</f>
        <v>272368</v>
      </c>
      <c r="F195" s="1">
        <f t="shared" ref="F195:F258" si="18">E195-D195</f>
        <v>34047</v>
      </c>
      <c r="G195" s="1">
        <f t="shared" ref="G195:G258" si="19">IF(B195="YES",F195/2,F195)</f>
        <v>34047</v>
      </c>
      <c r="H195" s="1">
        <f t="shared" ref="H195:H258" si="20">IF(D195=0,0,+D195*F$463)</f>
        <v>18057.959540326454</v>
      </c>
      <c r="I195" s="16">
        <f t="shared" ref="I195:I258" si="21">IF(D195=0,0,+F195-H195)</f>
        <v>15989.040459673546</v>
      </c>
      <c r="J195" s="16">
        <f t="shared" ref="J195:J258" si="22">ABS(I195)</f>
        <v>15989.040459673546</v>
      </c>
      <c r="K195" s="3">
        <f t="shared" si="17"/>
        <v>6.7090354856154291E-2</v>
      </c>
      <c r="L195" s="52"/>
    </row>
    <row r="196" spans="1:12" ht="15" customHeight="1" x14ac:dyDescent="0.25">
      <c r="A196" s="25" t="s">
        <v>542</v>
      </c>
      <c r="B196" s="25" t="s">
        <v>783</v>
      </c>
      <c r="C196" s="8" t="s">
        <v>299</v>
      </c>
      <c r="D196" s="11">
        <f>VLOOKUP($A196,RAW!$U$2:$AC$460,7,FALSE)</f>
        <v>580307</v>
      </c>
      <c r="E196" s="11">
        <f>VLOOKUP($A196,RAW!$U$2:$AC$460,8,FALSE)</f>
        <v>617049</v>
      </c>
      <c r="F196" s="1">
        <f t="shared" si="18"/>
        <v>36742</v>
      </c>
      <c r="G196" s="1">
        <f t="shared" si="19"/>
        <v>36742</v>
      </c>
      <c r="H196" s="1">
        <f t="shared" si="20"/>
        <v>43970.780279405612</v>
      </c>
      <c r="I196" s="16">
        <f t="shared" si="21"/>
        <v>-7228.7802794056115</v>
      </c>
      <c r="J196" s="16">
        <f t="shared" si="22"/>
        <v>7228.7802794056115</v>
      </c>
      <c r="K196" s="3">
        <f t="shared" ref="K196:K259" si="23">IFERROR(+I196/D196,"")</f>
        <v>-1.2456820750750226E-2</v>
      </c>
      <c r="L196" s="52"/>
    </row>
    <row r="197" spans="1:12" ht="15" customHeight="1" x14ac:dyDescent="0.25">
      <c r="A197" s="25" t="s">
        <v>543</v>
      </c>
      <c r="B197" s="25" t="s">
        <v>783</v>
      </c>
      <c r="C197" s="8" t="s">
        <v>299</v>
      </c>
      <c r="D197" s="11">
        <f>VLOOKUP($A197,RAW!$U$2:$AC$460,7,FALSE)</f>
        <v>402410</v>
      </c>
      <c r="E197" s="11">
        <f>VLOOKUP($A197,RAW!$U$2:$AC$460,8,FALSE)</f>
        <v>347175</v>
      </c>
      <c r="F197" s="1">
        <f t="shared" si="18"/>
        <v>-55235</v>
      </c>
      <c r="G197" s="1">
        <f t="shared" si="19"/>
        <v>-55235</v>
      </c>
      <c r="H197" s="1">
        <f t="shared" si="20"/>
        <v>30491.242897700027</v>
      </c>
      <c r="I197" s="16">
        <f t="shared" si="21"/>
        <v>-85726.242897700024</v>
      </c>
      <c r="J197" s="16">
        <f t="shared" si="22"/>
        <v>85726.242897700024</v>
      </c>
      <c r="K197" s="3">
        <f t="shared" si="23"/>
        <v>-0.21303208890857589</v>
      </c>
      <c r="L197" s="52"/>
    </row>
    <row r="198" spans="1:12" ht="15" customHeight="1" x14ac:dyDescent="0.25">
      <c r="A198" s="25" t="s">
        <v>544</v>
      </c>
      <c r="B198" s="25" t="s">
        <v>783</v>
      </c>
      <c r="C198" s="8" t="s">
        <v>299</v>
      </c>
      <c r="D198" s="11">
        <f>VLOOKUP($A198,RAW!$U$2:$AC$460,7,FALSE)</f>
        <v>181451</v>
      </c>
      <c r="E198" s="11">
        <f>VLOOKUP($A198,RAW!$U$2:$AC$460,8,FALSE)</f>
        <v>90568</v>
      </c>
      <c r="F198" s="1">
        <f t="shared" si="18"/>
        <v>-90883</v>
      </c>
      <c r="G198" s="1">
        <f t="shared" si="19"/>
        <v>-90883</v>
      </c>
      <c r="H198" s="1">
        <f t="shared" si="20"/>
        <v>13748.829589300882</v>
      </c>
      <c r="I198" s="16">
        <f t="shared" si="21"/>
        <v>-104631.82958930088</v>
      </c>
      <c r="J198" s="16">
        <f t="shared" si="22"/>
        <v>104631.82958930088</v>
      </c>
      <c r="K198" s="3">
        <f t="shared" si="23"/>
        <v>-0.5766395863858611</v>
      </c>
      <c r="L198" s="52"/>
    </row>
    <row r="199" spans="1:12" ht="15" customHeight="1" x14ac:dyDescent="0.25">
      <c r="A199" s="25" t="s">
        <v>545</v>
      </c>
      <c r="B199" s="25" t="s">
        <v>783</v>
      </c>
      <c r="C199" s="8" t="s">
        <v>298</v>
      </c>
      <c r="D199" s="11">
        <f>VLOOKUP($A199,RAW!$U$2:$AC$460,7,FALSE)</f>
        <v>703240</v>
      </c>
      <c r="E199" s="11">
        <f>VLOOKUP($A199,RAW!$U$2:$AC$460,8,FALSE)</f>
        <v>730387</v>
      </c>
      <c r="F199" s="1">
        <f t="shared" si="18"/>
        <v>27147</v>
      </c>
      <c r="G199" s="1">
        <f t="shared" si="19"/>
        <v>27147</v>
      </c>
      <c r="H199" s="1">
        <f t="shared" si="20"/>
        <v>53285.608348148824</v>
      </c>
      <c r="I199" s="16">
        <f t="shared" si="21"/>
        <v>-26138.608348148824</v>
      </c>
      <c r="J199" s="16">
        <f t="shared" si="22"/>
        <v>26138.608348148824</v>
      </c>
      <c r="K199" s="3">
        <f t="shared" si="23"/>
        <v>-3.7168830481981718E-2</v>
      </c>
      <c r="L199" s="52"/>
    </row>
    <row r="200" spans="1:12" ht="15" customHeight="1" x14ac:dyDescent="0.25">
      <c r="A200" s="25" t="s">
        <v>546</v>
      </c>
      <c r="B200" s="25" t="s">
        <v>783</v>
      </c>
      <c r="C200" s="8" t="s">
        <v>299</v>
      </c>
      <c r="D200" s="11">
        <f>VLOOKUP($A200,RAW!$U$2:$AC$460,7,FALSE)</f>
        <v>1619468</v>
      </c>
      <c r="E200" s="11">
        <f>VLOOKUP($A200,RAW!$U$2:$AC$460,8,FALSE)</f>
        <v>1603482</v>
      </c>
      <c r="F200" s="1">
        <f t="shared" si="18"/>
        <v>-15986</v>
      </c>
      <c r="G200" s="1">
        <f t="shared" si="19"/>
        <v>-15986</v>
      </c>
      <c r="H200" s="1">
        <f t="shared" si="20"/>
        <v>122709.65471298544</v>
      </c>
      <c r="I200" s="16">
        <f t="shared" si="21"/>
        <v>-138695.65471298544</v>
      </c>
      <c r="J200" s="16">
        <f t="shared" si="22"/>
        <v>138695.65471298544</v>
      </c>
      <c r="K200" s="3">
        <f t="shared" si="23"/>
        <v>-8.5642726323079829E-2</v>
      </c>
      <c r="L200" s="52"/>
    </row>
    <row r="201" spans="1:12" ht="15" customHeight="1" x14ac:dyDescent="0.25">
      <c r="A201" s="25" t="s">
        <v>547</v>
      </c>
      <c r="B201" s="25" t="s">
        <v>783</v>
      </c>
      <c r="C201" s="8" t="s">
        <v>298</v>
      </c>
      <c r="D201" s="11">
        <f>VLOOKUP($A201,RAW!$U$2:$AC$460,7,FALSE)</f>
        <v>92185</v>
      </c>
      <c r="E201" s="11">
        <f>VLOOKUP($A201,RAW!$U$2:$AC$460,8,FALSE)</f>
        <v>115134</v>
      </c>
      <c r="F201" s="1">
        <f t="shared" si="18"/>
        <v>22949</v>
      </c>
      <c r="G201" s="1">
        <f t="shared" si="19"/>
        <v>22949</v>
      </c>
      <c r="H201" s="1">
        <f t="shared" si="20"/>
        <v>6985.0034207014669</v>
      </c>
      <c r="I201" s="16">
        <f t="shared" si="21"/>
        <v>15963.996579298533</v>
      </c>
      <c r="J201" s="16">
        <f t="shared" si="22"/>
        <v>15963.996579298533</v>
      </c>
      <c r="K201" s="3">
        <f t="shared" si="23"/>
        <v>0.17317347268317548</v>
      </c>
      <c r="L201" s="52"/>
    </row>
    <row r="202" spans="1:12" ht="15" customHeight="1" x14ac:dyDescent="0.25">
      <c r="A202" s="25" t="s">
        <v>548</v>
      </c>
      <c r="B202" s="25" t="s">
        <v>783</v>
      </c>
      <c r="C202" s="8" t="s">
        <v>298</v>
      </c>
      <c r="D202" s="11">
        <f>VLOOKUP($A202,RAW!$U$2:$AC$460,7,FALSE)</f>
        <v>830120</v>
      </c>
      <c r="E202" s="11">
        <f>VLOOKUP($A202,RAW!$U$2:$AC$460,8,FALSE)</f>
        <v>970418</v>
      </c>
      <c r="F202" s="1">
        <f t="shared" si="18"/>
        <v>140298</v>
      </c>
      <c r="G202" s="1">
        <f t="shared" si="19"/>
        <v>140298</v>
      </c>
      <c r="H202" s="1">
        <f t="shared" si="20"/>
        <v>62899.506856784741</v>
      </c>
      <c r="I202" s="16">
        <f t="shared" si="21"/>
        <v>77398.493143215252</v>
      </c>
      <c r="J202" s="16">
        <f t="shared" si="22"/>
        <v>77398.493143215252</v>
      </c>
      <c r="K202" s="3">
        <f t="shared" si="23"/>
        <v>9.3237716406321072E-2</v>
      </c>
      <c r="L202" s="52"/>
    </row>
    <row r="203" spans="1:12" ht="15" customHeight="1" x14ac:dyDescent="0.25">
      <c r="A203" s="25" t="s">
        <v>549</v>
      </c>
      <c r="B203" s="25" t="s">
        <v>783</v>
      </c>
      <c r="C203" s="8" t="s">
        <v>298</v>
      </c>
      <c r="D203" s="11">
        <f>VLOOKUP($A203,RAW!$U$2:$AC$460,7,FALSE)</f>
        <v>34936</v>
      </c>
      <c r="E203" s="11">
        <f>VLOOKUP($A203,RAW!$U$2:$AC$460,8,FALSE)</f>
        <v>37411</v>
      </c>
      <c r="F203" s="1">
        <f t="shared" si="18"/>
        <v>2475</v>
      </c>
      <c r="G203" s="1">
        <f t="shared" si="19"/>
        <v>2475</v>
      </c>
      <c r="H203" s="1">
        <f t="shared" si="20"/>
        <v>2647.1560395468509</v>
      </c>
      <c r="I203" s="16">
        <f t="shared" si="21"/>
        <v>-172.15603954685093</v>
      </c>
      <c r="J203" s="16">
        <f t="shared" si="22"/>
        <v>172.15603954685093</v>
      </c>
      <c r="K203" s="3">
        <f t="shared" si="23"/>
        <v>-4.9277547385748492E-3</v>
      </c>
      <c r="L203" s="52"/>
    </row>
    <row r="204" spans="1:12" ht="15" customHeight="1" x14ac:dyDescent="0.25">
      <c r="A204" s="25" t="s">
        <v>550</v>
      </c>
      <c r="B204" s="25" t="s">
        <v>783</v>
      </c>
      <c r="C204" s="8" t="s">
        <v>299</v>
      </c>
      <c r="D204" s="11">
        <f>VLOOKUP($A204,RAW!$U$2:$AC$460,7,FALSE)</f>
        <v>429197</v>
      </c>
      <c r="E204" s="11">
        <f>VLOOKUP($A204,RAW!$U$2:$AC$460,8,FALSE)</f>
        <v>240672</v>
      </c>
      <c r="F204" s="1">
        <f t="shared" si="18"/>
        <v>-188525</v>
      </c>
      <c r="G204" s="1">
        <f t="shared" si="19"/>
        <v>-188525</v>
      </c>
      <c r="H204" s="1">
        <f t="shared" si="20"/>
        <v>32520.936303680723</v>
      </c>
      <c r="I204" s="16">
        <f t="shared" si="21"/>
        <v>-221045.93630368073</v>
      </c>
      <c r="J204" s="16">
        <f t="shared" si="22"/>
        <v>221045.93630368073</v>
      </c>
      <c r="K204" s="3">
        <f t="shared" si="23"/>
        <v>-0.51502209079672212</v>
      </c>
      <c r="L204" s="52"/>
    </row>
    <row r="205" spans="1:12" ht="15" customHeight="1" x14ac:dyDescent="0.25">
      <c r="A205" s="25" t="s">
        <v>551</v>
      </c>
      <c r="B205" s="25" t="s">
        <v>783</v>
      </c>
      <c r="C205" s="8" t="s">
        <v>299</v>
      </c>
      <c r="D205" s="11">
        <f>VLOOKUP($A205,RAW!$U$2:$AC$460,7,FALSE)</f>
        <v>263787</v>
      </c>
      <c r="E205" s="11">
        <f>VLOOKUP($A205,RAW!$U$2:$AC$460,8,FALSE)</f>
        <v>258684</v>
      </c>
      <c r="F205" s="1">
        <f t="shared" si="18"/>
        <v>-5103</v>
      </c>
      <c r="G205" s="1">
        <f t="shared" si="19"/>
        <v>-5103</v>
      </c>
      <c r="H205" s="1">
        <f t="shared" si="20"/>
        <v>19987.558684564494</v>
      </c>
      <c r="I205" s="16">
        <f t="shared" si="21"/>
        <v>-25090.558684564494</v>
      </c>
      <c r="J205" s="16">
        <f t="shared" si="22"/>
        <v>25090.558684564494</v>
      </c>
      <c r="K205" s="3">
        <f t="shared" si="23"/>
        <v>-9.5116736930040122E-2</v>
      </c>
      <c r="L205" s="52"/>
    </row>
    <row r="206" spans="1:12" ht="15" customHeight="1" x14ac:dyDescent="0.25">
      <c r="A206" s="25" t="s">
        <v>552</v>
      </c>
      <c r="B206" s="25" t="s">
        <v>783</v>
      </c>
      <c r="C206" s="8" t="s">
        <v>298</v>
      </c>
      <c r="D206" s="11">
        <f>VLOOKUP($A206,RAW!$U$2:$AC$460,7,FALSE)</f>
        <v>284600</v>
      </c>
      <c r="E206" s="11">
        <f>VLOOKUP($A206,RAW!$U$2:$AC$460,8,FALSE)</f>
        <v>334549</v>
      </c>
      <c r="F206" s="1">
        <f t="shared" si="18"/>
        <v>49949</v>
      </c>
      <c r="G206" s="1">
        <f t="shared" si="19"/>
        <v>49949</v>
      </c>
      <c r="H206" s="1">
        <f t="shared" si="20"/>
        <v>21564.592650991348</v>
      </c>
      <c r="I206" s="16">
        <f t="shared" si="21"/>
        <v>28384.407349008652</v>
      </c>
      <c r="J206" s="16">
        <f t="shared" si="22"/>
        <v>28384.407349008652</v>
      </c>
      <c r="K206" s="3">
        <f t="shared" si="23"/>
        <v>9.973438984191374E-2</v>
      </c>
      <c r="L206" s="52"/>
    </row>
    <row r="207" spans="1:12" ht="15" customHeight="1" x14ac:dyDescent="0.25">
      <c r="A207" s="25" t="s">
        <v>347</v>
      </c>
      <c r="B207" s="25" t="s">
        <v>783</v>
      </c>
      <c r="C207" s="8" t="s">
        <v>298</v>
      </c>
      <c r="D207" s="11">
        <f>VLOOKUP($A207,RAW!$U$2:$AC$460,7,FALSE)</f>
        <v>44585</v>
      </c>
      <c r="E207" s="11">
        <f>VLOOKUP($A207,RAW!$U$2:$AC$460,8,FALSE)</f>
        <v>53309</v>
      </c>
      <c r="F207" s="1">
        <f t="shared" si="18"/>
        <v>8724</v>
      </c>
      <c r="G207" s="1">
        <f t="shared" si="19"/>
        <v>8724</v>
      </c>
      <c r="H207" s="1">
        <f t="shared" si="20"/>
        <v>3378.2760482939184</v>
      </c>
      <c r="I207" s="16">
        <f t="shared" si="21"/>
        <v>5345.7239517060816</v>
      </c>
      <c r="J207" s="16">
        <f t="shared" si="22"/>
        <v>5345.7239517060816</v>
      </c>
      <c r="K207" s="3">
        <f t="shared" si="23"/>
        <v>0.11989960640812115</v>
      </c>
      <c r="L207" s="52"/>
    </row>
    <row r="208" spans="1:12" ht="15" customHeight="1" x14ac:dyDescent="0.25">
      <c r="A208" s="25" t="s">
        <v>553</v>
      </c>
      <c r="B208" s="25" t="s">
        <v>783</v>
      </c>
      <c r="C208" s="8" t="s">
        <v>299</v>
      </c>
      <c r="D208" s="11">
        <f>VLOOKUP($A208,RAW!$U$2:$AC$460,7,FALSE)</f>
        <v>2035643</v>
      </c>
      <c r="E208" s="11">
        <f>VLOOKUP($A208,RAW!$U$2:$AC$460,8,FALSE)</f>
        <v>1642218</v>
      </c>
      <c r="F208" s="1">
        <f t="shared" si="18"/>
        <v>-393425</v>
      </c>
      <c r="G208" s="1">
        <f t="shared" si="19"/>
        <v>-393425</v>
      </c>
      <c r="H208" s="1">
        <f t="shared" si="20"/>
        <v>154243.89345692896</v>
      </c>
      <c r="I208" s="16">
        <f t="shared" si="21"/>
        <v>-547668.8934569289</v>
      </c>
      <c r="J208" s="16">
        <f t="shared" si="22"/>
        <v>547668.8934569289</v>
      </c>
      <c r="K208" s="3">
        <f t="shared" si="23"/>
        <v>-0.26903975473937664</v>
      </c>
      <c r="L208" s="52"/>
    </row>
    <row r="209" spans="1:12" ht="15" customHeight="1" x14ac:dyDescent="0.25">
      <c r="A209" s="25" t="s">
        <v>554</v>
      </c>
      <c r="B209" s="25" t="s">
        <v>783</v>
      </c>
      <c r="C209" s="8" t="s">
        <v>299</v>
      </c>
      <c r="D209" s="11">
        <f>VLOOKUP($A209,RAW!$U$2:$AC$460,7,FALSE)</f>
        <v>98951</v>
      </c>
      <c r="E209" s="11">
        <f>VLOOKUP($A209,RAW!$U$2:$AC$460,8,FALSE)</f>
        <v>51878</v>
      </c>
      <c r="F209" s="1">
        <f t="shared" si="18"/>
        <v>-47073</v>
      </c>
      <c r="G209" s="1">
        <f t="shared" si="19"/>
        <v>-47073</v>
      </c>
      <c r="H209" s="1">
        <f t="shared" si="20"/>
        <v>7497.6739543508256</v>
      </c>
      <c r="I209" s="16">
        <f t="shared" si="21"/>
        <v>-54570.673954350823</v>
      </c>
      <c r="J209" s="16">
        <f t="shared" si="22"/>
        <v>54570.673954350823</v>
      </c>
      <c r="K209" s="3">
        <f t="shared" si="23"/>
        <v>-0.55149188946398542</v>
      </c>
      <c r="L209" s="52"/>
    </row>
    <row r="210" spans="1:12" ht="15" customHeight="1" x14ac:dyDescent="0.25">
      <c r="A210" s="25" t="s">
        <v>555</v>
      </c>
      <c r="B210" s="25" t="s">
        <v>783</v>
      </c>
      <c r="C210" s="8" t="s">
        <v>299</v>
      </c>
      <c r="D210" s="11">
        <f>VLOOKUP($A210,RAW!$U$2:$AC$460,7,FALSE)</f>
        <v>121825</v>
      </c>
      <c r="E210" s="11">
        <f>VLOOKUP($A210,RAW!$U$2:$AC$460,8,FALSE)</f>
        <v>70584</v>
      </c>
      <c r="F210" s="1">
        <f t="shared" si="18"/>
        <v>-51241</v>
      </c>
      <c r="G210" s="1">
        <f t="shared" si="19"/>
        <v>-51241</v>
      </c>
      <c r="H210" s="1">
        <f t="shared" si="20"/>
        <v>9230.8731542762507</v>
      </c>
      <c r="I210" s="16">
        <f t="shared" si="21"/>
        <v>-60471.873154276254</v>
      </c>
      <c r="J210" s="16">
        <f t="shared" si="22"/>
        <v>60471.873154276254</v>
      </c>
      <c r="K210" s="3">
        <f t="shared" si="23"/>
        <v>-0.49638311639052951</v>
      </c>
      <c r="L210" s="52"/>
    </row>
    <row r="211" spans="1:12" ht="15" customHeight="1" x14ac:dyDescent="0.25">
      <c r="A211" s="25" t="s">
        <v>556</v>
      </c>
      <c r="B211" s="25" t="s">
        <v>783</v>
      </c>
      <c r="C211" s="8" t="s">
        <v>299</v>
      </c>
      <c r="D211" s="11">
        <f>VLOOKUP($A211,RAW!$U$2:$AC$460,7,FALSE)</f>
        <v>16974</v>
      </c>
      <c r="E211" s="11">
        <f>VLOOKUP($A211,RAW!$U$2:$AC$460,8,FALSE)</f>
        <v>12832</v>
      </c>
      <c r="F211" s="1">
        <f t="shared" si="18"/>
        <v>-4142</v>
      </c>
      <c r="G211" s="1">
        <f t="shared" si="19"/>
        <v>-4142</v>
      </c>
      <c r="H211" s="1">
        <f t="shared" si="20"/>
        <v>1286.146857547179</v>
      </c>
      <c r="I211" s="16">
        <f t="shared" si="21"/>
        <v>-5428.146857547179</v>
      </c>
      <c r="J211" s="16">
        <f t="shared" si="22"/>
        <v>5428.146857547179</v>
      </c>
      <c r="K211" s="3">
        <f t="shared" si="23"/>
        <v>-0.31979184974355951</v>
      </c>
      <c r="L211" s="52"/>
    </row>
    <row r="212" spans="1:12" ht="15" customHeight="1" x14ac:dyDescent="0.25">
      <c r="A212" s="25" t="s">
        <v>348</v>
      </c>
      <c r="B212" s="25" t="s">
        <v>783</v>
      </c>
      <c r="C212" s="8" t="s">
        <v>299</v>
      </c>
      <c r="D212" s="11">
        <f>VLOOKUP($A212,RAW!$U$2:$AC$460,7,FALSE)</f>
        <v>17961</v>
      </c>
      <c r="E212" s="11">
        <f>VLOOKUP($A212,RAW!$U$2:$AC$460,8,FALSE)</f>
        <v>12812</v>
      </c>
      <c r="F212" s="1">
        <f t="shared" si="18"/>
        <v>-5149</v>
      </c>
      <c r="G212" s="1">
        <f t="shared" si="19"/>
        <v>-5149</v>
      </c>
      <c r="H212" s="1">
        <f t="shared" si="20"/>
        <v>1360.9334104162178</v>
      </c>
      <c r="I212" s="16">
        <f t="shared" si="21"/>
        <v>-6509.9334104162181</v>
      </c>
      <c r="J212" s="16">
        <f t="shared" si="22"/>
        <v>6509.9334104162181</v>
      </c>
      <c r="K212" s="3">
        <f t="shared" si="23"/>
        <v>-0.36244827183431982</v>
      </c>
      <c r="L212" s="52"/>
    </row>
    <row r="213" spans="1:12" ht="15" customHeight="1" x14ac:dyDescent="0.25">
      <c r="A213" s="25" t="s">
        <v>557</v>
      </c>
      <c r="B213" s="25" t="s">
        <v>783</v>
      </c>
      <c r="C213" s="8" t="s">
        <v>298</v>
      </c>
      <c r="D213" s="11">
        <f>VLOOKUP($A213,RAW!$U$2:$AC$460,7,FALSE)</f>
        <v>256842</v>
      </c>
      <c r="E213" s="11">
        <f>VLOOKUP($A213,RAW!$U$2:$AC$460,8,FALSE)</f>
        <v>289596</v>
      </c>
      <c r="F213" s="1">
        <f t="shared" si="18"/>
        <v>32754</v>
      </c>
      <c r="G213" s="1">
        <f t="shared" si="19"/>
        <v>32754</v>
      </c>
      <c r="H213" s="1">
        <f t="shared" si="20"/>
        <v>19461.32503747688</v>
      </c>
      <c r="I213" s="16">
        <f t="shared" si="21"/>
        <v>13292.67496252312</v>
      </c>
      <c r="J213" s="16">
        <f t="shared" si="22"/>
        <v>13292.67496252312</v>
      </c>
      <c r="K213" s="3">
        <f t="shared" si="23"/>
        <v>5.1754288482892673E-2</v>
      </c>
      <c r="L213" s="52"/>
    </row>
    <row r="214" spans="1:12" ht="15" customHeight="1" x14ac:dyDescent="0.25">
      <c r="A214" s="25" t="s">
        <v>558</v>
      </c>
      <c r="B214" s="25" t="s">
        <v>783</v>
      </c>
      <c r="C214" s="8" t="s">
        <v>298</v>
      </c>
      <c r="D214" s="11">
        <f>VLOOKUP($A214,RAW!$U$2:$AC$460,7,FALSE)</f>
        <v>480418</v>
      </c>
      <c r="E214" s="11">
        <f>VLOOKUP($A214,RAW!$U$2:$AC$460,8,FALSE)</f>
        <v>584204</v>
      </c>
      <c r="F214" s="1">
        <f t="shared" si="18"/>
        <v>103786</v>
      </c>
      <c r="G214" s="1">
        <f t="shared" si="19"/>
        <v>103786</v>
      </c>
      <c r="H214" s="1">
        <f t="shared" si="20"/>
        <v>36402.03257977499</v>
      </c>
      <c r="I214" s="16">
        <f t="shared" si="21"/>
        <v>67383.967420225003</v>
      </c>
      <c r="J214" s="16">
        <f t="shared" si="22"/>
        <v>67383.967420225003</v>
      </c>
      <c r="K214" s="3">
        <f t="shared" si="23"/>
        <v>0.14026112139891719</v>
      </c>
      <c r="L214" s="52"/>
    </row>
    <row r="215" spans="1:12" ht="15" customHeight="1" x14ac:dyDescent="0.25">
      <c r="A215" s="25" t="s">
        <v>559</v>
      </c>
      <c r="B215" s="25" t="s">
        <v>783</v>
      </c>
      <c r="C215" s="8" t="s">
        <v>299</v>
      </c>
      <c r="D215" s="11">
        <f>VLOOKUP($A215,RAW!$U$2:$AC$460,7,FALSE)</f>
        <v>2120587</v>
      </c>
      <c r="E215" s="11">
        <f>VLOOKUP($A215,RAW!$U$2:$AC$460,8,FALSE)</f>
        <v>1693717</v>
      </c>
      <c r="F215" s="1">
        <f t="shared" si="18"/>
        <v>-426870</v>
      </c>
      <c r="G215" s="1">
        <f t="shared" si="19"/>
        <v>-426870</v>
      </c>
      <c r="H215" s="1">
        <f t="shared" si="20"/>
        <v>160680.23484184043</v>
      </c>
      <c r="I215" s="16">
        <f t="shared" si="21"/>
        <v>-587550.23484184046</v>
      </c>
      <c r="J215" s="16">
        <f t="shared" si="22"/>
        <v>587550.23484184046</v>
      </c>
      <c r="K215" s="3">
        <f t="shared" si="23"/>
        <v>-0.27706962027110438</v>
      </c>
      <c r="L215" s="52"/>
    </row>
    <row r="216" spans="1:12" ht="15" customHeight="1" x14ac:dyDescent="0.25">
      <c r="A216" s="25" t="s">
        <v>560</v>
      </c>
      <c r="B216" s="25" t="s">
        <v>783</v>
      </c>
      <c r="C216" s="8" t="s">
        <v>298</v>
      </c>
      <c r="D216" s="11">
        <f>VLOOKUP($A216,RAW!$U$2:$AC$460,7,FALSE)</f>
        <v>11766</v>
      </c>
      <c r="E216" s="11">
        <f>VLOOKUP($A216,RAW!$U$2:$AC$460,8,FALSE)</f>
        <v>15879</v>
      </c>
      <c r="F216" s="1">
        <f t="shared" si="18"/>
        <v>4113</v>
      </c>
      <c r="G216" s="1">
        <f t="shared" si="19"/>
        <v>4113</v>
      </c>
      <c r="H216" s="1">
        <f t="shared" si="20"/>
        <v>891.52845091905897</v>
      </c>
      <c r="I216" s="16">
        <f t="shared" si="21"/>
        <v>3221.4715490809413</v>
      </c>
      <c r="J216" s="16">
        <f t="shared" si="22"/>
        <v>3221.4715490809413</v>
      </c>
      <c r="K216" s="3">
        <f t="shared" si="23"/>
        <v>0.27379496422581517</v>
      </c>
      <c r="L216" s="52"/>
    </row>
    <row r="217" spans="1:12" ht="15" customHeight="1" x14ac:dyDescent="0.25">
      <c r="A217" s="25" t="s">
        <v>561</v>
      </c>
      <c r="B217" s="25" t="s">
        <v>783</v>
      </c>
      <c r="C217" s="8" t="s">
        <v>299</v>
      </c>
      <c r="D217" s="11">
        <f>VLOOKUP($A217,RAW!$U$2:$AC$460,7,FALSE)</f>
        <v>253412</v>
      </c>
      <c r="E217" s="11">
        <f>VLOOKUP($A217,RAW!$U$2:$AC$460,8,FALSE)</f>
        <v>203518</v>
      </c>
      <c r="F217" s="1">
        <f t="shared" si="18"/>
        <v>-49894</v>
      </c>
      <c r="G217" s="1">
        <f t="shared" si="19"/>
        <v>-49894</v>
      </c>
      <c r="H217" s="1">
        <f t="shared" si="20"/>
        <v>19201.428506229866</v>
      </c>
      <c r="I217" s="16">
        <f t="shared" si="21"/>
        <v>-69095.428506229859</v>
      </c>
      <c r="J217" s="16">
        <f t="shared" si="22"/>
        <v>69095.428506229859</v>
      </c>
      <c r="K217" s="3">
        <f t="shared" si="23"/>
        <v>-0.27266044428136732</v>
      </c>
      <c r="L217" s="52"/>
    </row>
    <row r="218" spans="1:12" ht="15" customHeight="1" x14ac:dyDescent="0.25">
      <c r="A218" s="25" t="s">
        <v>562</v>
      </c>
      <c r="B218" s="25" t="s">
        <v>783</v>
      </c>
      <c r="C218" s="8" t="s">
        <v>299</v>
      </c>
      <c r="D218" s="11">
        <f>VLOOKUP($A218,RAW!$U$2:$AC$460,7,FALSE)</f>
        <v>44658</v>
      </c>
      <c r="E218" s="11">
        <f>VLOOKUP($A218,RAW!$U$2:$AC$460,8,FALSE)</f>
        <v>36908</v>
      </c>
      <c r="F218" s="1">
        <f t="shared" si="18"/>
        <v>-7750</v>
      </c>
      <c r="G218" s="1">
        <f t="shared" si="19"/>
        <v>-7750</v>
      </c>
      <c r="H218" s="1">
        <f t="shared" si="20"/>
        <v>3383.8073738860562</v>
      </c>
      <c r="I218" s="16">
        <f t="shared" si="21"/>
        <v>-11133.807373886057</v>
      </c>
      <c r="J218" s="16">
        <f t="shared" si="22"/>
        <v>11133.807373886057</v>
      </c>
      <c r="K218" s="3">
        <f t="shared" si="23"/>
        <v>-0.24931271830099996</v>
      </c>
      <c r="L218" s="52"/>
    </row>
    <row r="219" spans="1:12" ht="15" customHeight="1" x14ac:dyDescent="0.25">
      <c r="A219" s="25" t="s">
        <v>563</v>
      </c>
      <c r="B219" s="25" t="s">
        <v>783</v>
      </c>
      <c r="C219" s="8" t="s">
        <v>299</v>
      </c>
      <c r="D219" s="11">
        <f>VLOOKUP($A219,RAW!$U$2:$AC$460,7,FALSE)</f>
        <v>524571</v>
      </c>
      <c r="E219" s="11">
        <f>VLOOKUP($A219,RAW!$U$2:$AC$460,8,FALSE)</f>
        <v>518614</v>
      </c>
      <c r="F219" s="1">
        <f t="shared" si="18"/>
        <v>-5957</v>
      </c>
      <c r="G219" s="1">
        <f t="shared" si="19"/>
        <v>-5957</v>
      </c>
      <c r="H219" s="1">
        <f t="shared" si="20"/>
        <v>39747.575304016806</v>
      </c>
      <c r="I219" s="16">
        <f t="shared" si="21"/>
        <v>-45704.575304016806</v>
      </c>
      <c r="J219" s="16">
        <f t="shared" si="22"/>
        <v>45704.575304016806</v>
      </c>
      <c r="K219" s="3">
        <f t="shared" si="23"/>
        <v>-8.7127529550845934E-2</v>
      </c>
      <c r="L219" s="52"/>
    </row>
    <row r="220" spans="1:12" ht="15" customHeight="1" x14ac:dyDescent="0.25">
      <c r="A220" s="25" t="s">
        <v>564</v>
      </c>
      <c r="B220" s="25" t="s">
        <v>783</v>
      </c>
      <c r="C220" s="8" t="s">
        <v>298</v>
      </c>
      <c r="D220" s="11">
        <f>VLOOKUP($A220,RAW!$U$2:$AC$460,7,FALSE)</f>
        <v>0</v>
      </c>
      <c r="E220" s="11">
        <f>VLOOKUP($A220,RAW!$U$2:$AC$460,8,FALSE)</f>
        <v>104234</v>
      </c>
      <c r="F220" s="1">
        <f t="shared" si="18"/>
        <v>104234</v>
      </c>
      <c r="G220" s="1">
        <f t="shared" si="19"/>
        <v>104234</v>
      </c>
      <c r="H220" s="1">
        <f t="shared" si="20"/>
        <v>0</v>
      </c>
      <c r="I220" s="16">
        <f t="shared" si="21"/>
        <v>0</v>
      </c>
      <c r="J220" s="16">
        <f t="shared" si="22"/>
        <v>0</v>
      </c>
      <c r="K220" s="3" t="str">
        <f t="shared" si="23"/>
        <v/>
      </c>
      <c r="L220" s="52"/>
    </row>
    <row r="221" spans="1:12" ht="15" customHeight="1" x14ac:dyDescent="0.25">
      <c r="A221" s="25" t="s">
        <v>349</v>
      </c>
      <c r="B221" s="25" t="s">
        <v>783</v>
      </c>
      <c r="C221" s="8" t="s">
        <v>298</v>
      </c>
      <c r="D221" s="11">
        <f>VLOOKUP($A221,RAW!$U$2:$AC$460,7,FALSE)</f>
        <v>279714</v>
      </c>
      <c r="E221" s="11">
        <f>VLOOKUP($A221,RAW!$U$2:$AC$460,8,FALSE)</f>
        <v>270685</v>
      </c>
      <c r="F221" s="1">
        <f t="shared" si="18"/>
        <v>-9029</v>
      </c>
      <c r="G221" s="1">
        <f t="shared" si="19"/>
        <v>-9029</v>
      </c>
      <c r="H221" s="1">
        <f t="shared" si="20"/>
        <v>21194.372694235397</v>
      </c>
      <c r="I221" s="16">
        <f t="shared" si="21"/>
        <v>-30223.372694235397</v>
      </c>
      <c r="J221" s="16">
        <f t="shared" si="22"/>
        <v>30223.372694235397</v>
      </c>
      <c r="K221" s="3">
        <f t="shared" si="23"/>
        <v>-0.10805098312646273</v>
      </c>
      <c r="L221" s="52"/>
    </row>
    <row r="222" spans="1:12" ht="15" customHeight="1" x14ac:dyDescent="0.25">
      <c r="A222" s="25" t="s">
        <v>565</v>
      </c>
      <c r="B222" s="25" t="s">
        <v>783</v>
      </c>
      <c r="C222" s="8" t="s">
        <v>299</v>
      </c>
      <c r="D222" s="11">
        <f>VLOOKUP($A222,RAW!$U$2:$AC$460,7,FALSE)</f>
        <v>11905</v>
      </c>
      <c r="E222" s="11">
        <f>VLOOKUP($A222,RAW!$U$2:$AC$460,8,FALSE)</f>
        <v>12227</v>
      </c>
      <c r="F222" s="1">
        <f t="shared" si="18"/>
        <v>322</v>
      </c>
      <c r="G222" s="1">
        <f t="shared" si="19"/>
        <v>322</v>
      </c>
      <c r="H222" s="1">
        <f t="shared" si="20"/>
        <v>902.06070101915668</v>
      </c>
      <c r="I222" s="16">
        <f t="shared" si="21"/>
        <v>-580.06070101915668</v>
      </c>
      <c r="J222" s="16">
        <f t="shared" si="22"/>
        <v>580.06070101915668</v>
      </c>
      <c r="K222" s="3">
        <f t="shared" si="23"/>
        <v>-4.87241244031211E-2</v>
      </c>
      <c r="L222" s="52"/>
    </row>
    <row r="223" spans="1:12" ht="15" customHeight="1" x14ac:dyDescent="0.25">
      <c r="A223" s="25" t="s">
        <v>566</v>
      </c>
      <c r="B223" s="25" t="s">
        <v>783</v>
      </c>
      <c r="C223" s="8" t="s">
        <v>298</v>
      </c>
      <c r="D223" s="11">
        <f>VLOOKUP($A223,RAW!$U$2:$AC$460,7,FALSE)</f>
        <v>91844</v>
      </c>
      <c r="E223" s="11">
        <f>VLOOKUP($A223,RAW!$U$2:$AC$460,8,FALSE)</f>
        <v>107629</v>
      </c>
      <c r="F223" s="1">
        <f t="shared" si="18"/>
        <v>15785</v>
      </c>
      <c r="G223" s="1">
        <f t="shared" si="19"/>
        <v>15785</v>
      </c>
      <c r="H223" s="1">
        <f t="shared" si="20"/>
        <v>6959.1653107436732</v>
      </c>
      <c r="I223" s="16">
        <f t="shared" si="21"/>
        <v>8825.8346892563277</v>
      </c>
      <c r="J223" s="16">
        <f t="shared" si="22"/>
        <v>8825.8346892563277</v>
      </c>
      <c r="K223" s="3">
        <f t="shared" si="23"/>
        <v>9.6095931027136539E-2</v>
      </c>
      <c r="L223" s="52"/>
    </row>
    <row r="224" spans="1:12" ht="15" customHeight="1" x14ac:dyDescent="0.25">
      <c r="A224" s="25" t="s">
        <v>567</v>
      </c>
      <c r="B224" s="25" t="s">
        <v>783</v>
      </c>
      <c r="C224" s="8" t="s">
        <v>298</v>
      </c>
      <c r="D224" s="11">
        <f>VLOOKUP($A224,RAW!$U$2:$AC$460,7,FALSE)</f>
        <v>69245</v>
      </c>
      <c r="E224" s="11">
        <f>VLOOKUP($A224,RAW!$U$2:$AC$460,8,FALSE)</f>
        <v>66780</v>
      </c>
      <c r="F224" s="1">
        <f t="shared" si="18"/>
        <v>-2465</v>
      </c>
      <c r="G224" s="1">
        <f t="shared" si="19"/>
        <v>-2465</v>
      </c>
      <c r="H224" s="1">
        <f t="shared" si="20"/>
        <v>5246.8032962680809</v>
      </c>
      <c r="I224" s="16">
        <f t="shared" si="21"/>
        <v>-7711.8032962680809</v>
      </c>
      <c r="J224" s="16">
        <f t="shared" si="22"/>
        <v>7711.8032962680809</v>
      </c>
      <c r="K224" s="3">
        <f t="shared" si="23"/>
        <v>-0.11136982159387798</v>
      </c>
      <c r="L224" s="52"/>
    </row>
    <row r="225" spans="1:12" ht="15" customHeight="1" x14ac:dyDescent="0.25">
      <c r="A225" s="25" t="s">
        <v>568</v>
      </c>
      <c r="B225" s="25" t="s">
        <v>783</v>
      </c>
      <c r="C225" s="8" t="s">
        <v>298</v>
      </c>
      <c r="D225" s="11">
        <f>VLOOKUP($A225,RAW!$U$2:$AC$460,7,FALSE)</f>
        <v>2488805</v>
      </c>
      <c r="E225" s="11">
        <f>VLOOKUP($A225,RAW!$U$2:$AC$460,8,FALSE)</f>
        <v>2928169</v>
      </c>
      <c r="F225" s="1">
        <f t="shared" si="18"/>
        <v>439364</v>
      </c>
      <c r="G225" s="1">
        <f t="shared" si="19"/>
        <v>439364</v>
      </c>
      <c r="H225" s="1">
        <f t="shared" si="20"/>
        <v>188580.69575808334</v>
      </c>
      <c r="I225" s="16">
        <f t="shared" si="21"/>
        <v>250783.30424191666</v>
      </c>
      <c r="J225" s="16">
        <f t="shared" si="22"/>
        <v>250783.30424191666</v>
      </c>
      <c r="K225" s="3">
        <f t="shared" si="23"/>
        <v>0.10076454533075779</v>
      </c>
      <c r="L225" s="52"/>
    </row>
    <row r="226" spans="1:12" ht="15" customHeight="1" x14ac:dyDescent="0.25">
      <c r="A226" s="25" t="s">
        <v>569</v>
      </c>
      <c r="B226" s="25" t="s">
        <v>783</v>
      </c>
      <c r="C226" s="8" t="s">
        <v>298</v>
      </c>
      <c r="D226" s="11">
        <f>VLOOKUP($A226,RAW!$U$2:$AC$460,7,FALSE)</f>
        <v>69476</v>
      </c>
      <c r="E226" s="11">
        <f>VLOOKUP($A226,RAW!$U$2:$AC$460,8,FALSE)</f>
        <v>81400</v>
      </c>
      <c r="F226" s="1">
        <f t="shared" si="18"/>
        <v>11924</v>
      </c>
      <c r="G226" s="1">
        <f t="shared" si="19"/>
        <v>11924</v>
      </c>
      <c r="H226" s="1">
        <f t="shared" si="20"/>
        <v>5264.3065320459409</v>
      </c>
      <c r="I226" s="16">
        <f t="shared" si="21"/>
        <v>6659.6934679540591</v>
      </c>
      <c r="J226" s="16">
        <f t="shared" si="22"/>
        <v>6659.6934679540591</v>
      </c>
      <c r="K226" s="3">
        <f t="shared" si="23"/>
        <v>9.5856028958979489E-2</v>
      </c>
      <c r="L226" s="52"/>
    </row>
    <row r="227" spans="1:12" ht="15" customHeight="1" x14ac:dyDescent="0.25">
      <c r="A227" s="25" t="s">
        <v>570</v>
      </c>
      <c r="B227" s="25" t="s">
        <v>783</v>
      </c>
      <c r="C227" s="8" t="s">
        <v>298</v>
      </c>
      <c r="D227" s="11">
        <f>VLOOKUP($A227,RAW!$U$2:$AC$460,7,FALSE)</f>
        <v>479302</v>
      </c>
      <c r="E227" s="11">
        <f>VLOOKUP($A227,RAW!$U$2:$AC$460,8,FALSE)</f>
        <v>537316</v>
      </c>
      <c r="F227" s="1">
        <f t="shared" si="18"/>
        <v>58014</v>
      </c>
      <c r="G227" s="1">
        <f t="shared" si="19"/>
        <v>58014</v>
      </c>
      <c r="H227" s="1">
        <f t="shared" si="20"/>
        <v>36317.47149264039</v>
      </c>
      <c r="I227" s="16">
        <f t="shared" si="21"/>
        <v>21696.52850735961</v>
      </c>
      <c r="J227" s="16">
        <f t="shared" si="22"/>
        <v>21696.52850735961</v>
      </c>
      <c r="K227" s="3">
        <f t="shared" si="23"/>
        <v>4.526692671292757E-2</v>
      </c>
      <c r="L227" s="52"/>
    </row>
    <row r="228" spans="1:12" ht="15" customHeight="1" x14ac:dyDescent="0.25">
      <c r="A228" s="25" t="s">
        <v>350</v>
      </c>
      <c r="B228" s="25" t="s">
        <v>783</v>
      </c>
      <c r="C228" s="8" t="s">
        <v>299</v>
      </c>
      <c r="D228" s="11">
        <f>VLOOKUP($A228,RAW!$U$2:$AC$460,7,FALSE)</f>
        <v>304603</v>
      </c>
      <c r="E228" s="11">
        <f>VLOOKUP($A228,RAW!$U$2:$AC$460,8,FALSE)</f>
        <v>293565</v>
      </c>
      <c r="F228" s="1">
        <f t="shared" si="18"/>
        <v>-11038</v>
      </c>
      <c r="G228" s="1">
        <f t="shared" si="19"/>
        <v>-11038</v>
      </c>
      <c r="H228" s="1">
        <f t="shared" si="20"/>
        <v>23080.25163482051</v>
      </c>
      <c r="I228" s="16">
        <f t="shared" si="21"/>
        <v>-34118.25163482051</v>
      </c>
      <c r="J228" s="16">
        <f t="shared" si="22"/>
        <v>34118.25163482051</v>
      </c>
      <c r="K228" s="3">
        <f t="shared" si="23"/>
        <v>-0.11200891532526111</v>
      </c>
      <c r="L228" s="52"/>
    </row>
    <row r="229" spans="1:12" ht="15" customHeight="1" x14ac:dyDescent="0.25">
      <c r="A229" s="25" t="s">
        <v>571</v>
      </c>
      <c r="B229" s="25" t="s">
        <v>783</v>
      </c>
      <c r="C229" s="8" t="s">
        <v>298</v>
      </c>
      <c r="D229" s="11">
        <f>VLOOKUP($A229,RAW!$U$2:$AC$460,7,FALSE)</f>
        <v>155433</v>
      </c>
      <c r="E229" s="11">
        <f>VLOOKUP($A229,RAW!$U$2:$AC$460,8,FALSE)</f>
        <v>188106</v>
      </c>
      <c r="F229" s="1">
        <f t="shared" si="18"/>
        <v>32673</v>
      </c>
      <c r="G229" s="1">
        <f t="shared" si="19"/>
        <v>32673</v>
      </c>
      <c r="H229" s="1">
        <f t="shared" si="20"/>
        <v>11777.404530996269</v>
      </c>
      <c r="I229" s="16">
        <f t="shared" si="21"/>
        <v>20895.595469003732</v>
      </c>
      <c r="J229" s="16">
        <f t="shared" si="22"/>
        <v>20895.595469003732</v>
      </c>
      <c r="K229" s="3">
        <f t="shared" si="23"/>
        <v>0.13443474338785028</v>
      </c>
      <c r="L229" s="52"/>
    </row>
    <row r="230" spans="1:12" ht="15" customHeight="1" x14ac:dyDescent="0.25">
      <c r="A230" s="25" t="s">
        <v>572</v>
      </c>
      <c r="B230" s="25" t="s">
        <v>783</v>
      </c>
      <c r="C230" s="8" t="s">
        <v>298</v>
      </c>
      <c r="D230" s="11">
        <f>VLOOKUP($A230,RAW!$U$2:$AC$460,7,FALSE)</f>
        <v>279261</v>
      </c>
      <c r="E230" s="11">
        <f>VLOOKUP($A230,RAW!$U$2:$AC$460,8,FALSE)</f>
        <v>350560</v>
      </c>
      <c r="F230" s="1">
        <f t="shared" si="18"/>
        <v>71299</v>
      </c>
      <c r="G230" s="1">
        <f t="shared" si="19"/>
        <v>71299</v>
      </c>
      <c r="H230" s="1">
        <f t="shared" si="20"/>
        <v>21160.048166930763</v>
      </c>
      <c r="I230" s="16">
        <f t="shared" si="21"/>
        <v>50138.951833069237</v>
      </c>
      <c r="J230" s="16">
        <f t="shared" si="22"/>
        <v>50138.951833069237</v>
      </c>
      <c r="K230" s="3">
        <f t="shared" si="23"/>
        <v>0.17954154655705321</v>
      </c>
      <c r="L230" s="52"/>
    </row>
    <row r="231" spans="1:12" ht="15" customHeight="1" x14ac:dyDescent="0.25">
      <c r="A231" s="25" t="s">
        <v>573</v>
      </c>
      <c r="B231" s="25" t="s">
        <v>783</v>
      </c>
      <c r="C231" s="8" t="s">
        <v>299</v>
      </c>
      <c r="D231" s="11">
        <f>VLOOKUP($A231,RAW!$U$2:$AC$460,7,FALSE)</f>
        <v>201133</v>
      </c>
      <c r="E231" s="11">
        <f>VLOOKUP($A231,RAW!$U$2:$AC$460,8,FALSE)</f>
        <v>158814</v>
      </c>
      <c r="F231" s="1">
        <f t="shared" si="18"/>
        <v>-42319</v>
      </c>
      <c r="G231" s="1">
        <f t="shared" si="19"/>
        <v>-42319</v>
      </c>
      <c r="H231" s="1">
        <f t="shared" si="20"/>
        <v>15240.165894841331</v>
      </c>
      <c r="I231" s="16">
        <f t="shared" si="21"/>
        <v>-57559.165894841331</v>
      </c>
      <c r="J231" s="16">
        <f t="shared" si="22"/>
        <v>57559.165894841331</v>
      </c>
      <c r="K231" s="3">
        <f t="shared" si="23"/>
        <v>-0.28617465008149501</v>
      </c>
      <c r="L231" s="52"/>
    </row>
    <row r="232" spans="1:12" ht="15" customHeight="1" x14ac:dyDescent="0.25">
      <c r="A232" s="25" t="s">
        <v>574</v>
      </c>
      <c r="B232" s="25" t="s">
        <v>783</v>
      </c>
      <c r="C232" s="8" t="s">
        <v>298</v>
      </c>
      <c r="D232" s="11">
        <f>VLOOKUP($A232,RAW!$U$2:$AC$460,7,FALSE)</f>
        <v>129395</v>
      </c>
      <c r="E232" s="11">
        <f>VLOOKUP($A232,RAW!$U$2:$AC$460,8,FALSE)</f>
        <v>152695</v>
      </c>
      <c r="F232" s="1">
        <f t="shared" si="18"/>
        <v>23300</v>
      </c>
      <c r="G232" s="1">
        <f t="shared" si="19"/>
        <v>23300</v>
      </c>
      <c r="H232" s="1">
        <f t="shared" si="20"/>
        <v>9804.4640410225766</v>
      </c>
      <c r="I232" s="16">
        <f t="shared" si="21"/>
        <v>13495.535958977423</v>
      </c>
      <c r="J232" s="16">
        <f t="shared" si="22"/>
        <v>13495.535958977423</v>
      </c>
      <c r="K232" s="3">
        <f t="shared" si="23"/>
        <v>0.10429719818368116</v>
      </c>
      <c r="L232" s="52"/>
    </row>
    <row r="233" spans="1:12" ht="15" customHeight="1" x14ac:dyDescent="0.25">
      <c r="A233" s="25" t="s">
        <v>575</v>
      </c>
      <c r="B233" s="25" t="s">
        <v>783</v>
      </c>
      <c r="C233" s="8" t="s">
        <v>299</v>
      </c>
      <c r="D233" s="11">
        <f>VLOOKUP($A233,RAW!$U$2:$AC$460,7,FALSE)</f>
        <v>20526</v>
      </c>
      <c r="E233" s="11">
        <f>VLOOKUP($A233,RAW!$U$2:$AC$460,8,FALSE)</f>
        <v>19964</v>
      </c>
      <c r="F233" s="1">
        <f t="shared" si="18"/>
        <v>-562</v>
      </c>
      <c r="G233" s="1">
        <f t="shared" si="19"/>
        <v>-562</v>
      </c>
      <c r="H233" s="1">
        <f t="shared" si="20"/>
        <v>1555.2875219755742</v>
      </c>
      <c r="I233" s="16">
        <f t="shared" si="21"/>
        <v>-2117.2875219755742</v>
      </c>
      <c r="J233" s="16">
        <f t="shared" si="22"/>
        <v>2117.2875219755742</v>
      </c>
      <c r="K233" s="3">
        <f t="shared" si="23"/>
        <v>-0.10315149186278741</v>
      </c>
      <c r="L233" s="52"/>
    </row>
    <row r="234" spans="1:12" ht="15" customHeight="1" x14ac:dyDescent="0.25">
      <c r="A234" s="25" t="s">
        <v>576</v>
      </c>
      <c r="B234" s="25" t="s">
        <v>783</v>
      </c>
      <c r="C234" s="8" t="s">
        <v>299</v>
      </c>
      <c r="D234" s="11">
        <f>VLOOKUP($A234,RAW!$U$2:$AC$460,7,FALSE)</f>
        <v>247870</v>
      </c>
      <c r="E234" s="11">
        <f>VLOOKUP($A234,RAW!$U$2:$AC$460,8,FALSE)</f>
        <v>192787</v>
      </c>
      <c r="F234" s="1">
        <f t="shared" si="18"/>
        <v>-55083</v>
      </c>
      <c r="G234" s="1">
        <f t="shared" si="19"/>
        <v>-55083</v>
      </c>
      <c r="H234" s="1">
        <f t="shared" si="20"/>
        <v>18781.502390728128</v>
      </c>
      <c r="I234" s="16">
        <f t="shared" si="21"/>
        <v>-73864.502390728128</v>
      </c>
      <c r="J234" s="16">
        <f t="shared" si="22"/>
        <v>73864.502390728128</v>
      </c>
      <c r="K234" s="3">
        <f t="shared" si="23"/>
        <v>-0.29799694352171757</v>
      </c>
      <c r="L234" s="52"/>
    </row>
    <row r="235" spans="1:12" ht="15" customHeight="1" x14ac:dyDescent="0.25">
      <c r="A235" s="25" t="s">
        <v>577</v>
      </c>
      <c r="B235" s="25" t="s">
        <v>783</v>
      </c>
      <c r="C235" s="8" t="s">
        <v>298</v>
      </c>
      <c r="D235" s="11">
        <f>VLOOKUP($A235,RAW!$U$2:$AC$460,7,FALSE)</f>
        <v>65437</v>
      </c>
      <c r="E235" s="11">
        <f>VLOOKUP($A235,RAW!$U$2:$AC$460,8,FALSE)</f>
        <v>75145</v>
      </c>
      <c r="F235" s="1">
        <f t="shared" si="18"/>
        <v>9708</v>
      </c>
      <c r="G235" s="1">
        <f t="shared" si="19"/>
        <v>9708</v>
      </c>
      <c r="H235" s="1">
        <f t="shared" si="20"/>
        <v>4958.2651064754773</v>
      </c>
      <c r="I235" s="16">
        <f t="shared" si="21"/>
        <v>4749.7348935245227</v>
      </c>
      <c r="J235" s="16">
        <f t="shared" si="22"/>
        <v>4749.7348935245227</v>
      </c>
      <c r="K235" s="3">
        <f t="shared" si="23"/>
        <v>7.25848509791788E-2</v>
      </c>
      <c r="L235" s="52"/>
    </row>
    <row r="236" spans="1:12" ht="15" customHeight="1" x14ac:dyDescent="0.25">
      <c r="A236" s="25" t="s">
        <v>351</v>
      </c>
      <c r="B236" s="25" t="s">
        <v>783</v>
      </c>
      <c r="C236" s="8" t="s">
        <v>299</v>
      </c>
      <c r="D236" s="11">
        <f>VLOOKUP($A236,RAW!$U$2:$AC$460,7,FALSE)</f>
        <v>327070</v>
      </c>
      <c r="E236" s="11">
        <f>VLOOKUP($A236,RAW!$U$2:$AC$460,8,FALSE)</f>
        <v>333386</v>
      </c>
      <c r="F236" s="1">
        <f t="shared" si="18"/>
        <v>6316</v>
      </c>
      <c r="G236" s="1">
        <f t="shared" si="19"/>
        <v>6316</v>
      </c>
      <c r="H236" s="1">
        <f t="shared" si="20"/>
        <v>24782.611800280181</v>
      </c>
      <c r="I236" s="16">
        <f t="shared" si="21"/>
        <v>-18466.611800280181</v>
      </c>
      <c r="J236" s="16">
        <f t="shared" si="22"/>
        <v>18466.611800280181</v>
      </c>
      <c r="K236" s="3">
        <f t="shared" si="23"/>
        <v>-5.6460732565751008E-2</v>
      </c>
      <c r="L236" s="52"/>
    </row>
    <row r="237" spans="1:12" ht="15" customHeight="1" x14ac:dyDescent="0.25">
      <c r="A237" s="25" t="s">
        <v>578</v>
      </c>
      <c r="B237" s="25" t="s">
        <v>783</v>
      </c>
      <c r="C237" s="8" t="s">
        <v>298</v>
      </c>
      <c r="D237" s="11">
        <f>VLOOKUP($A237,RAW!$U$2:$AC$460,7,FALSE)</f>
        <v>1515653</v>
      </c>
      <c r="E237" s="11">
        <f>VLOOKUP($A237,RAW!$U$2:$AC$460,8,FALSE)</f>
        <v>1660518</v>
      </c>
      <c r="F237" s="1">
        <f t="shared" si="18"/>
        <v>144865</v>
      </c>
      <c r="G237" s="1">
        <f t="shared" si="19"/>
        <v>144865</v>
      </c>
      <c r="H237" s="1">
        <f t="shared" si="20"/>
        <v>114843.42777671466</v>
      </c>
      <c r="I237" s="16">
        <f t="shared" si="21"/>
        <v>30021.572223285344</v>
      </c>
      <c r="J237" s="16">
        <f t="shared" si="22"/>
        <v>30021.572223285344</v>
      </c>
      <c r="K237" s="3">
        <f t="shared" si="23"/>
        <v>1.9807681720872352E-2</v>
      </c>
      <c r="L237" s="52"/>
    </row>
    <row r="238" spans="1:12" ht="15" customHeight="1" x14ac:dyDescent="0.25">
      <c r="A238" s="25" t="s">
        <v>579</v>
      </c>
      <c r="B238" s="25" t="s">
        <v>783</v>
      </c>
      <c r="C238" s="8" t="s">
        <v>299</v>
      </c>
      <c r="D238" s="11">
        <f>VLOOKUP($A238,RAW!$U$2:$AC$460,7,FALSE)</f>
        <v>237368</v>
      </c>
      <c r="E238" s="11">
        <f>VLOOKUP($A238,RAW!$U$2:$AC$460,8,FALSE)</f>
        <v>144580</v>
      </c>
      <c r="F238" s="1">
        <f t="shared" si="18"/>
        <v>-92788</v>
      </c>
      <c r="G238" s="1">
        <f t="shared" si="19"/>
        <v>-92788</v>
      </c>
      <c r="H238" s="1">
        <f t="shared" si="20"/>
        <v>17985.749221294849</v>
      </c>
      <c r="I238" s="16">
        <f t="shared" si="21"/>
        <v>-110773.74922129486</v>
      </c>
      <c r="J238" s="16">
        <f t="shared" si="22"/>
        <v>110773.74922129486</v>
      </c>
      <c r="K238" s="3">
        <f t="shared" si="23"/>
        <v>-0.46667515933611464</v>
      </c>
      <c r="L238" s="52"/>
    </row>
    <row r="239" spans="1:12" ht="15" customHeight="1" x14ac:dyDescent="0.25">
      <c r="A239" s="25" t="s">
        <v>580</v>
      </c>
      <c r="B239" s="25" t="s">
        <v>783</v>
      </c>
      <c r="C239" s="8" t="s">
        <v>298</v>
      </c>
      <c r="D239" s="11">
        <f>VLOOKUP($A239,RAW!$U$2:$AC$460,7,FALSE)</f>
        <v>103410</v>
      </c>
      <c r="E239" s="11">
        <f>VLOOKUP($A239,RAW!$U$2:$AC$460,8,FALSE)</f>
        <v>135724</v>
      </c>
      <c r="F239" s="1">
        <f t="shared" si="18"/>
        <v>32314</v>
      </c>
      <c r="G239" s="1">
        <f t="shared" si="19"/>
        <v>32314</v>
      </c>
      <c r="H239" s="1">
        <f t="shared" si="20"/>
        <v>7835.5394449719442</v>
      </c>
      <c r="I239" s="16">
        <f t="shared" si="21"/>
        <v>24478.460555028054</v>
      </c>
      <c r="J239" s="16">
        <f t="shared" si="22"/>
        <v>24478.460555028054</v>
      </c>
      <c r="K239" s="3">
        <f t="shared" si="23"/>
        <v>0.23671270239849196</v>
      </c>
      <c r="L239" s="52"/>
    </row>
    <row r="240" spans="1:12" ht="15" customHeight="1" x14ac:dyDescent="0.25">
      <c r="A240" s="25" t="s">
        <v>581</v>
      </c>
      <c r="B240" s="25" t="s">
        <v>783</v>
      </c>
      <c r="C240" s="8" t="s">
        <v>299</v>
      </c>
      <c r="D240" s="11">
        <f>VLOOKUP($A240,RAW!$U$2:$AC$460,7,FALSE)</f>
        <v>25481</v>
      </c>
      <c r="E240" s="11">
        <f>VLOOKUP($A240,RAW!$U$2:$AC$460,8,FALSE)</f>
        <v>22649</v>
      </c>
      <c r="F240" s="1">
        <f t="shared" si="18"/>
        <v>-2832</v>
      </c>
      <c r="G240" s="1">
        <f t="shared" si="19"/>
        <v>-2832</v>
      </c>
      <c r="H240" s="1">
        <f t="shared" si="20"/>
        <v>1930.7357179898472</v>
      </c>
      <c r="I240" s="16">
        <f t="shared" si="21"/>
        <v>-4762.7357179898472</v>
      </c>
      <c r="J240" s="16">
        <f t="shared" si="22"/>
        <v>4762.7357179898472</v>
      </c>
      <c r="K240" s="3">
        <f t="shared" si="23"/>
        <v>-0.18691321839762362</v>
      </c>
      <c r="L240" s="52"/>
    </row>
    <row r="241" spans="1:12" ht="15" customHeight="1" x14ac:dyDescent="0.25">
      <c r="A241" s="25" t="s">
        <v>582</v>
      </c>
      <c r="B241" s="25" t="s">
        <v>783</v>
      </c>
      <c r="C241" s="8" t="s">
        <v>298</v>
      </c>
      <c r="D241" s="11">
        <f>VLOOKUP($A241,RAW!$U$2:$AC$460,7,FALSE)</f>
        <v>249849</v>
      </c>
      <c r="E241" s="11">
        <f>VLOOKUP($A241,RAW!$U$2:$AC$460,8,FALSE)</f>
        <v>379333</v>
      </c>
      <c r="F241" s="1">
        <f t="shared" si="18"/>
        <v>129484</v>
      </c>
      <c r="G241" s="1">
        <f t="shared" si="19"/>
        <v>129484</v>
      </c>
      <c r="H241" s="1">
        <f t="shared" si="20"/>
        <v>18931.454354383477</v>
      </c>
      <c r="I241" s="16">
        <f t="shared" si="21"/>
        <v>110552.54564561653</v>
      </c>
      <c r="J241" s="16">
        <f t="shared" si="22"/>
        <v>110552.54564561653</v>
      </c>
      <c r="K241" s="3">
        <f t="shared" si="23"/>
        <v>0.44247743895559527</v>
      </c>
      <c r="L241" s="52"/>
    </row>
    <row r="242" spans="1:12" ht="15" customHeight="1" x14ac:dyDescent="0.25">
      <c r="A242" s="25" t="s">
        <v>583</v>
      </c>
      <c r="B242" s="25" t="s">
        <v>783</v>
      </c>
      <c r="C242" s="8" t="s">
        <v>298</v>
      </c>
      <c r="D242" s="11">
        <f>VLOOKUP($A242,RAW!$U$2:$AC$460,7,FALSE)</f>
        <v>296839</v>
      </c>
      <c r="E242" s="11">
        <f>VLOOKUP($A242,RAW!$U$2:$AC$460,8,FALSE)</f>
        <v>324045</v>
      </c>
      <c r="F242" s="1">
        <f t="shared" si="18"/>
        <v>27206</v>
      </c>
      <c r="G242" s="1">
        <f t="shared" si="19"/>
        <v>27206</v>
      </c>
      <c r="H242" s="1">
        <f t="shared" si="20"/>
        <v>22491.961060884121</v>
      </c>
      <c r="I242" s="16">
        <f t="shared" si="21"/>
        <v>4714.0389391158787</v>
      </c>
      <c r="J242" s="16">
        <f t="shared" si="22"/>
        <v>4714.0389391158787</v>
      </c>
      <c r="K242" s="3">
        <f t="shared" si="23"/>
        <v>1.588079376064425E-2</v>
      </c>
      <c r="L242" s="52"/>
    </row>
    <row r="243" spans="1:12" ht="15" customHeight="1" x14ac:dyDescent="0.25">
      <c r="A243" s="25" t="s">
        <v>584</v>
      </c>
      <c r="B243" s="25" t="s">
        <v>783</v>
      </c>
      <c r="C243" s="8" t="s">
        <v>299</v>
      </c>
      <c r="D243" s="11">
        <f>VLOOKUP($A243,RAW!$U$2:$AC$460,7,FALSE)</f>
        <v>51391</v>
      </c>
      <c r="E243" s="11">
        <f>VLOOKUP($A243,RAW!$U$2:$AC$460,8,FALSE)</f>
        <v>44143</v>
      </c>
      <c r="F243" s="1">
        <f t="shared" si="18"/>
        <v>-7248</v>
      </c>
      <c r="G243" s="1">
        <f t="shared" si="19"/>
        <v>-7248</v>
      </c>
      <c r="H243" s="1">
        <f t="shared" si="20"/>
        <v>3893.9774452814349</v>
      </c>
      <c r="I243" s="16">
        <f t="shared" si="21"/>
        <v>-11141.977445281434</v>
      </c>
      <c r="J243" s="16">
        <f t="shared" si="22"/>
        <v>11141.977445281434</v>
      </c>
      <c r="K243" s="3">
        <f t="shared" si="23"/>
        <v>-0.21680795168962336</v>
      </c>
      <c r="L243" s="52"/>
    </row>
    <row r="244" spans="1:12" ht="15" customHeight="1" x14ac:dyDescent="0.25">
      <c r="A244" s="25" t="s">
        <v>585</v>
      </c>
      <c r="B244" s="25" t="s">
        <v>783</v>
      </c>
      <c r="C244" s="8" t="s">
        <v>299</v>
      </c>
      <c r="D244" s="11">
        <f>VLOOKUP($A244,RAW!$U$2:$AC$460,7,FALSE)</f>
        <v>195115</v>
      </c>
      <c r="E244" s="11">
        <f>VLOOKUP($A244,RAW!$U$2:$AC$460,8,FALSE)</f>
        <v>163036</v>
      </c>
      <c r="F244" s="1">
        <f t="shared" si="18"/>
        <v>-32079</v>
      </c>
      <c r="G244" s="1">
        <f t="shared" si="19"/>
        <v>-32079</v>
      </c>
      <c r="H244" s="1">
        <f t="shared" si="20"/>
        <v>14784.172505615519</v>
      </c>
      <c r="I244" s="16">
        <f t="shared" si="21"/>
        <v>-46863.172505615519</v>
      </c>
      <c r="J244" s="16">
        <f t="shared" si="22"/>
        <v>46863.172505615519</v>
      </c>
      <c r="K244" s="3">
        <f t="shared" si="23"/>
        <v>-0.24018231558627229</v>
      </c>
      <c r="L244" s="52"/>
    </row>
    <row r="245" spans="1:12" ht="15" customHeight="1" x14ac:dyDescent="0.25">
      <c r="A245" s="25" t="s">
        <v>586</v>
      </c>
      <c r="B245" s="25" t="s">
        <v>783</v>
      </c>
      <c r="C245" s="8" t="s">
        <v>299</v>
      </c>
      <c r="D245" s="11">
        <f>VLOOKUP($A245,RAW!$U$2:$AC$460,7,FALSE)</f>
        <v>407212</v>
      </c>
      <c r="E245" s="11">
        <f>VLOOKUP($A245,RAW!$U$2:$AC$460,8,FALSE)</f>
        <v>370332</v>
      </c>
      <c r="F245" s="1">
        <f t="shared" si="18"/>
        <v>-36880</v>
      </c>
      <c r="G245" s="1">
        <f t="shared" si="19"/>
        <v>-36880</v>
      </c>
      <c r="H245" s="1">
        <f t="shared" si="20"/>
        <v>30855.09804144585</v>
      </c>
      <c r="I245" s="16">
        <f t="shared" si="21"/>
        <v>-67735.098041445846</v>
      </c>
      <c r="J245" s="16">
        <f t="shared" si="22"/>
        <v>67735.098041445846</v>
      </c>
      <c r="K245" s="3">
        <f t="shared" si="23"/>
        <v>-0.16633865908039508</v>
      </c>
      <c r="L245" s="52"/>
    </row>
    <row r="246" spans="1:12" ht="15" customHeight="1" x14ac:dyDescent="0.25">
      <c r="A246" s="25" t="s">
        <v>587</v>
      </c>
      <c r="B246" s="25" t="s">
        <v>783</v>
      </c>
      <c r="C246" s="8" t="s">
        <v>299</v>
      </c>
      <c r="D246" s="11">
        <f>VLOOKUP($A246,RAW!$U$2:$AC$460,7,FALSE)</f>
        <v>151025</v>
      </c>
      <c r="E246" s="11">
        <f>VLOOKUP($A246,RAW!$U$2:$AC$460,8,FALSE)</f>
        <v>102331</v>
      </c>
      <c r="F246" s="1">
        <f t="shared" si="18"/>
        <v>-48694</v>
      </c>
      <c r="G246" s="1">
        <f t="shared" si="19"/>
        <v>-48694</v>
      </c>
      <c r="H246" s="1">
        <f t="shared" si="20"/>
        <v>11443.403391131302</v>
      </c>
      <c r="I246" s="16">
        <f t="shared" si="21"/>
        <v>-60137.403391131302</v>
      </c>
      <c r="J246" s="16">
        <f t="shared" si="22"/>
        <v>60137.403391131302</v>
      </c>
      <c r="K246" s="3">
        <f t="shared" si="23"/>
        <v>-0.39819502328178313</v>
      </c>
      <c r="L246" s="52"/>
    </row>
    <row r="247" spans="1:12" ht="15" customHeight="1" x14ac:dyDescent="0.25">
      <c r="A247" s="25" t="s">
        <v>352</v>
      </c>
      <c r="B247" s="25" t="s">
        <v>783</v>
      </c>
      <c r="C247" s="8" t="s">
        <v>298</v>
      </c>
      <c r="D247" s="11">
        <f>VLOOKUP($A247,RAW!$U$2:$AC$460,7,FALSE)</f>
        <v>115974</v>
      </c>
      <c r="E247" s="11">
        <f>VLOOKUP($A247,RAW!$U$2:$AC$460,8,FALSE)</f>
        <v>222444</v>
      </c>
      <c r="F247" s="1">
        <f t="shared" si="18"/>
        <v>106470</v>
      </c>
      <c r="G247" s="1">
        <f t="shared" si="19"/>
        <v>106470</v>
      </c>
      <c r="H247" s="1">
        <f t="shared" si="20"/>
        <v>8787.5336194872471</v>
      </c>
      <c r="I247" s="16">
        <f t="shared" si="21"/>
        <v>97682.466380512749</v>
      </c>
      <c r="J247" s="16">
        <f t="shared" si="22"/>
        <v>97682.466380512749</v>
      </c>
      <c r="K247" s="3">
        <f t="shared" si="23"/>
        <v>0.84227901409378614</v>
      </c>
      <c r="L247" s="52"/>
    </row>
    <row r="248" spans="1:12" ht="15" customHeight="1" x14ac:dyDescent="0.25">
      <c r="A248" s="25" t="s">
        <v>588</v>
      </c>
      <c r="B248" s="25" t="s">
        <v>783</v>
      </c>
      <c r="C248" s="8" t="s">
        <v>298</v>
      </c>
      <c r="D248" s="11">
        <f>VLOOKUP($A248,RAW!$U$2:$AC$460,7,FALSE)</f>
        <v>406879</v>
      </c>
      <c r="E248" s="11">
        <f>VLOOKUP($A248,RAW!$U$2:$AC$460,8,FALSE)</f>
        <v>349902</v>
      </c>
      <c r="F248" s="1">
        <f t="shared" si="18"/>
        <v>-56977</v>
      </c>
      <c r="G248" s="1">
        <f t="shared" si="19"/>
        <v>-56977</v>
      </c>
      <c r="H248" s="1">
        <f t="shared" si="20"/>
        <v>30829.866104155688</v>
      </c>
      <c r="I248" s="16">
        <f t="shared" si="21"/>
        <v>-87806.866104155692</v>
      </c>
      <c r="J248" s="16">
        <f t="shared" si="22"/>
        <v>87806.866104155692</v>
      </c>
      <c r="K248" s="3">
        <f t="shared" si="23"/>
        <v>-0.21580584425383392</v>
      </c>
      <c r="L248" s="52"/>
    </row>
    <row r="249" spans="1:12" ht="15" customHeight="1" x14ac:dyDescent="0.25">
      <c r="A249" s="25" t="s">
        <v>589</v>
      </c>
      <c r="B249" s="25" t="s">
        <v>783</v>
      </c>
      <c r="C249" s="8" t="s">
        <v>298</v>
      </c>
      <c r="D249" s="11">
        <f>VLOOKUP($A249,RAW!$U$2:$AC$460,7,FALSE)</f>
        <v>820245</v>
      </c>
      <c r="E249" s="11">
        <f>VLOOKUP($A249,RAW!$U$2:$AC$460,8,FALSE)</f>
        <v>731794</v>
      </c>
      <c r="F249" s="1">
        <f t="shared" si="18"/>
        <v>-88451</v>
      </c>
      <c r="G249" s="1">
        <f t="shared" si="19"/>
        <v>-88451</v>
      </c>
      <c r="H249" s="1">
        <f t="shared" si="20"/>
        <v>62151.262470177084</v>
      </c>
      <c r="I249" s="16">
        <f t="shared" si="21"/>
        <v>-150602.26247017708</v>
      </c>
      <c r="J249" s="16">
        <f t="shared" si="22"/>
        <v>150602.26247017708</v>
      </c>
      <c r="K249" s="3">
        <f t="shared" si="23"/>
        <v>-0.18360643767432547</v>
      </c>
      <c r="L249" s="52"/>
    </row>
    <row r="250" spans="1:12" ht="15" customHeight="1" x14ac:dyDescent="0.25">
      <c r="A250" s="25" t="s">
        <v>590</v>
      </c>
      <c r="B250" s="25" t="s">
        <v>783</v>
      </c>
      <c r="C250" s="8" t="s">
        <v>298</v>
      </c>
      <c r="D250" s="11">
        <f>VLOOKUP($A250,RAW!$U$2:$AC$460,7,FALSE)</f>
        <v>1737847</v>
      </c>
      <c r="E250" s="11">
        <f>VLOOKUP($A250,RAW!$U$2:$AC$460,8,FALSE)</f>
        <v>2109061</v>
      </c>
      <c r="F250" s="1">
        <f t="shared" si="18"/>
        <v>371214</v>
      </c>
      <c r="G250" s="1">
        <f t="shared" si="19"/>
        <v>371214</v>
      </c>
      <c r="H250" s="1">
        <f t="shared" si="20"/>
        <v>131679.41899067941</v>
      </c>
      <c r="I250" s="16">
        <f t="shared" si="21"/>
        <v>239534.58100932059</v>
      </c>
      <c r="J250" s="16">
        <f t="shared" si="22"/>
        <v>239534.58100932059</v>
      </c>
      <c r="K250" s="3">
        <f t="shared" si="23"/>
        <v>0.13783410220193182</v>
      </c>
      <c r="L250" s="52"/>
    </row>
    <row r="251" spans="1:12" ht="15" customHeight="1" x14ac:dyDescent="0.25">
      <c r="A251" s="25" t="s">
        <v>591</v>
      </c>
      <c r="B251" s="25" t="s">
        <v>783</v>
      </c>
      <c r="C251" s="8" t="s">
        <v>299</v>
      </c>
      <c r="D251" s="11">
        <f>VLOOKUP($A251,RAW!$U$2:$AC$460,7,FALSE)</f>
        <v>107030</v>
      </c>
      <c r="E251" s="11">
        <f>VLOOKUP($A251,RAW!$U$2:$AC$460,8,FALSE)</f>
        <v>110666</v>
      </c>
      <c r="F251" s="1">
        <f t="shared" si="18"/>
        <v>3636</v>
      </c>
      <c r="G251" s="1">
        <f t="shared" si="19"/>
        <v>3636</v>
      </c>
      <c r="H251" s="1">
        <f t="shared" si="20"/>
        <v>8109.8325770752072</v>
      </c>
      <c r="I251" s="16">
        <f t="shared" si="21"/>
        <v>-4473.8325770752072</v>
      </c>
      <c r="J251" s="16">
        <f t="shared" si="22"/>
        <v>4473.8325770752072</v>
      </c>
      <c r="K251" s="3">
        <f t="shared" si="23"/>
        <v>-4.1799799841868698E-2</v>
      </c>
      <c r="L251" s="52"/>
    </row>
    <row r="252" spans="1:12" ht="15" customHeight="1" x14ac:dyDescent="0.25">
      <c r="A252" s="25" t="s">
        <v>592</v>
      </c>
      <c r="B252" s="25" t="s">
        <v>783</v>
      </c>
      <c r="C252" s="8" t="s">
        <v>299</v>
      </c>
      <c r="D252" s="11">
        <f>VLOOKUP($A252,RAW!$U$2:$AC$460,7,FALSE)</f>
        <v>4747025</v>
      </c>
      <c r="E252" s="11">
        <f>VLOOKUP($A252,RAW!$U$2:$AC$460,8,FALSE)</f>
        <v>4656411</v>
      </c>
      <c r="F252" s="1">
        <f t="shared" si="18"/>
        <v>-90614</v>
      </c>
      <c r="G252" s="1">
        <f t="shared" si="19"/>
        <v>-90614</v>
      </c>
      <c r="H252" s="1">
        <f t="shared" si="20"/>
        <v>359689.60094543995</v>
      </c>
      <c r="I252" s="16">
        <f t="shared" si="21"/>
        <v>-450303.60094543995</v>
      </c>
      <c r="J252" s="16">
        <f t="shared" si="22"/>
        <v>450303.60094543995</v>
      </c>
      <c r="K252" s="3">
        <f t="shared" si="23"/>
        <v>-9.486017051636339E-2</v>
      </c>
      <c r="L252" s="52"/>
    </row>
    <row r="253" spans="1:12" ht="15" customHeight="1" x14ac:dyDescent="0.25">
      <c r="A253" s="25" t="s">
        <v>593</v>
      </c>
      <c r="B253" s="25" t="s">
        <v>783</v>
      </c>
      <c r="C253" s="8" t="s">
        <v>299</v>
      </c>
      <c r="D253" s="11">
        <f>VLOOKUP($A253,RAW!$U$2:$AC$460,7,FALSE)</f>
        <v>325964</v>
      </c>
      <c r="E253" s="11">
        <f>VLOOKUP($A253,RAW!$U$2:$AC$460,8,FALSE)</f>
        <v>167654</v>
      </c>
      <c r="F253" s="1">
        <f t="shared" si="18"/>
        <v>-158310</v>
      </c>
      <c r="G253" s="1">
        <f t="shared" si="19"/>
        <v>-158310</v>
      </c>
      <c r="H253" s="1">
        <f t="shared" si="20"/>
        <v>24698.808428980126</v>
      </c>
      <c r="I253" s="16">
        <f t="shared" si="21"/>
        <v>-183008.80842898012</v>
      </c>
      <c r="J253" s="16">
        <f t="shared" si="22"/>
        <v>183008.80842898012</v>
      </c>
      <c r="K253" s="3">
        <f t="shared" si="23"/>
        <v>-0.5614387123393384</v>
      </c>
      <c r="L253" s="52"/>
    </row>
    <row r="254" spans="1:12" ht="15" customHeight="1" x14ac:dyDescent="0.25">
      <c r="A254" s="25" t="s">
        <v>594</v>
      </c>
      <c r="B254" s="25" t="s">
        <v>783</v>
      </c>
      <c r="C254" s="8" t="s">
        <v>299</v>
      </c>
      <c r="D254" s="11">
        <f>VLOOKUP($A254,RAW!$U$2:$AC$460,7,FALSE)</f>
        <v>810123</v>
      </c>
      <c r="E254" s="11">
        <f>VLOOKUP($A254,RAW!$U$2:$AC$460,8,FALSE)</f>
        <v>543271</v>
      </c>
      <c r="F254" s="1">
        <f t="shared" si="18"/>
        <v>-266852</v>
      </c>
      <c r="G254" s="1">
        <f t="shared" si="19"/>
        <v>-266852</v>
      </c>
      <c r="H254" s="1">
        <f t="shared" si="20"/>
        <v>61384.302502456303</v>
      </c>
      <c r="I254" s="16">
        <f t="shared" si="21"/>
        <v>-328236.3025024563</v>
      </c>
      <c r="J254" s="16">
        <f t="shared" si="22"/>
        <v>328236.3025024563</v>
      </c>
      <c r="K254" s="3">
        <f t="shared" si="23"/>
        <v>-0.40516847750583096</v>
      </c>
      <c r="L254" s="52"/>
    </row>
    <row r="255" spans="1:12" ht="15" customHeight="1" x14ac:dyDescent="0.25">
      <c r="A255" s="25" t="s">
        <v>595</v>
      </c>
      <c r="B255" s="25" t="s">
        <v>783</v>
      </c>
      <c r="C255" s="8" t="s">
        <v>299</v>
      </c>
      <c r="D255" s="11">
        <f>VLOOKUP($A255,RAW!$U$2:$AC$460,7,FALSE)</f>
        <v>243243</v>
      </c>
      <c r="E255" s="11">
        <f>VLOOKUP($A255,RAW!$U$2:$AC$460,8,FALSE)</f>
        <v>421829</v>
      </c>
      <c r="F255" s="1">
        <f t="shared" si="18"/>
        <v>178586</v>
      </c>
      <c r="G255" s="1">
        <f t="shared" si="19"/>
        <v>178586</v>
      </c>
      <c r="H255" s="1">
        <f t="shared" si="20"/>
        <v>18430.907274086749</v>
      </c>
      <c r="I255" s="16">
        <f t="shared" si="21"/>
        <v>160155.09272591324</v>
      </c>
      <c r="J255" s="16">
        <f t="shared" si="22"/>
        <v>160155.09272591324</v>
      </c>
      <c r="K255" s="3">
        <f t="shared" si="23"/>
        <v>0.65841603962257189</v>
      </c>
      <c r="L255" s="52"/>
    </row>
    <row r="256" spans="1:12" ht="15" customHeight="1" x14ac:dyDescent="0.25">
      <c r="A256" s="25" t="s">
        <v>596</v>
      </c>
      <c r="B256" s="25" t="s">
        <v>783</v>
      </c>
      <c r="C256" s="8" t="s">
        <v>298</v>
      </c>
      <c r="D256" s="11">
        <f>VLOOKUP($A256,RAW!$U$2:$AC$460,7,FALSE)</f>
        <v>256611</v>
      </c>
      <c r="E256" s="11">
        <f>VLOOKUP($A256,RAW!$U$2:$AC$460,8,FALSE)</f>
        <v>347533</v>
      </c>
      <c r="F256" s="1">
        <f t="shared" si="18"/>
        <v>90922</v>
      </c>
      <c r="G256" s="1">
        <f t="shared" si="19"/>
        <v>90922</v>
      </c>
      <c r="H256" s="1">
        <f t="shared" si="20"/>
        <v>19443.821801699018</v>
      </c>
      <c r="I256" s="16">
        <f t="shared" si="21"/>
        <v>71478.178198300986</v>
      </c>
      <c r="J256" s="16">
        <f t="shared" si="22"/>
        <v>71478.178198300986</v>
      </c>
      <c r="K256" s="3">
        <f t="shared" si="23"/>
        <v>0.27854682066747327</v>
      </c>
      <c r="L256" s="52"/>
    </row>
    <row r="257" spans="1:12" ht="15" customHeight="1" x14ac:dyDescent="0.25">
      <c r="A257" s="25" t="s">
        <v>597</v>
      </c>
      <c r="B257" s="25" t="s">
        <v>783</v>
      </c>
      <c r="C257" s="8" t="s">
        <v>299</v>
      </c>
      <c r="D257" s="11">
        <f>VLOOKUP($A257,RAW!$U$2:$AC$460,7,FALSE)</f>
        <v>214704</v>
      </c>
      <c r="E257" s="11">
        <f>VLOOKUP($A257,RAW!$U$2:$AC$460,8,FALSE)</f>
        <v>144643</v>
      </c>
      <c r="F257" s="1">
        <f t="shared" si="18"/>
        <v>-70061</v>
      </c>
      <c r="G257" s="1">
        <f t="shared" si="19"/>
        <v>-70061</v>
      </c>
      <c r="H257" s="1">
        <f t="shared" si="20"/>
        <v>16268.462053894751</v>
      </c>
      <c r="I257" s="16">
        <f t="shared" si="21"/>
        <v>-86329.462053894749</v>
      </c>
      <c r="J257" s="16">
        <f t="shared" si="22"/>
        <v>86329.462053894749</v>
      </c>
      <c r="K257" s="3">
        <f t="shared" si="23"/>
        <v>-0.40208595114154722</v>
      </c>
      <c r="L257" s="52"/>
    </row>
    <row r="258" spans="1:12" ht="15" customHeight="1" x14ac:dyDescent="0.25">
      <c r="A258" s="25" t="s">
        <v>598</v>
      </c>
      <c r="B258" s="25" t="s">
        <v>783</v>
      </c>
      <c r="C258" s="8" t="s">
        <v>299</v>
      </c>
      <c r="D258" s="11">
        <f>VLOOKUP($A258,RAW!$U$2:$AC$460,7,FALSE)</f>
        <v>1926246</v>
      </c>
      <c r="E258" s="11">
        <f>VLOOKUP($A258,RAW!$U$2:$AC$460,8,FALSE)</f>
        <v>1632538</v>
      </c>
      <c r="F258" s="1">
        <f t="shared" si="18"/>
        <v>-293708</v>
      </c>
      <c r="G258" s="1">
        <f t="shared" si="19"/>
        <v>-293708</v>
      </c>
      <c r="H258" s="1">
        <f t="shared" si="20"/>
        <v>145954.70954181827</v>
      </c>
      <c r="I258" s="16">
        <f t="shared" si="21"/>
        <v>-439662.70954181824</v>
      </c>
      <c r="J258" s="16">
        <f t="shared" si="22"/>
        <v>439662.70954181824</v>
      </c>
      <c r="K258" s="3">
        <f t="shared" si="23"/>
        <v>-0.22824847373690496</v>
      </c>
      <c r="L258" s="52"/>
    </row>
    <row r="259" spans="1:12" ht="15" customHeight="1" x14ac:dyDescent="0.25">
      <c r="A259" s="25" t="s">
        <v>599</v>
      </c>
      <c r="B259" s="25" t="s">
        <v>783</v>
      </c>
      <c r="C259" s="8" t="s">
        <v>299</v>
      </c>
      <c r="D259" s="11">
        <f>VLOOKUP($A259,RAW!$U$2:$AC$460,7,FALSE)</f>
        <v>83049</v>
      </c>
      <c r="E259" s="11">
        <f>VLOOKUP($A259,RAW!$U$2:$AC$460,8,FALSE)</f>
        <v>57391</v>
      </c>
      <c r="F259" s="1">
        <f t="shared" ref="F259:F322" si="24">E259-D259</f>
        <v>-25658</v>
      </c>
      <c r="G259" s="1">
        <f t="shared" ref="G259:G322" si="25">IF(B259="YES",F259/2,F259)</f>
        <v>-25658</v>
      </c>
      <c r="H259" s="1">
        <f t="shared" ref="H259:H322" si="26">IF(D259=0,0,+D259*F$463)</f>
        <v>6292.75423426627</v>
      </c>
      <c r="I259" s="16">
        <f t="shared" ref="I259:I322" si="27">IF(D259=0,0,+F259-H259)</f>
        <v>-31950.754234266271</v>
      </c>
      <c r="J259" s="16">
        <f t="shared" ref="J259:J322" si="28">ABS(I259)</f>
        <v>31950.754234266271</v>
      </c>
      <c r="K259" s="3">
        <f t="shared" si="23"/>
        <v>-0.38472172132435395</v>
      </c>
    </row>
    <row r="260" spans="1:12" ht="15" customHeight="1" x14ac:dyDescent="0.25">
      <c r="A260" s="25" t="s">
        <v>600</v>
      </c>
      <c r="B260" s="25" t="s">
        <v>783</v>
      </c>
      <c r="C260" s="8" t="s">
        <v>299</v>
      </c>
      <c r="D260" s="11">
        <f>VLOOKUP($A260,RAW!$U$2:$AC$460,7,FALSE)</f>
        <v>26766</v>
      </c>
      <c r="E260" s="11">
        <f>VLOOKUP($A260,RAW!$U$2:$AC$460,8,FALSE)</f>
        <v>17801</v>
      </c>
      <c r="F260" s="1">
        <f t="shared" si="24"/>
        <v>-8965</v>
      </c>
      <c r="G260" s="1">
        <f t="shared" si="25"/>
        <v>-8965</v>
      </c>
      <c r="H260" s="1">
        <f t="shared" si="26"/>
        <v>2028.1022027281604</v>
      </c>
      <c r="I260" s="16">
        <f t="shared" si="27"/>
        <v>-10993.10220272816</v>
      </c>
      <c r="J260" s="16">
        <f t="shared" si="28"/>
        <v>10993.10220272816</v>
      </c>
      <c r="K260" s="3">
        <f t="shared" ref="K260:K323" si="29">IFERROR(+I260/D260,"")</f>
        <v>-0.41071143251618319</v>
      </c>
      <c r="L260" s="74"/>
    </row>
    <row r="261" spans="1:12" ht="15" customHeight="1" x14ac:dyDescent="0.25">
      <c r="A261" s="25" t="s">
        <v>601</v>
      </c>
      <c r="B261" s="25" t="s">
        <v>783</v>
      </c>
      <c r="C261" s="8" t="s">
        <v>299</v>
      </c>
      <c r="D261" s="11">
        <f>VLOOKUP($A261,RAW!$U$2:$AC$460,7,FALSE)</f>
        <v>42252</v>
      </c>
      <c r="E261" s="11">
        <f>VLOOKUP($A261,RAW!$U$2:$AC$460,8,FALSE)</f>
        <v>32222</v>
      </c>
      <c r="F261" s="1">
        <f t="shared" si="24"/>
        <v>-10030</v>
      </c>
      <c r="G261" s="1">
        <f t="shared" si="25"/>
        <v>-10030</v>
      </c>
      <c r="H261" s="1">
        <f t="shared" si="26"/>
        <v>3201.5009440958765</v>
      </c>
      <c r="I261" s="16">
        <f t="shared" si="27"/>
        <v>-13231.500944095877</v>
      </c>
      <c r="J261" s="16">
        <f t="shared" si="28"/>
        <v>13231.500944095877</v>
      </c>
      <c r="K261" s="3">
        <f t="shared" si="29"/>
        <v>-0.31315679598825796</v>
      </c>
    </row>
    <row r="262" spans="1:12" ht="15" customHeight="1" x14ac:dyDescent="0.25">
      <c r="A262" s="25" t="s">
        <v>602</v>
      </c>
      <c r="B262" s="25" t="s">
        <v>783</v>
      </c>
      <c r="C262" s="8" t="s">
        <v>299</v>
      </c>
      <c r="D262" s="11">
        <f>VLOOKUP($A262,RAW!$U$2:$AC$460,7,FALSE)</f>
        <v>644434</v>
      </c>
      <c r="E262" s="11">
        <f>VLOOKUP($A262,RAW!$U$2:$AC$460,8,FALSE)</f>
        <v>646746</v>
      </c>
      <c r="F262" s="1">
        <f t="shared" si="24"/>
        <v>2312</v>
      </c>
      <c r="G262" s="1">
        <f t="shared" si="25"/>
        <v>2312</v>
      </c>
      <c r="H262" s="1">
        <f t="shared" si="26"/>
        <v>48829.784611556424</v>
      </c>
      <c r="I262" s="16">
        <f t="shared" si="27"/>
        <v>-46517.784611556424</v>
      </c>
      <c r="J262" s="16">
        <f t="shared" si="28"/>
        <v>46517.784611556424</v>
      </c>
      <c r="K262" s="3">
        <f t="shared" si="29"/>
        <v>-7.2183939102462666E-2</v>
      </c>
    </row>
    <row r="263" spans="1:12" ht="15" customHeight="1" x14ac:dyDescent="0.25">
      <c r="A263" s="25" t="s">
        <v>353</v>
      </c>
      <c r="B263" s="25" t="s">
        <v>783</v>
      </c>
      <c r="C263" s="8" t="s">
        <v>298</v>
      </c>
      <c r="D263" s="11">
        <f>VLOOKUP($A263,RAW!$U$2:$AC$460,7,FALSE)</f>
        <v>114795</v>
      </c>
      <c r="E263" s="11">
        <f>VLOOKUP($A263,RAW!$U$2:$AC$460,8,FALSE)</f>
        <v>152479</v>
      </c>
      <c r="F263" s="1">
        <f t="shared" si="24"/>
        <v>37684</v>
      </c>
      <c r="G263" s="1">
        <f t="shared" si="25"/>
        <v>37684</v>
      </c>
      <c r="H263" s="1">
        <f t="shared" si="26"/>
        <v>8698.198922595051</v>
      </c>
      <c r="I263" s="16">
        <f t="shared" si="27"/>
        <v>28985.801077404947</v>
      </c>
      <c r="J263" s="16">
        <f t="shared" si="28"/>
        <v>28985.801077404947</v>
      </c>
      <c r="K263" s="3">
        <f t="shared" si="29"/>
        <v>0.25250055383426934</v>
      </c>
    </row>
    <row r="264" spans="1:12" ht="15" customHeight="1" x14ac:dyDescent="0.25">
      <c r="A264" s="25" t="s">
        <v>603</v>
      </c>
      <c r="B264" s="25" t="s">
        <v>783</v>
      </c>
      <c r="C264" s="8" t="s">
        <v>298</v>
      </c>
      <c r="D264" s="11">
        <f>VLOOKUP($A264,RAW!$U$2:$AC$460,7,FALSE)</f>
        <v>67781</v>
      </c>
      <c r="E264" s="11">
        <f>VLOOKUP($A264,RAW!$U$2:$AC$460,8,FALSE)</f>
        <v>67703</v>
      </c>
      <c r="F264" s="1">
        <f t="shared" si="24"/>
        <v>-78</v>
      </c>
      <c r="G264" s="1">
        <f t="shared" si="25"/>
        <v>-78</v>
      </c>
      <c r="H264" s="1">
        <f t="shared" si="26"/>
        <v>5135.8736980915128</v>
      </c>
      <c r="I264" s="16">
        <f t="shared" si="27"/>
        <v>-5213.8736980915128</v>
      </c>
      <c r="J264" s="16">
        <f t="shared" si="28"/>
        <v>5213.8736980915128</v>
      </c>
      <c r="K264" s="3">
        <f t="shared" si="29"/>
        <v>-7.6922348417572964E-2</v>
      </c>
    </row>
    <row r="265" spans="1:12" ht="15" customHeight="1" x14ac:dyDescent="0.25">
      <c r="A265" s="25" t="s">
        <v>604</v>
      </c>
      <c r="B265" s="25" t="s">
        <v>783</v>
      </c>
      <c r="C265" s="8" t="s">
        <v>298</v>
      </c>
      <c r="D265" s="11">
        <f>VLOOKUP($A265,RAW!$U$2:$AC$460,7,FALSE)</f>
        <v>18910</v>
      </c>
      <c r="E265" s="11">
        <f>VLOOKUP($A265,RAW!$U$2:$AC$460,8,FALSE)</f>
        <v>21946</v>
      </c>
      <c r="F265" s="1">
        <f t="shared" si="24"/>
        <v>3036</v>
      </c>
      <c r="G265" s="1">
        <f t="shared" si="25"/>
        <v>3036</v>
      </c>
      <c r="H265" s="1">
        <f t="shared" si="26"/>
        <v>1432.840643114007</v>
      </c>
      <c r="I265" s="16">
        <f t="shared" si="27"/>
        <v>1603.159356885993</v>
      </c>
      <c r="J265" s="16">
        <f t="shared" si="28"/>
        <v>1603.159356885993</v>
      </c>
      <c r="K265" s="3">
        <f t="shared" si="29"/>
        <v>8.477839010502343E-2</v>
      </c>
    </row>
    <row r="266" spans="1:12" ht="15" customHeight="1" x14ac:dyDescent="0.25">
      <c r="A266" s="25" t="s">
        <v>605</v>
      </c>
      <c r="B266" s="25" t="s">
        <v>783</v>
      </c>
      <c r="C266" s="8" t="s">
        <v>298</v>
      </c>
      <c r="D266" s="11">
        <f>VLOOKUP($A266,RAW!$U$2:$AC$460,7,FALSE)</f>
        <v>68731</v>
      </c>
      <c r="E266" s="11">
        <f>VLOOKUP($A266,RAW!$U$2:$AC$460,8,FALSE)</f>
        <v>106109</v>
      </c>
      <c r="F266" s="1">
        <f t="shared" si="24"/>
        <v>37378</v>
      </c>
      <c r="G266" s="1">
        <f t="shared" si="25"/>
        <v>37378</v>
      </c>
      <c r="H266" s="1">
        <f t="shared" si="26"/>
        <v>5207.8567023727555</v>
      </c>
      <c r="I266" s="16">
        <f t="shared" si="27"/>
        <v>32170.143297627244</v>
      </c>
      <c r="J266" s="16">
        <f t="shared" si="28"/>
        <v>32170.143297627244</v>
      </c>
      <c r="K266" s="3">
        <f t="shared" si="29"/>
        <v>0.46805871146392813</v>
      </c>
    </row>
    <row r="267" spans="1:12" ht="15" customHeight="1" x14ac:dyDescent="0.25">
      <c r="A267" s="25" t="s">
        <v>606</v>
      </c>
      <c r="B267" s="25" t="s">
        <v>783</v>
      </c>
      <c r="C267" s="8" t="s">
        <v>299</v>
      </c>
      <c r="D267" s="11">
        <f>VLOOKUP($A267,RAW!$U$2:$AC$460,7,FALSE)</f>
        <v>1123302</v>
      </c>
      <c r="E267" s="11">
        <f>VLOOKUP($A267,RAW!$U$2:$AC$460,8,FALSE)</f>
        <v>1146265</v>
      </c>
      <c r="F267" s="1">
        <f t="shared" si="24"/>
        <v>22963</v>
      </c>
      <c r="G267" s="1">
        <f t="shared" si="25"/>
        <v>22963</v>
      </c>
      <c r="H267" s="1">
        <f t="shared" si="26"/>
        <v>85114.371236977808</v>
      </c>
      <c r="I267" s="16">
        <f t="shared" si="27"/>
        <v>-62151.371236977808</v>
      </c>
      <c r="J267" s="16">
        <f t="shared" si="28"/>
        <v>62151.371236977808</v>
      </c>
      <c r="K267" s="3">
        <f t="shared" si="29"/>
        <v>-5.5329173487608685E-2</v>
      </c>
    </row>
    <row r="268" spans="1:12" ht="15" customHeight="1" x14ac:dyDescent="0.25">
      <c r="A268" s="25" t="s">
        <v>607</v>
      </c>
      <c r="B268" s="25" t="s">
        <v>783</v>
      </c>
      <c r="C268" s="8" t="s">
        <v>299</v>
      </c>
      <c r="D268" s="11">
        <f>VLOOKUP($A268,RAW!$U$2:$AC$460,7,FALSE)</f>
        <v>78900</v>
      </c>
      <c r="E268" s="11">
        <f>VLOOKUP($A268,RAW!$U$2:$AC$460,8,FALSE)</f>
        <v>60405</v>
      </c>
      <c r="F268" s="1">
        <f t="shared" si="24"/>
        <v>-18495</v>
      </c>
      <c r="G268" s="1">
        <f t="shared" si="25"/>
        <v>-18495</v>
      </c>
      <c r="H268" s="1">
        <f t="shared" si="26"/>
        <v>5978.3779345158728</v>
      </c>
      <c r="I268" s="16">
        <f t="shared" si="27"/>
        <v>-24473.377934515873</v>
      </c>
      <c r="J268" s="16">
        <f t="shared" si="28"/>
        <v>24473.377934515873</v>
      </c>
      <c r="K268" s="3">
        <f t="shared" si="29"/>
        <v>-0.31018222984177279</v>
      </c>
    </row>
    <row r="269" spans="1:12" ht="15" customHeight="1" x14ac:dyDescent="0.25">
      <c r="A269" s="25" t="s">
        <v>608</v>
      </c>
      <c r="B269" s="25" t="s">
        <v>783</v>
      </c>
      <c r="C269" s="8" t="s">
        <v>298</v>
      </c>
      <c r="D269" s="11">
        <f>VLOOKUP($A269,RAW!$U$2:$AC$460,7,FALSE)</f>
        <v>24194</v>
      </c>
      <c r="E269" s="11">
        <f>VLOOKUP($A269,RAW!$U$2:$AC$460,8,FALSE)</f>
        <v>28546</v>
      </c>
      <c r="F269" s="1">
        <f t="shared" si="24"/>
        <v>4352</v>
      </c>
      <c r="G269" s="1">
        <f t="shared" si="25"/>
        <v>4352</v>
      </c>
      <c r="H269" s="1">
        <f t="shared" si="26"/>
        <v>1833.2176900846264</v>
      </c>
      <c r="I269" s="16">
        <f t="shared" si="27"/>
        <v>2518.7823099153738</v>
      </c>
      <c r="J269" s="16">
        <f t="shared" si="28"/>
        <v>2518.7823099153738</v>
      </c>
      <c r="K269" s="3">
        <f t="shared" si="29"/>
        <v>0.10410772546562676</v>
      </c>
    </row>
    <row r="270" spans="1:12" ht="15" customHeight="1" x14ac:dyDescent="0.25">
      <c r="A270" s="25" t="s">
        <v>609</v>
      </c>
      <c r="B270" s="25" t="s">
        <v>783</v>
      </c>
      <c r="C270" s="8" t="s">
        <v>299</v>
      </c>
      <c r="D270" s="11">
        <f>VLOOKUP($A270,RAW!$U$2:$AC$460,7,FALSE)</f>
        <v>137985</v>
      </c>
      <c r="E270" s="11">
        <f>VLOOKUP($A270,RAW!$U$2:$AC$460,8,FALSE)</f>
        <v>98914</v>
      </c>
      <c r="F270" s="1">
        <f t="shared" si="24"/>
        <v>-39071</v>
      </c>
      <c r="G270" s="1">
        <f t="shared" si="25"/>
        <v>-39071</v>
      </c>
      <c r="H270" s="1">
        <f t="shared" si="26"/>
        <v>10455.341942891922</v>
      </c>
      <c r="I270" s="16">
        <f t="shared" si="27"/>
        <v>-49526.341942891922</v>
      </c>
      <c r="J270" s="16">
        <f t="shared" si="28"/>
        <v>49526.341942891922</v>
      </c>
      <c r="K270" s="3">
        <f t="shared" si="29"/>
        <v>-0.35892554946473837</v>
      </c>
    </row>
    <row r="271" spans="1:12" ht="15" customHeight="1" x14ac:dyDescent="0.25">
      <c r="A271" s="25" t="s">
        <v>354</v>
      </c>
      <c r="B271" s="25" t="s">
        <v>783</v>
      </c>
      <c r="C271" s="8" t="s">
        <v>298</v>
      </c>
      <c r="D271" s="11">
        <f>VLOOKUP($A271,RAW!$U$2:$AC$460,7,FALSE)</f>
        <v>1005429</v>
      </c>
      <c r="E271" s="11">
        <f>VLOOKUP($A271,RAW!$U$2:$AC$460,8,FALSE)</f>
        <v>967045</v>
      </c>
      <c r="F271" s="1">
        <f t="shared" si="24"/>
        <v>-38384</v>
      </c>
      <c r="G271" s="1">
        <f t="shared" si="25"/>
        <v>-38384</v>
      </c>
      <c r="H271" s="1">
        <f t="shared" si="26"/>
        <v>76182.947380511527</v>
      </c>
      <c r="I271" s="16">
        <f t="shared" si="27"/>
        <v>-114566.94738051153</v>
      </c>
      <c r="J271" s="16">
        <f t="shared" si="28"/>
        <v>114566.94738051153</v>
      </c>
      <c r="K271" s="3">
        <f t="shared" si="29"/>
        <v>-0.11394832194069549</v>
      </c>
    </row>
    <row r="272" spans="1:12" ht="15" customHeight="1" x14ac:dyDescent="0.25">
      <c r="A272" s="25" t="s">
        <v>610</v>
      </c>
      <c r="B272" s="25" t="s">
        <v>783</v>
      </c>
      <c r="C272" s="8" t="s">
        <v>298</v>
      </c>
      <c r="D272" s="11">
        <f>VLOOKUP($A272,RAW!$U$2:$AC$460,7,FALSE)</f>
        <v>1091289</v>
      </c>
      <c r="E272" s="11">
        <f>VLOOKUP($A272,RAW!$U$2:$AC$460,8,FALSE)</f>
        <v>1018680</v>
      </c>
      <c r="F272" s="1">
        <f t="shared" si="24"/>
        <v>-72609</v>
      </c>
      <c r="G272" s="1">
        <f t="shared" si="25"/>
        <v>-72609</v>
      </c>
      <c r="H272" s="1">
        <f t="shared" si="26"/>
        <v>82688.69553586682</v>
      </c>
      <c r="I272" s="16">
        <f t="shared" si="27"/>
        <v>-155297.69553586683</v>
      </c>
      <c r="J272" s="16">
        <f t="shared" si="28"/>
        <v>155297.69553586683</v>
      </c>
      <c r="K272" s="3">
        <f t="shared" si="29"/>
        <v>-0.14230666261262309</v>
      </c>
    </row>
    <row r="273" spans="1:11" ht="15" customHeight="1" x14ac:dyDescent="0.25">
      <c r="A273" s="25" t="s">
        <v>611</v>
      </c>
      <c r="B273" s="25" t="s">
        <v>783</v>
      </c>
      <c r="C273" s="8" t="s">
        <v>298</v>
      </c>
      <c r="D273" s="11">
        <f>VLOOKUP($A273,RAW!$U$2:$AC$460,7,FALSE)</f>
        <v>28450</v>
      </c>
      <c r="E273" s="11">
        <f>VLOOKUP($A273,RAW!$U$2:$AC$460,8,FALSE)</f>
        <v>30655</v>
      </c>
      <c r="F273" s="1">
        <f t="shared" si="24"/>
        <v>2205</v>
      </c>
      <c r="G273" s="1">
        <f t="shared" si="25"/>
        <v>2205</v>
      </c>
      <c r="H273" s="1">
        <f t="shared" si="26"/>
        <v>2155.7015492645955</v>
      </c>
      <c r="I273" s="16">
        <f t="shared" si="27"/>
        <v>49.298450735404458</v>
      </c>
      <c r="J273" s="16">
        <f t="shared" si="28"/>
        <v>49.298450735404458</v>
      </c>
      <c r="K273" s="3">
        <f t="shared" si="29"/>
        <v>1.7328102191706313E-3</v>
      </c>
    </row>
    <row r="274" spans="1:11" ht="15" customHeight="1" x14ac:dyDescent="0.25">
      <c r="A274" s="25" t="s">
        <v>612</v>
      </c>
      <c r="B274" s="25" t="s">
        <v>783</v>
      </c>
      <c r="C274" s="8" t="s">
        <v>298</v>
      </c>
      <c r="D274" s="11">
        <f>VLOOKUP($A274,RAW!$U$2:$AC$460,7,FALSE)</f>
        <v>265608</v>
      </c>
      <c r="E274" s="11">
        <f>VLOOKUP($A274,RAW!$U$2:$AC$460,8,FALSE)</f>
        <v>224409</v>
      </c>
      <c r="F274" s="1">
        <f t="shared" si="24"/>
        <v>-41199</v>
      </c>
      <c r="G274" s="1">
        <f t="shared" si="25"/>
        <v>-41199</v>
      </c>
      <c r="H274" s="1">
        <f t="shared" si="26"/>
        <v>20125.538738034116</v>
      </c>
      <c r="I274" s="16">
        <f t="shared" si="27"/>
        <v>-61324.538738034113</v>
      </c>
      <c r="J274" s="16">
        <f t="shared" si="28"/>
        <v>61324.538738034113</v>
      </c>
      <c r="K274" s="3">
        <f t="shared" si="29"/>
        <v>-0.23088362827186723</v>
      </c>
    </row>
    <row r="275" spans="1:11" ht="15" customHeight="1" x14ac:dyDescent="0.25">
      <c r="A275" s="25" t="s">
        <v>613</v>
      </c>
      <c r="B275" s="25" t="s">
        <v>783</v>
      </c>
      <c r="C275" s="8" t="s">
        <v>298</v>
      </c>
      <c r="D275" s="11">
        <f>VLOOKUP($A275,RAW!$U$2:$AC$460,7,FALSE)</f>
        <v>1726650</v>
      </c>
      <c r="E275" s="11">
        <f>VLOOKUP($A275,RAW!$U$2:$AC$460,8,FALSE)</f>
        <v>1732211</v>
      </c>
      <c r="F275" s="1">
        <f t="shared" si="24"/>
        <v>5561</v>
      </c>
      <c r="G275" s="1">
        <f t="shared" si="25"/>
        <v>5561</v>
      </c>
      <c r="H275" s="1">
        <f t="shared" si="26"/>
        <v>130831.00457074564</v>
      </c>
      <c r="I275" s="16">
        <f t="shared" si="27"/>
        <v>-125270.00457074564</v>
      </c>
      <c r="J275" s="16">
        <f t="shared" si="28"/>
        <v>125270.00457074564</v>
      </c>
      <c r="K275" s="3">
        <f t="shared" si="29"/>
        <v>-7.2550895995566939E-2</v>
      </c>
    </row>
    <row r="276" spans="1:11" ht="15" customHeight="1" x14ac:dyDescent="0.25">
      <c r="A276" s="25" t="s">
        <v>614</v>
      </c>
      <c r="B276" s="25" t="s">
        <v>783</v>
      </c>
      <c r="C276" s="8" t="s">
        <v>298</v>
      </c>
      <c r="D276" s="11">
        <f>VLOOKUP($A276,RAW!$U$2:$AC$460,7,FALSE)</f>
        <v>266669</v>
      </c>
      <c r="E276" s="11">
        <f>VLOOKUP($A276,RAW!$U$2:$AC$460,8,FALSE)</f>
        <v>247457</v>
      </c>
      <c r="F276" s="1">
        <f t="shared" si="24"/>
        <v>-19212</v>
      </c>
      <c r="G276" s="1">
        <f t="shared" si="25"/>
        <v>-19212</v>
      </c>
      <c r="H276" s="1">
        <f t="shared" si="26"/>
        <v>20205.932388078749</v>
      </c>
      <c r="I276" s="16">
        <f t="shared" si="27"/>
        <v>-39417.932388078749</v>
      </c>
      <c r="J276" s="16">
        <f t="shared" si="28"/>
        <v>39417.932388078749</v>
      </c>
      <c r="K276" s="3">
        <f t="shared" si="29"/>
        <v>-0.147815953065706</v>
      </c>
    </row>
    <row r="277" spans="1:11" ht="15" customHeight="1" x14ac:dyDescent="0.25">
      <c r="A277" s="25" t="s">
        <v>615</v>
      </c>
      <c r="B277" s="25" t="s">
        <v>783</v>
      </c>
      <c r="C277" s="8" t="s">
        <v>298</v>
      </c>
      <c r="D277" s="11">
        <f>VLOOKUP($A277,RAW!$U$2:$AC$460,7,FALSE)</f>
        <v>117382</v>
      </c>
      <c r="E277" s="11">
        <f>VLOOKUP($A277,RAW!$U$2:$AC$460,8,FALSE)</f>
        <v>99903</v>
      </c>
      <c r="F277" s="1">
        <f t="shared" si="24"/>
        <v>-17479</v>
      </c>
      <c r="G277" s="1">
        <f t="shared" si="25"/>
        <v>-17479</v>
      </c>
      <c r="H277" s="1">
        <f t="shared" si="26"/>
        <v>8894.2200089903945</v>
      </c>
      <c r="I277" s="16">
        <f t="shared" si="27"/>
        <v>-26373.220008990393</v>
      </c>
      <c r="J277" s="16">
        <f t="shared" si="28"/>
        <v>26373.220008990393</v>
      </c>
      <c r="K277" s="3">
        <f t="shared" si="29"/>
        <v>-0.2246785708966485</v>
      </c>
    </row>
    <row r="278" spans="1:11" ht="15" customHeight="1" x14ac:dyDescent="0.25">
      <c r="A278" s="25" t="s">
        <v>616</v>
      </c>
      <c r="B278" s="25" t="s">
        <v>783</v>
      </c>
      <c r="C278" s="8" t="s">
        <v>298</v>
      </c>
      <c r="D278" s="11">
        <f>VLOOKUP($A278,RAW!$U$2:$AC$460,7,FALSE)</f>
        <v>1667583</v>
      </c>
      <c r="E278" s="11">
        <f>VLOOKUP($A278,RAW!$U$2:$AC$460,8,FALSE)</f>
        <v>2295195</v>
      </c>
      <c r="F278" s="1">
        <f t="shared" si="24"/>
        <v>627612</v>
      </c>
      <c r="G278" s="1">
        <f t="shared" si="25"/>
        <v>627612</v>
      </c>
      <c r="H278" s="1">
        <f t="shared" si="26"/>
        <v>126355.40445087176</v>
      </c>
      <c r="I278" s="16">
        <f t="shared" si="27"/>
        <v>501256.59554912825</v>
      </c>
      <c r="J278" s="16">
        <f t="shared" si="28"/>
        <v>501256.59554912825</v>
      </c>
      <c r="K278" s="3">
        <f t="shared" si="29"/>
        <v>0.30058869366569957</v>
      </c>
    </row>
    <row r="279" spans="1:11" ht="15" customHeight="1" x14ac:dyDescent="0.25">
      <c r="A279" s="25" t="s">
        <v>617</v>
      </c>
      <c r="B279" s="25" t="s">
        <v>783</v>
      </c>
      <c r="C279" s="8" t="s">
        <v>298</v>
      </c>
      <c r="D279" s="11">
        <f>VLOOKUP($A279,RAW!$U$2:$AC$460,7,FALSE)</f>
        <v>21587</v>
      </c>
      <c r="E279" s="11">
        <f>VLOOKUP($A279,RAW!$U$2:$AC$460,8,FALSE)</f>
        <v>21027</v>
      </c>
      <c r="F279" s="1">
        <f t="shared" si="24"/>
        <v>-560</v>
      </c>
      <c r="G279" s="1">
        <f t="shared" si="25"/>
        <v>-560</v>
      </c>
      <c r="H279" s="1">
        <f t="shared" si="26"/>
        <v>1635.6811720202045</v>
      </c>
      <c r="I279" s="16">
        <f t="shared" si="27"/>
        <v>-2195.6811720202045</v>
      </c>
      <c r="J279" s="16">
        <f t="shared" si="28"/>
        <v>2195.6811720202045</v>
      </c>
      <c r="K279" s="3">
        <f t="shared" si="29"/>
        <v>-0.10171312234308633</v>
      </c>
    </row>
    <row r="280" spans="1:11" ht="15" customHeight="1" x14ac:dyDescent="0.25">
      <c r="A280" s="25" t="s">
        <v>618</v>
      </c>
      <c r="B280" s="25" t="s">
        <v>783</v>
      </c>
      <c r="C280" s="8" t="s">
        <v>298</v>
      </c>
      <c r="D280" s="11">
        <f>VLOOKUP($A280,RAW!$U$2:$AC$460,7,FALSE)</f>
        <v>434675</v>
      </c>
      <c r="E280" s="11">
        <f>VLOOKUP($A280,RAW!$U$2:$AC$460,8,FALSE)</f>
        <v>447996</v>
      </c>
      <c r="F280" s="1">
        <f t="shared" si="24"/>
        <v>13321</v>
      </c>
      <c r="G280" s="1">
        <f t="shared" si="25"/>
        <v>13321</v>
      </c>
      <c r="H280" s="1">
        <f t="shared" si="26"/>
        <v>32936.013037841403</v>
      </c>
      <c r="I280" s="16">
        <f t="shared" si="27"/>
        <v>-19615.013037841403</v>
      </c>
      <c r="J280" s="16">
        <f t="shared" si="28"/>
        <v>19615.013037841403</v>
      </c>
      <c r="K280" s="3">
        <f t="shared" si="29"/>
        <v>-4.5125698597438091E-2</v>
      </c>
    </row>
    <row r="281" spans="1:11" ht="15" customHeight="1" x14ac:dyDescent="0.25">
      <c r="A281" s="25" t="s">
        <v>619</v>
      </c>
      <c r="B281" s="25" t="s">
        <v>783</v>
      </c>
      <c r="C281" s="8" t="s">
        <v>298</v>
      </c>
      <c r="D281" s="11">
        <f>VLOOKUP($A281,RAW!$U$2:$AC$460,7,FALSE)</f>
        <v>242972</v>
      </c>
      <c r="E281" s="11">
        <f>VLOOKUP($A281,RAW!$U$2:$AC$460,8,FALSE)</f>
        <v>202876</v>
      </c>
      <c r="F281" s="1">
        <f t="shared" si="24"/>
        <v>-40096</v>
      </c>
      <c r="G281" s="1">
        <f t="shared" si="25"/>
        <v>-40096</v>
      </c>
      <c r="H281" s="1">
        <f t="shared" si="26"/>
        <v>18410.373174970729</v>
      </c>
      <c r="I281" s="16">
        <f t="shared" si="27"/>
        <v>-58506.373174970729</v>
      </c>
      <c r="J281" s="16">
        <f t="shared" si="28"/>
        <v>58506.373174970729</v>
      </c>
      <c r="K281" s="3">
        <f t="shared" si="29"/>
        <v>-0.24079471369116906</v>
      </c>
    </row>
    <row r="282" spans="1:11" ht="15" customHeight="1" x14ac:dyDescent="0.25">
      <c r="A282" s="25" t="s">
        <v>620</v>
      </c>
      <c r="B282" s="25" t="s">
        <v>783</v>
      </c>
      <c r="C282" s="8" t="s">
        <v>298</v>
      </c>
      <c r="D282" s="11">
        <f>VLOOKUP($A282,RAW!$U$2:$AC$460,7,FALSE)</f>
        <v>845807</v>
      </c>
      <c r="E282" s="11">
        <f>VLOOKUP($A282,RAW!$U$2:$AC$460,8,FALSE)</f>
        <v>913866</v>
      </c>
      <c r="F282" s="1">
        <f t="shared" si="24"/>
        <v>68059</v>
      </c>
      <c r="G282" s="1">
        <f t="shared" si="25"/>
        <v>68059</v>
      </c>
      <c r="H282" s="1">
        <f t="shared" si="26"/>
        <v>64088.1356864267</v>
      </c>
      <c r="I282" s="16">
        <f t="shared" si="27"/>
        <v>3970.8643135733</v>
      </c>
      <c r="J282" s="16">
        <f t="shared" si="28"/>
        <v>3970.8643135733</v>
      </c>
      <c r="K282" s="3">
        <f t="shared" si="29"/>
        <v>4.6947640697857784E-3</v>
      </c>
    </row>
    <row r="283" spans="1:11" ht="15" customHeight="1" x14ac:dyDescent="0.25">
      <c r="A283" s="25" t="s">
        <v>621</v>
      </c>
      <c r="B283" s="25" t="s">
        <v>783</v>
      </c>
      <c r="C283" s="8" t="s">
        <v>298</v>
      </c>
      <c r="D283" s="11">
        <f>VLOOKUP($A283,RAW!$U$2:$AC$460,7,FALSE)</f>
        <v>63168</v>
      </c>
      <c r="E283" s="11">
        <f>VLOOKUP($A283,RAW!$U$2:$AC$460,8,FALSE)</f>
        <v>52145</v>
      </c>
      <c r="F283" s="1">
        <f t="shared" si="24"/>
        <v>-11023</v>
      </c>
      <c r="G283" s="1">
        <f t="shared" si="25"/>
        <v>-11023</v>
      </c>
      <c r="H283" s="1">
        <f t="shared" si="26"/>
        <v>4786.3393836184869</v>
      </c>
      <c r="I283" s="16">
        <f t="shared" si="27"/>
        <v>-15809.339383618488</v>
      </c>
      <c r="J283" s="16">
        <f t="shared" si="28"/>
        <v>15809.339383618488</v>
      </c>
      <c r="K283" s="3">
        <f t="shared" si="29"/>
        <v>-0.25027449632121468</v>
      </c>
    </row>
    <row r="284" spans="1:11" ht="15" customHeight="1" x14ac:dyDescent="0.25">
      <c r="A284" s="25" t="s">
        <v>622</v>
      </c>
      <c r="B284" s="25" t="s">
        <v>783</v>
      </c>
      <c r="C284" s="8" t="s">
        <v>298</v>
      </c>
      <c r="D284" s="11">
        <f>VLOOKUP($A284,RAW!$U$2:$AC$460,7,FALSE)</f>
        <v>47330</v>
      </c>
      <c r="E284" s="11">
        <f>VLOOKUP($A284,RAW!$U$2:$AC$460,8,FALSE)</f>
        <v>56110</v>
      </c>
      <c r="F284" s="1">
        <f t="shared" si="24"/>
        <v>8780</v>
      </c>
      <c r="G284" s="1">
        <f t="shared" si="25"/>
        <v>8780</v>
      </c>
      <c r="H284" s="1">
        <f t="shared" si="26"/>
        <v>3586.269044874984</v>
      </c>
      <c r="I284" s="16">
        <f t="shared" si="27"/>
        <v>5193.7309551250164</v>
      </c>
      <c r="J284" s="16">
        <f t="shared" si="28"/>
        <v>5193.7309551250164</v>
      </c>
      <c r="K284" s="3">
        <f t="shared" si="29"/>
        <v>0.10973443809687336</v>
      </c>
    </row>
    <row r="285" spans="1:11" ht="15" customHeight="1" x14ac:dyDescent="0.25">
      <c r="A285" s="25" t="s">
        <v>623</v>
      </c>
      <c r="B285" s="25" t="s">
        <v>783</v>
      </c>
      <c r="C285" s="8" t="s">
        <v>298</v>
      </c>
      <c r="D285" s="11">
        <f>VLOOKUP($A285,RAW!$U$2:$AC$460,7,FALSE)</f>
        <v>743965</v>
      </c>
      <c r="E285" s="11">
        <f>VLOOKUP($A285,RAW!$U$2:$AC$460,8,FALSE)</f>
        <v>798393</v>
      </c>
      <c r="F285" s="1">
        <f t="shared" si="24"/>
        <v>54428</v>
      </c>
      <c r="G285" s="1">
        <f t="shared" si="25"/>
        <v>54428</v>
      </c>
      <c r="H285" s="1">
        <f t="shared" si="26"/>
        <v>56371.406084310533</v>
      </c>
      <c r="I285" s="16">
        <f t="shared" si="27"/>
        <v>-1943.4060843105326</v>
      </c>
      <c r="J285" s="16">
        <f t="shared" si="28"/>
        <v>1943.4060843105326</v>
      </c>
      <c r="K285" s="3">
        <f t="shared" si="29"/>
        <v>-2.6122278390926087E-3</v>
      </c>
    </row>
    <row r="286" spans="1:11" ht="15" customHeight="1" x14ac:dyDescent="0.25">
      <c r="A286" s="25" t="s">
        <v>624</v>
      </c>
      <c r="B286" s="25" t="s">
        <v>783</v>
      </c>
      <c r="C286" s="8" t="s">
        <v>298</v>
      </c>
      <c r="D286" s="11">
        <f>VLOOKUP($A286,RAW!$U$2:$AC$460,7,FALSE)</f>
        <v>22376</v>
      </c>
      <c r="E286" s="11">
        <f>VLOOKUP($A286,RAW!$U$2:$AC$460,8,FALSE)</f>
        <v>8270</v>
      </c>
      <c r="F286" s="1">
        <f t="shared" si="24"/>
        <v>-14106</v>
      </c>
      <c r="G286" s="1">
        <f t="shared" si="25"/>
        <v>-14106</v>
      </c>
      <c r="H286" s="1">
        <f t="shared" si="26"/>
        <v>1695.4649513653633</v>
      </c>
      <c r="I286" s="16">
        <f t="shared" si="27"/>
        <v>-15801.464951365364</v>
      </c>
      <c r="J286" s="16">
        <f t="shared" si="28"/>
        <v>15801.464951365364</v>
      </c>
      <c r="K286" s="3">
        <f t="shared" si="29"/>
        <v>-0.7061791630034574</v>
      </c>
    </row>
    <row r="287" spans="1:11" ht="15" customHeight="1" x14ac:dyDescent="0.25">
      <c r="A287" s="25" t="s">
        <v>625</v>
      </c>
      <c r="B287" s="25" t="s">
        <v>783</v>
      </c>
      <c r="C287" s="8" t="s">
        <v>298</v>
      </c>
      <c r="D287" s="11">
        <f>VLOOKUP($A287,RAW!$U$2:$AC$460,7,FALSE)</f>
        <v>664230</v>
      </c>
      <c r="E287" s="11">
        <f>VLOOKUP($A287,RAW!$U$2:$AC$460,8,FALSE)</f>
        <v>656936</v>
      </c>
      <c r="F287" s="1">
        <f t="shared" si="24"/>
        <v>-7294</v>
      </c>
      <c r="G287" s="1">
        <f t="shared" si="25"/>
        <v>-7294</v>
      </c>
      <c r="H287" s="1">
        <f t="shared" si="26"/>
        <v>50329.75887761062</v>
      </c>
      <c r="I287" s="16">
        <f t="shared" si="27"/>
        <v>-57623.75887761062</v>
      </c>
      <c r="J287" s="16">
        <f t="shared" si="28"/>
        <v>57623.75887761062</v>
      </c>
      <c r="K287" s="3">
        <f t="shared" si="29"/>
        <v>-8.6752719506211134E-2</v>
      </c>
    </row>
    <row r="288" spans="1:11" ht="15" customHeight="1" x14ac:dyDescent="0.25">
      <c r="A288" s="25" t="s">
        <v>626</v>
      </c>
      <c r="B288" s="25" t="s">
        <v>783</v>
      </c>
      <c r="C288" s="8" t="s">
        <v>298</v>
      </c>
      <c r="D288" s="11">
        <f>VLOOKUP($A288,RAW!$U$2:$AC$460,7,FALSE)</f>
        <v>54063</v>
      </c>
      <c r="E288" s="11">
        <f>VLOOKUP($A288,RAW!$U$2:$AC$460,8,FALSE)</f>
        <v>47745</v>
      </c>
      <c r="F288" s="1">
        <f t="shared" si="24"/>
        <v>-6318</v>
      </c>
      <c r="G288" s="1">
        <f t="shared" si="25"/>
        <v>-6318</v>
      </c>
      <c r="H288" s="1">
        <f t="shared" si="26"/>
        <v>4096.4391162703623</v>
      </c>
      <c r="I288" s="16">
        <f t="shared" si="27"/>
        <v>-10414.439116270361</v>
      </c>
      <c r="J288" s="16">
        <f t="shared" si="28"/>
        <v>10414.439116270361</v>
      </c>
      <c r="K288" s="3">
        <f t="shared" si="29"/>
        <v>-0.19263524251836489</v>
      </c>
    </row>
    <row r="289" spans="1:11" ht="15" customHeight="1" x14ac:dyDescent="0.25">
      <c r="A289" s="25" t="s">
        <v>627</v>
      </c>
      <c r="B289" s="25" t="s">
        <v>783</v>
      </c>
      <c r="C289" s="8" t="s">
        <v>298</v>
      </c>
      <c r="D289" s="11">
        <f>VLOOKUP($A289,RAW!$U$2:$AC$460,7,FALSE)</f>
        <v>6265</v>
      </c>
      <c r="E289" s="11">
        <f>VLOOKUP($A289,RAW!$U$2:$AC$460,8,FALSE)</f>
        <v>11346</v>
      </c>
      <c r="F289" s="1">
        <f t="shared" si="24"/>
        <v>5081</v>
      </c>
      <c r="G289" s="1">
        <f t="shared" si="25"/>
        <v>5081</v>
      </c>
      <c r="H289" s="1">
        <f t="shared" si="26"/>
        <v>474.70897033893465</v>
      </c>
      <c r="I289" s="16">
        <f t="shared" si="27"/>
        <v>4606.2910296610653</v>
      </c>
      <c r="J289" s="16">
        <f t="shared" si="28"/>
        <v>4606.2910296610653</v>
      </c>
      <c r="K289" s="3">
        <f t="shared" si="29"/>
        <v>0.73524198398420837</v>
      </c>
    </row>
    <row r="290" spans="1:11" ht="15" customHeight="1" x14ac:dyDescent="0.25">
      <c r="A290" s="25" t="s">
        <v>628</v>
      </c>
      <c r="B290" s="25" t="s">
        <v>783</v>
      </c>
      <c r="C290" s="8" t="s">
        <v>298</v>
      </c>
      <c r="D290" s="11">
        <f>VLOOKUP($A290,RAW!$U$2:$AC$460,7,FALSE)</f>
        <v>304330</v>
      </c>
      <c r="E290" s="11">
        <f>VLOOKUP($A290,RAW!$U$2:$AC$460,8,FALSE)</f>
        <v>318051</v>
      </c>
      <c r="F290" s="1">
        <f t="shared" si="24"/>
        <v>13721</v>
      </c>
      <c r="G290" s="1">
        <f t="shared" si="25"/>
        <v>13721</v>
      </c>
      <c r="H290" s="1">
        <f t="shared" si="26"/>
        <v>23059.565992537584</v>
      </c>
      <c r="I290" s="16">
        <f t="shared" si="27"/>
        <v>-9338.565992537584</v>
      </c>
      <c r="J290" s="16">
        <f t="shared" si="28"/>
        <v>9338.565992537584</v>
      </c>
      <c r="K290" s="3">
        <f t="shared" si="29"/>
        <v>-3.0685656992533054E-2</v>
      </c>
    </row>
    <row r="291" spans="1:11" ht="15" customHeight="1" x14ac:dyDescent="0.25">
      <c r="A291" s="25" t="s">
        <v>629</v>
      </c>
      <c r="B291" s="25" t="s">
        <v>783</v>
      </c>
      <c r="C291" s="8" t="s">
        <v>298</v>
      </c>
      <c r="D291" s="11">
        <f>VLOOKUP($A291,RAW!$U$2:$AC$460,7,FALSE)</f>
        <v>194406</v>
      </c>
      <c r="E291" s="11">
        <f>VLOOKUP($A291,RAW!$U$2:$AC$460,8,FALSE)</f>
        <v>163472</v>
      </c>
      <c r="F291" s="1">
        <f t="shared" si="24"/>
        <v>-30934</v>
      </c>
      <c r="G291" s="1">
        <f t="shared" si="25"/>
        <v>-30934</v>
      </c>
      <c r="H291" s="1">
        <f t="shared" si="26"/>
        <v>14730.450452946676</v>
      </c>
      <c r="I291" s="16">
        <f t="shared" si="27"/>
        <v>-45664.450452946679</v>
      </c>
      <c r="J291" s="16">
        <f t="shared" si="28"/>
        <v>45664.450452946679</v>
      </c>
      <c r="K291" s="3">
        <f t="shared" si="29"/>
        <v>-0.23489218672750162</v>
      </c>
    </row>
    <row r="292" spans="1:11" ht="15" customHeight="1" x14ac:dyDescent="0.25">
      <c r="A292" s="25" t="s">
        <v>630</v>
      </c>
      <c r="B292" s="25" t="s">
        <v>783</v>
      </c>
      <c r="C292" s="8" t="s">
        <v>299</v>
      </c>
      <c r="D292" s="11">
        <f>VLOOKUP($A292,RAW!$U$2:$AC$460,7,FALSE)</f>
        <v>97779</v>
      </c>
      <c r="E292" s="11">
        <f>VLOOKUP($A292,RAW!$U$2:$AC$460,8,FALSE)</f>
        <v>88125</v>
      </c>
      <c r="F292" s="1">
        <f t="shared" si="24"/>
        <v>-9654</v>
      </c>
      <c r="G292" s="1">
        <f t="shared" si="25"/>
        <v>-9654</v>
      </c>
      <c r="H292" s="1">
        <f t="shared" si="26"/>
        <v>7408.869658542807</v>
      </c>
      <c r="I292" s="16">
        <f t="shared" si="27"/>
        <v>-17062.869658542808</v>
      </c>
      <c r="J292" s="16">
        <f t="shared" si="28"/>
        <v>17062.869658542808</v>
      </c>
      <c r="K292" s="3">
        <f t="shared" si="29"/>
        <v>-0.17450444020232164</v>
      </c>
    </row>
    <row r="293" spans="1:11" ht="15" customHeight="1" x14ac:dyDescent="0.25">
      <c r="A293" s="25" t="s">
        <v>631</v>
      </c>
      <c r="B293" s="25" t="s">
        <v>783</v>
      </c>
      <c r="C293" s="8" t="s">
        <v>298</v>
      </c>
      <c r="D293" s="11">
        <f>VLOOKUP($A293,RAW!$U$2:$AC$460,7,FALSE)</f>
        <v>105925</v>
      </c>
      <c r="E293" s="11">
        <f>VLOOKUP($A293,RAW!$U$2:$AC$460,8,FALSE)</f>
        <v>107410</v>
      </c>
      <c r="F293" s="1">
        <f t="shared" si="24"/>
        <v>1485</v>
      </c>
      <c r="G293" s="1">
        <f t="shared" si="25"/>
        <v>1485</v>
      </c>
      <c r="H293" s="1">
        <f t="shared" si="26"/>
        <v>8026.1049773586037</v>
      </c>
      <c r="I293" s="16">
        <f t="shared" si="27"/>
        <v>-6541.1049773586037</v>
      </c>
      <c r="J293" s="16">
        <f t="shared" si="28"/>
        <v>6541.1049773586037</v>
      </c>
      <c r="K293" s="3">
        <f t="shared" si="29"/>
        <v>-6.1752230137914595E-2</v>
      </c>
    </row>
    <row r="294" spans="1:11" ht="15" customHeight="1" x14ac:dyDescent="0.25">
      <c r="A294" s="25" t="s">
        <v>632</v>
      </c>
      <c r="B294" s="25" t="s">
        <v>783</v>
      </c>
      <c r="C294" s="8" t="s">
        <v>298</v>
      </c>
      <c r="D294" s="11">
        <f>VLOOKUP($A294,RAW!$U$2:$AC$460,7,FALSE)</f>
        <v>95085</v>
      </c>
      <c r="E294" s="11">
        <f>VLOOKUP($A294,RAW!$U$2:$AC$460,8,FALSE)</f>
        <v>120591</v>
      </c>
      <c r="F294" s="1">
        <f t="shared" si="24"/>
        <v>25506</v>
      </c>
      <c r="G294" s="1">
        <f t="shared" si="25"/>
        <v>25506</v>
      </c>
      <c r="H294" s="1">
        <f t="shared" si="26"/>
        <v>7204.7410127178928</v>
      </c>
      <c r="I294" s="16">
        <f t="shared" si="27"/>
        <v>18301.258987282108</v>
      </c>
      <c r="J294" s="16">
        <f t="shared" si="28"/>
        <v>18301.258987282108</v>
      </c>
      <c r="K294" s="3">
        <f t="shared" si="29"/>
        <v>0.19247261910166807</v>
      </c>
    </row>
    <row r="295" spans="1:11" ht="15" customHeight="1" x14ac:dyDescent="0.25">
      <c r="A295" s="25" t="s">
        <v>633</v>
      </c>
      <c r="B295" s="25" t="s">
        <v>783</v>
      </c>
      <c r="C295" s="8" t="s">
        <v>298</v>
      </c>
      <c r="D295" s="11">
        <f>VLOOKUP($A295,RAW!$U$2:$AC$460,7,FALSE)</f>
        <v>30972</v>
      </c>
      <c r="E295" s="11">
        <f>VLOOKUP($A295,RAW!$U$2:$AC$460,8,FALSE)</f>
        <v>33520</v>
      </c>
      <c r="F295" s="1">
        <f t="shared" si="24"/>
        <v>2548</v>
      </c>
      <c r="G295" s="1">
        <f t="shared" si="25"/>
        <v>2548</v>
      </c>
      <c r="H295" s="1">
        <f t="shared" si="26"/>
        <v>2346.7974827354324</v>
      </c>
      <c r="I295" s="16">
        <f t="shared" si="27"/>
        <v>201.20251726456763</v>
      </c>
      <c r="J295" s="16">
        <f t="shared" si="28"/>
        <v>201.20251726456763</v>
      </c>
      <c r="K295" s="3">
        <f t="shared" si="29"/>
        <v>6.4962713826865436E-3</v>
      </c>
    </row>
    <row r="296" spans="1:11" ht="15" customHeight="1" x14ac:dyDescent="0.25">
      <c r="A296" s="25" t="s">
        <v>634</v>
      </c>
      <c r="B296" s="25" t="s">
        <v>783</v>
      </c>
      <c r="C296" s="8" t="s">
        <v>298</v>
      </c>
      <c r="D296" s="11">
        <f>VLOOKUP($A296,RAW!$U$2:$AC$460,7,FALSE)</f>
        <v>38999</v>
      </c>
      <c r="E296" s="11">
        <f>VLOOKUP($A296,RAW!$U$2:$AC$460,8,FALSE)</f>
        <v>39316</v>
      </c>
      <c r="F296" s="1">
        <f t="shared" si="24"/>
        <v>317</v>
      </c>
      <c r="G296" s="1">
        <f t="shared" si="25"/>
        <v>317</v>
      </c>
      <c r="H296" s="1">
        <f t="shared" si="26"/>
        <v>2955.0159831202095</v>
      </c>
      <c r="I296" s="16">
        <f t="shared" si="27"/>
        <v>-2638.0159831202095</v>
      </c>
      <c r="J296" s="16">
        <f t="shared" si="28"/>
        <v>2638.0159831202095</v>
      </c>
      <c r="K296" s="3">
        <f t="shared" si="29"/>
        <v>-6.7643169904874734E-2</v>
      </c>
    </row>
    <row r="297" spans="1:11" ht="15" customHeight="1" x14ac:dyDescent="0.25">
      <c r="A297" s="25" t="s">
        <v>635</v>
      </c>
      <c r="B297" s="25" t="s">
        <v>783</v>
      </c>
      <c r="C297" s="8" t="s">
        <v>298</v>
      </c>
      <c r="D297" s="11">
        <f>VLOOKUP($A297,RAW!$U$2:$AC$460,7,FALSE)</f>
        <v>28424</v>
      </c>
      <c r="E297" s="11">
        <f>VLOOKUP($A297,RAW!$U$2:$AC$460,8,FALSE)</f>
        <v>48196</v>
      </c>
      <c r="F297" s="1">
        <f t="shared" si="24"/>
        <v>19772</v>
      </c>
      <c r="G297" s="1">
        <f t="shared" si="25"/>
        <v>19772</v>
      </c>
      <c r="H297" s="1">
        <f t="shared" si="26"/>
        <v>2153.7314880947929</v>
      </c>
      <c r="I297" s="16">
        <f t="shared" si="27"/>
        <v>17618.268511905208</v>
      </c>
      <c r="J297" s="16">
        <f t="shared" si="28"/>
        <v>17618.268511905208</v>
      </c>
      <c r="K297" s="3">
        <f t="shared" si="29"/>
        <v>0.61983776076221531</v>
      </c>
    </row>
    <row r="298" spans="1:11" ht="15" customHeight="1" x14ac:dyDescent="0.25">
      <c r="A298" s="25" t="s">
        <v>636</v>
      </c>
      <c r="B298" s="25" t="s">
        <v>783</v>
      </c>
      <c r="C298" s="8" t="s">
        <v>298</v>
      </c>
      <c r="D298" s="11">
        <f>VLOOKUP($A298,RAW!$U$2:$AC$460,7,FALSE)</f>
        <v>117863</v>
      </c>
      <c r="E298" s="11">
        <f>VLOOKUP($A298,RAW!$U$2:$AC$460,8,FALSE)</f>
        <v>136802</v>
      </c>
      <c r="F298" s="1">
        <f t="shared" si="24"/>
        <v>18939</v>
      </c>
      <c r="G298" s="1">
        <f t="shared" si="25"/>
        <v>18939</v>
      </c>
      <c r="H298" s="1">
        <f t="shared" si="26"/>
        <v>8930.6661406317398</v>
      </c>
      <c r="I298" s="16">
        <f t="shared" si="27"/>
        <v>10008.33385936826</v>
      </c>
      <c r="J298" s="16">
        <f t="shared" si="28"/>
        <v>10008.33385936826</v>
      </c>
      <c r="K298" s="3">
        <f t="shared" si="29"/>
        <v>8.4914976365511319E-2</v>
      </c>
    </row>
    <row r="299" spans="1:11" ht="15" customHeight="1" x14ac:dyDescent="0.25">
      <c r="A299" s="25" t="s">
        <v>637</v>
      </c>
      <c r="B299" s="25" t="s">
        <v>783</v>
      </c>
      <c r="C299" s="8" t="s">
        <v>299</v>
      </c>
      <c r="D299" s="11">
        <f>VLOOKUP($A299,RAW!$U$2:$AC$460,7,FALSE)</f>
        <v>15539</v>
      </c>
      <c r="E299" s="11">
        <f>VLOOKUP($A299,RAW!$U$2:$AC$460,8,FALSE)</f>
        <v>15570</v>
      </c>
      <c r="F299" s="1">
        <f t="shared" si="24"/>
        <v>31</v>
      </c>
      <c r="G299" s="1">
        <f t="shared" si="25"/>
        <v>31</v>
      </c>
      <c r="H299" s="1">
        <f t="shared" si="26"/>
        <v>1177.4146352907749</v>
      </c>
      <c r="I299" s="16">
        <f t="shared" si="27"/>
        <v>-1146.4146352907749</v>
      </c>
      <c r="J299" s="16">
        <f t="shared" si="28"/>
        <v>1146.4146352907749</v>
      </c>
      <c r="K299" s="3">
        <f t="shared" si="29"/>
        <v>-7.3776603081972772E-2</v>
      </c>
    </row>
    <row r="300" spans="1:11" ht="15" customHeight="1" x14ac:dyDescent="0.25">
      <c r="A300" s="25" t="s">
        <v>638</v>
      </c>
      <c r="B300" s="25" t="s">
        <v>783</v>
      </c>
      <c r="C300" s="8" t="s">
        <v>298</v>
      </c>
      <c r="D300" s="11">
        <f>VLOOKUP($A300,RAW!$U$2:$AC$460,7,FALSE)</f>
        <v>50574</v>
      </c>
      <c r="E300" s="11">
        <f>VLOOKUP($A300,RAW!$U$2:$AC$460,8,FALSE)</f>
        <v>63367</v>
      </c>
      <c r="F300" s="1">
        <f t="shared" si="24"/>
        <v>12793</v>
      </c>
      <c r="G300" s="1">
        <f t="shared" si="25"/>
        <v>12793</v>
      </c>
      <c r="H300" s="1">
        <f t="shared" si="26"/>
        <v>3832.0720615995656</v>
      </c>
      <c r="I300" s="16">
        <f t="shared" si="27"/>
        <v>8960.9279384004349</v>
      </c>
      <c r="J300" s="16">
        <f t="shared" si="28"/>
        <v>8960.9279384004349</v>
      </c>
      <c r="K300" s="3">
        <f t="shared" si="29"/>
        <v>0.17718448092696712</v>
      </c>
    </row>
    <row r="301" spans="1:11" ht="15" customHeight="1" x14ac:dyDescent="0.25">
      <c r="A301" s="25" t="s">
        <v>639</v>
      </c>
      <c r="B301" s="25" t="s">
        <v>783</v>
      </c>
      <c r="C301" s="8" t="s">
        <v>298</v>
      </c>
      <c r="D301" s="11">
        <f>VLOOKUP($A301,RAW!$U$2:$AC$460,7,FALSE)</f>
        <v>19335</v>
      </c>
      <c r="E301" s="11">
        <f>VLOOKUP($A301,RAW!$U$2:$AC$460,8,FALSE)</f>
        <v>49193</v>
      </c>
      <c r="F301" s="1">
        <f t="shared" si="24"/>
        <v>29858</v>
      </c>
      <c r="G301" s="1">
        <f t="shared" si="25"/>
        <v>29858</v>
      </c>
      <c r="H301" s="1">
        <f t="shared" si="26"/>
        <v>1465.0435660819314</v>
      </c>
      <c r="I301" s="16">
        <f t="shared" si="27"/>
        <v>28392.956433918069</v>
      </c>
      <c r="J301" s="16">
        <f t="shared" si="28"/>
        <v>28392.956433918069</v>
      </c>
      <c r="K301" s="3">
        <f t="shared" si="29"/>
        <v>1.4684746022197088</v>
      </c>
    </row>
    <row r="302" spans="1:11" ht="15" customHeight="1" x14ac:dyDescent="0.25">
      <c r="A302" s="25" t="s">
        <v>640</v>
      </c>
      <c r="B302" s="25" t="s">
        <v>783</v>
      </c>
      <c r="C302" s="8" t="s">
        <v>298</v>
      </c>
      <c r="D302" s="11">
        <f>VLOOKUP($A302,RAW!$U$2:$AC$460,7,FALSE)</f>
        <v>31202</v>
      </c>
      <c r="E302" s="11">
        <f>VLOOKUP($A302,RAW!$U$2:$AC$460,8,FALSE)</f>
        <v>30703</v>
      </c>
      <c r="F302" s="1">
        <f t="shared" si="24"/>
        <v>-499</v>
      </c>
      <c r="G302" s="1">
        <f t="shared" si="25"/>
        <v>-499</v>
      </c>
      <c r="H302" s="1">
        <f t="shared" si="26"/>
        <v>2364.2249469298386</v>
      </c>
      <c r="I302" s="16">
        <f t="shared" si="27"/>
        <v>-2863.2249469298386</v>
      </c>
      <c r="J302" s="16">
        <f t="shared" si="28"/>
        <v>2863.2249469298386</v>
      </c>
      <c r="K302" s="3">
        <f t="shared" si="29"/>
        <v>-9.1764148033133722E-2</v>
      </c>
    </row>
    <row r="303" spans="1:11" ht="15" customHeight="1" x14ac:dyDescent="0.25">
      <c r="A303" s="25" t="s">
        <v>641</v>
      </c>
      <c r="B303" s="25" t="s">
        <v>783</v>
      </c>
      <c r="C303" s="8" t="s">
        <v>298</v>
      </c>
      <c r="D303" s="11">
        <f>VLOOKUP($A303,RAW!$U$2:$AC$460,7,FALSE)</f>
        <v>12155</v>
      </c>
      <c r="E303" s="11">
        <f>VLOOKUP($A303,RAW!$U$2:$AC$460,8,FALSE)</f>
        <v>11855</v>
      </c>
      <c r="F303" s="1">
        <f t="shared" si="24"/>
        <v>-300</v>
      </c>
      <c r="G303" s="1">
        <f t="shared" si="25"/>
        <v>-300</v>
      </c>
      <c r="H303" s="1">
        <f t="shared" si="26"/>
        <v>921.00359688264166</v>
      </c>
      <c r="I303" s="16">
        <f t="shared" si="27"/>
        <v>-1221.0035968826417</v>
      </c>
      <c r="J303" s="16">
        <f t="shared" si="28"/>
        <v>1221.0035968826417</v>
      </c>
      <c r="K303" s="3">
        <f t="shared" si="29"/>
        <v>-0.10045278460572947</v>
      </c>
    </row>
    <row r="304" spans="1:11" ht="15" customHeight="1" x14ac:dyDescent="0.25">
      <c r="A304" s="25" t="s">
        <v>642</v>
      </c>
      <c r="B304" s="25" t="s">
        <v>783</v>
      </c>
      <c r="C304" s="8" t="s">
        <v>298</v>
      </c>
      <c r="D304" s="11">
        <f>VLOOKUP($A304,RAW!$U$2:$AC$460,7,FALSE)</f>
        <v>64543</v>
      </c>
      <c r="E304" s="11">
        <f>VLOOKUP($A304,RAW!$U$2:$AC$460,8,FALSE)</f>
        <v>72941</v>
      </c>
      <c r="F304" s="1">
        <f t="shared" si="24"/>
        <v>8398</v>
      </c>
      <c r="G304" s="1">
        <f t="shared" si="25"/>
        <v>8398</v>
      </c>
      <c r="H304" s="1">
        <f t="shared" si="26"/>
        <v>4890.5253108676552</v>
      </c>
      <c r="I304" s="16">
        <f t="shared" si="27"/>
        <v>3507.4746891323448</v>
      </c>
      <c r="J304" s="16">
        <f t="shared" si="28"/>
        <v>3507.4746891323448</v>
      </c>
      <c r="K304" s="3">
        <f t="shared" si="29"/>
        <v>5.4343223728868267E-2</v>
      </c>
    </row>
    <row r="305" spans="1:11" ht="15" customHeight="1" x14ac:dyDescent="0.25">
      <c r="A305" s="25" t="s">
        <v>643</v>
      </c>
      <c r="B305" s="25" t="s">
        <v>783</v>
      </c>
      <c r="C305" s="8" t="s">
        <v>298</v>
      </c>
      <c r="D305" s="11">
        <f>VLOOKUP($A305,RAW!$U$2:$AC$460,7,FALSE)</f>
        <v>37589</v>
      </c>
      <c r="E305" s="11">
        <f>VLOOKUP($A305,RAW!$U$2:$AC$460,8,FALSE)</f>
        <v>93147</v>
      </c>
      <c r="F305" s="1">
        <f t="shared" si="24"/>
        <v>55558</v>
      </c>
      <c r="G305" s="1">
        <f t="shared" si="25"/>
        <v>55558</v>
      </c>
      <c r="H305" s="1">
        <f t="shared" si="26"/>
        <v>2848.1780504501539</v>
      </c>
      <c r="I305" s="16">
        <f t="shared" si="27"/>
        <v>52709.821949549849</v>
      </c>
      <c r="J305" s="16">
        <f t="shared" si="28"/>
        <v>52709.821949549849</v>
      </c>
      <c r="K305" s="3">
        <f t="shared" si="29"/>
        <v>1.4022672044893412</v>
      </c>
    </row>
    <row r="306" spans="1:11" ht="15" customHeight="1" x14ac:dyDescent="0.25">
      <c r="A306" s="25" t="s">
        <v>355</v>
      </c>
      <c r="B306" s="25" t="s">
        <v>783</v>
      </c>
      <c r="C306" s="8" t="s">
        <v>299</v>
      </c>
      <c r="D306" s="11">
        <f>VLOOKUP($A306,RAW!$U$2:$AC$460,7,FALSE)</f>
        <v>46025</v>
      </c>
      <c r="E306" s="11">
        <f>VLOOKUP($A306,RAW!$U$2:$AC$460,8,FALSE)</f>
        <v>103591</v>
      </c>
      <c r="F306" s="1">
        <f t="shared" si="24"/>
        <v>57566</v>
      </c>
      <c r="G306" s="1">
        <f t="shared" si="25"/>
        <v>57566</v>
      </c>
      <c r="H306" s="1">
        <f t="shared" si="26"/>
        <v>3487.3871284675924</v>
      </c>
      <c r="I306" s="16">
        <f t="shared" si="27"/>
        <v>54078.612871532408</v>
      </c>
      <c r="J306" s="16">
        <f t="shared" si="28"/>
        <v>54078.612871532408</v>
      </c>
      <c r="K306" s="3">
        <f t="shared" si="29"/>
        <v>1.1749834409892974</v>
      </c>
    </row>
    <row r="307" spans="1:11" ht="15" customHeight="1" x14ac:dyDescent="0.25">
      <c r="A307" s="25" t="s">
        <v>644</v>
      </c>
      <c r="B307" s="25" t="s">
        <v>783</v>
      </c>
      <c r="C307" s="8" t="s">
        <v>299</v>
      </c>
      <c r="D307" s="11">
        <f>VLOOKUP($A307,RAW!$U$2:$AC$460,7,FALSE)</f>
        <v>438179</v>
      </c>
      <c r="E307" s="11">
        <f>VLOOKUP($A307,RAW!$U$2:$AC$460,8,FALSE)</f>
        <v>335469</v>
      </c>
      <c r="F307" s="1">
        <f t="shared" si="24"/>
        <v>-102710</v>
      </c>
      <c r="G307" s="1">
        <f t="shared" si="25"/>
        <v>-102710</v>
      </c>
      <c r="H307" s="1">
        <f t="shared" si="26"/>
        <v>33201.516666264011</v>
      </c>
      <c r="I307" s="16">
        <f t="shared" si="27"/>
        <v>-135911.51666626401</v>
      </c>
      <c r="J307" s="16">
        <f t="shared" si="28"/>
        <v>135911.51666626401</v>
      </c>
      <c r="K307" s="3">
        <f t="shared" si="29"/>
        <v>-0.31017350595593129</v>
      </c>
    </row>
    <row r="308" spans="1:11" ht="15" customHeight="1" x14ac:dyDescent="0.25">
      <c r="A308" s="25" t="s">
        <v>645</v>
      </c>
      <c r="B308" s="25" t="s">
        <v>783</v>
      </c>
      <c r="C308" s="8" t="s">
        <v>299</v>
      </c>
      <c r="D308" s="11">
        <f>VLOOKUP($A308,RAW!$U$2:$AC$460,7,FALSE)</f>
        <v>323837</v>
      </c>
      <c r="E308" s="11">
        <f>VLOOKUP($A308,RAW!$U$2:$AC$460,8,FALSE)</f>
        <v>305631</v>
      </c>
      <c r="F308" s="1">
        <f t="shared" si="24"/>
        <v>-18206</v>
      </c>
      <c r="G308" s="1">
        <f t="shared" si="25"/>
        <v>-18206</v>
      </c>
      <c r="H308" s="1">
        <f t="shared" si="26"/>
        <v>24537.642270973596</v>
      </c>
      <c r="I308" s="16">
        <f t="shared" si="27"/>
        <v>-42743.642270973593</v>
      </c>
      <c r="J308" s="16">
        <f t="shared" si="28"/>
        <v>42743.642270973593</v>
      </c>
      <c r="K308" s="3">
        <f t="shared" si="29"/>
        <v>-0.13199122481672443</v>
      </c>
    </row>
    <row r="309" spans="1:11" ht="15" customHeight="1" x14ac:dyDescent="0.25">
      <c r="A309" s="25" t="s">
        <v>646</v>
      </c>
      <c r="B309" s="25" t="s">
        <v>783</v>
      </c>
      <c r="C309" s="8" t="s">
        <v>298</v>
      </c>
      <c r="D309" s="11">
        <f>VLOOKUP($A309,RAW!$U$2:$AC$460,7,FALSE)</f>
        <v>267718</v>
      </c>
      <c r="E309" s="11">
        <f>VLOOKUP($A309,RAW!$U$2:$AC$460,8,FALSE)</f>
        <v>199793</v>
      </c>
      <c r="F309" s="1">
        <f t="shared" si="24"/>
        <v>-67925</v>
      </c>
      <c r="G309" s="1">
        <f t="shared" si="25"/>
        <v>-67925</v>
      </c>
      <c r="H309" s="1">
        <f t="shared" si="26"/>
        <v>20285.41677912193</v>
      </c>
      <c r="I309" s="16">
        <f t="shared" si="27"/>
        <v>-88210.416779121937</v>
      </c>
      <c r="J309" s="16">
        <f t="shared" si="28"/>
        <v>88210.416779121937</v>
      </c>
      <c r="K309" s="3">
        <f t="shared" si="29"/>
        <v>-0.32949004840586715</v>
      </c>
    </row>
    <row r="310" spans="1:11" ht="15" customHeight="1" x14ac:dyDescent="0.25">
      <c r="A310" s="25" t="s">
        <v>647</v>
      </c>
      <c r="B310" s="25" t="s">
        <v>783</v>
      </c>
      <c r="C310" s="8" t="s">
        <v>298</v>
      </c>
      <c r="D310" s="11">
        <f>VLOOKUP($A310,RAW!$U$2:$AC$460,7,FALSE)</f>
        <v>20577</v>
      </c>
      <c r="E310" s="11">
        <f>VLOOKUP($A310,RAW!$U$2:$AC$460,8,FALSE)</f>
        <v>20763</v>
      </c>
      <c r="F310" s="1">
        <f t="shared" si="24"/>
        <v>186</v>
      </c>
      <c r="G310" s="1">
        <f t="shared" si="25"/>
        <v>186</v>
      </c>
      <c r="H310" s="1">
        <f t="shared" si="26"/>
        <v>1559.151872731725</v>
      </c>
      <c r="I310" s="16">
        <f t="shared" si="27"/>
        <v>-1373.151872731725</v>
      </c>
      <c r="J310" s="16">
        <f t="shared" si="28"/>
        <v>1373.151872731725</v>
      </c>
      <c r="K310" s="3">
        <f t="shared" si="29"/>
        <v>-6.6732364908962671E-2</v>
      </c>
    </row>
    <row r="311" spans="1:11" ht="15" customHeight="1" x14ac:dyDescent="0.25">
      <c r="A311" s="25" t="s">
        <v>648</v>
      </c>
      <c r="B311" s="25" t="s">
        <v>783</v>
      </c>
      <c r="C311" s="8" t="s">
        <v>298</v>
      </c>
      <c r="D311" s="11">
        <f>VLOOKUP($A311,RAW!$U$2:$AC$460,7,FALSE)</f>
        <v>42468</v>
      </c>
      <c r="E311" s="11">
        <f>VLOOKUP($A311,RAW!$U$2:$AC$460,8,FALSE)</f>
        <v>37570</v>
      </c>
      <c r="F311" s="1">
        <f t="shared" si="24"/>
        <v>-4898</v>
      </c>
      <c r="G311" s="1">
        <f t="shared" si="25"/>
        <v>-4898</v>
      </c>
      <c r="H311" s="1">
        <f t="shared" si="26"/>
        <v>3217.8676061219276</v>
      </c>
      <c r="I311" s="16">
        <f t="shared" si="27"/>
        <v>-8115.8676061219276</v>
      </c>
      <c r="J311" s="16">
        <f t="shared" si="28"/>
        <v>8115.8676061219276</v>
      </c>
      <c r="K311" s="3">
        <f t="shared" si="29"/>
        <v>-0.19110548191866647</v>
      </c>
    </row>
    <row r="312" spans="1:11" ht="15" customHeight="1" x14ac:dyDescent="0.25">
      <c r="A312" s="25" t="s">
        <v>356</v>
      </c>
      <c r="B312" s="25" t="s">
        <v>783</v>
      </c>
      <c r="C312" s="8" t="s">
        <v>298</v>
      </c>
      <c r="D312" s="11">
        <f>VLOOKUP($A312,RAW!$U$2:$AC$460,7,FALSE)</f>
        <v>640669</v>
      </c>
      <c r="E312" s="11">
        <f>VLOOKUP($A312,RAW!$U$2:$AC$460,8,FALSE)</f>
        <v>816330</v>
      </c>
      <c r="F312" s="1">
        <f t="shared" si="24"/>
        <v>175661</v>
      </c>
      <c r="G312" s="1">
        <f t="shared" si="25"/>
        <v>175661</v>
      </c>
      <c r="H312" s="1">
        <f t="shared" si="26"/>
        <v>48544.504599852342</v>
      </c>
      <c r="I312" s="16">
        <f t="shared" si="27"/>
        <v>127116.49540014766</v>
      </c>
      <c r="J312" s="16">
        <f t="shared" si="28"/>
        <v>127116.49540014766</v>
      </c>
      <c r="K312" s="3">
        <f t="shared" si="29"/>
        <v>0.19841212139208805</v>
      </c>
    </row>
    <row r="313" spans="1:11" ht="15" customHeight="1" x14ac:dyDescent="0.25">
      <c r="A313" s="25" t="s">
        <v>649</v>
      </c>
      <c r="B313" s="25" t="s">
        <v>783</v>
      </c>
      <c r="C313" s="8" t="s">
        <v>298</v>
      </c>
      <c r="D313" s="11">
        <f>VLOOKUP($A313,RAW!$U$2:$AC$460,7,FALSE)</f>
        <v>21445</v>
      </c>
      <c r="E313" s="11">
        <f>VLOOKUP($A313,RAW!$U$2:$AC$460,8,FALSE)</f>
        <v>21226</v>
      </c>
      <c r="F313" s="1">
        <f t="shared" si="24"/>
        <v>-219</v>
      </c>
      <c r="G313" s="1">
        <f t="shared" si="25"/>
        <v>-219</v>
      </c>
      <c r="H313" s="1">
        <f t="shared" si="26"/>
        <v>1624.9216071697451</v>
      </c>
      <c r="I313" s="16">
        <f t="shared" si="27"/>
        <v>-1843.9216071697451</v>
      </c>
      <c r="J313" s="16">
        <f t="shared" si="28"/>
        <v>1843.9216071697451</v>
      </c>
      <c r="K313" s="3">
        <f t="shared" si="29"/>
        <v>-8.5983754123093739E-2</v>
      </c>
    </row>
    <row r="314" spans="1:11" ht="15" customHeight="1" x14ac:dyDescent="0.25">
      <c r="A314" s="25" t="s">
        <v>650</v>
      </c>
      <c r="B314" s="25" t="s">
        <v>783</v>
      </c>
      <c r="C314" s="8" t="s">
        <v>299</v>
      </c>
      <c r="D314" s="11">
        <f>VLOOKUP($A314,RAW!$U$2:$AC$460,7,FALSE)</f>
        <v>31955</v>
      </c>
      <c r="E314" s="11">
        <f>VLOOKUP($A314,RAW!$U$2:$AC$460,8,FALSE)</f>
        <v>19988</v>
      </c>
      <c r="F314" s="1">
        <f t="shared" si="24"/>
        <v>-11967</v>
      </c>
      <c r="G314" s="1">
        <f t="shared" si="25"/>
        <v>-11967</v>
      </c>
      <c r="H314" s="1">
        <f t="shared" si="26"/>
        <v>2421.2809492706556</v>
      </c>
      <c r="I314" s="16">
        <f t="shared" si="27"/>
        <v>-14388.280949270655</v>
      </c>
      <c r="J314" s="16">
        <f t="shared" si="28"/>
        <v>14388.280949270655</v>
      </c>
      <c r="K314" s="3">
        <f t="shared" si="29"/>
        <v>-0.45026696758787843</v>
      </c>
    </row>
    <row r="315" spans="1:11" ht="15" customHeight="1" x14ac:dyDescent="0.25">
      <c r="A315" s="25" t="s">
        <v>651</v>
      </c>
      <c r="B315" s="25" t="s">
        <v>783</v>
      </c>
      <c r="C315" s="8" t="s">
        <v>299</v>
      </c>
      <c r="D315" s="11">
        <f>VLOOKUP($A315,RAW!$U$2:$AC$460,7,FALSE)</f>
        <v>58488</v>
      </c>
      <c r="E315" s="11">
        <f>VLOOKUP($A315,RAW!$U$2:$AC$460,8,FALSE)</f>
        <v>78221</v>
      </c>
      <c r="F315" s="1">
        <f t="shared" si="24"/>
        <v>19733</v>
      </c>
      <c r="G315" s="1">
        <f t="shared" si="25"/>
        <v>19733</v>
      </c>
      <c r="H315" s="1">
        <f t="shared" si="26"/>
        <v>4431.7283730540476</v>
      </c>
      <c r="I315" s="16">
        <f t="shared" si="27"/>
        <v>15301.271626945952</v>
      </c>
      <c r="J315" s="16">
        <f t="shared" si="28"/>
        <v>15301.271626945952</v>
      </c>
      <c r="K315" s="3">
        <f t="shared" si="29"/>
        <v>0.26161386313339408</v>
      </c>
    </row>
    <row r="316" spans="1:11" ht="15" customHeight="1" x14ac:dyDescent="0.25">
      <c r="A316" s="25" t="s">
        <v>652</v>
      </c>
      <c r="B316" s="25" t="s">
        <v>783</v>
      </c>
      <c r="C316" s="8" t="s">
        <v>298</v>
      </c>
      <c r="D316" s="11">
        <f>VLOOKUP($A316,RAW!$U$2:$AC$460,7,FALSE)</f>
        <v>0</v>
      </c>
      <c r="E316" s="11">
        <f>VLOOKUP($A316,RAW!$U$2:$AC$460,8,FALSE)</f>
        <v>0</v>
      </c>
      <c r="F316" s="1">
        <f t="shared" si="24"/>
        <v>0</v>
      </c>
      <c r="G316" s="1">
        <f t="shared" si="25"/>
        <v>0</v>
      </c>
      <c r="H316" s="1">
        <f t="shared" si="26"/>
        <v>0</v>
      </c>
      <c r="I316" s="16">
        <f t="shared" si="27"/>
        <v>0</v>
      </c>
      <c r="J316" s="16">
        <f t="shared" si="28"/>
        <v>0</v>
      </c>
      <c r="K316" s="3" t="str">
        <f t="shared" si="29"/>
        <v/>
      </c>
    </row>
    <row r="317" spans="1:11" ht="15" customHeight="1" x14ac:dyDescent="0.25">
      <c r="A317" s="25" t="s">
        <v>653</v>
      </c>
      <c r="B317" s="25" t="s">
        <v>783</v>
      </c>
      <c r="C317" s="8" t="s">
        <v>299</v>
      </c>
      <c r="D317" s="11">
        <f>VLOOKUP($A317,RAW!$U$2:$AC$460,7,FALSE)</f>
        <v>47741</v>
      </c>
      <c r="E317" s="11">
        <f>VLOOKUP($A317,RAW!$U$2:$AC$460,8,FALSE)</f>
        <v>63637</v>
      </c>
      <c r="F317" s="1">
        <f t="shared" si="24"/>
        <v>15896</v>
      </c>
      <c r="G317" s="1">
        <f t="shared" si="25"/>
        <v>15896</v>
      </c>
      <c r="H317" s="1">
        <f t="shared" si="26"/>
        <v>3617.4111656745536</v>
      </c>
      <c r="I317" s="16">
        <f t="shared" si="27"/>
        <v>12278.588834325446</v>
      </c>
      <c r="J317" s="16">
        <f t="shared" si="28"/>
        <v>12278.588834325446</v>
      </c>
      <c r="K317" s="3">
        <f t="shared" si="29"/>
        <v>0.2571916975833235</v>
      </c>
    </row>
    <row r="318" spans="1:11" ht="15" customHeight="1" x14ac:dyDescent="0.25">
      <c r="A318" s="25" t="s">
        <v>654</v>
      </c>
      <c r="B318" s="25" t="s">
        <v>783</v>
      </c>
      <c r="C318" s="8" t="s">
        <v>299</v>
      </c>
      <c r="D318" s="11">
        <f>VLOOKUP($A318,RAW!$U$2:$AC$460,7,FALSE)</f>
        <v>219711</v>
      </c>
      <c r="E318" s="11">
        <f>VLOOKUP($A318,RAW!$U$2:$AC$460,8,FALSE)</f>
        <v>167592</v>
      </c>
      <c r="F318" s="1">
        <f t="shared" si="24"/>
        <v>-52119</v>
      </c>
      <c r="G318" s="1">
        <f t="shared" si="25"/>
        <v>-52119</v>
      </c>
      <c r="H318" s="1">
        <f t="shared" si="26"/>
        <v>16647.850372248631</v>
      </c>
      <c r="I318" s="16">
        <f t="shared" si="27"/>
        <v>-68766.850372248635</v>
      </c>
      <c r="J318" s="16">
        <f t="shared" si="28"/>
        <v>68766.850372248635</v>
      </c>
      <c r="K318" s="3">
        <f t="shared" si="29"/>
        <v>-0.31298774468391949</v>
      </c>
    </row>
    <row r="319" spans="1:11" ht="15" customHeight="1" x14ac:dyDescent="0.25">
      <c r="A319" s="25" t="s">
        <v>655</v>
      </c>
      <c r="B319" s="25" t="s">
        <v>783</v>
      </c>
      <c r="C319" s="8" t="s">
        <v>298</v>
      </c>
      <c r="D319" s="11">
        <f>VLOOKUP($A319,RAW!$U$2:$AC$460,7,FALSE)</f>
        <v>214796</v>
      </c>
      <c r="E319" s="11">
        <f>VLOOKUP($A319,RAW!$U$2:$AC$460,8,FALSE)</f>
        <v>198939</v>
      </c>
      <c r="F319" s="1">
        <f t="shared" si="24"/>
        <v>-15857</v>
      </c>
      <c r="G319" s="1">
        <f t="shared" si="25"/>
        <v>-15857</v>
      </c>
      <c r="H319" s="1">
        <f t="shared" si="26"/>
        <v>16275.433039572514</v>
      </c>
      <c r="I319" s="16">
        <f t="shared" si="27"/>
        <v>-32132.433039572512</v>
      </c>
      <c r="J319" s="16">
        <f t="shared" si="28"/>
        <v>32132.433039572512</v>
      </c>
      <c r="K319" s="3">
        <f t="shared" si="29"/>
        <v>-0.14959511834285794</v>
      </c>
    </row>
    <row r="320" spans="1:11" ht="15" customHeight="1" x14ac:dyDescent="0.25">
      <c r="A320" s="25" t="s">
        <v>656</v>
      </c>
      <c r="B320" s="25" t="s">
        <v>783</v>
      </c>
      <c r="C320" s="8" t="s">
        <v>298</v>
      </c>
      <c r="D320" s="11">
        <f>VLOOKUP($A320,RAW!$U$2:$AC$460,7,FALSE)</f>
        <v>18055</v>
      </c>
      <c r="E320" s="11">
        <f>VLOOKUP($A320,RAW!$U$2:$AC$460,8,FALSE)</f>
        <v>25193</v>
      </c>
      <c r="F320" s="1">
        <f t="shared" si="24"/>
        <v>7138</v>
      </c>
      <c r="G320" s="1">
        <f t="shared" si="25"/>
        <v>7138</v>
      </c>
      <c r="H320" s="1">
        <f t="shared" si="26"/>
        <v>1368.0559392608882</v>
      </c>
      <c r="I320" s="16">
        <f t="shared" si="27"/>
        <v>5769.9440607391116</v>
      </c>
      <c r="J320" s="16">
        <f t="shared" si="28"/>
        <v>5769.9440607391116</v>
      </c>
      <c r="K320" s="3">
        <f t="shared" si="29"/>
        <v>0.31957596570141855</v>
      </c>
    </row>
    <row r="321" spans="1:11" ht="15" customHeight="1" x14ac:dyDescent="0.25">
      <c r="A321" s="25" t="s">
        <v>357</v>
      </c>
      <c r="B321" s="25" t="s">
        <v>783</v>
      </c>
      <c r="C321" s="8" t="s">
        <v>298</v>
      </c>
      <c r="D321" s="11">
        <f>VLOOKUP($A321,RAW!$U$2:$AC$460,7,FALSE)</f>
        <v>34517</v>
      </c>
      <c r="E321" s="11">
        <f>VLOOKUP($A321,RAW!$U$2:$AC$460,8,FALSE)</f>
        <v>228011</v>
      </c>
      <c r="F321" s="1">
        <f t="shared" si="24"/>
        <v>193494</v>
      </c>
      <c r="G321" s="1">
        <f t="shared" si="25"/>
        <v>193494</v>
      </c>
      <c r="H321" s="1">
        <f t="shared" si="26"/>
        <v>2615.4077460796498</v>
      </c>
      <c r="I321" s="16">
        <f t="shared" si="27"/>
        <v>190878.59225392036</v>
      </c>
      <c r="J321" s="16">
        <f t="shared" si="28"/>
        <v>190878.59225392036</v>
      </c>
      <c r="K321" s="3">
        <f t="shared" si="29"/>
        <v>5.5299878973815906</v>
      </c>
    </row>
    <row r="322" spans="1:11" ht="15" customHeight="1" x14ac:dyDescent="0.25">
      <c r="A322" s="25" t="s">
        <v>657</v>
      </c>
      <c r="B322" s="25" t="s">
        <v>783</v>
      </c>
      <c r="C322" s="8" t="s">
        <v>298</v>
      </c>
      <c r="D322" s="11">
        <f>VLOOKUP($A322,RAW!$U$2:$AC$460,7,FALSE)</f>
        <v>1265741</v>
      </c>
      <c r="E322" s="11">
        <f>VLOOKUP($A322,RAW!$U$2:$AC$460,8,FALSE)</f>
        <v>997345</v>
      </c>
      <c r="F322" s="1">
        <f t="shared" si="24"/>
        <v>-268396</v>
      </c>
      <c r="G322" s="1">
        <f t="shared" si="25"/>
        <v>-268396</v>
      </c>
      <c r="H322" s="1">
        <f t="shared" si="26"/>
        <v>95907.19981257357</v>
      </c>
      <c r="I322" s="16">
        <f t="shared" si="27"/>
        <v>-364303.19981257356</v>
      </c>
      <c r="J322" s="16">
        <f t="shared" si="28"/>
        <v>364303.19981257356</v>
      </c>
      <c r="K322" s="3">
        <f t="shared" si="29"/>
        <v>-0.2878181237809106</v>
      </c>
    </row>
    <row r="323" spans="1:11" ht="15" customHeight="1" x14ac:dyDescent="0.25">
      <c r="A323" s="25" t="s">
        <v>658</v>
      </c>
      <c r="B323" s="25" t="s">
        <v>783</v>
      </c>
      <c r="C323" s="8" t="s">
        <v>299</v>
      </c>
      <c r="D323" s="11">
        <f>VLOOKUP($A323,RAW!$U$2:$AC$460,7,FALSE)</f>
        <v>359204</v>
      </c>
      <c r="E323" s="11">
        <f>VLOOKUP($A323,RAW!$U$2:$AC$460,8,FALSE)</f>
        <v>332553</v>
      </c>
      <c r="F323" s="1">
        <f t="shared" ref="F323:F386" si="30">E323-D323</f>
        <v>-26651</v>
      </c>
      <c r="G323" s="1">
        <f t="shared" ref="G323:G386" si="31">IF(B323="YES",F323/2,F323)</f>
        <v>-26651</v>
      </c>
      <c r="H323" s="1">
        <f t="shared" ref="H323:H386" si="32">IF(D323=0,0,+D323*F$463)</f>
        <v>27217.455862989093</v>
      </c>
      <c r="I323" s="16">
        <f t="shared" ref="I323:I386" si="33">IF(D323=0,0,+F323-H323)</f>
        <v>-53868.455862989096</v>
      </c>
      <c r="J323" s="16">
        <f t="shared" ref="J323:J386" si="34">ABS(I323)</f>
        <v>53868.455862989096</v>
      </c>
      <c r="K323" s="3">
        <f t="shared" si="29"/>
        <v>-0.14996619153180113</v>
      </c>
    </row>
    <row r="324" spans="1:11" ht="15" customHeight="1" x14ac:dyDescent="0.25">
      <c r="A324" s="25" t="s">
        <v>659</v>
      </c>
      <c r="B324" s="25" t="s">
        <v>783</v>
      </c>
      <c r="C324" s="8" t="s">
        <v>298</v>
      </c>
      <c r="D324" s="11">
        <f>VLOOKUP($A324,RAW!$U$2:$AC$460,7,FALSE)</f>
        <v>216442</v>
      </c>
      <c r="E324" s="11">
        <f>VLOOKUP($A324,RAW!$U$2:$AC$460,8,FALSE)</f>
        <v>241058</v>
      </c>
      <c r="F324" s="1">
        <f t="shared" si="30"/>
        <v>24616</v>
      </c>
      <c r="G324" s="1">
        <f t="shared" si="31"/>
        <v>24616</v>
      </c>
      <c r="H324" s="1">
        <f t="shared" si="32"/>
        <v>16400.153065937699</v>
      </c>
      <c r="I324" s="16">
        <f t="shared" si="33"/>
        <v>8215.8469340623014</v>
      </c>
      <c r="J324" s="16">
        <f t="shared" si="34"/>
        <v>8215.8469340623014</v>
      </c>
      <c r="K324" s="3">
        <f t="shared" ref="K324:K387" si="35">IFERROR(+I324/D324,"")</f>
        <v>3.7958653745864025E-2</v>
      </c>
    </row>
    <row r="325" spans="1:11" ht="15" customHeight="1" x14ac:dyDescent="0.25">
      <c r="A325" s="25" t="s">
        <v>660</v>
      </c>
      <c r="B325" s="25" t="s">
        <v>783</v>
      </c>
      <c r="C325" s="8" t="s">
        <v>299</v>
      </c>
      <c r="D325" s="11">
        <f>VLOOKUP($A325,RAW!$U$2:$AC$460,7,FALSE)</f>
        <v>64453</v>
      </c>
      <c r="E325" s="11">
        <f>VLOOKUP($A325,RAW!$U$2:$AC$460,8,FALSE)</f>
        <v>57695</v>
      </c>
      <c r="F325" s="1">
        <f t="shared" si="30"/>
        <v>-6758</v>
      </c>
      <c r="G325" s="1">
        <f t="shared" si="31"/>
        <v>-6758</v>
      </c>
      <c r="H325" s="1">
        <f t="shared" si="32"/>
        <v>4883.7058683568002</v>
      </c>
      <c r="I325" s="16">
        <f t="shared" si="33"/>
        <v>-11641.705868356799</v>
      </c>
      <c r="J325" s="16">
        <f t="shared" si="34"/>
        <v>11641.705868356799</v>
      </c>
      <c r="K325" s="3">
        <f t="shared" si="35"/>
        <v>-0.18062318074188632</v>
      </c>
    </row>
    <row r="326" spans="1:11" ht="15" customHeight="1" x14ac:dyDescent="0.25">
      <c r="A326" s="25" t="s">
        <v>661</v>
      </c>
      <c r="B326" s="25" t="s">
        <v>783</v>
      </c>
      <c r="C326" s="8" t="s">
        <v>298</v>
      </c>
      <c r="D326" s="11">
        <f>VLOOKUP($A326,RAW!$U$2:$AC$460,7,FALSE)</f>
        <v>92183</v>
      </c>
      <c r="E326" s="11">
        <f>VLOOKUP($A326,RAW!$U$2:$AC$460,8,FALSE)</f>
        <v>100675</v>
      </c>
      <c r="F326" s="1">
        <f t="shared" si="30"/>
        <v>8492</v>
      </c>
      <c r="G326" s="1">
        <f t="shared" si="31"/>
        <v>8492</v>
      </c>
      <c r="H326" s="1">
        <f t="shared" si="32"/>
        <v>6984.8518775345583</v>
      </c>
      <c r="I326" s="16">
        <f t="shared" si="33"/>
        <v>1507.1481224654417</v>
      </c>
      <c r="J326" s="16">
        <f t="shared" si="34"/>
        <v>1507.1481224654417</v>
      </c>
      <c r="K326" s="3">
        <f t="shared" si="35"/>
        <v>1.6349523474669319E-2</v>
      </c>
    </row>
    <row r="327" spans="1:11" ht="15" customHeight="1" x14ac:dyDescent="0.25">
      <c r="A327" s="25" t="s">
        <v>358</v>
      </c>
      <c r="B327" s="25" t="s">
        <v>783</v>
      </c>
      <c r="C327" s="8" t="s">
        <v>298</v>
      </c>
      <c r="D327" s="11">
        <f>VLOOKUP($A327,RAW!$U$2:$AC$460,7,FALSE)</f>
        <v>272082</v>
      </c>
      <c r="E327" s="11">
        <f>VLOOKUP($A327,RAW!$U$2:$AC$460,8,FALSE)</f>
        <v>532667</v>
      </c>
      <c r="F327" s="1">
        <f t="shared" si="30"/>
        <v>260585</v>
      </c>
      <c r="G327" s="1">
        <f t="shared" si="31"/>
        <v>260585</v>
      </c>
      <c r="H327" s="1">
        <f t="shared" si="32"/>
        <v>20616.083969314925</v>
      </c>
      <c r="I327" s="16">
        <f t="shared" si="33"/>
        <v>239968.91603068507</v>
      </c>
      <c r="J327" s="16">
        <f t="shared" si="34"/>
        <v>239968.91603068507</v>
      </c>
      <c r="K327" s="3">
        <f t="shared" si="35"/>
        <v>0.88197277302682675</v>
      </c>
    </row>
    <row r="328" spans="1:11" ht="15" customHeight="1" x14ac:dyDescent="0.25">
      <c r="A328" s="25" t="s">
        <v>662</v>
      </c>
      <c r="B328" s="25" t="s">
        <v>783</v>
      </c>
      <c r="C328" s="8" t="s">
        <v>298</v>
      </c>
      <c r="D328" s="11">
        <f>VLOOKUP($A328,RAW!$U$2:$AC$460,7,FALSE)</f>
        <v>23619</v>
      </c>
      <c r="E328" s="11">
        <f>VLOOKUP($A328,RAW!$U$2:$AC$460,8,FALSE)</f>
        <v>26977</v>
      </c>
      <c r="F328" s="1">
        <f t="shared" si="30"/>
        <v>3358</v>
      </c>
      <c r="G328" s="1">
        <f t="shared" si="31"/>
        <v>3358</v>
      </c>
      <c r="H328" s="1">
        <f t="shared" si="32"/>
        <v>1789.6490295986109</v>
      </c>
      <c r="I328" s="16">
        <f t="shared" si="33"/>
        <v>1568.3509704013891</v>
      </c>
      <c r="J328" s="16">
        <f t="shared" si="34"/>
        <v>1568.3509704013891</v>
      </c>
      <c r="K328" s="3">
        <f t="shared" si="35"/>
        <v>6.6402090283305348E-2</v>
      </c>
    </row>
    <row r="329" spans="1:11" ht="15" customHeight="1" x14ac:dyDescent="0.25">
      <c r="A329" s="25" t="s">
        <v>663</v>
      </c>
      <c r="B329" s="25" t="s">
        <v>783</v>
      </c>
      <c r="C329" s="8" t="s">
        <v>298</v>
      </c>
      <c r="D329" s="11">
        <f>VLOOKUP($A329,RAW!$U$2:$AC$460,7,FALSE)</f>
        <v>349111</v>
      </c>
      <c r="E329" s="11">
        <f>VLOOKUP($A329,RAW!$U$2:$AC$460,8,FALSE)</f>
        <v>395161</v>
      </c>
      <c r="F329" s="1">
        <f t="shared" si="30"/>
        <v>46050</v>
      </c>
      <c r="G329" s="1">
        <f t="shared" si="31"/>
        <v>46050</v>
      </c>
      <c r="H329" s="1">
        <f t="shared" si="32"/>
        <v>26452.693271188477</v>
      </c>
      <c r="I329" s="16">
        <f t="shared" si="33"/>
        <v>19597.306728811523</v>
      </c>
      <c r="J329" s="16">
        <f t="shared" si="34"/>
        <v>19597.306728811523</v>
      </c>
      <c r="K329" s="3">
        <f t="shared" si="35"/>
        <v>5.6134887553848267E-2</v>
      </c>
    </row>
    <row r="330" spans="1:11" ht="15" customHeight="1" x14ac:dyDescent="0.25">
      <c r="A330" s="25" t="s">
        <v>664</v>
      </c>
      <c r="B330" s="25" t="s">
        <v>783</v>
      </c>
      <c r="C330" s="8" t="s">
        <v>299</v>
      </c>
      <c r="D330" s="11">
        <f>VLOOKUP($A330,RAW!$U$2:$AC$460,7,FALSE)</f>
        <v>66093</v>
      </c>
      <c r="E330" s="11">
        <f>VLOOKUP($A330,RAW!$U$2:$AC$460,8,FALSE)</f>
        <v>44493</v>
      </c>
      <c r="F330" s="1">
        <f t="shared" si="30"/>
        <v>-21600</v>
      </c>
      <c r="G330" s="1">
        <f t="shared" si="31"/>
        <v>-21600</v>
      </c>
      <c r="H330" s="1">
        <f t="shared" si="32"/>
        <v>5007.971265221262</v>
      </c>
      <c r="I330" s="16">
        <f t="shared" si="33"/>
        <v>-26607.971265221262</v>
      </c>
      <c r="J330" s="16">
        <f t="shared" si="34"/>
        <v>26607.971265221262</v>
      </c>
      <c r="K330" s="3">
        <f t="shared" si="35"/>
        <v>-0.40258380259968923</v>
      </c>
    </row>
    <row r="331" spans="1:11" ht="15" customHeight="1" x14ac:dyDescent="0.25">
      <c r="A331" s="25" t="s">
        <v>665</v>
      </c>
      <c r="B331" s="25" t="s">
        <v>299</v>
      </c>
      <c r="C331" s="8" t="s">
        <v>299</v>
      </c>
      <c r="D331" s="11">
        <f>VLOOKUP($A331,RAW!$U$2:$AC$460,7,FALSE)</f>
        <v>564688</v>
      </c>
      <c r="E331" s="11">
        <f>VLOOKUP($A331,RAW!$U$2:$AC$460,8,FALSE)</f>
        <v>450897</v>
      </c>
      <c r="F331" s="1">
        <f t="shared" si="30"/>
        <v>-113791</v>
      </c>
      <c r="G331" s="1">
        <f t="shared" si="31"/>
        <v>-56895.5</v>
      </c>
      <c r="H331" s="1">
        <f t="shared" si="32"/>
        <v>42787.303917438519</v>
      </c>
      <c r="I331" s="16">
        <f t="shared" si="33"/>
        <v>-156578.30391743852</v>
      </c>
      <c r="J331" s="16">
        <f t="shared" si="34"/>
        <v>156578.30391743852</v>
      </c>
      <c r="K331" s="3">
        <f t="shared" si="35"/>
        <v>-0.2772828604777125</v>
      </c>
    </row>
    <row r="332" spans="1:11" ht="15" customHeight="1" x14ac:dyDescent="0.25">
      <c r="A332" s="25" t="s">
        <v>666</v>
      </c>
      <c r="B332" s="25" t="s">
        <v>783</v>
      </c>
      <c r="C332" s="8" t="s">
        <v>298</v>
      </c>
      <c r="D332" s="11">
        <f>VLOOKUP($A332,RAW!$U$2:$AC$460,7,FALSE)</f>
        <v>521145</v>
      </c>
      <c r="E332" s="11">
        <f>VLOOKUP($A332,RAW!$U$2:$AC$460,8,FALSE)</f>
        <v>614917</v>
      </c>
      <c r="F332" s="1">
        <f t="shared" si="30"/>
        <v>93772</v>
      </c>
      <c r="G332" s="1">
        <f t="shared" si="31"/>
        <v>93772</v>
      </c>
      <c r="H332" s="1">
        <f t="shared" si="32"/>
        <v>39487.981859103602</v>
      </c>
      <c r="I332" s="16">
        <f t="shared" si="33"/>
        <v>54284.018140896398</v>
      </c>
      <c r="J332" s="16">
        <f t="shared" si="34"/>
        <v>54284.018140896398</v>
      </c>
      <c r="K332" s="3">
        <f t="shared" si="35"/>
        <v>0.10416298370107437</v>
      </c>
    </row>
    <row r="333" spans="1:11" ht="15" customHeight="1" x14ac:dyDescent="0.25">
      <c r="A333" s="25" t="s">
        <v>667</v>
      </c>
      <c r="B333" s="25" t="s">
        <v>299</v>
      </c>
      <c r="C333" s="8" t="s">
        <v>299</v>
      </c>
      <c r="D333" s="11">
        <f>VLOOKUP($A333,RAW!$U$2:$AC$460,7,FALSE)</f>
        <v>33692</v>
      </c>
      <c r="E333" s="11">
        <f>VLOOKUP($A333,RAW!$U$2:$AC$460,8,FALSE)</f>
        <v>31920</v>
      </c>
      <c r="F333" s="1">
        <f t="shared" si="30"/>
        <v>-1772</v>
      </c>
      <c r="G333" s="1">
        <f t="shared" si="31"/>
        <v>-886</v>
      </c>
      <c r="H333" s="1">
        <f t="shared" si="32"/>
        <v>2552.8961897301492</v>
      </c>
      <c r="I333" s="16">
        <f t="shared" si="33"/>
        <v>-4324.8961897301488</v>
      </c>
      <c r="J333" s="16">
        <f t="shared" si="34"/>
        <v>4324.8961897301488</v>
      </c>
      <c r="K333" s="3">
        <f t="shared" si="35"/>
        <v>-0.12836567107117858</v>
      </c>
    </row>
    <row r="334" spans="1:11" ht="15" customHeight="1" x14ac:dyDescent="0.25">
      <c r="A334" s="25" t="s">
        <v>668</v>
      </c>
      <c r="B334" s="25" t="s">
        <v>299</v>
      </c>
      <c r="C334" s="8" t="s">
        <v>299</v>
      </c>
      <c r="D334" s="11">
        <f>VLOOKUP($A334,RAW!$U$2:$AC$460,7,FALSE)</f>
        <v>90307</v>
      </c>
      <c r="E334" s="11">
        <f>VLOOKUP($A334,RAW!$U$2:$AC$460,8,FALSE)</f>
        <v>64281</v>
      </c>
      <c r="F334" s="1">
        <f t="shared" si="30"/>
        <v>-26026</v>
      </c>
      <c r="G334" s="1">
        <f t="shared" si="31"/>
        <v>-13013</v>
      </c>
      <c r="H334" s="1">
        <f t="shared" si="32"/>
        <v>6842.7043869749668</v>
      </c>
      <c r="I334" s="16">
        <f t="shared" si="33"/>
        <v>-32868.704386974969</v>
      </c>
      <c r="J334" s="16">
        <f t="shared" si="34"/>
        <v>32868.704386974969</v>
      </c>
      <c r="K334" s="3">
        <f t="shared" si="35"/>
        <v>-0.36396629704203404</v>
      </c>
    </row>
    <row r="335" spans="1:11" ht="15" customHeight="1" x14ac:dyDescent="0.25">
      <c r="A335" s="25" t="s">
        <v>669</v>
      </c>
      <c r="B335" s="25" t="s">
        <v>783</v>
      </c>
      <c r="C335" s="8" t="s">
        <v>298</v>
      </c>
      <c r="D335" s="11">
        <f>VLOOKUP($A335,RAW!$U$2:$AC$460,7,FALSE)</f>
        <v>116087</v>
      </c>
      <c r="E335" s="11">
        <f>VLOOKUP($A335,RAW!$U$2:$AC$460,8,FALSE)</f>
        <v>131544</v>
      </c>
      <c r="F335" s="1">
        <f t="shared" si="30"/>
        <v>15457</v>
      </c>
      <c r="G335" s="1">
        <f t="shared" si="31"/>
        <v>15457</v>
      </c>
      <c r="H335" s="1">
        <f t="shared" si="32"/>
        <v>8796.0958084175418</v>
      </c>
      <c r="I335" s="16">
        <f t="shared" si="33"/>
        <v>6660.9041915824582</v>
      </c>
      <c r="J335" s="16">
        <f t="shared" si="34"/>
        <v>6660.9041915824582</v>
      </c>
      <c r="K335" s="3">
        <f t="shared" si="35"/>
        <v>5.7378553943012209E-2</v>
      </c>
    </row>
    <row r="336" spans="1:11" ht="15" customHeight="1" x14ac:dyDescent="0.25">
      <c r="A336" s="25" t="s">
        <v>670</v>
      </c>
      <c r="B336" s="25" t="s">
        <v>783</v>
      </c>
      <c r="C336" s="8" t="s">
        <v>298</v>
      </c>
      <c r="D336" s="11">
        <f>VLOOKUP($A336,RAW!$U$2:$AC$460,7,FALSE)</f>
        <v>201263</v>
      </c>
      <c r="E336" s="11">
        <f>VLOOKUP($A336,RAW!$U$2:$AC$460,8,FALSE)</f>
        <v>198537</v>
      </c>
      <c r="F336" s="1">
        <f t="shared" si="30"/>
        <v>-2726</v>
      </c>
      <c r="G336" s="1">
        <f t="shared" si="31"/>
        <v>-2726</v>
      </c>
      <c r="H336" s="1">
        <f t="shared" si="32"/>
        <v>15250.016200690343</v>
      </c>
      <c r="I336" s="16">
        <f t="shared" si="33"/>
        <v>-17976.016200690341</v>
      </c>
      <c r="J336" s="16">
        <f t="shared" si="34"/>
        <v>17976.016200690341</v>
      </c>
      <c r="K336" s="3">
        <f t="shared" si="35"/>
        <v>-8.9316050146774822E-2</v>
      </c>
    </row>
    <row r="337" spans="1:11" ht="15" customHeight="1" x14ac:dyDescent="0.25">
      <c r="A337" s="25" t="s">
        <v>671</v>
      </c>
      <c r="B337" s="25" t="s">
        <v>783</v>
      </c>
      <c r="C337" s="8" t="s">
        <v>299</v>
      </c>
      <c r="D337" s="11">
        <f>VLOOKUP($A337,RAW!$U$2:$AC$460,7,FALSE)</f>
        <v>87711</v>
      </c>
      <c r="E337" s="11">
        <f>VLOOKUP($A337,RAW!$U$2:$AC$460,8,FALSE)</f>
        <v>75335</v>
      </c>
      <c r="F337" s="1">
        <f t="shared" si="30"/>
        <v>-12376</v>
      </c>
      <c r="G337" s="1">
        <f t="shared" si="31"/>
        <v>-12376</v>
      </c>
      <c r="H337" s="1">
        <f t="shared" si="32"/>
        <v>6646.0013563285383</v>
      </c>
      <c r="I337" s="16">
        <f t="shared" si="33"/>
        <v>-19022.001356328539</v>
      </c>
      <c r="J337" s="16">
        <f t="shared" si="34"/>
        <v>19022.001356328539</v>
      </c>
      <c r="K337" s="3">
        <f t="shared" si="35"/>
        <v>-0.21687133149010432</v>
      </c>
    </row>
    <row r="338" spans="1:11" ht="15" customHeight="1" x14ac:dyDescent="0.25">
      <c r="A338" s="25" t="s">
        <v>672</v>
      </c>
      <c r="B338" s="25" t="s">
        <v>783</v>
      </c>
      <c r="C338" s="8" t="s">
        <v>299</v>
      </c>
      <c r="D338" s="11">
        <f>VLOOKUP($A338,RAW!$U$2:$AC$460,7,FALSE)</f>
        <v>62454</v>
      </c>
      <c r="E338" s="11">
        <f>VLOOKUP($A338,RAW!$U$2:$AC$460,8,FALSE)</f>
        <v>50134</v>
      </c>
      <c r="F338" s="1">
        <f t="shared" si="30"/>
        <v>-12320</v>
      </c>
      <c r="G338" s="1">
        <f t="shared" si="31"/>
        <v>-12320</v>
      </c>
      <c r="H338" s="1">
        <f t="shared" si="32"/>
        <v>4732.2384730323738</v>
      </c>
      <c r="I338" s="16">
        <f t="shared" si="33"/>
        <v>-17052.238473032376</v>
      </c>
      <c r="J338" s="16">
        <f t="shared" si="34"/>
        <v>17052.238473032376</v>
      </c>
      <c r="K338" s="3">
        <f t="shared" si="35"/>
        <v>-0.27303677063170295</v>
      </c>
    </row>
    <row r="339" spans="1:11" ht="15" customHeight="1" x14ac:dyDescent="0.25">
      <c r="A339" s="25" t="s">
        <v>673</v>
      </c>
      <c r="B339" s="25" t="s">
        <v>783</v>
      </c>
      <c r="C339" s="8" t="s">
        <v>298</v>
      </c>
      <c r="D339" s="11">
        <f>VLOOKUP($A339,RAW!$U$2:$AC$460,7,FALSE)</f>
        <v>34712</v>
      </c>
      <c r="E339" s="11">
        <f>VLOOKUP($A339,RAW!$U$2:$AC$460,8,FALSE)</f>
        <v>31650</v>
      </c>
      <c r="F339" s="1">
        <f t="shared" si="30"/>
        <v>-3062</v>
      </c>
      <c r="G339" s="1">
        <f t="shared" si="31"/>
        <v>-3062</v>
      </c>
      <c r="H339" s="1">
        <f t="shared" si="32"/>
        <v>2630.1832048531683</v>
      </c>
      <c r="I339" s="16">
        <f t="shared" si="33"/>
        <v>-5692.1832048531687</v>
      </c>
      <c r="J339" s="16">
        <f t="shared" si="34"/>
        <v>5692.1832048531687</v>
      </c>
      <c r="K339" s="3">
        <f t="shared" si="35"/>
        <v>-0.1639831529399968</v>
      </c>
    </row>
    <row r="340" spans="1:11" ht="15" customHeight="1" x14ac:dyDescent="0.25">
      <c r="A340" s="25" t="s">
        <v>674</v>
      </c>
      <c r="B340" s="25" t="s">
        <v>783</v>
      </c>
      <c r="C340" s="8" t="s">
        <v>298</v>
      </c>
      <c r="D340" s="11">
        <f>VLOOKUP($A340,RAW!$U$2:$AC$460,7,FALSE)</f>
        <v>24865</v>
      </c>
      <c r="E340" s="11">
        <f>VLOOKUP($A340,RAW!$U$2:$AC$460,8,FALSE)</f>
        <v>12773</v>
      </c>
      <c r="F340" s="1">
        <f t="shared" si="30"/>
        <v>-12092</v>
      </c>
      <c r="G340" s="1">
        <f t="shared" si="31"/>
        <v>-12092</v>
      </c>
      <c r="H340" s="1">
        <f t="shared" si="32"/>
        <v>1884.0604225822201</v>
      </c>
      <c r="I340" s="16">
        <f t="shared" si="33"/>
        <v>-13976.060422582221</v>
      </c>
      <c r="J340" s="16">
        <f t="shared" si="34"/>
        <v>13976.060422582221</v>
      </c>
      <c r="K340" s="3">
        <f t="shared" si="35"/>
        <v>-0.56207763613843642</v>
      </c>
    </row>
    <row r="341" spans="1:11" ht="15" customHeight="1" x14ac:dyDescent="0.25">
      <c r="A341" s="25" t="s">
        <v>675</v>
      </c>
      <c r="B341" s="25" t="s">
        <v>783</v>
      </c>
      <c r="C341" s="8" t="s">
        <v>298</v>
      </c>
      <c r="D341" s="11">
        <f>VLOOKUP($A341,RAW!$U$2:$AC$460,7,FALSE)</f>
        <v>13421</v>
      </c>
      <c r="E341" s="11">
        <f>VLOOKUP($A341,RAW!$U$2:$AC$460,8,FALSE)</f>
        <v>14679</v>
      </c>
      <c r="F341" s="1">
        <f t="shared" si="30"/>
        <v>1258</v>
      </c>
      <c r="G341" s="1">
        <f t="shared" si="31"/>
        <v>1258</v>
      </c>
      <c r="H341" s="1">
        <f t="shared" si="32"/>
        <v>1016.9304215353299</v>
      </c>
      <c r="I341" s="16">
        <f t="shared" si="33"/>
        <v>241.06957846467014</v>
      </c>
      <c r="J341" s="16">
        <f t="shared" si="34"/>
        <v>241.06957846467014</v>
      </c>
      <c r="K341" s="3">
        <f t="shared" si="35"/>
        <v>1.7962117462534097E-2</v>
      </c>
    </row>
    <row r="342" spans="1:11" ht="15" customHeight="1" x14ac:dyDescent="0.25">
      <c r="A342" s="25" t="s">
        <v>676</v>
      </c>
      <c r="B342" s="25" t="s">
        <v>299</v>
      </c>
      <c r="C342" s="8" t="s">
        <v>299</v>
      </c>
      <c r="D342" s="11">
        <f>VLOOKUP($A342,RAW!$U$2:$AC$460,7,FALSE)</f>
        <v>27923</v>
      </c>
      <c r="E342" s="11">
        <f>VLOOKUP($A342,RAW!$U$2:$AC$460,8,FALSE)</f>
        <v>34398</v>
      </c>
      <c r="F342" s="1">
        <f t="shared" si="30"/>
        <v>6475</v>
      </c>
      <c r="G342" s="1">
        <f t="shared" si="31"/>
        <v>3237.5</v>
      </c>
      <c r="H342" s="1">
        <f t="shared" si="32"/>
        <v>2115.7699247843689</v>
      </c>
      <c r="I342" s="16">
        <f t="shared" si="33"/>
        <v>4359.2300752156316</v>
      </c>
      <c r="J342" s="16">
        <f t="shared" si="34"/>
        <v>4359.2300752156316</v>
      </c>
      <c r="K342" s="3">
        <f t="shared" si="35"/>
        <v>0.15611610769672427</v>
      </c>
    </row>
    <row r="343" spans="1:11" ht="15" customHeight="1" x14ac:dyDescent="0.25">
      <c r="A343" s="25" t="s">
        <v>677</v>
      </c>
      <c r="B343" s="25" t="s">
        <v>783</v>
      </c>
      <c r="C343" s="8" t="s">
        <v>299</v>
      </c>
      <c r="D343" s="11">
        <f>VLOOKUP($A343,RAW!$U$2:$AC$460,7,FALSE)</f>
        <v>310975</v>
      </c>
      <c r="E343" s="11">
        <f>VLOOKUP($A343,RAW!$U$2:$AC$460,8,FALSE)</f>
        <v>296114</v>
      </c>
      <c r="F343" s="1">
        <f t="shared" si="30"/>
        <v>-14861</v>
      </c>
      <c r="G343" s="1">
        <f t="shared" si="31"/>
        <v>-14861</v>
      </c>
      <c r="H343" s="1">
        <f t="shared" si="32"/>
        <v>23563.068164589018</v>
      </c>
      <c r="I343" s="16">
        <f t="shared" si="33"/>
        <v>-38424.068164589014</v>
      </c>
      <c r="J343" s="16">
        <f t="shared" si="34"/>
        <v>38424.068164589014</v>
      </c>
      <c r="K343" s="3">
        <f t="shared" si="35"/>
        <v>-0.12355999088218993</v>
      </c>
    </row>
    <row r="344" spans="1:11" ht="15" customHeight="1" x14ac:dyDescent="0.25">
      <c r="A344" s="25" t="s">
        <v>678</v>
      </c>
      <c r="B344" s="25" t="s">
        <v>299</v>
      </c>
      <c r="C344" s="8" t="s">
        <v>299</v>
      </c>
      <c r="D344" s="11">
        <f>VLOOKUP($A344,RAW!$U$2:$AC$460,7,FALSE)</f>
        <v>1544105</v>
      </c>
      <c r="E344" s="11">
        <f>VLOOKUP($A344,RAW!$U$2:$AC$460,8,FALSE)</f>
        <v>1041106</v>
      </c>
      <c r="F344" s="1">
        <f t="shared" si="30"/>
        <v>-502999</v>
      </c>
      <c r="G344" s="1">
        <f t="shared" si="31"/>
        <v>-251499.5</v>
      </c>
      <c r="H344" s="1">
        <f t="shared" si="32"/>
        <v>116999.28086914615</v>
      </c>
      <c r="I344" s="16">
        <f t="shared" si="33"/>
        <v>-619998.28086914611</v>
      </c>
      <c r="J344" s="16">
        <f t="shared" si="34"/>
        <v>619998.28086914611</v>
      </c>
      <c r="K344" s="3">
        <f t="shared" si="35"/>
        <v>-0.40152598487094215</v>
      </c>
    </row>
    <row r="345" spans="1:11" ht="15" customHeight="1" x14ac:dyDescent="0.25">
      <c r="A345" s="25" t="s">
        <v>679</v>
      </c>
      <c r="B345" s="25" t="s">
        <v>299</v>
      </c>
      <c r="C345" s="8" t="s">
        <v>299</v>
      </c>
      <c r="D345" s="11">
        <f>VLOOKUP($A345,RAW!$U$2:$AC$460,7,FALSE)</f>
        <v>11718</v>
      </c>
      <c r="E345" s="11">
        <f>VLOOKUP($A345,RAW!$U$2:$AC$460,8,FALSE)</f>
        <v>13514</v>
      </c>
      <c r="F345" s="1">
        <f t="shared" si="30"/>
        <v>1796</v>
      </c>
      <c r="G345" s="1">
        <f t="shared" si="31"/>
        <v>898</v>
      </c>
      <c r="H345" s="1">
        <f t="shared" si="32"/>
        <v>887.89141491326984</v>
      </c>
      <c r="I345" s="16">
        <f t="shared" si="33"/>
        <v>908.10858508673016</v>
      </c>
      <c r="J345" s="16">
        <f t="shared" si="34"/>
        <v>908.10858508673016</v>
      </c>
      <c r="K345" s="3">
        <f t="shared" si="35"/>
        <v>7.7496892395180927E-2</v>
      </c>
    </row>
    <row r="346" spans="1:11" ht="15" customHeight="1" x14ac:dyDescent="0.25">
      <c r="A346" s="25" t="s">
        <v>680</v>
      </c>
      <c r="B346" s="25" t="s">
        <v>299</v>
      </c>
      <c r="C346" s="8" t="s">
        <v>299</v>
      </c>
      <c r="D346" s="11">
        <f>VLOOKUP($A346,RAW!$U$2:$AC$460,7,FALSE)</f>
        <v>363023</v>
      </c>
      <c r="E346" s="11">
        <f>VLOOKUP($A346,RAW!$U$2:$AC$460,8,FALSE)</f>
        <v>198828</v>
      </c>
      <c r="F346" s="1">
        <f t="shared" si="30"/>
        <v>-164195</v>
      </c>
      <c r="G346" s="1">
        <f t="shared" si="31"/>
        <v>-82097.5</v>
      </c>
      <c r="H346" s="1">
        <f t="shared" si="32"/>
        <v>27506.827540199691</v>
      </c>
      <c r="I346" s="16">
        <f t="shared" si="33"/>
        <v>-191701.82754019968</v>
      </c>
      <c r="J346" s="16">
        <f t="shared" si="34"/>
        <v>191701.82754019968</v>
      </c>
      <c r="K346" s="3">
        <f t="shared" si="35"/>
        <v>-0.5280707490715455</v>
      </c>
    </row>
    <row r="347" spans="1:11" ht="15" customHeight="1" x14ac:dyDescent="0.25">
      <c r="A347" s="25" t="s">
        <v>681</v>
      </c>
      <c r="B347" s="25" t="s">
        <v>299</v>
      </c>
      <c r="C347" s="8" t="s">
        <v>299</v>
      </c>
      <c r="D347" s="11">
        <f>VLOOKUP($A347,RAW!$U$2:$AC$460,7,FALSE)</f>
        <v>32781</v>
      </c>
      <c r="E347" s="11">
        <f>VLOOKUP($A347,RAW!$U$2:$AC$460,8,FALSE)</f>
        <v>19529</v>
      </c>
      <c r="F347" s="1">
        <f t="shared" si="30"/>
        <v>-13252</v>
      </c>
      <c r="G347" s="1">
        <f t="shared" si="31"/>
        <v>-6626</v>
      </c>
      <c r="H347" s="1">
        <f t="shared" si="32"/>
        <v>2483.86827720361</v>
      </c>
      <c r="I347" s="16">
        <f t="shared" si="33"/>
        <v>-15735.86827720361</v>
      </c>
      <c r="J347" s="16">
        <f t="shared" si="34"/>
        <v>15735.86827720361</v>
      </c>
      <c r="K347" s="3">
        <f t="shared" si="35"/>
        <v>-0.48003014786625209</v>
      </c>
    </row>
    <row r="348" spans="1:11" ht="15" customHeight="1" x14ac:dyDescent="0.25">
      <c r="A348" s="25" t="s">
        <v>682</v>
      </c>
      <c r="B348" s="25" t="s">
        <v>783</v>
      </c>
      <c r="C348" s="8" t="s">
        <v>298</v>
      </c>
      <c r="D348" s="11">
        <f>VLOOKUP($A348,RAW!$U$2:$AC$460,7,FALSE)</f>
        <v>33413</v>
      </c>
      <c r="E348" s="11">
        <f>VLOOKUP($A348,RAW!$U$2:$AC$460,8,FALSE)</f>
        <v>36036</v>
      </c>
      <c r="F348" s="1">
        <f t="shared" si="30"/>
        <v>2623</v>
      </c>
      <c r="G348" s="1">
        <f t="shared" si="31"/>
        <v>2623</v>
      </c>
      <c r="H348" s="1">
        <f t="shared" si="32"/>
        <v>2531.7559179465002</v>
      </c>
      <c r="I348" s="16">
        <f t="shared" si="33"/>
        <v>91.244082053499824</v>
      </c>
      <c r="J348" s="16">
        <f t="shared" si="34"/>
        <v>91.244082053499824</v>
      </c>
      <c r="K348" s="3">
        <f t="shared" si="35"/>
        <v>2.7307958595007877E-3</v>
      </c>
    </row>
    <row r="349" spans="1:11" ht="15" customHeight="1" x14ac:dyDescent="0.25">
      <c r="A349" s="25" t="s">
        <v>683</v>
      </c>
      <c r="B349" s="25" t="s">
        <v>299</v>
      </c>
      <c r="C349" s="8" t="s">
        <v>299</v>
      </c>
      <c r="D349" s="11">
        <f>VLOOKUP($A349,RAW!$U$2:$AC$460,7,FALSE)</f>
        <v>1636177</v>
      </c>
      <c r="E349" s="11">
        <f>VLOOKUP($A349,RAW!$U$2:$AC$460,8,FALSE)</f>
        <v>1248455</v>
      </c>
      <c r="F349" s="1">
        <f t="shared" si="30"/>
        <v>-387722</v>
      </c>
      <c r="G349" s="1">
        <f t="shared" si="31"/>
        <v>-193861</v>
      </c>
      <c r="H349" s="1">
        <f t="shared" si="32"/>
        <v>123975.72210091732</v>
      </c>
      <c r="I349" s="16">
        <f t="shared" si="33"/>
        <v>-511697.72210091731</v>
      </c>
      <c r="J349" s="16">
        <f t="shared" si="34"/>
        <v>511697.72210091731</v>
      </c>
      <c r="K349" s="3">
        <f t="shared" si="35"/>
        <v>-0.31273983322153859</v>
      </c>
    </row>
    <row r="350" spans="1:11" ht="15" customHeight="1" x14ac:dyDescent="0.25">
      <c r="A350" s="25" t="s">
        <v>684</v>
      </c>
      <c r="B350" s="25" t="s">
        <v>783</v>
      </c>
      <c r="C350" s="8" t="s">
        <v>298</v>
      </c>
      <c r="D350" s="11">
        <f>VLOOKUP($A350,RAW!$U$2:$AC$460,7,FALSE)</f>
        <v>225037</v>
      </c>
      <c r="E350" s="11">
        <f>VLOOKUP($A350,RAW!$U$2:$AC$460,8,FALSE)</f>
        <v>237010</v>
      </c>
      <c r="F350" s="1">
        <f t="shared" si="30"/>
        <v>11973</v>
      </c>
      <c r="G350" s="1">
        <f t="shared" si="31"/>
        <v>11973</v>
      </c>
      <c r="H350" s="1">
        <f t="shared" si="32"/>
        <v>17051.409825724313</v>
      </c>
      <c r="I350" s="16">
        <f t="shared" si="33"/>
        <v>-5078.4098257243131</v>
      </c>
      <c r="J350" s="16">
        <f t="shared" si="34"/>
        <v>5078.4098257243131</v>
      </c>
      <c r="K350" s="3">
        <f t="shared" si="35"/>
        <v>-2.256699931888673E-2</v>
      </c>
    </row>
    <row r="351" spans="1:11" ht="15" customHeight="1" x14ac:dyDescent="0.25">
      <c r="A351" s="25" t="s">
        <v>685</v>
      </c>
      <c r="B351" s="25" t="s">
        <v>299</v>
      </c>
      <c r="C351" s="8" t="s">
        <v>299</v>
      </c>
      <c r="D351" s="11">
        <f>VLOOKUP($A351,RAW!$U$2:$AC$460,7,FALSE)</f>
        <v>368473</v>
      </c>
      <c r="E351" s="11">
        <f>VLOOKUP($A351,RAW!$U$2:$AC$460,8,FALSE)</f>
        <v>333618</v>
      </c>
      <c r="F351" s="1">
        <f t="shared" si="30"/>
        <v>-34855</v>
      </c>
      <c r="G351" s="1">
        <f t="shared" si="31"/>
        <v>-17427.5</v>
      </c>
      <c r="H351" s="1">
        <f t="shared" si="32"/>
        <v>27919.782670023666</v>
      </c>
      <c r="I351" s="16">
        <f t="shared" si="33"/>
        <v>-62774.782670023662</v>
      </c>
      <c r="J351" s="16">
        <f t="shared" si="34"/>
        <v>62774.782670023662</v>
      </c>
      <c r="K351" s="3">
        <f t="shared" si="35"/>
        <v>-0.17036467439954531</v>
      </c>
    </row>
    <row r="352" spans="1:11" ht="15" customHeight="1" x14ac:dyDescent="0.25">
      <c r="A352" s="25" t="s">
        <v>686</v>
      </c>
      <c r="B352" s="25" t="s">
        <v>299</v>
      </c>
      <c r="C352" s="8" t="s">
        <v>299</v>
      </c>
      <c r="D352" s="11">
        <f>VLOOKUP($A352,RAW!$U$2:$AC$460,7,FALSE)</f>
        <v>10679</v>
      </c>
      <c r="E352" s="11">
        <f>VLOOKUP($A352,RAW!$U$2:$AC$460,8,FALSE)</f>
        <v>12397</v>
      </c>
      <c r="F352" s="1">
        <f t="shared" si="30"/>
        <v>1718</v>
      </c>
      <c r="G352" s="1">
        <f t="shared" si="31"/>
        <v>859</v>
      </c>
      <c r="H352" s="1">
        <f t="shared" si="32"/>
        <v>809.16473970462619</v>
      </c>
      <c r="I352" s="16">
        <f t="shared" si="33"/>
        <v>908.83526029537381</v>
      </c>
      <c r="J352" s="16">
        <f t="shared" si="34"/>
        <v>908.83526029537381</v>
      </c>
      <c r="K352" s="3">
        <f t="shared" si="35"/>
        <v>8.510490310847213E-2</v>
      </c>
    </row>
    <row r="353" spans="1:11" ht="15" customHeight="1" x14ac:dyDescent="0.25">
      <c r="A353" s="25" t="s">
        <v>687</v>
      </c>
      <c r="B353" s="25" t="s">
        <v>783</v>
      </c>
      <c r="C353" s="8" t="s">
        <v>298</v>
      </c>
      <c r="D353" s="11">
        <f>VLOOKUP($A353,RAW!$U$2:$AC$460,7,FALSE)</f>
        <v>105557</v>
      </c>
      <c r="E353" s="11">
        <f>VLOOKUP($A353,RAW!$U$2:$AC$460,8,FALSE)</f>
        <v>111433</v>
      </c>
      <c r="F353" s="1">
        <f t="shared" si="30"/>
        <v>5876</v>
      </c>
      <c r="G353" s="1">
        <f t="shared" si="31"/>
        <v>5876</v>
      </c>
      <c r="H353" s="1">
        <f t="shared" si="32"/>
        <v>7998.2210346475531</v>
      </c>
      <c r="I353" s="16">
        <f t="shared" si="33"/>
        <v>-2122.2210346475531</v>
      </c>
      <c r="J353" s="16">
        <f t="shared" si="34"/>
        <v>2122.2210346475531</v>
      </c>
      <c r="K353" s="3">
        <f t="shared" si="35"/>
        <v>-2.0104976786452372E-2</v>
      </c>
    </row>
    <row r="354" spans="1:11" ht="15" customHeight="1" x14ac:dyDescent="0.25">
      <c r="A354" s="25" t="s">
        <v>688</v>
      </c>
      <c r="B354" s="25" t="s">
        <v>299</v>
      </c>
      <c r="C354" s="8" t="s">
        <v>299</v>
      </c>
      <c r="D354" s="11">
        <f>VLOOKUP($A354,RAW!$U$2:$AC$460,7,FALSE)</f>
        <v>11476</v>
      </c>
      <c r="E354" s="11">
        <f>VLOOKUP($A354,RAW!$U$2:$AC$460,8,FALSE)</f>
        <v>14356</v>
      </c>
      <c r="F354" s="1">
        <f t="shared" si="30"/>
        <v>2880</v>
      </c>
      <c r="G354" s="1">
        <f t="shared" si="31"/>
        <v>1440</v>
      </c>
      <c r="H354" s="1">
        <f t="shared" si="32"/>
        <v>869.5546917174164</v>
      </c>
      <c r="I354" s="16">
        <f t="shared" si="33"/>
        <v>2010.4453082825835</v>
      </c>
      <c r="J354" s="16">
        <f t="shared" si="34"/>
        <v>2010.4453082825835</v>
      </c>
      <c r="K354" s="3">
        <f t="shared" si="35"/>
        <v>0.17518693867920734</v>
      </c>
    </row>
    <row r="355" spans="1:11" ht="15" customHeight="1" x14ac:dyDescent="0.25">
      <c r="A355" s="25" t="s">
        <v>689</v>
      </c>
      <c r="B355" s="25" t="s">
        <v>299</v>
      </c>
      <c r="C355" s="8" t="s">
        <v>299</v>
      </c>
      <c r="D355" s="11">
        <f>VLOOKUP($A355,RAW!$U$2:$AC$460,7,FALSE)</f>
        <v>0</v>
      </c>
      <c r="E355" s="11">
        <f>VLOOKUP($A355,RAW!$U$2:$AC$460,8,FALSE)</f>
        <v>104554</v>
      </c>
      <c r="F355" s="1">
        <f t="shared" si="30"/>
        <v>104554</v>
      </c>
      <c r="G355" s="1">
        <f t="shared" si="31"/>
        <v>52277</v>
      </c>
      <c r="H355" s="1">
        <f t="shared" si="32"/>
        <v>0</v>
      </c>
      <c r="I355" s="16">
        <f t="shared" si="33"/>
        <v>0</v>
      </c>
      <c r="J355" s="16">
        <f t="shared" si="34"/>
        <v>0</v>
      </c>
      <c r="K355" s="3" t="str">
        <f t="shared" si="35"/>
        <v/>
      </c>
    </row>
    <row r="356" spans="1:11" ht="15" customHeight="1" x14ac:dyDescent="0.25">
      <c r="A356" s="25" t="s">
        <v>690</v>
      </c>
      <c r="B356" s="25" t="s">
        <v>299</v>
      </c>
      <c r="C356" s="8" t="s">
        <v>299</v>
      </c>
      <c r="D356" s="11">
        <f>VLOOKUP($A356,RAW!$U$2:$AC$460,7,FALSE)</f>
        <v>47901</v>
      </c>
      <c r="E356" s="11">
        <f>VLOOKUP($A356,RAW!$U$2:$AC$460,8,FALSE)</f>
        <v>83102</v>
      </c>
      <c r="F356" s="1">
        <f t="shared" si="30"/>
        <v>35201</v>
      </c>
      <c r="G356" s="1">
        <f t="shared" si="31"/>
        <v>17600.5</v>
      </c>
      <c r="H356" s="1">
        <f t="shared" si="32"/>
        <v>3629.5346190271839</v>
      </c>
      <c r="I356" s="16">
        <f t="shared" si="33"/>
        <v>31571.465380972815</v>
      </c>
      <c r="J356" s="16">
        <f t="shared" si="34"/>
        <v>31571.465380972815</v>
      </c>
      <c r="K356" s="3">
        <f t="shared" si="35"/>
        <v>0.65909825224886365</v>
      </c>
    </row>
    <row r="357" spans="1:11" ht="15" customHeight="1" x14ac:dyDescent="0.25">
      <c r="A357" s="25" t="s">
        <v>691</v>
      </c>
      <c r="B357" s="25" t="s">
        <v>299</v>
      </c>
      <c r="C357" s="8" t="s">
        <v>299</v>
      </c>
      <c r="D357" s="11">
        <f>VLOOKUP($A357,RAW!$U$2:$AC$460,7,FALSE)</f>
        <v>17563</v>
      </c>
      <c r="E357" s="11">
        <f>VLOOKUP($A357,RAW!$U$2:$AC$460,8,FALSE)</f>
        <v>14395</v>
      </c>
      <c r="F357" s="1">
        <f t="shared" si="30"/>
        <v>-3168</v>
      </c>
      <c r="G357" s="1">
        <f t="shared" si="31"/>
        <v>-1584</v>
      </c>
      <c r="H357" s="1">
        <f t="shared" si="32"/>
        <v>1330.7763202015497</v>
      </c>
      <c r="I357" s="16">
        <f t="shared" si="33"/>
        <v>-4498.7763202015494</v>
      </c>
      <c r="J357" s="16">
        <f t="shared" si="34"/>
        <v>4498.7763202015494</v>
      </c>
      <c r="K357" s="3">
        <f t="shared" si="35"/>
        <v>-0.25615078973988209</v>
      </c>
    </row>
    <row r="358" spans="1:11" ht="15" customHeight="1" x14ac:dyDescent="0.25">
      <c r="A358" s="25" t="s">
        <v>692</v>
      </c>
      <c r="B358" s="25" t="s">
        <v>299</v>
      </c>
      <c r="C358" s="8" t="s">
        <v>299</v>
      </c>
      <c r="D358" s="11">
        <f>VLOOKUP($A358,RAW!$U$2:$AC$460,7,FALSE)</f>
        <v>17594</v>
      </c>
      <c r="E358" s="11">
        <f>VLOOKUP($A358,RAW!$U$2:$AC$460,8,FALSE)</f>
        <v>9666</v>
      </c>
      <c r="F358" s="1">
        <f t="shared" si="30"/>
        <v>-7928</v>
      </c>
      <c r="G358" s="1">
        <f t="shared" si="31"/>
        <v>-3964</v>
      </c>
      <c r="H358" s="1">
        <f t="shared" si="32"/>
        <v>1333.1252392886217</v>
      </c>
      <c r="I358" s="16">
        <f t="shared" si="33"/>
        <v>-9261.1252392886217</v>
      </c>
      <c r="J358" s="16">
        <f t="shared" si="34"/>
        <v>9261.1252392886217</v>
      </c>
      <c r="K358" s="3">
        <f t="shared" si="35"/>
        <v>-0.52637974532730603</v>
      </c>
    </row>
    <row r="359" spans="1:11" ht="15" customHeight="1" x14ac:dyDescent="0.25">
      <c r="A359" s="25" t="s">
        <v>693</v>
      </c>
      <c r="B359" s="25" t="s">
        <v>299</v>
      </c>
      <c r="C359" s="8" t="s">
        <v>299</v>
      </c>
      <c r="D359" s="11">
        <f>VLOOKUP($A359,RAW!$U$2:$AC$460,7,FALSE)</f>
        <v>23103</v>
      </c>
      <c r="E359" s="11">
        <f>VLOOKUP($A359,RAW!$U$2:$AC$460,8,FALSE)</f>
        <v>10859</v>
      </c>
      <c r="F359" s="1">
        <f t="shared" si="30"/>
        <v>-12244</v>
      </c>
      <c r="G359" s="1">
        <f t="shared" si="31"/>
        <v>-6122</v>
      </c>
      <c r="H359" s="1">
        <f t="shared" si="32"/>
        <v>1750.5508925363777</v>
      </c>
      <c r="I359" s="16">
        <f t="shared" si="33"/>
        <v>-13994.550892536377</v>
      </c>
      <c r="J359" s="16">
        <f t="shared" si="34"/>
        <v>13994.550892536377</v>
      </c>
      <c r="K359" s="3">
        <f t="shared" si="35"/>
        <v>-0.60574604564499746</v>
      </c>
    </row>
    <row r="360" spans="1:11" ht="15" customHeight="1" x14ac:dyDescent="0.25">
      <c r="A360" s="25" t="s">
        <v>694</v>
      </c>
      <c r="B360" s="25" t="s">
        <v>299</v>
      </c>
      <c r="C360" s="8" t="s">
        <v>299</v>
      </c>
      <c r="D360" s="11">
        <f>VLOOKUP($A360,RAW!$U$2:$AC$460,7,FALSE)</f>
        <v>180374</v>
      </c>
      <c r="E360" s="11">
        <f>VLOOKUP($A360,RAW!$U$2:$AC$460,8,FALSE)</f>
        <v>119190</v>
      </c>
      <c r="F360" s="1">
        <f t="shared" si="30"/>
        <v>-61184</v>
      </c>
      <c r="G360" s="1">
        <f t="shared" si="31"/>
        <v>-30592</v>
      </c>
      <c r="H360" s="1">
        <f t="shared" si="32"/>
        <v>13667.22359392099</v>
      </c>
      <c r="I360" s="16">
        <f t="shared" si="33"/>
        <v>-74851.223593920993</v>
      </c>
      <c r="J360" s="16">
        <f t="shared" si="34"/>
        <v>74851.223593920993</v>
      </c>
      <c r="K360" s="3">
        <f t="shared" si="35"/>
        <v>-0.4149778992200705</v>
      </c>
    </row>
    <row r="361" spans="1:11" ht="15" customHeight="1" x14ac:dyDescent="0.25">
      <c r="A361" s="25" t="s">
        <v>695</v>
      </c>
      <c r="B361" s="25" t="s">
        <v>299</v>
      </c>
      <c r="C361" s="8" t="s">
        <v>299</v>
      </c>
      <c r="D361" s="11">
        <f>VLOOKUP($A361,RAW!$U$2:$AC$460,7,FALSE)</f>
        <v>14468</v>
      </c>
      <c r="E361" s="11">
        <f>VLOOKUP($A361,RAW!$U$2:$AC$460,8,FALSE)</f>
        <v>6365</v>
      </c>
      <c r="F361" s="1">
        <f t="shared" si="30"/>
        <v>-8103</v>
      </c>
      <c r="G361" s="1">
        <f t="shared" si="31"/>
        <v>-4051.5</v>
      </c>
      <c r="H361" s="1">
        <f t="shared" si="32"/>
        <v>1096.2632694116051</v>
      </c>
      <c r="I361" s="16">
        <f t="shared" si="33"/>
        <v>-9199.2632694116055</v>
      </c>
      <c r="J361" s="16">
        <f t="shared" si="34"/>
        <v>9199.2632694116055</v>
      </c>
      <c r="K361" s="3">
        <f t="shared" si="35"/>
        <v>-0.63583517206328488</v>
      </c>
    </row>
    <row r="362" spans="1:11" ht="15" customHeight="1" x14ac:dyDescent="0.25">
      <c r="A362" s="25" t="s">
        <v>359</v>
      </c>
      <c r="B362" s="25" t="s">
        <v>783</v>
      </c>
      <c r="C362" s="8" t="s">
        <v>298</v>
      </c>
      <c r="D362" s="11">
        <f>VLOOKUP($A362,RAW!$U$2:$AC$460,7,FALSE)</f>
        <v>2014611</v>
      </c>
      <c r="E362" s="11">
        <f>VLOOKUP($A362,RAW!$U$2:$AC$460,8,FALSE)</f>
        <v>2293461</v>
      </c>
      <c r="F362" s="1">
        <f t="shared" si="30"/>
        <v>278850</v>
      </c>
      <c r="G362" s="1">
        <f t="shared" si="31"/>
        <v>278850</v>
      </c>
      <c r="H362" s="1">
        <f t="shared" si="32"/>
        <v>152650.2655137257</v>
      </c>
      <c r="I362" s="16">
        <f t="shared" si="33"/>
        <v>126199.7344862743</v>
      </c>
      <c r="J362" s="16">
        <f t="shared" si="34"/>
        <v>126199.7344862743</v>
      </c>
      <c r="K362" s="3">
        <f t="shared" si="35"/>
        <v>6.2642234399729921E-2</v>
      </c>
    </row>
    <row r="363" spans="1:11" ht="15" customHeight="1" x14ac:dyDescent="0.25">
      <c r="A363" s="25" t="s">
        <v>696</v>
      </c>
      <c r="B363" s="25" t="s">
        <v>299</v>
      </c>
      <c r="C363" s="8" t="s">
        <v>299</v>
      </c>
      <c r="D363" s="11">
        <f>VLOOKUP($A363,RAW!$U$2:$AC$460,7,FALSE)</f>
        <v>106131</v>
      </c>
      <c r="E363" s="11">
        <f>VLOOKUP($A363,RAW!$U$2:$AC$460,8,FALSE)</f>
        <v>63493</v>
      </c>
      <c r="F363" s="1">
        <f t="shared" si="30"/>
        <v>-42638</v>
      </c>
      <c r="G363" s="1">
        <f t="shared" si="31"/>
        <v>-21319</v>
      </c>
      <c r="H363" s="1">
        <f t="shared" si="32"/>
        <v>8041.7139235501154</v>
      </c>
      <c r="I363" s="16">
        <f t="shared" si="33"/>
        <v>-50679.713923550116</v>
      </c>
      <c r="J363" s="16">
        <f t="shared" si="34"/>
        <v>50679.713923550116</v>
      </c>
      <c r="K363" s="3">
        <f t="shared" si="35"/>
        <v>-0.47752036561937716</v>
      </c>
    </row>
    <row r="364" spans="1:11" ht="15" customHeight="1" x14ac:dyDescent="0.25">
      <c r="A364" s="25" t="s">
        <v>697</v>
      </c>
      <c r="B364" s="25" t="s">
        <v>299</v>
      </c>
      <c r="C364" s="8" t="s">
        <v>299</v>
      </c>
      <c r="D364" s="11">
        <f>VLOOKUP($A364,RAW!$U$2:$AC$460,7,FALSE)</f>
        <v>24387</v>
      </c>
      <c r="E364" s="11">
        <f>VLOOKUP($A364,RAW!$U$2:$AC$460,8,FALSE)</f>
        <v>14401</v>
      </c>
      <c r="F364" s="1">
        <f t="shared" si="30"/>
        <v>-9986</v>
      </c>
      <c r="G364" s="1">
        <f t="shared" si="31"/>
        <v>-4993</v>
      </c>
      <c r="H364" s="1">
        <f t="shared" si="32"/>
        <v>1847.8416056912367</v>
      </c>
      <c r="I364" s="16">
        <f t="shared" si="33"/>
        <v>-11833.841605691237</v>
      </c>
      <c r="J364" s="16">
        <f t="shared" si="34"/>
        <v>11833.841605691237</v>
      </c>
      <c r="K364" s="3">
        <f t="shared" si="35"/>
        <v>-0.48525204435524</v>
      </c>
    </row>
    <row r="365" spans="1:11" ht="15" customHeight="1" x14ac:dyDescent="0.25">
      <c r="A365" s="25" t="s">
        <v>698</v>
      </c>
      <c r="B365" s="25" t="s">
        <v>299</v>
      </c>
      <c r="C365" s="8" t="s">
        <v>299</v>
      </c>
      <c r="D365" s="11">
        <f>VLOOKUP($A365,RAW!$U$2:$AC$460,7,FALSE)</f>
        <v>580563</v>
      </c>
      <c r="E365" s="11">
        <f>VLOOKUP($A365,RAW!$U$2:$AC$460,8,FALSE)</f>
        <v>421726</v>
      </c>
      <c r="F365" s="1">
        <f t="shared" si="30"/>
        <v>-158837</v>
      </c>
      <c r="G365" s="1">
        <f t="shared" si="31"/>
        <v>-79418.5</v>
      </c>
      <c r="H365" s="1">
        <f t="shared" si="32"/>
        <v>43990.177804769817</v>
      </c>
      <c r="I365" s="16">
        <f t="shared" si="33"/>
        <v>-202827.17780476983</v>
      </c>
      <c r="J365" s="16">
        <f t="shared" si="34"/>
        <v>202827.17780476983</v>
      </c>
      <c r="K365" s="3">
        <f t="shared" si="35"/>
        <v>-0.34936290773743733</v>
      </c>
    </row>
    <row r="366" spans="1:11" ht="15" customHeight="1" x14ac:dyDescent="0.25">
      <c r="A366" s="25" t="s">
        <v>699</v>
      </c>
      <c r="B366" s="25" t="s">
        <v>299</v>
      </c>
      <c r="C366" s="8" t="s">
        <v>299</v>
      </c>
      <c r="D366" s="11">
        <f>VLOOKUP($A366,RAW!$U$2:$AC$460,7,FALSE)</f>
        <v>46861</v>
      </c>
      <c r="E366" s="11">
        <f>VLOOKUP($A366,RAW!$U$2:$AC$460,8,FALSE)</f>
        <v>28159</v>
      </c>
      <c r="F366" s="1">
        <f t="shared" si="30"/>
        <v>-18702</v>
      </c>
      <c r="G366" s="1">
        <f t="shared" si="31"/>
        <v>-9351</v>
      </c>
      <c r="H366" s="1">
        <f t="shared" si="32"/>
        <v>3550.7321722350862</v>
      </c>
      <c r="I366" s="16">
        <f t="shared" si="33"/>
        <v>-22252.732172235086</v>
      </c>
      <c r="J366" s="16">
        <f t="shared" si="34"/>
        <v>22252.732172235086</v>
      </c>
      <c r="K366" s="3">
        <f t="shared" si="35"/>
        <v>-0.47486677988594111</v>
      </c>
    </row>
    <row r="367" spans="1:11" ht="15" customHeight="1" x14ac:dyDescent="0.25">
      <c r="A367" s="25" t="s">
        <v>700</v>
      </c>
      <c r="B367" s="25" t="s">
        <v>299</v>
      </c>
      <c r="C367" s="8" t="s">
        <v>299</v>
      </c>
      <c r="D367" s="11">
        <f>VLOOKUP($A367,RAW!$U$2:$AC$460,7,FALSE)</f>
        <v>20859</v>
      </c>
      <c r="E367" s="11">
        <f>VLOOKUP($A367,RAW!$U$2:$AC$460,8,FALSE)</f>
        <v>8195</v>
      </c>
      <c r="F367" s="1">
        <f t="shared" si="30"/>
        <v>-12664</v>
      </c>
      <c r="G367" s="1">
        <f t="shared" si="31"/>
        <v>-6332</v>
      </c>
      <c r="H367" s="1">
        <f t="shared" si="32"/>
        <v>1580.5194592657363</v>
      </c>
      <c r="I367" s="16">
        <f t="shared" si="33"/>
        <v>-14244.519459265735</v>
      </c>
      <c r="J367" s="16">
        <f t="shared" si="34"/>
        <v>14244.519459265735</v>
      </c>
      <c r="K367" s="3">
        <f t="shared" si="35"/>
        <v>-0.68289560665735338</v>
      </c>
    </row>
    <row r="368" spans="1:11" ht="15" customHeight="1" x14ac:dyDescent="0.25">
      <c r="A368" s="25" t="s">
        <v>360</v>
      </c>
      <c r="B368" s="25" t="s">
        <v>783</v>
      </c>
      <c r="C368" s="8" t="s">
        <v>298</v>
      </c>
      <c r="D368" s="11">
        <f>VLOOKUP($A368,RAW!$U$2:$AC$460,7,FALSE)</f>
        <v>104496</v>
      </c>
      <c r="E368" s="11">
        <f>VLOOKUP($A368,RAW!$U$2:$AC$460,8,FALSE)</f>
        <v>102085</v>
      </c>
      <c r="F368" s="1">
        <f t="shared" si="30"/>
        <v>-2411</v>
      </c>
      <c r="G368" s="1">
        <f t="shared" si="31"/>
        <v>-2411</v>
      </c>
      <c r="H368" s="1">
        <f t="shared" si="32"/>
        <v>7917.8273846029233</v>
      </c>
      <c r="I368" s="16">
        <f t="shared" si="33"/>
        <v>-10328.827384602922</v>
      </c>
      <c r="J368" s="16">
        <f t="shared" si="34"/>
        <v>10328.827384602922</v>
      </c>
      <c r="K368" s="3">
        <f t="shared" si="35"/>
        <v>-9.8844236952638595E-2</v>
      </c>
    </row>
    <row r="369" spans="1:11" ht="15" customHeight="1" x14ac:dyDescent="0.25">
      <c r="A369" s="25" t="s">
        <v>701</v>
      </c>
      <c r="B369" s="25" t="s">
        <v>299</v>
      </c>
      <c r="C369" s="8" t="s">
        <v>299</v>
      </c>
      <c r="D369" s="11">
        <f>VLOOKUP($A369,RAW!$U$2:$AC$460,7,FALSE)</f>
        <v>124712</v>
      </c>
      <c r="E369" s="11">
        <f>VLOOKUP($A369,RAW!$U$2:$AC$460,8,FALSE)</f>
        <v>56339</v>
      </c>
      <c r="F369" s="1">
        <f t="shared" si="30"/>
        <v>-68373</v>
      </c>
      <c r="G369" s="1">
        <f t="shared" si="31"/>
        <v>-34186.5</v>
      </c>
      <c r="H369" s="1">
        <f t="shared" si="32"/>
        <v>9449.6257157077762</v>
      </c>
      <c r="I369" s="16">
        <f t="shared" si="33"/>
        <v>-77822.625715707778</v>
      </c>
      <c r="J369" s="16">
        <f t="shared" si="34"/>
        <v>77822.625715707778</v>
      </c>
      <c r="K369" s="3">
        <f t="shared" si="35"/>
        <v>-0.62401874491394393</v>
      </c>
    </row>
    <row r="370" spans="1:11" ht="15" customHeight="1" x14ac:dyDescent="0.25">
      <c r="A370" s="25" t="s">
        <v>702</v>
      </c>
      <c r="B370" s="25" t="s">
        <v>299</v>
      </c>
      <c r="C370" s="8" t="s">
        <v>299</v>
      </c>
      <c r="D370" s="11">
        <f>VLOOKUP($A370,RAW!$U$2:$AC$460,7,FALSE)</f>
        <v>141880</v>
      </c>
      <c r="E370" s="11">
        <f>VLOOKUP($A370,RAW!$U$2:$AC$460,8,FALSE)</f>
        <v>78481</v>
      </c>
      <c r="F370" s="1">
        <f t="shared" si="30"/>
        <v>-63399</v>
      </c>
      <c r="G370" s="1">
        <f t="shared" si="31"/>
        <v>-31699.5</v>
      </c>
      <c r="H370" s="1">
        <f t="shared" si="32"/>
        <v>10750.47226044502</v>
      </c>
      <c r="I370" s="16">
        <f t="shared" si="33"/>
        <v>-74149.472260445022</v>
      </c>
      <c r="J370" s="16">
        <f t="shared" si="34"/>
        <v>74149.472260445022</v>
      </c>
      <c r="K370" s="3">
        <f t="shared" si="35"/>
        <v>-0.52262103369357926</v>
      </c>
    </row>
    <row r="371" spans="1:11" ht="15" customHeight="1" x14ac:dyDescent="0.25">
      <c r="A371" s="25" t="s">
        <v>703</v>
      </c>
      <c r="B371" s="25" t="s">
        <v>299</v>
      </c>
      <c r="C371" s="8" t="s">
        <v>299</v>
      </c>
      <c r="D371" s="11">
        <f>VLOOKUP($A371,RAW!$U$2:$AC$460,7,FALSE)</f>
        <v>792246</v>
      </c>
      <c r="E371" s="11">
        <f>VLOOKUP($A371,RAW!$U$2:$AC$460,8,FALSE)</f>
        <v>725907</v>
      </c>
      <c r="F371" s="1">
        <f t="shared" si="30"/>
        <v>-66339</v>
      </c>
      <c r="G371" s="1">
        <f t="shared" si="31"/>
        <v>-33169.5</v>
      </c>
      <c r="H371" s="1">
        <f t="shared" si="32"/>
        <v>60029.733905050212</v>
      </c>
      <c r="I371" s="16">
        <f t="shared" si="33"/>
        <v>-126368.73390505021</v>
      </c>
      <c r="J371" s="16">
        <f t="shared" si="34"/>
        <v>126368.73390505021</v>
      </c>
      <c r="K371" s="3">
        <f t="shared" si="35"/>
        <v>-0.15950693838157617</v>
      </c>
    </row>
    <row r="372" spans="1:11" ht="15" customHeight="1" x14ac:dyDescent="0.25">
      <c r="A372" s="25" t="s">
        <v>704</v>
      </c>
      <c r="B372" s="25" t="s">
        <v>299</v>
      </c>
      <c r="C372" s="8" t="s">
        <v>299</v>
      </c>
      <c r="D372" s="11">
        <f>VLOOKUP($A372,RAW!$U$2:$AC$460,7,FALSE)</f>
        <v>13657</v>
      </c>
      <c r="E372" s="11">
        <f>VLOOKUP($A372,RAW!$U$2:$AC$460,8,FALSE)</f>
        <v>9790</v>
      </c>
      <c r="F372" s="1">
        <f t="shared" si="30"/>
        <v>-3867</v>
      </c>
      <c r="G372" s="1">
        <f t="shared" si="31"/>
        <v>-1933.5</v>
      </c>
      <c r="H372" s="1">
        <f t="shared" si="32"/>
        <v>1034.8125152304597</v>
      </c>
      <c r="I372" s="16">
        <f t="shared" si="33"/>
        <v>-4901.8125152304601</v>
      </c>
      <c r="J372" s="16">
        <f t="shared" si="34"/>
        <v>4901.8125152304601</v>
      </c>
      <c r="K372" s="3">
        <f t="shared" si="35"/>
        <v>-0.35892308085454055</v>
      </c>
    </row>
    <row r="373" spans="1:11" ht="15" customHeight="1" x14ac:dyDescent="0.25">
      <c r="A373" s="25" t="s">
        <v>361</v>
      </c>
      <c r="B373" s="25" t="s">
        <v>783</v>
      </c>
      <c r="C373" s="8" t="s">
        <v>298</v>
      </c>
      <c r="D373" s="11">
        <f>VLOOKUP($A373,RAW!$U$2:$AC$460,7,FALSE)</f>
        <v>50495</v>
      </c>
      <c r="E373" s="11">
        <f>VLOOKUP($A373,RAW!$U$2:$AC$460,8,FALSE)</f>
        <v>58174</v>
      </c>
      <c r="F373" s="1">
        <f t="shared" si="30"/>
        <v>7679</v>
      </c>
      <c r="G373" s="1">
        <f t="shared" si="31"/>
        <v>7679</v>
      </c>
      <c r="H373" s="1">
        <f t="shared" si="32"/>
        <v>3826.0861065067047</v>
      </c>
      <c r="I373" s="16">
        <f t="shared" si="33"/>
        <v>3852.9138934932953</v>
      </c>
      <c r="J373" s="16">
        <f t="shared" si="34"/>
        <v>3852.9138934932953</v>
      </c>
      <c r="K373" s="3">
        <f t="shared" si="35"/>
        <v>7.6302879364160719E-2</v>
      </c>
    </row>
    <row r="374" spans="1:11" ht="15" customHeight="1" x14ac:dyDescent="0.25">
      <c r="A374" s="25" t="s">
        <v>705</v>
      </c>
      <c r="B374" s="25" t="s">
        <v>299</v>
      </c>
      <c r="C374" s="8" t="s">
        <v>299</v>
      </c>
      <c r="D374" s="11">
        <f>VLOOKUP($A374,RAW!$U$2:$AC$460,7,FALSE)</f>
        <v>28780</v>
      </c>
      <c r="E374" s="11">
        <f>VLOOKUP($A374,RAW!$U$2:$AC$460,8,FALSE)</f>
        <v>20981</v>
      </c>
      <c r="F374" s="1">
        <f t="shared" si="30"/>
        <v>-7799</v>
      </c>
      <c r="G374" s="1">
        <f t="shared" si="31"/>
        <v>-3899.5</v>
      </c>
      <c r="H374" s="1">
        <f t="shared" si="32"/>
        <v>2180.7061718043956</v>
      </c>
      <c r="I374" s="16">
        <f t="shared" si="33"/>
        <v>-9979.7061718043951</v>
      </c>
      <c r="J374" s="16">
        <f t="shared" si="34"/>
        <v>9979.7061718043951</v>
      </c>
      <c r="K374" s="3">
        <f t="shared" si="35"/>
        <v>-0.34675837984031949</v>
      </c>
    </row>
    <row r="375" spans="1:11" ht="15" customHeight="1" x14ac:dyDescent="0.25">
      <c r="A375" s="25" t="s">
        <v>706</v>
      </c>
      <c r="B375" s="25" t="s">
        <v>299</v>
      </c>
      <c r="C375" s="8" t="s">
        <v>299</v>
      </c>
      <c r="D375" s="11">
        <f>VLOOKUP($A375,RAW!$U$2:$AC$460,7,FALSE)</f>
        <v>15560</v>
      </c>
      <c r="E375" s="11">
        <f>VLOOKUP($A375,RAW!$U$2:$AC$460,8,FALSE)</f>
        <v>9070</v>
      </c>
      <c r="F375" s="1">
        <f t="shared" si="30"/>
        <v>-6490</v>
      </c>
      <c r="G375" s="1">
        <f t="shared" si="31"/>
        <v>-3245</v>
      </c>
      <c r="H375" s="1">
        <f t="shared" si="32"/>
        <v>1179.0058385433076</v>
      </c>
      <c r="I375" s="16">
        <f t="shared" si="33"/>
        <v>-7669.0058385433076</v>
      </c>
      <c r="J375" s="16">
        <f t="shared" si="34"/>
        <v>7669.0058385433076</v>
      </c>
      <c r="K375" s="3">
        <f t="shared" si="35"/>
        <v>-0.492866699135174</v>
      </c>
    </row>
    <row r="376" spans="1:11" ht="15" customHeight="1" x14ac:dyDescent="0.25">
      <c r="A376" s="25" t="s">
        <v>707</v>
      </c>
      <c r="B376" s="25" t="s">
        <v>299</v>
      </c>
      <c r="C376" s="8" t="s">
        <v>299</v>
      </c>
      <c r="D376" s="11">
        <f>VLOOKUP($A376,RAW!$U$2:$AC$460,7,FALSE)</f>
        <v>765310</v>
      </c>
      <c r="E376" s="11">
        <f>VLOOKUP($A376,RAW!$U$2:$AC$460,8,FALSE)</f>
        <v>477460</v>
      </c>
      <c r="F376" s="1">
        <f t="shared" si="30"/>
        <v>-287850</v>
      </c>
      <c r="G376" s="1">
        <f t="shared" si="31"/>
        <v>-143925</v>
      </c>
      <c r="H376" s="1">
        <f t="shared" si="32"/>
        <v>57988.750533134888</v>
      </c>
      <c r="I376" s="16">
        <f t="shared" si="33"/>
        <v>-345838.75053313491</v>
      </c>
      <c r="J376" s="16">
        <f t="shared" si="34"/>
        <v>345838.75053313491</v>
      </c>
      <c r="K376" s="3">
        <f t="shared" si="35"/>
        <v>-0.45189367776866224</v>
      </c>
    </row>
    <row r="377" spans="1:11" ht="15" customHeight="1" x14ac:dyDescent="0.25">
      <c r="A377" s="25" t="s">
        <v>708</v>
      </c>
      <c r="B377" s="25" t="s">
        <v>299</v>
      </c>
      <c r="C377" s="8" t="s">
        <v>299</v>
      </c>
      <c r="D377" s="11">
        <f>VLOOKUP($A377,RAW!$U$2:$AC$460,7,FALSE)</f>
        <v>425110</v>
      </c>
      <c r="E377" s="11">
        <f>VLOOKUP($A377,RAW!$U$2:$AC$460,8,FALSE)</f>
        <v>306573</v>
      </c>
      <c r="F377" s="1">
        <f t="shared" si="30"/>
        <v>-118537</v>
      </c>
      <c r="G377" s="1">
        <f t="shared" si="31"/>
        <v>-59268.5</v>
      </c>
      <c r="H377" s="1">
        <f t="shared" si="32"/>
        <v>32211.257842104467</v>
      </c>
      <c r="I377" s="16">
        <f t="shared" si="33"/>
        <v>-150748.25784210447</v>
      </c>
      <c r="J377" s="16">
        <f t="shared" si="34"/>
        <v>150748.25784210447</v>
      </c>
      <c r="K377" s="3">
        <f t="shared" si="35"/>
        <v>-0.35461000174567636</v>
      </c>
    </row>
    <row r="378" spans="1:11" ht="15" customHeight="1" x14ac:dyDescent="0.25">
      <c r="A378" s="25" t="s">
        <v>709</v>
      </c>
      <c r="B378" s="25" t="s">
        <v>299</v>
      </c>
      <c r="C378" s="8" t="s">
        <v>299</v>
      </c>
      <c r="D378" s="11">
        <f>VLOOKUP($A378,RAW!$U$2:$AC$460,7,FALSE)</f>
        <v>98206</v>
      </c>
      <c r="E378" s="11">
        <f>VLOOKUP($A378,RAW!$U$2:$AC$460,8,FALSE)</f>
        <v>48052</v>
      </c>
      <c r="F378" s="1">
        <f t="shared" si="30"/>
        <v>-50154</v>
      </c>
      <c r="G378" s="1">
        <f t="shared" si="31"/>
        <v>-25077</v>
      </c>
      <c r="H378" s="1">
        <f t="shared" si="32"/>
        <v>7441.2241246776402</v>
      </c>
      <c r="I378" s="16">
        <f t="shared" si="33"/>
        <v>-57595.224124677639</v>
      </c>
      <c r="J378" s="16">
        <f t="shared" si="34"/>
        <v>57595.224124677639</v>
      </c>
      <c r="K378" s="3">
        <f t="shared" si="35"/>
        <v>-0.58647357722214166</v>
      </c>
    </row>
    <row r="379" spans="1:11" ht="15" customHeight="1" x14ac:dyDescent="0.25">
      <c r="A379" s="25" t="s">
        <v>362</v>
      </c>
      <c r="B379" s="25" t="s">
        <v>783</v>
      </c>
      <c r="C379" s="8" t="s">
        <v>298</v>
      </c>
      <c r="D379" s="11">
        <f>VLOOKUP($A379,RAW!$U$2:$AC$460,7,FALSE)</f>
        <v>32256</v>
      </c>
      <c r="E379" s="11">
        <f>VLOOKUP($A379,RAW!$U$2:$AC$460,8,FALSE)</f>
        <v>29832</v>
      </c>
      <c r="F379" s="1">
        <f t="shared" si="30"/>
        <v>-2424</v>
      </c>
      <c r="G379" s="1">
        <f t="shared" si="31"/>
        <v>-2424</v>
      </c>
      <c r="H379" s="1">
        <f t="shared" si="32"/>
        <v>2444.0881958902914</v>
      </c>
      <c r="I379" s="16">
        <f t="shared" si="33"/>
        <v>-4868.0881958902919</v>
      </c>
      <c r="J379" s="16">
        <f t="shared" si="34"/>
        <v>4868.0881958902919</v>
      </c>
      <c r="K379" s="3">
        <f t="shared" si="35"/>
        <v>-0.15092039297774962</v>
      </c>
    </row>
    <row r="380" spans="1:11" ht="15" customHeight="1" x14ac:dyDescent="0.25">
      <c r="A380" s="25" t="s">
        <v>710</v>
      </c>
      <c r="B380" s="25" t="s">
        <v>783</v>
      </c>
      <c r="C380" s="8" t="s">
        <v>298</v>
      </c>
      <c r="D380" s="11">
        <f>VLOOKUP($A380,RAW!$U$2:$AC$460,7,FALSE)</f>
        <v>301062</v>
      </c>
      <c r="E380" s="11">
        <f>VLOOKUP($A380,RAW!$U$2:$AC$460,8,FALSE)</f>
        <v>270954</v>
      </c>
      <c r="F380" s="1">
        <f t="shared" si="30"/>
        <v>-30108</v>
      </c>
      <c r="G380" s="1">
        <f t="shared" si="31"/>
        <v>-30108</v>
      </c>
      <c r="H380" s="1">
        <f t="shared" si="32"/>
        <v>22811.94445781011</v>
      </c>
      <c r="I380" s="16">
        <f t="shared" si="33"/>
        <v>-52919.94445781011</v>
      </c>
      <c r="J380" s="16">
        <f t="shared" si="34"/>
        <v>52919.94445781011</v>
      </c>
      <c r="K380" s="3">
        <f t="shared" si="35"/>
        <v>-0.17577756228886446</v>
      </c>
    </row>
    <row r="381" spans="1:11" ht="15" customHeight="1" x14ac:dyDescent="0.25">
      <c r="A381" s="25" t="s">
        <v>711</v>
      </c>
      <c r="B381" s="25" t="s">
        <v>783</v>
      </c>
      <c r="C381" s="8" t="s">
        <v>299</v>
      </c>
      <c r="D381" s="11">
        <f>VLOOKUP($A381,RAW!$U$2:$AC$460,7,FALSE)</f>
        <v>135501</v>
      </c>
      <c r="E381" s="11">
        <f>VLOOKUP($A381,RAW!$U$2:$AC$460,8,FALSE)</f>
        <v>63938</v>
      </c>
      <c r="F381" s="1">
        <f t="shared" si="30"/>
        <v>-71563</v>
      </c>
      <c r="G381" s="1">
        <f t="shared" si="31"/>
        <v>-71563</v>
      </c>
      <c r="H381" s="1">
        <f t="shared" si="32"/>
        <v>10267.125329592336</v>
      </c>
      <c r="I381" s="16">
        <f t="shared" si="33"/>
        <v>-81830.125329592338</v>
      </c>
      <c r="J381" s="16">
        <f t="shared" si="34"/>
        <v>81830.125329592338</v>
      </c>
      <c r="K381" s="3">
        <f t="shared" si="35"/>
        <v>-0.6039079071711082</v>
      </c>
    </row>
    <row r="382" spans="1:11" ht="15" customHeight="1" x14ac:dyDescent="0.25">
      <c r="A382" s="25" t="s">
        <v>712</v>
      </c>
      <c r="B382" s="25" t="s">
        <v>299</v>
      </c>
      <c r="C382" s="8" t="s">
        <v>299</v>
      </c>
      <c r="D382" s="11">
        <f>VLOOKUP($A382,RAW!$U$2:$AC$460,7,FALSE)</f>
        <v>688644</v>
      </c>
      <c r="E382" s="11">
        <f>VLOOKUP($A382,RAW!$U$2:$AC$460,8,FALSE)</f>
        <v>286253</v>
      </c>
      <c r="F382" s="1">
        <f t="shared" si="30"/>
        <v>-402391</v>
      </c>
      <c r="G382" s="1">
        <f t="shared" si="31"/>
        <v>-201195.5</v>
      </c>
      <c r="H382" s="1">
        <f t="shared" si="32"/>
        <v>52179.646316055114</v>
      </c>
      <c r="I382" s="16">
        <f t="shared" si="33"/>
        <v>-454570.64631605509</v>
      </c>
      <c r="J382" s="16">
        <f t="shared" si="34"/>
        <v>454570.64631605509</v>
      </c>
      <c r="K382" s="3">
        <f t="shared" si="35"/>
        <v>-0.6600952688414552</v>
      </c>
    </row>
    <row r="383" spans="1:11" ht="15" customHeight="1" x14ac:dyDescent="0.25">
      <c r="A383" s="25" t="s">
        <v>713</v>
      </c>
      <c r="B383" s="25" t="s">
        <v>783</v>
      </c>
      <c r="C383" s="8" t="s">
        <v>299</v>
      </c>
      <c r="D383" s="11">
        <f>VLOOKUP($A383,RAW!$U$2:$AC$460,7,FALSE)</f>
        <v>24174</v>
      </c>
      <c r="E383" s="11">
        <f>VLOOKUP($A383,RAW!$U$2:$AC$460,8,FALSE)</f>
        <v>12805</v>
      </c>
      <c r="F383" s="1">
        <f t="shared" si="30"/>
        <v>-11369</v>
      </c>
      <c r="G383" s="1">
        <f t="shared" si="31"/>
        <v>-11369</v>
      </c>
      <c r="H383" s="1">
        <f t="shared" si="32"/>
        <v>1831.7022584155475</v>
      </c>
      <c r="I383" s="16">
        <f t="shared" si="33"/>
        <v>-13200.702258415547</v>
      </c>
      <c r="J383" s="16">
        <f t="shared" si="34"/>
        <v>13200.702258415547</v>
      </c>
      <c r="K383" s="3">
        <f t="shared" si="35"/>
        <v>-0.54607025144434296</v>
      </c>
    </row>
    <row r="384" spans="1:11" ht="15" customHeight="1" x14ac:dyDescent="0.25">
      <c r="A384" s="25" t="s">
        <v>714</v>
      </c>
      <c r="B384" s="25" t="s">
        <v>299</v>
      </c>
      <c r="C384" s="8" t="s">
        <v>299</v>
      </c>
      <c r="D384" s="11">
        <f>VLOOKUP($A384,RAW!$U$2:$AC$460,7,FALSE)</f>
        <v>13744</v>
      </c>
      <c r="E384" s="11">
        <f>VLOOKUP($A384,RAW!$U$2:$AC$460,8,FALSE)</f>
        <v>5395</v>
      </c>
      <c r="F384" s="1">
        <f t="shared" si="30"/>
        <v>-8349</v>
      </c>
      <c r="G384" s="1">
        <f t="shared" si="31"/>
        <v>-4174.5</v>
      </c>
      <c r="H384" s="1">
        <f t="shared" si="32"/>
        <v>1041.4046429909524</v>
      </c>
      <c r="I384" s="16">
        <f t="shared" si="33"/>
        <v>-9390.4046429909522</v>
      </c>
      <c r="J384" s="16">
        <f t="shared" si="34"/>
        <v>9390.4046429909522</v>
      </c>
      <c r="K384" s="3">
        <f t="shared" si="35"/>
        <v>-0.6832366591233231</v>
      </c>
    </row>
    <row r="385" spans="1:11" ht="15" customHeight="1" x14ac:dyDescent="0.25">
      <c r="A385" s="25" t="s">
        <v>715</v>
      </c>
      <c r="B385" s="25" t="s">
        <v>783</v>
      </c>
      <c r="C385" s="8" t="s">
        <v>298</v>
      </c>
      <c r="D385" s="11">
        <f>VLOOKUP($A385,RAW!$U$2:$AC$460,7,FALSE)</f>
        <v>154268</v>
      </c>
      <c r="E385" s="11">
        <f>VLOOKUP($A385,RAW!$U$2:$AC$460,8,FALSE)</f>
        <v>109858</v>
      </c>
      <c r="F385" s="1">
        <f t="shared" si="30"/>
        <v>-44410</v>
      </c>
      <c r="G385" s="1">
        <f t="shared" si="31"/>
        <v>-44410</v>
      </c>
      <c r="H385" s="1">
        <f t="shared" si="32"/>
        <v>11689.130636272428</v>
      </c>
      <c r="I385" s="16">
        <f t="shared" si="33"/>
        <v>-56099.130636272428</v>
      </c>
      <c r="J385" s="16">
        <f t="shared" si="34"/>
        <v>56099.130636272428</v>
      </c>
      <c r="K385" s="3">
        <f t="shared" si="35"/>
        <v>-0.36364722843540093</v>
      </c>
    </row>
    <row r="386" spans="1:11" ht="15" customHeight="1" x14ac:dyDescent="0.25">
      <c r="A386" s="25" t="s">
        <v>363</v>
      </c>
      <c r="B386" s="25" t="s">
        <v>783</v>
      </c>
      <c r="C386" s="8" t="s">
        <v>298</v>
      </c>
      <c r="D386" s="11">
        <f>VLOOKUP($A386,RAW!$U$2:$AC$460,7,FALSE)</f>
        <v>68664</v>
      </c>
      <c r="E386" s="11">
        <f>VLOOKUP($A386,RAW!$U$2:$AC$460,8,FALSE)</f>
        <v>93830</v>
      </c>
      <c r="F386" s="1">
        <f t="shared" si="30"/>
        <v>25166</v>
      </c>
      <c r="G386" s="1">
        <f t="shared" si="31"/>
        <v>25166</v>
      </c>
      <c r="H386" s="1">
        <f t="shared" si="32"/>
        <v>5202.7800062813421</v>
      </c>
      <c r="I386" s="16">
        <f t="shared" si="33"/>
        <v>19963.21999371866</v>
      </c>
      <c r="J386" s="16">
        <f t="shared" si="34"/>
        <v>19963.21999371866</v>
      </c>
      <c r="K386" s="3">
        <f t="shared" si="35"/>
        <v>0.29073779555106982</v>
      </c>
    </row>
    <row r="387" spans="1:11" ht="15" customHeight="1" x14ac:dyDescent="0.25">
      <c r="A387" s="25" t="s">
        <v>716</v>
      </c>
      <c r="B387" s="25" t="s">
        <v>299</v>
      </c>
      <c r="C387" s="8" t="s">
        <v>299</v>
      </c>
      <c r="D387" s="11">
        <f>VLOOKUP($A387,RAW!$U$2:$AC$460,7,FALSE)</f>
        <v>32776</v>
      </c>
      <c r="E387" s="11">
        <f>VLOOKUP($A387,RAW!$U$2:$AC$460,8,FALSE)</f>
        <v>15847</v>
      </c>
      <c r="F387" s="1">
        <f t="shared" ref="F387:F450" si="36">E387-D387</f>
        <v>-16929</v>
      </c>
      <c r="G387" s="1">
        <f t="shared" ref="G387:G450" si="37">IF(B387="YES",F387/2,F387)</f>
        <v>-8464.5</v>
      </c>
      <c r="H387" s="1">
        <f t="shared" ref="H387:H450" si="38">IF(D387=0,0,+D387*F$463)</f>
        <v>2483.4894192863403</v>
      </c>
      <c r="I387" s="16">
        <f t="shared" ref="I387:I450" si="39">IF(D387=0,0,+F387-H387)</f>
        <v>-19412.489419286339</v>
      </c>
      <c r="J387" s="16">
        <f t="shared" ref="J387:J450" si="40">ABS(I387)</f>
        <v>19412.489419286339</v>
      </c>
      <c r="K387" s="3">
        <f t="shared" si="35"/>
        <v>-0.59227756343929516</v>
      </c>
    </row>
    <row r="388" spans="1:11" ht="15" customHeight="1" x14ac:dyDescent="0.25">
      <c r="A388" s="25" t="s">
        <v>717</v>
      </c>
      <c r="B388" s="25" t="s">
        <v>299</v>
      </c>
      <c r="C388" s="8" t="s">
        <v>299</v>
      </c>
      <c r="D388" s="11">
        <f>VLOOKUP($A388,RAW!$U$2:$AC$460,7,FALSE)</f>
        <v>51463</v>
      </c>
      <c r="E388" s="11">
        <f>VLOOKUP($A388,RAW!$U$2:$AC$460,8,FALSE)</f>
        <v>14695</v>
      </c>
      <c r="F388" s="1">
        <f t="shared" si="36"/>
        <v>-36768</v>
      </c>
      <c r="G388" s="1">
        <f t="shared" si="37"/>
        <v>-18384</v>
      </c>
      <c r="H388" s="1">
        <f t="shared" si="38"/>
        <v>3899.4329992901185</v>
      </c>
      <c r="I388" s="16">
        <f t="shared" si="39"/>
        <v>-40667.432999290118</v>
      </c>
      <c r="J388" s="16">
        <f t="shared" si="40"/>
        <v>40667.432999290118</v>
      </c>
      <c r="K388" s="3">
        <f t="shared" ref="K388:K451" si="41">IFERROR(+I388/D388,"")</f>
        <v>-0.79022662882634354</v>
      </c>
    </row>
    <row r="389" spans="1:11" ht="15" customHeight="1" x14ac:dyDescent="0.25">
      <c r="A389" s="25" t="s">
        <v>718</v>
      </c>
      <c r="B389" s="25" t="s">
        <v>299</v>
      </c>
      <c r="C389" s="8" t="s">
        <v>299</v>
      </c>
      <c r="D389" s="11">
        <f>VLOOKUP($A389,RAW!$U$2:$AC$460,7,FALSE)</f>
        <v>51852</v>
      </c>
      <c r="E389" s="11">
        <f>VLOOKUP($A389,RAW!$U$2:$AC$460,8,FALSE)</f>
        <v>18763</v>
      </c>
      <c r="F389" s="1">
        <f t="shared" si="36"/>
        <v>-33089</v>
      </c>
      <c r="G389" s="1">
        <f t="shared" si="37"/>
        <v>-16544.5</v>
      </c>
      <c r="H389" s="1">
        <f t="shared" si="38"/>
        <v>3928.9081452537012</v>
      </c>
      <c r="I389" s="16">
        <f t="shared" si="39"/>
        <v>-37017.908145253699</v>
      </c>
      <c r="J389" s="16">
        <f t="shared" si="40"/>
        <v>37017.908145253699</v>
      </c>
      <c r="K389" s="3">
        <f t="shared" si="41"/>
        <v>-0.71391476018772082</v>
      </c>
    </row>
    <row r="390" spans="1:11" x14ac:dyDescent="0.25">
      <c r="A390" s="25" t="s">
        <v>719</v>
      </c>
      <c r="B390" s="25" t="s">
        <v>783</v>
      </c>
      <c r="C390" s="8" t="s">
        <v>298</v>
      </c>
      <c r="D390" s="11">
        <f>VLOOKUP($A390,RAW!$U$2:$AC$460,7,FALSE)</f>
        <v>75288</v>
      </c>
      <c r="E390" s="11">
        <f>VLOOKUP($A390,RAW!$U$2:$AC$460,8,FALSE)</f>
        <v>48852</v>
      </c>
      <c r="F390" s="1">
        <f t="shared" si="36"/>
        <v>-26436</v>
      </c>
      <c r="G390" s="1">
        <f t="shared" si="37"/>
        <v>-26436</v>
      </c>
      <c r="H390" s="1">
        <f t="shared" si="38"/>
        <v>5704.6909750802406</v>
      </c>
      <c r="I390" s="16">
        <f t="shared" si="39"/>
        <v>-32140.690975080241</v>
      </c>
      <c r="J390" s="16">
        <f t="shared" si="40"/>
        <v>32140.690975080241</v>
      </c>
      <c r="K390" s="3">
        <f t="shared" si="41"/>
        <v>-0.42690323790086387</v>
      </c>
    </row>
    <row r="391" spans="1:11" ht="15" customHeight="1" x14ac:dyDescent="0.25">
      <c r="A391" s="25" t="s">
        <v>720</v>
      </c>
      <c r="B391" s="25" t="s">
        <v>299</v>
      </c>
      <c r="C391" s="8" t="s">
        <v>299</v>
      </c>
      <c r="D391" s="11">
        <f>VLOOKUP($A391,RAW!$U$2:$AC$460,7,FALSE)</f>
        <v>67088</v>
      </c>
      <c r="E391" s="11">
        <f>VLOOKUP($A391,RAW!$U$2:$AC$460,8,FALSE)</f>
        <v>31774</v>
      </c>
      <c r="F391" s="1">
        <f t="shared" si="36"/>
        <v>-35314</v>
      </c>
      <c r="G391" s="1">
        <f t="shared" si="37"/>
        <v>-17657</v>
      </c>
      <c r="H391" s="1">
        <f t="shared" si="38"/>
        <v>5083.3639907579327</v>
      </c>
      <c r="I391" s="16">
        <f t="shared" si="39"/>
        <v>-40397.363990757935</v>
      </c>
      <c r="J391" s="16">
        <f t="shared" si="40"/>
        <v>40397.363990757935</v>
      </c>
      <c r="K391" s="3">
        <f t="shared" si="41"/>
        <v>-0.60215484126457686</v>
      </c>
    </row>
    <row r="392" spans="1:11" ht="15" customHeight="1" x14ac:dyDescent="0.25">
      <c r="A392" s="25" t="s">
        <v>364</v>
      </c>
      <c r="B392" s="25" t="s">
        <v>783</v>
      </c>
      <c r="C392" s="8" t="s">
        <v>298</v>
      </c>
      <c r="D392" s="11">
        <f>VLOOKUP($A392,RAW!$U$2:$AC$460,7,FALSE)</f>
        <v>273060</v>
      </c>
      <c r="E392" s="11">
        <f>VLOOKUP($A392,RAW!$U$2:$AC$460,8,FALSE)</f>
        <v>374197</v>
      </c>
      <c r="F392" s="1">
        <f t="shared" si="36"/>
        <v>101137</v>
      </c>
      <c r="G392" s="1">
        <f t="shared" si="37"/>
        <v>101137</v>
      </c>
      <c r="H392" s="1">
        <f t="shared" si="38"/>
        <v>20690.18857793288</v>
      </c>
      <c r="I392" s="16">
        <f t="shared" si="39"/>
        <v>80446.811422067112</v>
      </c>
      <c r="J392" s="16">
        <f t="shared" si="40"/>
        <v>80446.811422067112</v>
      </c>
      <c r="K392" s="3">
        <f t="shared" si="41"/>
        <v>0.29461221497863882</v>
      </c>
    </row>
    <row r="393" spans="1:11" ht="15" customHeight="1" x14ac:dyDescent="0.25">
      <c r="A393" s="25" t="s">
        <v>721</v>
      </c>
      <c r="B393" s="25" t="s">
        <v>299</v>
      </c>
      <c r="C393" s="8" t="s">
        <v>299</v>
      </c>
      <c r="D393" s="11">
        <f>VLOOKUP($A393,RAW!$U$2:$AC$460,7,FALSE)</f>
        <v>103495</v>
      </c>
      <c r="E393" s="11">
        <f>VLOOKUP($A393,RAW!$U$2:$AC$460,8,FALSE)</f>
        <v>79088</v>
      </c>
      <c r="F393" s="1">
        <f t="shared" si="36"/>
        <v>-24407</v>
      </c>
      <c r="G393" s="1">
        <f t="shared" si="37"/>
        <v>-12203.5</v>
      </c>
      <c r="H393" s="1">
        <f t="shared" si="38"/>
        <v>7841.9800295655286</v>
      </c>
      <c r="I393" s="16">
        <f t="shared" si="39"/>
        <v>-32248.98002956553</v>
      </c>
      <c r="J393" s="16">
        <f t="shared" si="40"/>
        <v>32248.98002956553</v>
      </c>
      <c r="K393" s="3">
        <f t="shared" si="41"/>
        <v>-0.31159940122291446</v>
      </c>
    </row>
    <row r="394" spans="1:11" ht="15" customHeight="1" x14ac:dyDescent="0.25">
      <c r="A394" s="25" t="s">
        <v>722</v>
      </c>
      <c r="B394" s="25" t="s">
        <v>299</v>
      </c>
      <c r="C394" s="8" t="s">
        <v>299</v>
      </c>
      <c r="D394" s="11">
        <f>VLOOKUP($A394,RAW!$U$2:$AC$460,7,FALSE)</f>
        <v>34872</v>
      </c>
      <c r="E394" s="11">
        <f>VLOOKUP($A394,RAW!$U$2:$AC$460,8,FALSE)</f>
        <v>20291</v>
      </c>
      <c r="F394" s="1">
        <f t="shared" si="36"/>
        <v>-14581</v>
      </c>
      <c r="G394" s="1">
        <f t="shared" si="37"/>
        <v>-7290.5</v>
      </c>
      <c r="H394" s="1">
        <f t="shared" si="38"/>
        <v>2642.3066582057986</v>
      </c>
      <c r="I394" s="16">
        <f t="shared" si="39"/>
        <v>-17223.306658205798</v>
      </c>
      <c r="J394" s="16">
        <f t="shared" si="40"/>
        <v>17223.306658205798</v>
      </c>
      <c r="K394" s="3">
        <f t="shared" si="41"/>
        <v>-0.49390074151771618</v>
      </c>
    </row>
    <row r="395" spans="1:11" ht="15" customHeight="1" x14ac:dyDescent="0.25">
      <c r="A395" s="25" t="s">
        <v>723</v>
      </c>
      <c r="B395" s="25" t="s">
        <v>299</v>
      </c>
      <c r="C395" s="8" t="s">
        <v>299</v>
      </c>
      <c r="D395" s="11">
        <f>VLOOKUP($A395,RAW!$U$2:$AC$460,7,FALSE)</f>
        <v>85270</v>
      </c>
      <c r="E395" s="11">
        <f>VLOOKUP($A395,RAW!$U$2:$AC$460,8,FALSE)</f>
        <v>43221</v>
      </c>
      <c r="F395" s="1">
        <f t="shared" si="36"/>
        <v>-42049</v>
      </c>
      <c r="G395" s="1">
        <f t="shared" si="37"/>
        <v>-21024.5</v>
      </c>
      <c r="H395" s="1">
        <f t="shared" si="38"/>
        <v>6461.0429211174705</v>
      </c>
      <c r="I395" s="16">
        <f t="shared" si="39"/>
        <v>-48510.042921117471</v>
      </c>
      <c r="J395" s="16">
        <f t="shared" si="40"/>
        <v>48510.042921117471</v>
      </c>
      <c r="K395" s="3">
        <f t="shared" si="41"/>
        <v>-0.56889929542767059</v>
      </c>
    </row>
    <row r="396" spans="1:11" x14ac:dyDescent="0.25">
      <c r="A396" s="25" t="s">
        <v>724</v>
      </c>
      <c r="B396" s="25" t="s">
        <v>299</v>
      </c>
      <c r="C396" s="8" t="s">
        <v>299</v>
      </c>
      <c r="D396" s="11">
        <f>VLOOKUP($A396,RAW!$U$2:$AC$460,7,FALSE)</f>
        <v>61759</v>
      </c>
      <c r="E396" s="11">
        <f>VLOOKUP($A396,RAW!$U$2:$AC$460,8,FALSE)</f>
        <v>30549</v>
      </c>
      <c r="F396" s="1">
        <f t="shared" si="36"/>
        <v>-31210</v>
      </c>
      <c r="G396" s="1">
        <f t="shared" si="37"/>
        <v>-15605</v>
      </c>
      <c r="H396" s="1">
        <f t="shared" si="38"/>
        <v>4679.577222531886</v>
      </c>
      <c r="I396" s="16">
        <f t="shared" si="39"/>
        <v>-35889.577222531887</v>
      </c>
      <c r="J396" s="16">
        <f t="shared" si="40"/>
        <v>35889.577222531887</v>
      </c>
      <c r="K396" s="3">
        <f t="shared" si="41"/>
        <v>-0.58112303020664013</v>
      </c>
    </row>
    <row r="397" spans="1:11" ht="15" customHeight="1" x14ac:dyDescent="0.25">
      <c r="A397" s="25" t="s">
        <v>725</v>
      </c>
      <c r="B397" s="25" t="s">
        <v>299</v>
      </c>
      <c r="C397" s="8" t="s">
        <v>299</v>
      </c>
      <c r="D397" s="11">
        <f>VLOOKUP($A397,RAW!$U$2:$AC$460,7,FALSE)</f>
        <v>49486</v>
      </c>
      <c r="E397" s="11">
        <f>VLOOKUP($A397,RAW!$U$2:$AC$460,8,FALSE)</f>
        <v>40533</v>
      </c>
      <c r="F397" s="1">
        <f t="shared" si="36"/>
        <v>-8953</v>
      </c>
      <c r="G397" s="1">
        <f t="shared" si="37"/>
        <v>-4476.5</v>
      </c>
      <c r="H397" s="1">
        <f t="shared" si="38"/>
        <v>3749.6325788016788</v>
      </c>
      <c r="I397" s="16">
        <f t="shared" si="39"/>
        <v>-12702.632578801678</v>
      </c>
      <c r="J397" s="16">
        <f t="shared" si="40"/>
        <v>12702.632578801678</v>
      </c>
      <c r="K397" s="3">
        <f t="shared" si="41"/>
        <v>-0.25669143957486318</v>
      </c>
    </row>
    <row r="398" spans="1:11" ht="15" customHeight="1" x14ac:dyDescent="0.25">
      <c r="A398" s="25" t="s">
        <v>365</v>
      </c>
      <c r="B398" s="25" t="s">
        <v>783</v>
      </c>
      <c r="C398" s="8" t="s">
        <v>298</v>
      </c>
      <c r="D398" s="11">
        <f>VLOOKUP($A398,RAW!$U$2:$AC$460,7,FALSE)</f>
        <v>88486</v>
      </c>
      <c r="E398" s="11">
        <f>VLOOKUP($A398,RAW!$U$2:$AC$460,8,FALSE)</f>
        <v>113105</v>
      </c>
      <c r="F398" s="1">
        <f t="shared" si="36"/>
        <v>24619</v>
      </c>
      <c r="G398" s="1">
        <f t="shared" si="37"/>
        <v>24619</v>
      </c>
      <c r="H398" s="1">
        <f t="shared" si="38"/>
        <v>6704.7243335053427</v>
      </c>
      <c r="I398" s="16">
        <f t="shared" si="39"/>
        <v>17914.275666494657</v>
      </c>
      <c r="J398" s="16">
        <f t="shared" si="40"/>
        <v>17914.275666494657</v>
      </c>
      <c r="K398" s="3">
        <f t="shared" si="41"/>
        <v>0.20245322046984446</v>
      </c>
    </row>
    <row r="399" spans="1:11" ht="15" customHeight="1" x14ac:dyDescent="0.25">
      <c r="A399" s="25" t="s">
        <v>726</v>
      </c>
      <c r="B399" s="25" t="s">
        <v>783</v>
      </c>
      <c r="C399" s="8" t="s">
        <v>298</v>
      </c>
      <c r="D399" s="11">
        <f>VLOOKUP($A399,RAW!$U$2:$AC$460,7,FALSE)</f>
        <v>47656</v>
      </c>
      <c r="E399" s="11">
        <f>VLOOKUP($A399,RAW!$U$2:$AC$460,8,FALSE)</f>
        <v>51517</v>
      </c>
      <c r="F399" s="1">
        <f t="shared" si="36"/>
        <v>3861</v>
      </c>
      <c r="G399" s="1">
        <f t="shared" si="37"/>
        <v>3861</v>
      </c>
      <c r="H399" s="1">
        <f t="shared" si="38"/>
        <v>3610.9705810809687</v>
      </c>
      <c r="I399" s="16">
        <f t="shared" si="39"/>
        <v>250.02941891903129</v>
      </c>
      <c r="J399" s="16">
        <f t="shared" si="40"/>
        <v>250.02941891903129</v>
      </c>
      <c r="K399" s="3">
        <f t="shared" si="41"/>
        <v>5.2465464772333235E-3</v>
      </c>
    </row>
    <row r="400" spans="1:11" ht="15" customHeight="1" x14ac:dyDescent="0.25">
      <c r="A400" s="25" t="s">
        <v>727</v>
      </c>
      <c r="B400" s="25" t="s">
        <v>783</v>
      </c>
      <c r="C400" s="8" t="s">
        <v>298</v>
      </c>
      <c r="D400" s="11">
        <f>VLOOKUP($A400,RAW!$U$2:$AC$460,7,FALSE)</f>
        <v>119497</v>
      </c>
      <c r="E400" s="11">
        <f>VLOOKUP($A400,RAW!$U$2:$AC$460,8,FALSE)</f>
        <v>109404</v>
      </c>
      <c r="F400" s="1">
        <f t="shared" si="36"/>
        <v>-10093</v>
      </c>
      <c r="G400" s="1">
        <f t="shared" si="37"/>
        <v>-10093</v>
      </c>
      <c r="H400" s="1">
        <f t="shared" si="38"/>
        <v>9054.4769079954785</v>
      </c>
      <c r="I400" s="16">
        <f t="shared" si="39"/>
        <v>-19147.476907995479</v>
      </c>
      <c r="J400" s="16">
        <f t="shared" si="40"/>
        <v>19147.476907995479</v>
      </c>
      <c r="K400" s="3">
        <f t="shared" si="41"/>
        <v>-0.16023395489422729</v>
      </c>
    </row>
    <row r="401" spans="1:11" ht="15" customHeight="1" x14ac:dyDescent="0.25">
      <c r="A401" s="25" t="s">
        <v>728</v>
      </c>
      <c r="B401" s="25" t="s">
        <v>783</v>
      </c>
      <c r="C401" s="8" t="s">
        <v>298</v>
      </c>
      <c r="D401" s="11">
        <f>VLOOKUP($A401,RAW!$U$2:$AC$460,7,FALSE)</f>
        <v>79449</v>
      </c>
      <c r="E401" s="11">
        <f>VLOOKUP($A401,RAW!$U$2:$AC$460,8,FALSE)</f>
        <v>87322</v>
      </c>
      <c r="F401" s="1">
        <f t="shared" si="36"/>
        <v>7873</v>
      </c>
      <c r="G401" s="1">
        <f t="shared" si="37"/>
        <v>7873</v>
      </c>
      <c r="H401" s="1">
        <f t="shared" si="38"/>
        <v>6019.9765338320858</v>
      </c>
      <c r="I401" s="16">
        <f t="shared" si="39"/>
        <v>1853.0234661679142</v>
      </c>
      <c r="J401" s="16">
        <f t="shared" si="40"/>
        <v>1853.0234661679142</v>
      </c>
      <c r="K401" s="3">
        <f t="shared" si="41"/>
        <v>2.3323433475159087E-2</v>
      </c>
    </row>
    <row r="402" spans="1:11" ht="15" customHeight="1" x14ac:dyDescent="0.25">
      <c r="A402" s="25" t="s">
        <v>729</v>
      </c>
      <c r="B402" s="25" t="s">
        <v>783</v>
      </c>
      <c r="C402" s="8" t="s">
        <v>298</v>
      </c>
      <c r="D402" s="11">
        <f>VLOOKUP($A402,RAW!$U$2:$AC$460,7,FALSE)</f>
        <v>50273</v>
      </c>
      <c r="E402" s="11">
        <f>VLOOKUP($A402,RAW!$U$2:$AC$460,8,FALSE)</f>
        <v>46656</v>
      </c>
      <c r="F402" s="1">
        <f t="shared" si="36"/>
        <v>-3617</v>
      </c>
      <c r="G402" s="1">
        <f t="shared" si="37"/>
        <v>-3617</v>
      </c>
      <c r="H402" s="1">
        <f t="shared" si="38"/>
        <v>3809.2648149799297</v>
      </c>
      <c r="I402" s="16">
        <f t="shared" si="39"/>
        <v>-7426.2648149799297</v>
      </c>
      <c r="J402" s="16">
        <f t="shared" si="40"/>
        <v>7426.2648149799297</v>
      </c>
      <c r="K402" s="3">
        <f t="shared" si="41"/>
        <v>-0.14771875191414735</v>
      </c>
    </row>
    <row r="403" spans="1:11" ht="15" customHeight="1" x14ac:dyDescent="0.25">
      <c r="A403" s="25" t="s">
        <v>730</v>
      </c>
      <c r="B403" s="25" t="s">
        <v>299</v>
      </c>
      <c r="C403" s="8" t="s">
        <v>299</v>
      </c>
      <c r="D403" s="11">
        <f>VLOOKUP($A403,RAW!$U$2:$AC$460,7,FALSE)</f>
        <v>84985</v>
      </c>
      <c r="E403" s="11">
        <f>VLOOKUP($A403,RAW!$U$2:$AC$460,8,FALSE)</f>
        <v>66764</v>
      </c>
      <c r="F403" s="1">
        <f t="shared" si="36"/>
        <v>-18221</v>
      </c>
      <c r="G403" s="1">
        <f t="shared" si="37"/>
        <v>-9110.5</v>
      </c>
      <c r="H403" s="1">
        <f t="shared" si="38"/>
        <v>6439.4480198330984</v>
      </c>
      <c r="I403" s="16">
        <f t="shared" si="39"/>
        <v>-24660.4480198331</v>
      </c>
      <c r="J403" s="16">
        <f t="shared" si="40"/>
        <v>24660.4480198331</v>
      </c>
      <c r="K403" s="3">
        <f t="shared" si="41"/>
        <v>-0.29017412507893275</v>
      </c>
    </row>
    <row r="404" spans="1:11" ht="15" customHeight="1" x14ac:dyDescent="0.25">
      <c r="A404" s="25" t="s">
        <v>731</v>
      </c>
      <c r="B404" s="25" t="s">
        <v>299</v>
      </c>
      <c r="C404" s="8" t="s">
        <v>299</v>
      </c>
      <c r="D404" s="11">
        <f>VLOOKUP($A404,RAW!$U$2:$AC$460,7,FALSE)</f>
        <v>136234</v>
      </c>
      <c r="E404" s="11">
        <f>VLOOKUP($A404,RAW!$U$2:$AC$460,8,FALSE)</f>
        <v>122129</v>
      </c>
      <c r="F404" s="1">
        <f t="shared" si="36"/>
        <v>-14105</v>
      </c>
      <c r="G404" s="1">
        <f t="shared" si="37"/>
        <v>-7052.5</v>
      </c>
      <c r="H404" s="1">
        <f t="shared" si="38"/>
        <v>10322.665900264074</v>
      </c>
      <c r="I404" s="16">
        <f t="shared" si="39"/>
        <v>-24427.665900264074</v>
      </c>
      <c r="J404" s="16">
        <f t="shared" si="40"/>
        <v>24427.665900264074</v>
      </c>
      <c r="K404" s="3">
        <f t="shared" si="41"/>
        <v>-0.17930667748333068</v>
      </c>
    </row>
    <row r="405" spans="1:11" ht="15" customHeight="1" x14ac:dyDescent="0.25">
      <c r="A405" s="25" t="s">
        <v>732</v>
      </c>
      <c r="B405" s="25" t="s">
        <v>299</v>
      </c>
      <c r="C405" s="8" t="s">
        <v>299</v>
      </c>
      <c r="D405" s="11">
        <f>VLOOKUP($A405,RAW!$U$2:$AC$460,7,FALSE)</f>
        <v>139632</v>
      </c>
      <c r="E405" s="11">
        <f>VLOOKUP($A405,RAW!$U$2:$AC$460,8,FALSE)</f>
        <v>97312</v>
      </c>
      <c r="F405" s="1">
        <f t="shared" si="36"/>
        <v>-42320</v>
      </c>
      <c r="G405" s="1">
        <f t="shared" si="37"/>
        <v>-21160</v>
      </c>
      <c r="H405" s="1">
        <f t="shared" si="38"/>
        <v>10580.137740840562</v>
      </c>
      <c r="I405" s="16">
        <f t="shared" si="39"/>
        <v>-52900.137740840561</v>
      </c>
      <c r="J405" s="16">
        <f t="shared" si="40"/>
        <v>52900.137740840561</v>
      </c>
      <c r="K405" s="3">
        <f t="shared" si="41"/>
        <v>-0.37885397144523147</v>
      </c>
    </row>
    <row r="406" spans="1:11" ht="15" customHeight="1" x14ac:dyDescent="0.25">
      <c r="A406" s="25" t="s">
        <v>733</v>
      </c>
      <c r="B406" s="25" t="s">
        <v>299</v>
      </c>
      <c r="C406" s="8" t="s">
        <v>299</v>
      </c>
      <c r="D406" s="11">
        <f>VLOOKUP($A406,RAW!$U$2:$AC$460,7,FALSE)</f>
        <v>53752</v>
      </c>
      <c r="E406" s="11">
        <f>VLOOKUP($A406,RAW!$U$2:$AC$460,8,FALSE)</f>
        <v>41199</v>
      </c>
      <c r="F406" s="1">
        <f t="shared" si="36"/>
        <v>-12553</v>
      </c>
      <c r="G406" s="1">
        <f t="shared" si="37"/>
        <v>-6276.5</v>
      </c>
      <c r="H406" s="1">
        <f t="shared" si="38"/>
        <v>4072.8741538161876</v>
      </c>
      <c r="I406" s="16">
        <f t="shared" si="39"/>
        <v>-16625.874153816188</v>
      </c>
      <c r="J406" s="16">
        <f t="shared" si="40"/>
        <v>16625.874153816188</v>
      </c>
      <c r="K406" s="3">
        <f t="shared" si="41"/>
        <v>-0.30930707980756417</v>
      </c>
    </row>
    <row r="407" spans="1:11" ht="15" customHeight="1" x14ac:dyDescent="0.25">
      <c r="A407" s="25" t="s">
        <v>734</v>
      </c>
      <c r="B407" s="25" t="s">
        <v>299</v>
      </c>
      <c r="C407" s="8" t="s">
        <v>299</v>
      </c>
      <c r="D407" s="11">
        <f>VLOOKUP($A407,RAW!$U$2:$AC$460,7,FALSE)</f>
        <v>27055</v>
      </c>
      <c r="E407" s="11">
        <f>VLOOKUP($A407,RAW!$U$2:$AC$460,8,FALSE)</f>
        <v>16434</v>
      </c>
      <c r="F407" s="1">
        <f t="shared" si="36"/>
        <v>-10621</v>
      </c>
      <c r="G407" s="1">
        <f t="shared" si="37"/>
        <v>-5310.5</v>
      </c>
      <c r="H407" s="1">
        <f t="shared" si="38"/>
        <v>2050.000190346349</v>
      </c>
      <c r="I407" s="16">
        <f t="shared" si="39"/>
        <v>-12671.000190346349</v>
      </c>
      <c r="J407" s="16">
        <f t="shared" si="40"/>
        <v>12671.000190346349</v>
      </c>
      <c r="K407" s="3">
        <f t="shared" si="41"/>
        <v>-0.46834227279047674</v>
      </c>
    </row>
    <row r="408" spans="1:11" ht="15" customHeight="1" x14ac:dyDescent="0.25">
      <c r="A408" s="25" t="s">
        <v>735</v>
      </c>
      <c r="B408" s="25" t="s">
        <v>783</v>
      </c>
      <c r="C408" s="8" t="s">
        <v>299</v>
      </c>
      <c r="D408" s="11">
        <f>VLOOKUP($A408,RAW!$U$2:$AC$460,7,FALSE)</f>
        <v>1166091</v>
      </c>
      <c r="E408" s="11">
        <f>VLOOKUP($A408,RAW!$U$2:$AC$460,8,FALSE)</f>
        <v>967177</v>
      </c>
      <c r="F408" s="1">
        <f t="shared" si="36"/>
        <v>-198914</v>
      </c>
      <c r="G408" s="1">
        <f t="shared" si="37"/>
        <v>-198914</v>
      </c>
      <c r="H408" s="1">
        <f t="shared" si="38"/>
        <v>88356.561521388445</v>
      </c>
      <c r="I408" s="16">
        <f t="shared" si="39"/>
        <v>-287270.56152138847</v>
      </c>
      <c r="J408" s="16">
        <f t="shared" si="40"/>
        <v>287270.56152138847</v>
      </c>
      <c r="K408" s="3">
        <f t="shared" si="41"/>
        <v>-0.24635346771511699</v>
      </c>
    </row>
    <row r="409" spans="1:11" ht="15" customHeight="1" x14ac:dyDescent="0.25">
      <c r="A409" s="25" t="s">
        <v>736</v>
      </c>
      <c r="B409" s="25" t="s">
        <v>783</v>
      </c>
      <c r="C409" s="8" t="s">
        <v>298</v>
      </c>
      <c r="D409" s="11">
        <f>VLOOKUP($A409,RAW!$U$2:$AC$460,7,FALSE)</f>
        <v>62997</v>
      </c>
      <c r="E409" s="11">
        <f>VLOOKUP($A409,RAW!$U$2:$AC$460,8,FALSE)</f>
        <v>45827</v>
      </c>
      <c r="F409" s="1">
        <f t="shared" si="36"/>
        <v>-17170</v>
      </c>
      <c r="G409" s="1">
        <f t="shared" si="37"/>
        <v>-17170</v>
      </c>
      <c r="H409" s="1">
        <f t="shared" si="38"/>
        <v>4773.3824428478638</v>
      </c>
      <c r="I409" s="16">
        <f t="shared" si="39"/>
        <v>-21943.382442847862</v>
      </c>
      <c r="J409" s="16">
        <f t="shared" si="40"/>
        <v>21943.382442847862</v>
      </c>
      <c r="K409" s="3">
        <f t="shared" si="41"/>
        <v>-0.34832424469177681</v>
      </c>
    </row>
    <row r="410" spans="1:11" ht="15" customHeight="1" x14ac:dyDescent="0.25">
      <c r="A410" s="25" t="s">
        <v>737</v>
      </c>
      <c r="B410" s="25" t="s">
        <v>783</v>
      </c>
      <c r="C410" s="8" t="s">
        <v>298</v>
      </c>
      <c r="D410" s="11">
        <f>VLOOKUP($A410,RAW!$U$2:$AC$460,7,FALSE)</f>
        <v>111780</v>
      </c>
      <c r="E410" s="11">
        <f>VLOOKUP($A410,RAW!$U$2:$AC$460,8,FALSE)</f>
        <v>103480</v>
      </c>
      <c r="F410" s="1">
        <f t="shared" si="36"/>
        <v>-8300</v>
      </c>
      <c r="G410" s="1">
        <f t="shared" si="37"/>
        <v>-8300</v>
      </c>
      <c r="H410" s="1">
        <f t="shared" si="38"/>
        <v>8469.7475984814228</v>
      </c>
      <c r="I410" s="16">
        <f t="shared" si="39"/>
        <v>-16769.747598481423</v>
      </c>
      <c r="J410" s="16">
        <f t="shared" si="40"/>
        <v>16769.747598481423</v>
      </c>
      <c r="K410" s="3">
        <f t="shared" si="41"/>
        <v>-0.15002458041225106</v>
      </c>
    </row>
    <row r="411" spans="1:11" ht="15" customHeight="1" x14ac:dyDescent="0.25">
      <c r="A411" s="25" t="s">
        <v>738</v>
      </c>
      <c r="B411" s="25" t="s">
        <v>783</v>
      </c>
      <c r="C411" s="8" t="s">
        <v>298</v>
      </c>
      <c r="D411" s="11">
        <f>VLOOKUP($A411,RAW!$U$2:$AC$460,7,FALSE)</f>
        <v>409045</v>
      </c>
      <c r="E411" s="11">
        <f>VLOOKUP($A411,RAW!$U$2:$AC$460,8,FALSE)</f>
        <v>365579</v>
      </c>
      <c r="F411" s="1">
        <f t="shared" si="36"/>
        <v>-43466</v>
      </c>
      <c r="G411" s="1">
        <f t="shared" si="37"/>
        <v>-43466</v>
      </c>
      <c r="H411" s="1">
        <f t="shared" si="38"/>
        <v>30993.98735391692</v>
      </c>
      <c r="I411" s="16">
        <f t="shared" si="39"/>
        <v>-74459.98735391692</v>
      </c>
      <c r="J411" s="16">
        <f t="shared" si="40"/>
        <v>74459.98735391692</v>
      </c>
      <c r="K411" s="3">
        <f t="shared" si="41"/>
        <v>-0.1820337306504588</v>
      </c>
    </row>
    <row r="412" spans="1:11" ht="15" customHeight="1" x14ac:dyDescent="0.25">
      <c r="A412" s="25" t="s">
        <v>739</v>
      </c>
      <c r="B412" s="25" t="s">
        <v>783</v>
      </c>
      <c r="C412" s="8" t="s">
        <v>298</v>
      </c>
      <c r="D412" s="11">
        <f>VLOOKUP($A412,RAW!$U$2:$AC$460,7,FALSE)</f>
        <v>212111</v>
      </c>
      <c r="E412" s="11">
        <f>VLOOKUP($A412,RAW!$U$2:$AC$460,8,FALSE)</f>
        <v>185361</v>
      </c>
      <c r="F412" s="1">
        <f t="shared" si="36"/>
        <v>-26750</v>
      </c>
      <c r="G412" s="1">
        <f t="shared" si="37"/>
        <v>-26750</v>
      </c>
      <c r="H412" s="1">
        <f t="shared" si="38"/>
        <v>16071.986337998685</v>
      </c>
      <c r="I412" s="16">
        <f t="shared" si="39"/>
        <v>-42821.986337998685</v>
      </c>
      <c r="J412" s="16">
        <f t="shared" si="40"/>
        <v>42821.986337998685</v>
      </c>
      <c r="K412" s="3">
        <f t="shared" si="41"/>
        <v>-0.20188479776154317</v>
      </c>
    </row>
    <row r="413" spans="1:11" ht="15" customHeight="1" x14ac:dyDescent="0.25">
      <c r="A413" s="25" t="s">
        <v>740</v>
      </c>
      <c r="B413" s="25" t="s">
        <v>299</v>
      </c>
      <c r="C413" s="8" t="s">
        <v>299</v>
      </c>
      <c r="D413" s="11">
        <f>VLOOKUP($A413,RAW!$U$2:$AC$460,7,FALSE)</f>
        <v>110900</v>
      </c>
      <c r="E413" s="11">
        <f>VLOOKUP($A413,RAW!$U$2:$AC$460,8,FALSE)</f>
        <v>69731</v>
      </c>
      <c r="F413" s="1">
        <f t="shared" si="36"/>
        <v>-41169</v>
      </c>
      <c r="G413" s="1">
        <f t="shared" si="37"/>
        <v>-20584.5</v>
      </c>
      <c r="H413" s="1">
        <f t="shared" si="38"/>
        <v>8403.0686050419554</v>
      </c>
      <c r="I413" s="16">
        <f t="shared" si="39"/>
        <v>-49572.068605041954</v>
      </c>
      <c r="J413" s="16">
        <f t="shared" si="40"/>
        <v>49572.068605041954</v>
      </c>
      <c r="K413" s="3">
        <f t="shared" si="41"/>
        <v>-0.44699791348099149</v>
      </c>
    </row>
    <row r="414" spans="1:11" ht="15" customHeight="1" x14ac:dyDescent="0.25">
      <c r="A414" s="25" t="s">
        <v>741</v>
      </c>
      <c r="B414" s="25" t="s">
        <v>299</v>
      </c>
      <c r="C414" s="8" t="s">
        <v>299</v>
      </c>
      <c r="D414" s="11">
        <f>VLOOKUP($A414,RAW!$U$2:$AC$460,7,FALSE)</f>
        <v>24034</v>
      </c>
      <c r="E414" s="11">
        <f>VLOOKUP($A414,RAW!$U$2:$AC$460,8,FALSE)</f>
        <v>19642</v>
      </c>
      <c r="F414" s="1">
        <f t="shared" si="36"/>
        <v>-4392</v>
      </c>
      <c r="G414" s="1">
        <f t="shared" si="37"/>
        <v>-2196</v>
      </c>
      <c r="H414" s="1">
        <f t="shared" si="38"/>
        <v>1821.094236731996</v>
      </c>
      <c r="I414" s="16">
        <f t="shared" si="39"/>
        <v>-6213.0942367319958</v>
      </c>
      <c r="J414" s="16">
        <f t="shared" si="40"/>
        <v>6213.0942367319958</v>
      </c>
      <c r="K414" s="3">
        <f t="shared" si="41"/>
        <v>-0.25851270020520911</v>
      </c>
    </row>
    <row r="415" spans="1:11" ht="15" customHeight="1" x14ac:dyDescent="0.25">
      <c r="A415" s="25" t="s">
        <v>742</v>
      </c>
      <c r="B415" s="25" t="s">
        <v>299</v>
      </c>
      <c r="C415" s="8" t="s">
        <v>299</v>
      </c>
      <c r="D415" s="11">
        <f>VLOOKUP($A415,RAW!$U$2:$AC$460,7,FALSE)</f>
        <v>23198</v>
      </c>
      <c r="E415" s="11">
        <f>VLOOKUP($A415,RAW!$U$2:$AC$460,8,FALSE)</f>
        <v>11016</v>
      </c>
      <c r="F415" s="1">
        <f t="shared" si="36"/>
        <v>-12182</v>
      </c>
      <c r="G415" s="1">
        <f t="shared" si="37"/>
        <v>-6091</v>
      </c>
      <c r="H415" s="1">
        <f t="shared" si="38"/>
        <v>1757.7491929645021</v>
      </c>
      <c r="I415" s="16">
        <f t="shared" si="39"/>
        <v>-13939.749192964502</v>
      </c>
      <c r="J415" s="16">
        <f t="shared" si="40"/>
        <v>13939.749192964502</v>
      </c>
      <c r="K415" s="3">
        <f t="shared" si="41"/>
        <v>-0.60090306030539276</v>
      </c>
    </row>
    <row r="416" spans="1:11" ht="15" customHeight="1" x14ac:dyDescent="0.25">
      <c r="A416" s="25" t="s">
        <v>743</v>
      </c>
      <c r="B416" s="25" t="s">
        <v>783</v>
      </c>
      <c r="C416" s="8" t="s">
        <v>299</v>
      </c>
      <c r="D416" s="11">
        <f>VLOOKUP($A416,RAW!$U$2:$AC$460,7,FALSE)</f>
        <v>18034</v>
      </c>
      <c r="E416" s="11">
        <f>VLOOKUP($A416,RAW!$U$2:$AC$460,8,FALSE)</f>
        <v>11687</v>
      </c>
      <c r="F416" s="1">
        <f t="shared" si="36"/>
        <v>-6347</v>
      </c>
      <c r="G416" s="1">
        <f t="shared" si="37"/>
        <v>-6347</v>
      </c>
      <c r="H416" s="1">
        <f t="shared" si="38"/>
        <v>1366.4647360083554</v>
      </c>
      <c r="I416" s="16">
        <f t="shared" si="39"/>
        <v>-7713.4647360083554</v>
      </c>
      <c r="J416" s="16">
        <f t="shared" si="40"/>
        <v>7713.4647360083554</v>
      </c>
      <c r="K416" s="3">
        <f t="shared" si="41"/>
        <v>-0.42771790706489715</v>
      </c>
    </row>
    <row r="417" spans="1:11" ht="15" customHeight="1" x14ac:dyDescent="0.25">
      <c r="A417" s="25" t="s">
        <v>744</v>
      </c>
      <c r="B417" s="25" t="s">
        <v>299</v>
      </c>
      <c r="C417" s="8" t="s">
        <v>299</v>
      </c>
      <c r="D417" s="11">
        <f>VLOOKUP($A417,RAW!$U$2:$AC$460,7,FALSE)</f>
        <v>48382</v>
      </c>
      <c r="E417" s="11">
        <f>VLOOKUP($A417,RAW!$U$2:$AC$460,8,FALSE)</f>
        <v>48530</v>
      </c>
      <c r="F417" s="1">
        <f t="shared" si="36"/>
        <v>148</v>
      </c>
      <c r="G417" s="1">
        <f t="shared" si="37"/>
        <v>74</v>
      </c>
      <c r="H417" s="1">
        <f t="shared" si="38"/>
        <v>3665.9807506685293</v>
      </c>
      <c r="I417" s="16">
        <f t="shared" si="39"/>
        <v>-3517.9807506685293</v>
      </c>
      <c r="J417" s="16">
        <f t="shared" si="40"/>
        <v>3517.9807506685293</v>
      </c>
      <c r="K417" s="3">
        <f t="shared" si="41"/>
        <v>-7.2712594573778044E-2</v>
      </c>
    </row>
    <row r="418" spans="1:11" ht="15" customHeight="1" x14ac:dyDescent="0.25">
      <c r="A418" s="25" t="s">
        <v>745</v>
      </c>
      <c r="B418" s="25" t="s">
        <v>299</v>
      </c>
      <c r="C418" s="8" t="s">
        <v>299</v>
      </c>
      <c r="D418" s="11">
        <f>VLOOKUP($A418,RAW!$U$2:$AC$460,7,FALSE)</f>
        <v>53738</v>
      </c>
      <c r="E418" s="11">
        <f>VLOOKUP($A418,RAW!$U$2:$AC$460,8,FALSE)</f>
        <v>37623</v>
      </c>
      <c r="F418" s="1">
        <f t="shared" si="36"/>
        <v>-16115</v>
      </c>
      <c r="G418" s="1">
        <f t="shared" si="37"/>
        <v>-8057.5</v>
      </c>
      <c r="H418" s="1">
        <f t="shared" si="38"/>
        <v>4071.8133516478324</v>
      </c>
      <c r="I418" s="16">
        <f t="shared" si="39"/>
        <v>-20186.813351647834</v>
      </c>
      <c r="J418" s="16">
        <f t="shared" si="40"/>
        <v>20186.813351647834</v>
      </c>
      <c r="K418" s="3">
        <f t="shared" si="41"/>
        <v>-0.37565248709754429</v>
      </c>
    </row>
    <row r="419" spans="1:11" ht="15" customHeight="1" x14ac:dyDescent="0.25">
      <c r="A419" s="25" t="s">
        <v>746</v>
      </c>
      <c r="B419" s="25" t="s">
        <v>783</v>
      </c>
      <c r="C419" s="8" t="s">
        <v>298</v>
      </c>
      <c r="D419" s="11">
        <f>VLOOKUP($A419,RAW!$U$2:$AC$460,7,FALSE)</f>
        <v>27155</v>
      </c>
      <c r="E419" s="11">
        <f>VLOOKUP($A419,RAW!$U$2:$AC$460,8,FALSE)</f>
        <v>18026</v>
      </c>
      <c r="F419" s="1">
        <f t="shared" si="36"/>
        <v>-9129</v>
      </c>
      <c r="G419" s="1">
        <f t="shared" si="37"/>
        <v>-9129</v>
      </c>
      <c r="H419" s="1">
        <f t="shared" si="38"/>
        <v>2057.5773486917428</v>
      </c>
      <c r="I419" s="16">
        <f t="shared" si="39"/>
        <v>-11186.577348691742</v>
      </c>
      <c r="J419" s="16">
        <f t="shared" si="40"/>
        <v>11186.577348691742</v>
      </c>
      <c r="K419" s="3">
        <f t="shared" si="41"/>
        <v>-0.41195276555668359</v>
      </c>
    </row>
    <row r="420" spans="1:11" ht="15" customHeight="1" x14ac:dyDescent="0.25">
      <c r="A420" s="25" t="s">
        <v>747</v>
      </c>
      <c r="B420" s="25" t="s">
        <v>299</v>
      </c>
      <c r="C420" s="8" t="s">
        <v>299</v>
      </c>
      <c r="D420" s="11">
        <f>VLOOKUP($A420,RAW!$U$2:$AC$460,7,FALSE)</f>
        <v>74921</v>
      </c>
      <c r="E420" s="11">
        <f>VLOOKUP($A420,RAW!$U$2:$AC$460,8,FALSE)</f>
        <v>85916</v>
      </c>
      <c r="F420" s="1">
        <f t="shared" si="36"/>
        <v>10995</v>
      </c>
      <c r="G420" s="1">
        <f t="shared" si="37"/>
        <v>5497.5</v>
      </c>
      <c r="H420" s="1">
        <f t="shared" si="38"/>
        <v>5676.8828039526452</v>
      </c>
      <c r="I420" s="16">
        <f t="shared" si="39"/>
        <v>5318.1171960473548</v>
      </c>
      <c r="J420" s="16">
        <f t="shared" si="40"/>
        <v>5318.1171960473548</v>
      </c>
      <c r="K420" s="3">
        <f t="shared" si="41"/>
        <v>7.0982998038565351E-2</v>
      </c>
    </row>
    <row r="421" spans="1:11" ht="15" customHeight="1" x14ac:dyDescent="0.25">
      <c r="A421" s="25" t="s">
        <v>748</v>
      </c>
      <c r="B421" s="25" t="s">
        <v>299</v>
      </c>
      <c r="C421" s="8" t="s">
        <v>299</v>
      </c>
      <c r="D421" s="11">
        <f>VLOOKUP($A421,RAW!$U$2:$AC$460,7,FALSE)</f>
        <v>1786801</v>
      </c>
      <c r="E421" s="11">
        <f>VLOOKUP($A421,RAW!$U$2:$AC$460,8,FALSE)</f>
        <v>1557327</v>
      </c>
      <c r="F421" s="1">
        <f t="shared" si="36"/>
        <v>-229474</v>
      </c>
      <c r="G421" s="1">
        <f t="shared" si="37"/>
        <v>-114737</v>
      </c>
      <c r="H421" s="1">
        <f t="shared" si="38"/>
        <v>135388.74108708359</v>
      </c>
      <c r="I421" s="16">
        <f t="shared" si="39"/>
        <v>-364862.74108708359</v>
      </c>
      <c r="J421" s="16">
        <f t="shared" si="40"/>
        <v>364862.74108708359</v>
      </c>
      <c r="K421" s="3">
        <f t="shared" si="41"/>
        <v>-0.20419886774581142</v>
      </c>
    </row>
    <row r="422" spans="1:11" ht="15" customHeight="1" x14ac:dyDescent="0.25">
      <c r="A422" s="25" t="s">
        <v>366</v>
      </c>
      <c r="B422" s="25" t="s">
        <v>783</v>
      </c>
      <c r="C422" s="8" t="s">
        <v>298</v>
      </c>
      <c r="D422" s="11">
        <f>VLOOKUP($A422,RAW!$U$2:$AC$460,7,FALSE)</f>
        <v>13183</v>
      </c>
      <c r="E422" s="11">
        <f>VLOOKUP($A422,RAW!$U$2:$AC$460,8,FALSE)</f>
        <v>16915</v>
      </c>
      <c r="F422" s="1">
        <f t="shared" si="36"/>
        <v>3732</v>
      </c>
      <c r="G422" s="1">
        <f t="shared" si="37"/>
        <v>3732</v>
      </c>
      <c r="H422" s="1">
        <f t="shared" si="38"/>
        <v>998.89678467329213</v>
      </c>
      <c r="I422" s="16">
        <f t="shared" si="39"/>
        <v>2733.1032153267079</v>
      </c>
      <c r="J422" s="16">
        <f t="shared" si="40"/>
        <v>2733.1032153267079</v>
      </c>
      <c r="K422" s="3">
        <f t="shared" si="41"/>
        <v>0.20732027727578758</v>
      </c>
    </row>
    <row r="423" spans="1:11" ht="15" customHeight="1" x14ac:dyDescent="0.25">
      <c r="A423" s="25" t="s">
        <v>749</v>
      </c>
      <c r="B423" s="25" t="s">
        <v>783</v>
      </c>
      <c r="C423" s="8" t="s">
        <v>298</v>
      </c>
      <c r="D423" s="11">
        <f>VLOOKUP($A423,RAW!$U$2:$AC$460,7,FALSE)</f>
        <v>281295</v>
      </c>
      <c r="E423" s="11">
        <f>VLOOKUP($A423,RAW!$U$2:$AC$460,8,FALSE)</f>
        <v>255742</v>
      </c>
      <c r="F423" s="1">
        <f t="shared" si="36"/>
        <v>-25553</v>
      </c>
      <c r="G423" s="1">
        <f t="shared" si="37"/>
        <v>-25553</v>
      </c>
      <c r="H423" s="1">
        <f t="shared" si="38"/>
        <v>21314.167567676075</v>
      </c>
      <c r="I423" s="16">
        <f t="shared" si="39"/>
        <v>-46867.167567676079</v>
      </c>
      <c r="J423" s="16">
        <f t="shared" si="40"/>
        <v>46867.167567676079</v>
      </c>
      <c r="K423" s="3">
        <f t="shared" si="41"/>
        <v>-0.1666121600727922</v>
      </c>
    </row>
    <row r="424" spans="1:11" ht="15" customHeight="1" x14ac:dyDescent="0.25">
      <c r="A424" s="25" t="s">
        <v>750</v>
      </c>
      <c r="B424" s="25" t="s">
        <v>783</v>
      </c>
      <c r="C424" s="8" t="s">
        <v>298</v>
      </c>
      <c r="D424" s="11">
        <f>VLOOKUP($A424,RAW!$U$2:$AC$460,7,FALSE)</f>
        <v>134051</v>
      </c>
      <c r="E424" s="11">
        <f>VLOOKUP($A424,RAW!$U$2:$AC$460,8,FALSE)</f>
        <v>143344</v>
      </c>
      <c r="F424" s="1">
        <f t="shared" si="36"/>
        <v>9293</v>
      </c>
      <c r="G424" s="1">
        <f t="shared" si="37"/>
        <v>9293</v>
      </c>
      <c r="H424" s="1">
        <f t="shared" si="38"/>
        <v>10157.256533584123</v>
      </c>
      <c r="I424" s="16">
        <f t="shared" si="39"/>
        <v>-864.25653358412274</v>
      </c>
      <c r="J424" s="16">
        <f t="shared" si="40"/>
        <v>864.25653358412274</v>
      </c>
      <c r="K424" s="3">
        <f t="shared" si="41"/>
        <v>-6.4472218303789058E-3</v>
      </c>
    </row>
    <row r="425" spans="1:11" ht="15" customHeight="1" x14ac:dyDescent="0.25">
      <c r="A425" s="25" t="s">
        <v>751</v>
      </c>
      <c r="B425" s="25" t="s">
        <v>783</v>
      </c>
      <c r="C425" s="8" t="s">
        <v>298</v>
      </c>
      <c r="D425" s="11">
        <f>VLOOKUP($A425,RAW!$U$2:$AC$460,7,FALSE)</f>
        <v>37881</v>
      </c>
      <c r="E425" s="11">
        <f>VLOOKUP($A425,RAW!$U$2:$AC$460,8,FALSE)</f>
        <v>40095</v>
      </c>
      <c r="F425" s="1">
        <f t="shared" si="36"/>
        <v>2214</v>
      </c>
      <c r="G425" s="1">
        <f t="shared" si="37"/>
        <v>2214</v>
      </c>
      <c r="H425" s="1">
        <f t="shared" si="38"/>
        <v>2870.3033528187043</v>
      </c>
      <c r="I425" s="16">
        <f t="shared" si="39"/>
        <v>-656.3033528187043</v>
      </c>
      <c r="J425" s="16">
        <f t="shared" si="40"/>
        <v>656.3033528187043</v>
      </c>
      <c r="K425" s="3">
        <f t="shared" si="41"/>
        <v>-1.7325396711245857E-2</v>
      </c>
    </row>
    <row r="426" spans="1:11" ht="15" customHeight="1" x14ac:dyDescent="0.25">
      <c r="A426" s="25" t="s">
        <v>752</v>
      </c>
      <c r="B426" s="25" t="s">
        <v>783</v>
      </c>
      <c r="C426" s="8" t="s">
        <v>299</v>
      </c>
      <c r="D426" s="11">
        <f>VLOOKUP($A426,RAW!$U$2:$AC$460,7,FALSE)</f>
        <v>154646</v>
      </c>
      <c r="E426" s="11">
        <f>VLOOKUP($A426,RAW!$U$2:$AC$460,8,FALSE)</f>
        <v>148111</v>
      </c>
      <c r="F426" s="1">
        <f t="shared" si="36"/>
        <v>-6535</v>
      </c>
      <c r="G426" s="1">
        <f t="shared" si="37"/>
        <v>-6535</v>
      </c>
      <c r="H426" s="1">
        <f t="shared" si="38"/>
        <v>11717.772294818018</v>
      </c>
      <c r="I426" s="16">
        <f t="shared" si="39"/>
        <v>-18252.772294818016</v>
      </c>
      <c r="J426" s="16">
        <f t="shared" si="40"/>
        <v>18252.772294818016</v>
      </c>
      <c r="K426" s="3">
        <f t="shared" si="41"/>
        <v>-0.11802938514295887</v>
      </c>
    </row>
    <row r="427" spans="1:11" x14ac:dyDescent="0.25">
      <c r="A427" s="25" t="s">
        <v>367</v>
      </c>
      <c r="B427" s="25" t="s">
        <v>783</v>
      </c>
      <c r="C427" s="8" t="s">
        <v>298</v>
      </c>
      <c r="D427" s="11">
        <f>VLOOKUP($A427,RAW!$U$2:$AC$460,7,FALSE)</f>
        <v>365010</v>
      </c>
      <c r="E427" s="11">
        <f>VLOOKUP($A427,RAW!$U$2:$AC$460,8,FALSE)</f>
        <v>360279</v>
      </c>
      <c r="F427" s="1">
        <f t="shared" si="36"/>
        <v>-4731</v>
      </c>
      <c r="G427" s="1">
        <f t="shared" si="37"/>
        <v>-4731</v>
      </c>
      <c r="H427" s="1">
        <f t="shared" si="38"/>
        <v>27657.38567652267</v>
      </c>
      <c r="I427" s="16">
        <f t="shared" si="39"/>
        <v>-32388.38567652267</v>
      </c>
      <c r="J427" s="16">
        <f t="shared" si="40"/>
        <v>32388.38567652267</v>
      </c>
      <c r="K427" s="3">
        <f t="shared" si="41"/>
        <v>-8.8732872185755651E-2</v>
      </c>
    </row>
    <row r="428" spans="1:11" ht="15" customHeight="1" x14ac:dyDescent="0.25">
      <c r="A428" s="25" t="s">
        <v>753</v>
      </c>
      <c r="B428" s="25" t="s">
        <v>783</v>
      </c>
      <c r="C428" s="8" t="s">
        <v>298</v>
      </c>
      <c r="D428" s="11">
        <f>VLOOKUP($A428,RAW!$U$2:$AC$460,7,FALSE)</f>
        <v>619883</v>
      </c>
      <c r="E428" s="11">
        <f>VLOOKUP($A428,RAW!$U$2:$AC$460,8,FALSE)</f>
        <v>760897</v>
      </c>
      <c r="F428" s="1">
        <f t="shared" si="36"/>
        <v>141014</v>
      </c>
      <c r="G428" s="1">
        <f t="shared" si="37"/>
        <v>141014</v>
      </c>
      <c r="H428" s="1">
        <f t="shared" si="38"/>
        <v>46969.516466178742</v>
      </c>
      <c r="I428" s="16">
        <f t="shared" si="39"/>
        <v>94044.483533821258</v>
      </c>
      <c r="J428" s="16">
        <f t="shared" si="40"/>
        <v>94044.483533821258</v>
      </c>
      <c r="K428" s="3">
        <f t="shared" si="41"/>
        <v>0.15171328062524905</v>
      </c>
    </row>
    <row r="429" spans="1:11" ht="15" customHeight="1" x14ac:dyDescent="0.25">
      <c r="A429" s="25" t="s">
        <v>754</v>
      </c>
      <c r="B429" s="25" t="s">
        <v>783</v>
      </c>
      <c r="C429" s="8" t="s">
        <v>299</v>
      </c>
      <c r="D429" s="11">
        <f>VLOOKUP($A429,RAW!$U$2:$AC$460,7,FALSE)</f>
        <v>3918806</v>
      </c>
      <c r="E429" s="11">
        <f>VLOOKUP($A429,RAW!$U$2:$AC$460,8,FALSE)</f>
        <v>3814511</v>
      </c>
      <c r="F429" s="1">
        <f t="shared" si="36"/>
        <v>-104295</v>
      </c>
      <c r="G429" s="1">
        <f t="shared" si="37"/>
        <v>-104295</v>
      </c>
      <c r="H429" s="1">
        <f t="shared" si="38"/>
        <v>296934.1358688011</v>
      </c>
      <c r="I429" s="16">
        <f t="shared" si="39"/>
        <v>-401229.1358688011</v>
      </c>
      <c r="J429" s="16">
        <f t="shared" si="40"/>
        <v>401229.1358688011</v>
      </c>
      <c r="K429" s="3">
        <f t="shared" si="41"/>
        <v>-0.10238555720002498</v>
      </c>
    </row>
    <row r="430" spans="1:11" ht="15" customHeight="1" x14ac:dyDescent="0.25">
      <c r="A430" s="25" t="s">
        <v>755</v>
      </c>
      <c r="B430" s="25" t="s">
        <v>783</v>
      </c>
      <c r="C430" s="8" t="s">
        <v>298</v>
      </c>
      <c r="D430" s="11">
        <f>VLOOKUP($A430,RAW!$U$2:$AC$460,7,FALSE)</f>
        <v>302267</v>
      </c>
      <c r="E430" s="11">
        <f>VLOOKUP($A430,RAW!$U$2:$AC$460,8,FALSE)</f>
        <v>437404</v>
      </c>
      <c r="F430" s="1">
        <f t="shared" si="36"/>
        <v>135137</v>
      </c>
      <c r="G430" s="1">
        <f t="shared" si="37"/>
        <v>135137</v>
      </c>
      <c r="H430" s="1">
        <f t="shared" si="38"/>
        <v>22903.249215872107</v>
      </c>
      <c r="I430" s="16">
        <f t="shared" si="39"/>
        <v>112233.75078412789</v>
      </c>
      <c r="J430" s="16">
        <f t="shared" si="40"/>
        <v>112233.75078412789</v>
      </c>
      <c r="K430" s="3">
        <f t="shared" si="41"/>
        <v>0.37130666193837858</v>
      </c>
    </row>
    <row r="431" spans="1:11" ht="15" customHeight="1" x14ac:dyDescent="0.25">
      <c r="A431" s="25" t="s">
        <v>756</v>
      </c>
      <c r="B431" s="25" t="s">
        <v>783</v>
      </c>
      <c r="C431" s="8" t="s">
        <v>298</v>
      </c>
      <c r="D431" s="11">
        <f>VLOOKUP($A431,RAW!$U$2:$AC$460,7,FALSE)</f>
        <v>27645</v>
      </c>
      <c r="E431" s="11">
        <f>VLOOKUP($A431,RAW!$U$2:$AC$460,8,FALSE)</f>
        <v>88953</v>
      </c>
      <c r="F431" s="1">
        <f t="shared" si="36"/>
        <v>61308</v>
      </c>
      <c r="G431" s="1">
        <f t="shared" si="37"/>
        <v>61308</v>
      </c>
      <c r="H431" s="1">
        <f t="shared" si="38"/>
        <v>2094.7054245841737</v>
      </c>
      <c r="I431" s="16">
        <f t="shared" si="39"/>
        <v>59213.294575415828</v>
      </c>
      <c r="J431" s="16">
        <f t="shared" si="40"/>
        <v>59213.294575415828</v>
      </c>
      <c r="K431" s="3">
        <f t="shared" si="41"/>
        <v>2.1419169678211549</v>
      </c>
    </row>
    <row r="432" spans="1:11" ht="15" customHeight="1" x14ac:dyDescent="0.25">
      <c r="A432" s="25" t="s">
        <v>757</v>
      </c>
      <c r="B432" s="25" t="s">
        <v>783</v>
      </c>
      <c r="C432" s="8" t="s">
        <v>299</v>
      </c>
      <c r="D432" s="11">
        <f>VLOOKUP($A432,RAW!$U$2:$AC$460,7,FALSE)</f>
        <v>61732</v>
      </c>
      <c r="E432" s="11">
        <f>VLOOKUP($A432,RAW!$U$2:$AC$460,8,FALSE)</f>
        <v>59808</v>
      </c>
      <c r="F432" s="1">
        <f t="shared" si="36"/>
        <v>-1924</v>
      </c>
      <c r="G432" s="1">
        <f t="shared" si="37"/>
        <v>-1924</v>
      </c>
      <c r="H432" s="1">
        <f t="shared" si="38"/>
        <v>4677.5313897786291</v>
      </c>
      <c r="I432" s="16">
        <f t="shared" si="39"/>
        <v>-6601.5313897786291</v>
      </c>
      <c r="J432" s="16">
        <f t="shared" si="40"/>
        <v>6601.5313897786291</v>
      </c>
      <c r="K432" s="3">
        <f t="shared" si="41"/>
        <v>-0.10693856330231694</v>
      </c>
    </row>
    <row r="433" spans="1:11" ht="15" customHeight="1" x14ac:dyDescent="0.25">
      <c r="A433" s="25" t="s">
        <v>758</v>
      </c>
      <c r="B433" s="25" t="s">
        <v>783</v>
      </c>
      <c r="C433" s="8" t="s">
        <v>299</v>
      </c>
      <c r="D433" s="11">
        <f>VLOOKUP($A433,RAW!$U$2:$AC$460,7,FALSE)</f>
        <v>11254</v>
      </c>
      <c r="E433" s="11">
        <f>VLOOKUP($A433,RAW!$U$2:$AC$460,8,FALSE)</f>
        <v>7913</v>
      </c>
      <c r="F433" s="1">
        <f t="shared" si="36"/>
        <v>-3341</v>
      </c>
      <c r="G433" s="1">
        <f t="shared" si="37"/>
        <v>-3341</v>
      </c>
      <c r="H433" s="1">
        <f t="shared" si="38"/>
        <v>852.73340019064165</v>
      </c>
      <c r="I433" s="16">
        <f t="shared" si="39"/>
        <v>-4193.733400190642</v>
      </c>
      <c r="J433" s="16">
        <f t="shared" si="40"/>
        <v>4193.733400190642</v>
      </c>
      <c r="K433" s="3">
        <f t="shared" si="41"/>
        <v>-0.37264380666346564</v>
      </c>
    </row>
    <row r="434" spans="1:11" ht="15" customHeight="1" x14ac:dyDescent="0.25">
      <c r="A434" s="25" t="s">
        <v>759</v>
      </c>
      <c r="B434" s="25" t="s">
        <v>783</v>
      </c>
      <c r="C434" s="8" t="s">
        <v>299</v>
      </c>
      <c r="D434" s="11">
        <f>VLOOKUP($A434,RAW!$U$2:$AC$460,7,FALSE)</f>
        <v>53942</v>
      </c>
      <c r="E434" s="11">
        <f>VLOOKUP($A434,RAW!$U$2:$AC$460,8,FALSE)</f>
        <v>49768</v>
      </c>
      <c r="F434" s="1">
        <f t="shared" si="36"/>
        <v>-4174</v>
      </c>
      <c r="G434" s="1">
        <f t="shared" si="37"/>
        <v>-4174</v>
      </c>
      <c r="H434" s="1">
        <f t="shared" si="38"/>
        <v>4087.2707546724359</v>
      </c>
      <c r="I434" s="16">
        <f t="shared" si="39"/>
        <v>-8261.2707546724359</v>
      </c>
      <c r="J434" s="16">
        <f t="shared" si="40"/>
        <v>8261.2707546724359</v>
      </c>
      <c r="K434" s="3">
        <f t="shared" si="41"/>
        <v>-0.153150990965712</v>
      </c>
    </row>
    <row r="435" spans="1:11" ht="15" customHeight="1" x14ac:dyDescent="0.25">
      <c r="A435" s="25" t="s">
        <v>760</v>
      </c>
      <c r="B435" s="25" t="s">
        <v>783</v>
      </c>
      <c r="C435" s="8" t="s">
        <v>298</v>
      </c>
      <c r="D435" s="11">
        <f>VLOOKUP($A435,RAW!$U$2:$AC$460,7,FALSE)</f>
        <v>12816</v>
      </c>
      <c r="E435" s="11">
        <f>VLOOKUP($A435,RAW!$U$2:$AC$460,8,FALSE)</f>
        <v>13697</v>
      </c>
      <c r="F435" s="1">
        <f t="shared" si="36"/>
        <v>881</v>
      </c>
      <c r="G435" s="1">
        <f t="shared" si="37"/>
        <v>881</v>
      </c>
      <c r="H435" s="1">
        <f t="shared" si="38"/>
        <v>971.08861354569615</v>
      </c>
      <c r="I435" s="16">
        <f t="shared" si="39"/>
        <v>-90.088613545696148</v>
      </c>
      <c r="J435" s="16">
        <f t="shared" si="40"/>
        <v>90.088613545696148</v>
      </c>
      <c r="K435" s="3">
        <f t="shared" si="41"/>
        <v>-7.0293862005068779E-3</v>
      </c>
    </row>
    <row r="436" spans="1:11" ht="15" customHeight="1" x14ac:dyDescent="0.25">
      <c r="A436" s="25" t="s">
        <v>368</v>
      </c>
      <c r="B436" s="25" t="s">
        <v>783</v>
      </c>
      <c r="C436" s="8" t="s">
        <v>299</v>
      </c>
      <c r="D436" s="11">
        <f>VLOOKUP($A436,RAW!$U$2:$AC$460,7,FALSE)</f>
        <v>81284</v>
      </c>
      <c r="E436" s="11">
        <f>VLOOKUP($A436,RAW!$U$2:$AC$460,8,FALSE)</f>
        <v>75201</v>
      </c>
      <c r="F436" s="1">
        <f t="shared" si="36"/>
        <v>-6083</v>
      </c>
      <c r="G436" s="1">
        <f t="shared" si="37"/>
        <v>-6083</v>
      </c>
      <c r="H436" s="1">
        <f t="shared" si="38"/>
        <v>6159.0173894700656</v>
      </c>
      <c r="I436" s="16">
        <f t="shared" si="39"/>
        <v>-12242.017389470066</v>
      </c>
      <c r="J436" s="16">
        <f t="shared" si="40"/>
        <v>12242.017389470066</v>
      </c>
      <c r="K436" s="3">
        <f t="shared" si="41"/>
        <v>-0.15060795961653051</v>
      </c>
    </row>
    <row r="437" spans="1:11" ht="15" customHeight="1" x14ac:dyDescent="0.25">
      <c r="A437" s="25" t="s">
        <v>761</v>
      </c>
      <c r="B437" s="25" t="s">
        <v>783</v>
      </c>
      <c r="C437" s="8" t="s">
        <v>298</v>
      </c>
      <c r="D437" s="11">
        <f>VLOOKUP($A437,RAW!$U$2:$AC$460,7,FALSE)</f>
        <v>37992</v>
      </c>
      <c r="E437" s="11">
        <f>VLOOKUP($A437,RAW!$U$2:$AC$460,8,FALSE)</f>
        <v>38349</v>
      </c>
      <c r="F437" s="1">
        <f t="shared" si="36"/>
        <v>357</v>
      </c>
      <c r="G437" s="1">
        <f t="shared" si="37"/>
        <v>357</v>
      </c>
      <c r="H437" s="1">
        <f t="shared" si="38"/>
        <v>2878.7139985820918</v>
      </c>
      <c r="I437" s="16">
        <f t="shared" si="39"/>
        <v>-2521.7139985820918</v>
      </c>
      <c r="J437" s="16">
        <f t="shared" si="40"/>
        <v>2521.7139985820918</v>
      </c>
      <c r="K437" s="3">
        <f t="shared" si="41"/>
        <v>-6.6374868356024741E-2</v>
      </c>
    </row>
    <row r="438" spans="1:11" ht="15" customHeight="1" x14ac:dyDescent="0.25">
      <c r="A438" s="25" t="s">
        <v>762</v>
      </c>
      <c r="B438" s="25" t="s">
        <v>783</v>
      </c>
      <c r="C438" s="8" t="s">
        <v>298</v>
      </c>
      <c r="D438" s="11">
        <f>VLOOKUP($A438,RAW!$U$2:$AC$460,7,FALSE)</f>
        <v>46759</v>
      </c>
      <c r="E438" s="11">
        <f>VLOOKUP($A438,RAW!$U$2:$AC$460,8,FALSE)</f>
        <v>49968</v>
      </c>
      <c r="F438" s="1">
        <f t="shared" si="36"/>
        <v>3209</v>
      </c>
      <c r="G438" s="1">
        <f t="shared" si="37"/>
        <v>3209</v>
      </c>
      <c r="H438" s="1">
        <f t="shared" si="38"/>
        <v>3543.0034707227842</v>
      </c>
      <c r="I438" s="16">
        <f t="shared" si="39"/>
        <v>-334.00347072278419</v>
      </c>
      <c r="J438" s="16">
        <f t="shared" si="40"/>
        <v>334.00347072278419</v>
      </c>
      <c r="K438" s="3">
        <f t="shared" si="41"/>
        <v>-7.143084127607181E-3</v>
      </c>
    </row>
    <row r="439" spans="1:11" ht="15" customHeight="1" x14ac:dyDescent="0.25">
      <c r="A439" s="25" t="s">
        <v>763</v>
      </c>
      <c r="B439" s="25" t="s">
        <v>783</v>
      </c>
      <c r="C439" s="8" t="s">
        <v>315</v>
      </c>
      <c r="D439" s="11">
        <f>VLOOKUP($A439,RAW!$U$2:$AC$460,7,FALSE)</f>
        <v>85578</v>
      </c>
      <c r="E439" s="11">
        <f>VLOOKUP($A439,RAW!$U$2:$AC$460,8,FALSE)</f>
        <v>107390</v>
      </c>
      <c r="F439" s="1">
        <f t="shared" si="36"/>
        <v>21812</v>
      </c>
      <c r="G439" s="1">
        <f t="shared" si="37"/>
        <v>21812</v>
      </c>
      <c r="H439" s="1">
        <f t="shared" si="38"/>
        <v>6484.3805688212842</v>
      </c>
      <c r="I439" s="16">
        <f t="shared" si="39"/>
        <v>15327.619431178715</v>
      </c>
      <c r="J439" s="16">
        <f t="shared" si="40"/>
        <v>15327.619431178715</v>
      </c>
      <c r="K439" s="3">
        <f t="shared" si="41"/>
        <v>0.17910700683795736</v>
      </c>
    </row>
    <row r="440" spans="1:11" ht="15" customHeight="1" x14ac:dyDescent="0.25">
      <c r="A440" s="25" t="s">
        <v>764</v>
      </c>
      <c r="B440" s="25" t="s">
        <v>783</v>
      </c>
      <c r="C440" s="8" t="s">
        <v>299</v>
      </c>
      <c r="D440" s="11">
        <f>VLOOKUP($A440,RAW!$U$2:$AC$460,7,FALSE)</f>
        <v>169604</v>
      </c>
      <c r="E440" s="11">
        <f>VLOOKUP($A440,RAW!$U$2:$AC$460,8,FALSE)</f>
        <v>166406</v>
      </c>
      <c r="F440" s="1">
        <f t="shared" si="36"/>
        <v>-3198</v>
      </c>
      <c r="G440" s="1">
        <f t="shared" si="37"/>
        <v>-3198</v>
      </c>
      <c r="H440" s="1">
        <f t="shared" si="38"/>
        <v>12851.163640122053</v>
      </c>
      <c r="I440" s="16">
        <f t="shared" si="39"/>
        <v>-16049.163640122053</v>
      </c>
      <c r="J440" s="16">
        <f t="shared" si="40"/>
        <v>16049.163640122053</v>
      </c>
      <c r="K440" s="3">
        <f t="shared" si="41"/>
        <v>-9.4627270819804085E-2</v>
      </c>
    </row>
    <row r="441" spans="1:11" ht="15" customHeight="1" x14ac:dyDescent="0.25">
      <c r="A441" s="25" t="s">
        <v>369</v>
      </c>
      <c r="B441" s="25" t="s">
        <v>783</v>
      </c>
      <c r="C441" s="8" t="s">
        <v>298</v>
      </c>
      <c r="D441" s="11">
        <f>VLOOKUP($A441,RAW!$U$2:$AC$460,7,FALSE)</f>
        <v>146206</v>
      </c>
      <c r="E441" s="11">
        <f>VLOOKUP($A441,RAW!$U$2:$AC$460,8,FALSE)</f>
        <v>171164</v>
      </c>
      <c r="F441" s="1">
        <f t="shared" si="36"/>
        <v>24958</v>
      </c>
      <c r="G441" s="1">
        <f t="shared" si="37"/>
        <v>24958</v>
      </c>
      <c r="H441" s="1">
        <f t="shared" si="38"/>
        <v>11078.260130466764</v>
      </c>
      <c r="I441" s="16">
        <f t="shared" si="39"/>
        <v>13879.739869533236</v>
      </c>
      <c r="J441" s="16">
        <f t="shared" si="40"/>
        <v>13879.739869533236</v>
      </c>
      <c r="K441" s="3">
        <f t="shared" si="41"/>
        <v>9.4932765204801692E-2</v>
      </c>
    </row>
    <row r="442" spans="1:11" ht="15" customHeight="1" x14ac:dyDescent="0.25">
      <c r="A442" s="25" t="s">
        <v>765</v>
      </c>
      <c r="B442" s="25" t="s">
        <v>783</v>
      </c>
      <c r="C442" s="8" t="s">
        <v>298</v>
      </c>
      <c r="D442" s="11">
        <f>VLOOKUP($A442,RAW!$U$2:$AC$460,7,FALSE)</f>
        <v>41763</v>
      </c>
      <c r="E442" s="11">
        <f>VLOOKUP($A442,RAW!$U$2:$AC$460,8,FALSE)</f>
        <v>59967</v>
      </c>
      <c r="F442" s="1">
        <f t="shared" si="36"/>
        <v>18204</v>
      </c>
      <c r="G442" s="1">
        <f t="shared" si="37"/>
        <v>18204</v>
      </c>
      <c r="H442" s="1">
        <f t="shared" si="38"/>
        <v>3164.4486397868995</v>
      </c>
      <c r="I442" s="16">
        <f t="shared" si="39"/>
        <v>15039.5513602131</v>
      </c>
      <c r="J442" s="16">
        <f t="shared" si="40"/>
        <v>15039.5513602131</v>
      </c>
      <c r="K442" s="3">
        <f t="shared" si="41"/>
        <v>0.36011664296657564</v>
      </c>
    </row>
    <row r="443" spans="1:11" ht="15" customHeight="1" x14ac:dyDescent="0.25">
      <c r="A443" s="25" t="s">
        <v>766</v>
      </c>
      <c r="B443" s="25" t="s">
        <v>783</v>
      </c>
      <c r="C443" s="8" t="s">
        <v>298</v>
      </c>
      <c r="D443" s="11">
        <f>VLOOKUP($A443,RAW!$U$2:$AC$460,7,FALSE)</f>
        <v>24224</v>
      </c>
      <c r="E443" s="11">
        <f>VLOOKUP($A443,RAW!$U$2:$AC$460,8,FALSE)</f>
        <v>26942</v>
      </c>
      <c r="F443" s="1">
        <f t="shared" si="36"/>
        <v>2718</v>
      </c>
      <c r="G443" s="1">
        <f t="shared" si="37"/>
        <v>2718</v>
      </c>
      <c r="H443" s="1">
        <f t="shared" si="38"/>
        <v>1835.4908375882446</v>
      </c>
      <c r="I443" s="16">
        <f t="shared" si="39"/>
        <v>882.50916241175537</v>
      </c>
      <c r="J443" s="16">
        <f t="shared" si="40"/>
        <v>882.50916241175537</v>
      </c>
      <c r="K443" s="3">
        <f t="shared" si="41"/>
        <v>3.6431190654382238E-2</v>
      </c>
    </row>
    <row r="444" spans="1:11" ht="15" customHeight="1" x14ac:dyDescent="0.25">
      <c r="A444" s="25" t="s">
        <v>370</v>
      </c>
      <c r="B444" s="25" t="s">
        <v>783</v>
      </c>
      <c r="C444" s="8" t="s">
        <v>298</v>
      </c>
      <c r="D444" s="11">
        <f>VLOOKUP($A444,RAW!$U$2:$AC$460,7,FALSE)</f>
        <v>50054</v>
      </c>
      <c r="E444" s="11">
        <f>VLOOKUP($A444,RAW!$U$2:$AC$460,8,FALSE)</f>
        <v>81515</v>
      </c>
      <c r="F444" s="1">
        <f t="shared" si="36"/>
        <v>31461</v>
      </c>
      <c r="G444" s="1">
        <f t="shared" si="37"/>
        <v>31461</v>
      </c>
      <c r="H444" s="1">
        <f t="shared" si="38"/>
        <v>3792.6708382035167</v>
      </c>
      <c r="I444" s="16">
        <f t="shared" si="39"/>
        <v>27668.329161796482</v>
      </c>
      <c r="J444" s="16">
        <f t="shared" si="40"/>
        <v>27668.329161796482</v>
      </c>
      <c r="K444" s="3">
        <f t="shared" si="41"/>
        <v>0.55276959207648702</v>
      </c>
    </row>
    <row r="445" spans="1:11" x14ac:dyDescent="0.25">
      <c r="A445" s="25" t="s">
        <v>767</v>
      </c>
      <c r="B445" s="25" t="s">
        <v>783</v>
      </c>
      <c r="C445" s="8" t="s">
        <v>299</v>
      </c>
      <c r="D445" s="11">
        <f>VLOOKUP($A445,RAW!$U$2:$AC$460,7,FALSE)</f>
        <v>84828</v>
      </c>
      <c r="E445" s="11">
        <f>VLOOKUP($A445,RAW!$U$2:$AC$460,8,FALSE)</f>
        <v>85824</v>
      </c>
      <c r="F445" s="1">
        <f t="shared" si="36"/>
        <v>996</v>
      </c>
      <c r="G445" s="1">
        <f t="shared" si="37"/>
        <v>996</v>
      </c>
      <c r="H445" s="1">
        <f t="shared" si="38"/>
        <v>6427.5518812308292</v>
      </c>
      <c r="I445" s="16">
        <f t="shared" si="39"/>
        <v>-5431.5518812308292</v>
      </c>
      <c r="J445" s="16">
        <f t="shared" si="40"/>
        <v>5431.5518812308292</v>
      </c>
      <c r="K445" s="3">
        <f t="shared" si="41"/>
        <v>-6.4030177314457828E-2</v>
      </c>
    </row>
    <row r="446" spans="1:11" x14ac:dyDescent="0.25">
      <c r="A446" s="25" t="s">
        <v>768</v>
      </c>
      <c r="B446" s="25" t="s">
        <v>783</v>
      </c>
      <c r="C446" s="8" t="s">
        <v>299</v>
      </c>
      <c r="D446" s="11">
        <f>VLOOKUP($A446,RAW!$U$2:$AC$460,7,FALSE)</f>
        <v>69005</v>
      </c>
      <c r="E446" s="11">
        <f>VLOOKUP($A446,RAW!$U$2:$AC$460,8,FALSE)</f>
        <v>56449</v>
      </c>
      <c r="F446" s="1">
        <f t="shared" si="36"/>
        <v>-12556</v>
      </c>
      <c r="G446" s="1">
        <f t="shared" si="37"/>
        <v>-12556</v>
      </c>
      <c r="H446" s="1">
        <f t="shared" si="38"/>
        <v>5228.6181162391358</v>
      </c>
      <c r="I446" s="16">
        <f t="shared" si="39"/>
        <v>-17784.618116239137</v>
      </c>
      <c r="J446" s="16">
        <f t="shared" si="40"/>
        <v>17784.618116239137</v>
      </c>
      <c r="K446" s="3">
        <f t="shared" si="41"/>
        <v>-0.25772941259675586</v>
      </c>
    </row>
    <row r="447" spans="1:11" ht="15" customHeight="1" x14ac:dyDescent="0.25">
      <c r="A447" s="25" t="s">
        <v>769</v>
      </c>
      <c r="B447" s="25" t="s">
        <v>783</v>
      </c>
      <c r="C447" s="8" t="s">
        <v>298</v>
      </c>
      <c r="D447" s="11">
        <f>VLOOKUP($A447,RAW!$U$2:$AC$460,7,FALSE)</f>
        <v>18504</v>
      </c>
      <c r="E447" s="11">
        <f>VLOOKUP($A447,RAW!$U$2:$AC$460,8,FALSE)</f>
        <v>16907</v>
      </c>
      <c r="F447" s="1">
        <f t="shared" si="36"/>
        <v>-1597</v>
      </c>
      <c r="G447" s="1">
        <f t="shared" si="37"/>
        <v>-1597</v>
      </c>
      <c r="H447" s="1">
        <f t="shared" si="38"/>
        <v>1402.0773802317074</v>
      </c>
      <c r="I447" s="16">
        <f t="shared" si="39"/>
        <v>-2999.0773802317071</v>
      </c>
      <c r="J447" s="16">
        <f t="shared" si="40"/>
        <v>2999.0773802317071</v>
      </c>
      <c r="K447" s="3">
        <f t="shared" si="41"/>
        <v>-0.16207724709423407</v>
      </c>
    </row>
    <row r="448" spans="1:11" ht="15" customHeight="1" x14ac:dyDescent="0.25">
      <c r="A448" s="25" t="s">
        <v>770</v>
      </c>
      <c r="B448" s="25" t="s">
        <v>783</v>
      </c>
      <c r="C448" s="8" t="s">
        <v>298</v>
      </c>
      <c r="D448" s="11">
        <f>VLOOKUP($A448,RAW!$U$2:$AC$460,7,FALSE)</f>
        <v>639261</v>
      </c>
      <c r="E448" s="11">
        <f>VLOOKUP($A448,RAW!$U$2:$AC$460,8,FALSE)</f>
        <v>645741</v>
      </c>
      <c r="F448" s="1">
        <f t="shared" si="36"/>
        <v>6480</v>
      </c>
      <c r="G448" s="1">
        <f t="shared" si="37"/>
        <v>6480</v>
      </c>
      <c r="H448" s="1">
        <f t="shared" si="38"/>
        <v>48437.818210349193</v>
      </c>
      <c r="I448" s="16">
        <f t="shared" si="39"/>
        <v>-41957.818210349193</v>
      </c>
      <c r="J448" s="16">
        <f t="shared" si="40"/>
        <v>41957.818210349193</v>
      </c>
      <c r="K448" s="3">
        <f t="shared" si="41"/>
        <v>-6.5634878727701504E-2</v>
      </c>
    </row>
    <row r="449" spans="1:13" ht="15" customHeight="1" x14ac:dyDescent="0.25">
      <c r="A449" s="25" t="s">
        <v>771</v>
      </c>
      <c r="B449" s="25" t="s">
        <v>783</v>
      </c>
      <c r="C449" s="8" t="s">
        <v>298</v>
      </c>
      <c r="D449" s="11">
        <f>VLOOKUP($A449,RAW!$U$2:$AC$460,7,FALSE)</f>
        <v>480260</v>
      </c>
      <c r="E449" s="11">
        <f>VLOOKUP($A449,RAW!$U$2:$AC$460,8,FALSE)</f>
        <v>510844</v>
      </c>
      <c r="F449" s="1">
        <f t="shared" si="36"/>
        <v>30584</v>
      </c>
      <c r="G449" s="1">
        <f t="shared" si="37"/>
        <v>30584</v>
      </c>
      <c r="H449" s="1">
        <f t="shared" si="38"/>
        <v>36390.060669589264</v>
      </c>
      <c r="I449" s="16">
        <f t="shared" si="39"/>
        <v>-5806.0606695892639</v>
      </c>
      <c r="J449" s="16">
        <f t="shared" si="40"/>
        <v>5806.0606695892639</v>
      </c>
      <c r="K449" s="3">
        <f t="shared" si="41"/>
        <v>-1.2089411297191655E-2</v>
      </c>
    </row>
    <row r="450" spans="1:13" ht="15" customHeight="1" x14ac:dyDescent="0.25">
      <c r="A450" s="25" t="s">
        <v>772</v>
      </c>
      <c r="B450" s="25" t="s">
        <v>783</v>
      </c>
      <c r="C450" s="8" t="s">
        <v>298</v>
      </c>
      <c r="D450" s="11">
        <f>VLOOKUP($A450,RAW!$U$2:$AC$460,7,FALSE)</f>
        <v>2627252</v>
      </c>
      <c r="E450" s="11">
        <f>VLOOKUP($A450,RAW!$U$2:$AC$460,8,FALSE)</f>
        <v>2938897</v>
      </c>
      <c r="F450" s="1">
        <f t="shared" si="36"/>
        <v>311645</v>
      </c>
      <c r="G450" s="1">
        <f t="shared" si="37"/>
        <v>311645</v>
      </c>
      <c r="H450" s="1">
        <f t="shared" si="38"/>
        <v>199071.04417253099</v>
      </c>
      <c r="I450" s="16">
        <f t="shared" si="39"/>
        <v>112573.95582746901</v>
      </c>
      <c r="J450" s="16">
        <f t="shared" si="40"/>
        <v>112573.95582746901</v>
      </c>
      <c r="K450" s="3">
        <f t="shared" si="41"/>
        <v>4.284855652501892E-2</v>
      </c>
    </row>
    <row r="451" spans="1:13" ht="15" customHeight="1" x14ac:dyDescent="0.25">
      <c r="A451" s="25" t="s">
        <v>773</v>
      </c>
      <c r="B451" s="25" t="s">
        <v>299</v>
      </c>
      <c r="C451" s="8" t="s">
        <v>299</v>
      </c>
      <c r="D451" s="11">
        <f>VLOOKUP($A451,RAW!$U$2:$AC$460,7,FALSE)</f>
        <v>71759</v>
      </c>
      <c r="E451" s="11">
        <f>VLOOKUP($A451,RAW!$U$2:$AC$460,8,FALSE)</f>
        <v>53464</v>
      </c>
      <c r="F451" s="1">
        <f t="shared" ref="F451:F459" si="42">E451-D451</f>
        <v>-18295</v>
      </c>
      <c r="G451" s="1">
        <f t="shared" ref="G451:G459" si="43">IF(B451="YES",F451/2,F451)</f>
        <v>-9147.5</v>
      </c>
      <c r="H451" s="1">
        <f t="shared" ref="H451:H459" si="44">IF(D451=0,0,+D451*F$463)</f>
        <v>5437.2930570712861</v>
      </c>
      <c r="I451" s="16">
        <f t="shared" ref="I451:I459" si="45">IF(D451=0,0,+F451-H451)</f>
        <v>-23732.293057071285</v>
      </c>
      <c r="J451" s="16">
        <f t="shared" ref="J451:J459" si="46">ABS(I451)</f>
        <v>23732.293057071285</v>
      </c>
      <c r="K451" s="3">
        <f t="shared" si="41"/>
        <v>-0.33072218198513476</v>
      </c>
    </row>
    <row r="452" spans="1:13" ht="15" customHeight="1" x14ac:dyDescent="0.25">
      <c r="A452" s="25" t="s">
        <v>774</v>
      </c>
      <c r="B452" s="25" t="s">
        <v>783</v>
      </c>
      <c r="C452" s="8" t="s">
        <v>298</v>
      </c>
      <c r="D452" s="11">
        <f>VLOOKUP($A452,RAW!$U$2:$AC$460,7,FALSE)</f>
        <v>581734</v>
      </c>
      <c r="E452" s="11">
        <f>VLOOKUP($A452,RAW!$U$2:$AC$460,8,FALSE)</f>
        <v>649855</v>
      </c>
      <c r="F452" s="1">
        <f t="shared" si="42"/>
        <v>68121</v>
      </c>
      <c r="G452" s="1">
        <f t="shared" si="43"/>
        <v>68121</v>
      </c>
      <c r="H452" s="1">
        <f t="shared" si="44"/>
        <v>44078.906328994381</v>
      </c>
      <c r="I452" s="16">
        <f t="shared" si="45"/>
        <v>24042.093671005619</v>
      </c>
      <c r="J452" s="16">
        <f t="shared" si="46"/>
        <v>24042.093671005619</v>
      </c>
      <c r="K452" s="3">
        <f t="shared" ref="K452:K459" si="47">IFERROR(+I452/D452,"")</f>
        <v>4.132832818952583E-2</v>
      </c>
      <c r="M452" s="7"/>
    </row>
    <row r="453" spans="1:13" ht="15" customHeight="1" x14ac:dyDescent="0.25">
      <c r="A453" s="25" t="s">
        <v>775</v>
      </c>
      <c r="B453" s="25" t="s">
        <v>783</v>
      </c>
      <c r="C453" s="8" t="s">
        <v>298</v>
      </c>
      <c r="D453" s="11">
        <f>VLOOKUP($A453,RAW!$U$2:$AC$460,7,FALSE)</f>
        <v>24317</v>
      </c>
      <c r="E453" s="11">
        <f>VLOOKUP($A453,RAW!$U$2:$AC$460,8,FALSE)</f>
        <v>25772</v>
      </c>
      <c r="F453" s="1">
        <f t="shared" si="42"/>
        <v>1455</v>
      </c>
      <c r="G453" s="1">
        <f t="shared" si="43"/>
        <v>1455</v>
      </c>
      <c r="H453" s="1">
        <f t="shared" si="44"/>
        <v>1842.5375948494609</v>
      </c>
      <c r="I453" s="16">
        <f t="shared" si="45"/>
        <v>-387.5375948494609</v>
      </c>
      <c r="J453" s="16">
        <f t="shared" si="46"/>
        <v>387.5375948494609</v>
      </c>
      <c r="K453" s="3">
        <f t="shared" si="47"/>
        <v>-1.5936899899225272E-2</v>
      </c>
      <c r="M453" s="7"/>
    </row>
    <row r="454" spans="1:13" ht="15" customHeight="1" x14ac:dyDescent="0.25">
      <c r="A454" s="25" t="s">
        <v>776</v>
      </c>
      <c r="B454" s="25" t="s">
        <v>783</v>
      </c>
      <c r="C454" s="8" t="s">
        <v>298</v>
      </c>
      <c r="D454" s="11">
        <f>VLOOKUP($A454,RAW!$U$2:$AC$460,7,FALSE)</f>
        <v>116441</v>
      </c>
      <c r="E454" s="11">
        <f>VLOOKUP($A454,RAW!$U$2:$AC$460,8,FALSE)</f>
        <v>124304</v>
      </c>
      <c r="F454" s="1">
        <f t="shared" si="42"/>
        <v>7863</v>
      </c>
      <c r="G454" s="1">
        <f t="shared" si="43"/>
        <v>7863</v>
      </c>
      <c r="H454" s="1">
        <f t="shared" si="44"/>
        <v>8822.9189489602377</v>
      </c>
      <c r="I454" s="16">
        <f t="shared" si="45"/>
        <v>-959.91894896023769</v>
      </c>
      <c r="J454" s="16">
        <f t="shared" si="46"/>
        <v>959.91894896023769</v>
      </c>
      <c r="K454" s="3">
        <f t="shared" si="47"/>
        <v>-8.2438226136862247E-3</v>
      </c>
      <c r="M454" s="7"/>
    </row>
    <row r="455" spans="1:13" ht="15" customHeight="1" x14ac:dyDescent="0.25">
      <c r="A455" s="25" t="s">
        <v>777</v>
      </c>
      <c r="B455" s="25" t="s">
        <v>783</v>
      </c>
      <c r="C455" s="8" t="s">
        <v>299</v>
      </c>
      <c r="D455" s="11">
        <f>VLOOKUP($A455,RAW!$U$2:$AC$460,7,FALSE)</f>
        <v>86039</v>
      </c>
      <c r="E455" s="11">
        <f>VLOOKUP($A455,RAW!$U$2:$AC$460,8,FALSE)</f>
        <v>74824</v>
      </c>
      <c r="F455" s="1">
        <f t="shared" si="42"/>
        <v>-11215</v>
      </c>
      <c r="G455" s="1">
        <f t="shared" si="43"/>
        <v>-11215</v>
      </c>
      <c r="H455" s="1">
        <f t="shared" si="44"/>
        <v>6519.3112687935509</v>
      </c>
      <c r="I455" s="16">
        <f t="shared" si="45"/>
        <v>-17734.31126879355</v>
      </c>
      <c r="J455" s="16">
        <f t="shared" si="46"/>
        <v>17734.31126879355</v>
      </c>
      <c r="K455" s="3">
        <f t="shared" si="47"/>
        <v>-0.20611944895679343</v>
      </c>
    </row>
    <row r="456" spans="1:13" ht="15" customHeight="1" x14ac:dyDescent="0.25">
      <c r="A456" s="25" t="s">
        <v>778</v>
      </c>
      <c r="B456" s="25" t="s">
        <v>783</v>
      </c>
      <c r="C456" s="8" t="s">
        <v>298</v>
      </c>
      <c r="D456" s="11">
        <f>VLOOKUP($A456,RAW!$U$2:$AC$460,7,FALSE)</f>
        <v>4382</v>
      </c>
      <c r="E456" s="11">
        <f>VLOOKUP($A456,RAW!$U$2:$AC$460,8,FALSE)</f>
        <v>7723</v>
      </c>
      <c r="F456" s="1">
        <f t="shared" si="42"/>
        <v>3341</v>
      </c>
      <c r="G456" s="1">
        <f t="shared" si="43"/>
        <v>3341</v>
      </c>
      <c r="H456" s="1">
        <f t="shared" si="44"/>
        <v>332.03107869516543</v>
      </c>
      <c r="I456" s="16">
        <f t="shared" si="45"/>
        <v>3008.9689213048346</v>
      </c>
      <c r="J456" s="16">
        <f t="shared" si="46"/>
        <v>3008.9689213048346</v>
      </c>
      <c r="K456" s="3">
        <f t="shared" si="47"/>
        <v>0.68666565981397409</v>
      </c>
    </row>
    <row r="457" spans="1:13" ht="15" customHeight="1" x14ac:dyDescent="0.25">
      <c r="A457" s="25" t="s">
        <v>779</v>
      </c>
      <c r="B457" s="25" t="s">
        <v>783</v>
      </c>
      <c r="C457" s="8" t="s">
        <v>298</v>
      </c>
      <c r="D457" s="11">
        <f>VLOOKUP($A457,RAW!$U$2:$AC$460,7,FALSE)</f>
        <v>4649</v>
      </c>
      <c r="E457" s="11">
        <f>VLOOKUP($A457,RAW!$U$2:$AC$460,8,FALSE)</f>
        <v>11244</v>
      </c>
      <c r="F457" s="1">
        <f t="shared" si="42"/>
        <v>6595</v>
      </c>
      <c r="G457" s="1">
        <f t="shared" si="43"/>
        <v>6595</v>
      </c>
      <c r="H457" s="1">
        <f t="shared" si="44"/>
        <v>352.26209147736745</v>
      </c>
      <c r="I457" s="16">
        <f t="shared" si="45"/>
        <v>6242.737908522633</v>
      </c>
      <c r="J457" s="16">
        <f t="shared" si="46"/>
        <v>6242.737908522633</v>
      </c>
      <c r="K457" s="3">
        <f t="shared" si="47"/>
        <v>1.3428130584045241</v>
      </c>
    </row>
    <row r="458" spans="1:13" ht="15" customHeight="1" x14ac:dyDescent="0.25">
      <c r="A458" s="25" t="s">
        <v>780</v>
      </c>
      <c r="B458" s="25" t="s">
        <v>783</v>
      </c>
      <c r="C458" s="8" t="s">
        <v>298</v>
      </c>
      <c r="D458" s="11">
        <f>VLOOKUP($A458,RAW!$U$2:$AC$460,7,FALSE)</f>
        <v>10125</v>
      </c>
      <c r="E458" s="11">
        <f>VLOOKUP($A458,RAW!$U$2:$AC$460,8,FALSE)</f>
        <v>18184</v>
      </c>
      <c r="F458" s="1">
        <f t="shared" si="42"/>
        <v>8059</v>
      </c>
      <c r="G458" s="1">
        <f t="shared" si="43"/>
        <v>8059</v>
      </c>
      <c r="H458" s="1">
        <f t="shared" si="44"/>
        <v>767.18728247114336</v>
      </c>
      <c r="I458" s="16">
        <f t="shared" si="45"/>
        <v>7291.8127175288564</v>
      </c>
      <c r="J458" s="16">
        <f t="shared" si="46"/>
        <v>7291.8127175288564</v>
      </c>
      <c r="K458" s="3">
        <f t="shared" si="47"/>
        <v>0.72017903383001047</v>
      </c>
    </row>
    <row r="459" spans="1:13" ht="15" customHeight="1" x14ac:dyDescent="0.25">
      <c r="A459" s="25" t="s">
        <v>781</v>
      </c>
      <c r="B459" s="25" t="s">
        <v>783</v>
      </c>
      <c r="C459" s="8" t="s">
        <v>298</v>
      </c>
      <c r="D459" s="11">
        <f>VLOOKUP($A459,RAW!$U$2:$AC$460,7,FALSE)</f>
        <v>1153172</v>
      </c>
      <c r="E459" s="11">
        <f>VLOOKUP($A459,RAW!$U$2:$AC$460,8,FALSE)</f>
        <v>1098631</v>
      </c>
      <c r="F459" s="1">
        <f t="shared" si="42"/>
        <v>-54541</v>
      </c>
      <c r="G459" s="1">
        <f t="shared" si="43"/>
        <v>-54541</v>
      </c>
      <c r="H459" s="1">
        <f t="shared" si="44"/>
        <v>87377.668434747</v>
      </c>
      <c r="I459" s="16">
        <f t="shared" si="45"/>
        <v>-141918.668434747</v>
      </c>
      <c r="J459" s="16">
        <f t="shared" si="46"/>
        <v>141918.668434747</v>
      </c>
      <c r="K459" s="3">
        <f t="shared" si="47"/>
        <v>-0.1230680838892611</v>
      </c>
    </row>
    <row r="460" spans="1:13" ht="15" customHeight="1" x14ac:dyDescent="0.25">
      <c r="A460" s="53"/>
      <c r="B460" s="53"/>
      <c r="C460" s="39"/>
      <c r="D460" s="69"/>
      <c r="E460" s="69"/>
      <c r="F460" s="41"/>
      <c r="G460" s="41"/>
      <c r="H460" s="41"/>
      <c r="I460" s="42"/>
      <c r="J460" s="42"/>
      <c r="K460" s="4"/>
      <c r="M460" s="7"/>
    </row>
    <row r="461" spans="1:13" ht="30" x14ac:dyDescent="0.25">
      <c r="A461"/>
      <c r="B461" s="62"/>
      <c r="D461" s="49" t="s">
        <v>822</v>
      </c>
      <c r="E461" s="49" t="s">
        <v>824</v>
      </c>
      <c r="F461" s="50" t="s">
        <v>796</v>
      </c>
      <c r="G461" s="1"/>
      <c r="H461" s="1"/>
      <c r="I461" s="16"/>
      <c r="J461" s="51" t="s">
        <v>801</v>
      </c>
      <c r="M461" s="7"/>
    </row>
    <row r="462" spans="1:13" x14ac:dyDescent="0.25">
      <c r="D462" s="15">
        <f>SUM(RAW!AA$4:AA$460)</f>
        <v>168088331</v>
      </c>
      <c r="E462" s="15">
        <f>SUM(RAW!$AB$4:$AB$460)</f>
        <v>180824650</v>
      </c>
      <c r="F462" s="5">
        <f>+E462/D462</f>
        <v>1.0757715834539401</v>
      </c>
      <c r="G462" s="5"/>
      <c r="H462" s="15"/>
      <c r="I462" s="16"/>
      <c r="J462" s="15">
        <f>SUM(J3:J459)</f>
        <v>30618185.091697849</v>
      </c>
      <c r="K462" s="15"/>
      <c r="M462" s="7"/>
    </row>
    <row r="463" spans="1:13" x14ac:dyDescent="0.25">
      <c r="F463" s="5">
        <f>+F462-1</f>
        <v>7.5771583453940083E-2</v>
      </c>
      <c r="G463" s="5"/>
      <c r="I463" s="16"/>
      <c r="M463" s="7"/>
    </row>
    <row r="464" spans="1:13" x14ac:dyDescent="0.25">
      <c r="F464" s="11"/>
      <c r="G464" s="11"/>
      <c r="M464" s="7"/>
    </row>
    <row r="465" spans="4:13" x14ac:dyDescent="0.25">
      <c r="D465" t="s">
        <v>310</v>
      </c>
      <c r="I465" s="43" t="s">
        <v>797</v>
      </c>
      <c r="M465" s="7"/>
    </row>
    <row r="466" spans="4:13" x14ac:dyDescent="0.25">
      <c r="D466" s="46">
        <f>+J462/D462</f>
        <v>0.18215532815123167</v>
      </c>
      <c r="G466" s="1"/>
      <c r="I466" s="8" t="s">
        <v>798</v>
      </c>
      <c r="J466" s="1">
        <f>ABS(SUMIFS(F3:F459,K3:K459,"&lt;"&amp;-1*F463))</f>
        <v>9806673</v>
      </c>
      <c r="M466" s="7"/>
    </row>
    <row r="467" spans="4:13" x14ac:dyDescent="0.25">
      <c r="G467" s="1"/>
      <c r="I467" s="8" t="s">
        <v>799</v>
      </c>
      <c r="J467" s="1">
        <f>SUMIF(I3:I459,"&gt;0")</f>
        <v>15204698.545848925</v>
      </c>
      <c r="M467" s="7"/>
    </row>
    <row r="468" spans="4:13" x14ac:dyDescent="0.25">
      <c r="G468" s="1"/>
      <c r="I468" s="8" t="s">
        <v>802</v>
      </c>
      <c r="J468" s="1">
        <f>+J467+J466</f>
        <v>25011371.545848925</v>
      </c>
      <c r="M468" s="7"/>
    </row>
    <row r="469" spans="4:13" x14ac:dyDescent="0.25">
      <c r="G469" s="27"/>
      <c r="H469" s="27"/>
      <c r="I469" s="21" t="s">
        <v>803</v>
      </c>
      <c r="J469" s="45">
        <f>J468/D462</f>
        <v>0.14879897609221263</v>
      </c>
      <c r="K469" s="7"/>
    </row>
    <row r="470" spans="4:13" x14ac:dyDescent="0.25">
      <c r="G470" s="7"/>
      <c r="H470" s="27"/>
      <c r="I470" s="7"/>
      <c r="J470" s="7"/>
      <c r="K470" s="7"/>
    </row>
    <row r="471" spans="4:13" x14ac:dyDescent="0.25">
      <c r="D471" s="15"/>
    </row>
    <row r="472" spans="4:13" x14ac:dyDescent="0.25">
      <c r="D472" s="28"/>
    </row>
  </sheetData>
  <sortState ref="A3:K459">
    <sortCondition ref="A3:A459"/>
  </sortState>
  <mergeCells count="1">
    <mergeCell ref="M2:O2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3"/>
  <sheetViews>
    <sheetView zoomScaleNormal="100" workbookViewId="0"/>
  </sheetViews>
  <sheetFormatPr defaultRowHeight="15" x14ac:dyDescent="0.25"/>
  <cols>
    <col min="1" max="1" width="56.42578125" customWidth="1"/>
    <col min="2" max="2" width="14.28515625" style="8" customWidth="1"/>
    <col min="3" max="3" width="14.85546875" style="8" bestFit="1" customWidth="1"/>
    <col min="4" max="4" width="13.42578125" style="8" bestFit="1" customWidth="1"/>
    <col min="5" max="5" width="15.140625" customWidth="1"/>
    <col min="6" max="6" width="12.5703125" style="3" bestFit="1" customWidth="1"/>
    <col min="7" max="8" width="12.28515625" bestFit="1" customWidth="1"/>
    <col min="9" max="9" width="11.85546875" customWidth="1"/>
    <col min="10" max="10" width="4" style="53" customWidth="1"/>
    <col min="11" max="11" width="14.140625" customWidth="1"/>
    <col min="12" max="12" width="44.5703125" customWidth="1"/>
    <col min="13" max="13" width="14" customWidth="1"/>
    <col min="14" max="14" width="6.85546875" customWidth="1"/>
  </cols>
  <sheetData>
    <row r="1" spans="1:15" x14ac:dyDescent="0.25">
      <c r="A1" s="25" t="s">
        <v>829</v>
      </c>
      <c r="B1" s="18" t="s">
        <v>846</v>
      </c>
      <c r="E1" s="8"/>
      <c r="J1" s="44"/>
    </row>
    <row r="2" spans="1:15" ht="75" x14ac:dyDescent="0.25">
      <c r="A2" s="25" t="s">
        <v>324</v>
      </c>
      <c r="B2" s="34" t="s">
        <v>788</v>
      </c>
      <c r="C2" s="35">
        <v>1990</v>
      </c>
      <c r="D2" s="35">
        <v>2000</v>
      </c>
      <c r="E2" s="34" t="s">
        <v>789</v>
      </c>
      <c r="F2" s="36" t="s">
        <v>790</v>
      </c>
      <c r="G2" s="34" t="s">
        <v>792</v>
      </c>
      <c r="H2" s="33" t="s">
        <v>791</v>
      </c>
      <c r="I2" s="34" t="s">
        <v>793</v>
      </c>
      <c r="J2" s="71"/>
      <c r="K2" s="95" t="str">
        <f>"Summary Statistics "&amp;A1</f>
        <v>Summary Statistics Decade: 2010 to 2015</v>
      </c>
      <c r="L2" s="96"/>
      <c r="M2" s="97"/>
    </row>
    <row r="3" spans="1:15" ht="15" customHeight="1" x14ac:dyDescent="0.25">
      <c r="A3" s="25" t="s">
        <v>325</v>
      </c>
      <c r="B3" s="8" t="s">
        <v>298</v>
      </c>
      <c r="C3" s="11">
        <f>VLOOKUP($A3,RAW!$U$2:$AC$460,8,FALSE)</f>
        <v>1205481</v>
      </c>
      <c r="D3" s="11">
        <f>VLOOKUP($A3,RAW!$U$2:$AC$460,9,FALSE)</f>
        <v>1392778</v>
      </c>
      <c r="E3" s="1">
        <f t="shared" ref="E3:E66" si="0">D3-C3</f>
        <v>187297</v>
      </c>
      <c r="F3" s="1">
        <f t="shared" ref="F3:F66" si="1">IF(C3=0,0,+C3*E$463)</f>
        <v>43187.602899438862</v>
      </c>
      <c r="G3" s="16">
        <f t="shared" ref="G3:G66" si="2">IF(C3=0,0,+E3-F3)</f>
        <v>144109.39710056112</v>
      </c>
      <c r="H3" s="16">
        <f t="shared" ref="H3:H66" si="3">ABS(G3)</f>
        <v>144109.39710056112</v>
      </c>
      <c r="I3" s="3">
        <f t="shared" ref="I3:I66" si="4">IFERROR(+G3/C3,"")</f>
        <v>0.11954514181522656</v>
      </c>
      <c r="J3" s="52"/>
      <c r="K3" s="9" t="str">
        <f>"Total Jobs in "&amp;C2</f>
        <v>Total Jobs in 1990</v>
      </c>
      <c r="L3" s="9"/>
      <c r="M3" s="12">
        <f>C462</f>
        <v>180824650</v>
      </c>
    </row>
    <row r="4" spans="1:15" ht="15" customHeight="1" x14ac:dyDescent="0.25">
      <c r="A4" s="25" t="s">
        <v>328</v>
      </c>
      <c r="B4" s="8" t="s">
        <v>298</v>
      </c>
      <c r="C4" s="11">
        <f>VLOOKUP($A4,RAW!$U$2:$AC$460,8,FALSE)</f>
        <v>144339</v>
      </c>
      <c r="D4" s="11">
        <f>VLOOKUP($A4,RAW!$U$2:$AC$460,9,FALSE)</f>
        <v>174644</v>
      </c>
      <c r="E4" s="1">
        <f t="shared" si="0"/>
        <v>30305</v>
      </c>
      <c r="F4" s="1">
        <f t="shared" si="1"/>
        <v>5171.0938744800678</v>
      </c>
      <c r="G4" s="16">
        <f t="shared" si="2"/>
        <v>25133.906125519934</v>
      </c>
      <c r="H4" s="16">
        <f t="shared" si="3"/>
        <v>25133.906125519934</v>
      </c>
      <c r="I4" s="3">
        <f t="shared" si="4"/>
        <v>0.17413108117362552</v>
      </c>
      <c r="J4" s="52"/>
      <c r="K4" s="9" t="str">
        <f>"Total Jobs in "&amp;D2</f>
        <v>Total Jobs in 2000</v>
      </c>
      <c r="L4" s="9"/>
      <c r="M4" s="12">
        <f>D462</f>
        <v>187302880</v>
      </c>
      <c r="O4" s="13"/>
    </row>
    <row r="5" spans="1:15" ht="15" customHeight="1" x14ac:dyDescent="0.25">
      <c r="A5" s="25" t="s">
        <v>371</v>
      </c>
      <c r="B5" s="8" t="s">
        <v>299</v>
      </c>
      <c r="C5" s="11">
        <f>VLOOKUP($A5,RAW!$U$2:$AC$460,8,FALSE)</f>
        <v>1241008</v>
      </c>
      <c r="D5" s="11">
        <f>VLOOKUP($A5,RAW!$U$2:$AC$460,9,FALSE)</f>
        <v>1640555</v>
      </c>
      <c r="E5" s="1">
        <f t="shared" si="0"/>
        <v>399547</v>
      </c>
      <c r="F5" s="1">
        <f t="shared" si="1"/>
        <v>44460.394397777178</v>
      </c>
      <c r="G5" s="16">
        <f t="shared" si="2"/>
        <v>355086.60560222284</v>
      </c>
      <c r="H5" s="16">
        <f t="shared" si="3"/>
        <v>355086.60560222284</v>
      </c>
      <c r="I5" s="3">
        <f t="shared" si="4"/>
        <v>0.28612757178215037</v>
      </c>
      <c r="J5" s="52"/>
      <c r="K5" s="9" t="s">
        <v>301</v>
      </c>
      <c r="L5" s="9"/>
      <c r="M5" s="12">
        <f>M4-M3</f>
        <v>6478230</v>
      </c>
    </row>
    <row r="6" spans="1:15" ht="15" customHeight="1" x14ac:dyDescent="0.25">
      <c r="A6" s="25" t="s">
        <v>372</v>
      </c>
      <c r="B6" s="8" t="s">
        <v>299</v>
      </c>
      <c r="C6" s="11">
        <f>VLOOKUP($A6,RAW!$U$2:$AC$460,8,FALSE)</f>
        <v>529164</v>
      </c>
      <c r="D6" s="11">
        <f>VLOOKUP($A6,RAW!$U$2:$AC$460,9,FALSE)</f>
        <v>508834</v>
      </c>
      <c r="E6" s="1">
        <f t="shared" si="0"/>
        <v>-20330</v>
      </c>
      <c r="F6" s="1">
        <f t="shared" si="1"/>
        <v>18957.847283099996</v>
      </c>
      <c r="G6" s="16">
        <f t="shared" si="2"/>
        <v>-39287.847283099996</v>
      </c>
      <c r="H6" s="16">
        <f t="shared" si="3"/>
        <v>39287.847283099996</v>
      </c>
      <c r="I6" s="3">
        <f t="shared" si="4"/>
        <v>-7.4245124919873604E-2</v>
      </c>
      <c r="J6" s="52"/>
      <c r="K6" s="9" t="s">
        <v>311</v>
      </c>
      <c r="L6" s="9"/>
      <c r="M6" s="37">
        <f>(M5/M3)</f>
        <v>3.5826033674059371E-2</v>
      </c>
    </row>
    <row r="7" spans="1:15" ht="15" customHeight="1" x14ac:dyDescent="0.25">
      <c r="A7" s="25" t="s">
        <v>373</v>
      </c>
      <c r="B7" s="8" t="s">
        <v>299</v>
      </c>
      <c r="C7" s="11">
        <f>VLOOKUP($A7,RAW!$U$2:$AC$460,8,FALSE)</f>
        <v>943603</v>
      </c>
      <c r="D7" s="11">
        <f>VLOOKUP($A7,RAW!$U$2:$AC$460,9,FALSE)</f>
        <v>1302041</v>
      </c>
      <c r="E7" s="1">
        <f t="shared" si="0"/>
        <v>358438</v>
      </c>
      <c r="F7" s="1">
        <f t="shared" si="1"/>
        <v>33805.552852943525</v>
      </c>
      <c r="G7" s="16">
        <f t="shared" si="2"/>
        <v>324632.44714705646</v>
      </c>
      <c r="H7" s="16">
        <f t="shared" si="3"/>
        <v>324632.44714705646</v>
      </c>
      <c r="I7" s="3">
        <f t="shared" si="4"/>
        <v>0.34403498838712515</v>
      </c>
      <c r="J7" s="52"/>
      <c r="K7" s="9" t="s">
        <v>302</v>
      </c>
      <c r="L7" s="9"/>
      <c r="M7" s="12">
        <f>+M15+M17</f>
        <v>12823237</v>
      </c>
    </row>
    <row r="8" spans="1:15" ht="15" customHeight="1" x14ac:dyDescent="0.25">
      <c r="A8" s="25" t="s">
        <v>374</v>
      </c>
      <c r="B8" s="8" t="s">
        <v>299</v>
      </c>
      <c r="C8" s="11">
        <f>VLOOKUP($A8,RAW!$U$2:$AC$460,8,FALSE)</f>
        <v>608199</v>
      </c>
      <c r="D8" s="11">
        <f>VLOOKUP($A8,RAW!$U$2:$AC$460,9,FALSE)</f>
        <v>736514</v>
      </c>
      <c r="E8" s="1">
        <f t="shared" si="0"/>
        <v>128315</v>
      </c>
      <c r="F8" s="1">
        <f t="shared" si="1"/>
        <v>21789.357854529288</v>
      </c>
      <c r="G8" s="16">
        <f t="shared" si="2"/>
        <v>106525.64214547072</v>
      </c>
      <c r="H8" s="16">
        <f t="shared" si="3"/>
        <v>106525.64214547072</v>
      </c>
      <c r="I8" s="3">
        <f t="shared" si="4"/>
        <v>0.17514932143175296</v>
      </c>
      <c r="J8" s="52"/>
      <c r="K8" s="9" t="s">
        <v>303</v>
      </c>
      <c r="L8" s="9"/>
      <c r="M8" s="12">
        <f>+M16+M18</f>
        <v>-6155999</v>
      </c>
    </row>
    <row r="9" spans="1:15" ht="15" customHeight="1" x14ac:dyDescent="0.25">
      <c r="A9" s="25" t="s">
        <v>375</v>
      </c>
      <c r="B9" s="8" t="s">
        <v>299</v>
      </c>
      <c r="C9" s="11">
        <f>VLOOKUP($A9,RAW!$U$2:$AC$460,8,FALSE)</f>
        <v>117861</v>
      </c>
      <c r="D9" s="11">
        <f>VLOOKUP($A9,RAW!$U$2:$AC$460,9,FALSE)</f>
        <v>129397</v>
      </c>
      <c r="E9" s="1">
        <f t="shared" si="0"/>
        <v>11536</v>
      </c>
      <c r="F9" s="1">
        <f t="shared" si="1"/>
        <v>4222.4921548583216</v>
      </c>
      <c r="G9" s="16">
        <f t="shared" si="2"/>
        <v>7313.5078451416784</v>
      </c>
      <c r="H9" s="16">
        <f t="shared" si="3"/>
        <v>7313.5078451416784</v>
      </c>
      <c r="I9" s="3">
        <f t="shared" si="4"/>
        <v>6.2051975166863324E-2</v>
      </c>
      <c r="J9" s="52"/>
      <c r="K9" s="9" t="s">
        <v>300</v>
      </c>
      <c r="L9" s="9"/>
      <c r="M9" s="12">
        <f>+M7-M8</f>
        <v>18979236</v>
      </c>
    </row>
    <row r="10" spans="1:15" ht="15" customHeight="1" x14ac:dyDescent="0.25">
      <c r="A10" s="25" t="s">
        <v>329</v>
      </c>
      <c r="B10" s="8" t="s">
        <v>299</v>
      </c>
      <c r="C10" s="11">
        <f>VLOOKUP($A10,RAW!$U$2:$AC$460,8,FALSE)</f>
        <v>548774</v>
      </c>
      <c r="D10" s="11">
        <f>VLOOKUP($A10,RAW!$U$2:$AC$460,9,FALSE)</f>
        <v>641839</v>
      </c>
      <c r="E10" s="1">
        <f t="shared" si="0"/>
        <v>93065</v>
      </c>
      <c r="F10" s="1">
        <f t="shared" si="1"/>
        <v>19660.395803448304</v>
      </c>
      <c r="G10" s="16">
        <f t="shared" si="2"/>
        <v>73404.604196551692</v>
      </c>
      <c r="H10" s="16">
        <f t="shared" si="3"/>
        <v>73404.604196551692</v>
      </c>
      <c r="I10" s="3">
        <f t="shared" si="4"/>
        <v>0.1337610823336231</v>
      </c>
      <c r="J10" s="52"/>
      <c r="K10" s="9" t="s">
        <v>312</v>
      </c>
      <c r="L10" s="9"/>
      <c r="M10" s="12">
        <f>+H462</f>
        <v>18467073.780028552</v>
      </c>
    </row>
    <row r="11" spans="1:15" ht="15" customHeight="1" x14ac:dyDescent="0.25">
      <c r="A11" s="25" t="s">
        <v>376</v>
      </c>
      <c r="B11" s="8" t="s">
        <v>299</v>
      </c>
      <c r="C11" s="11">
        <f>VLOOKUP($A11,RAW!$U$2:$AC$460,8,FALSE)</f>
        <v>249968</v>
      </c>
      <c r="D11" s="11">
        <f>VLOOKUP($A11,RAW!$U$2:$AC$460,9,FALSE)</f>
        <v>232037</v>
      </c>
      <c r="E11" s="1">
        <f t="shared" si="0"/>
        <v>-17931</v>
      </c>
      <c r="F11" s="1">
        <f t="shared" si="1"/>
        <v>8955.3619854372937</v>
      </c>
      <c r="G11" s="16">
        <f t="shared" si="2"/>
        <v>-26886.361985437296</v>
      </c>
      <c r="H11" s="16">
        <f t="shared" si="3"/>
        <v>26886.361985437296</v>
      </c>
      <c r="I11" s="3">
        <f t="shared" si="4"/>
        <v>-0.10755921552133592</v>
      </c>
      <c r="J11" s="52"/>
      <c r="K11" s="9" t="s">
        <v>310</v>
      </c>
      <c r="L11" s="9"/>
      <c r="M11" s="80">
        <f>+C466</f>
        <v>0.10212697096346406</v>
      </c>
    </row>
    <row r="12" spans="1:15" ht="15" customHeight="1" x14ac:dyDescent="0.25">
      <c r="A12" s="25" t="s">
        <v>330</v>
      </c>
      <c r="B12" s="8" t="s">
        <v>298</v>
      </c>
      <c r="C12" s="11">
        <f>VLOOKUP($A12,RAW!$U$2:$AC$460,8,FALSE)</f>
        <v>1207246</v>
      </c>
      <c r="D12" s="11">
        <f>VLOOKUP($A12,RAW!$U$2:$AC$460,9,FALSE)</f>
        <v>1330439</v>
      </c>
      <c r="E12" s="1">
        <f t="shared" si="0"/>
        <v>123193</v>
      </c>
      <c r="F12" s="1">
        <f t="shared" si="1"/>
        <v>43250.835848873583</v>
      </c>
      <c r="G12" s="16">
        <f t="shared" si="2"/>
        <v>79942.164151126417</v>
      </c>
      <c r="H12" s="16">
        <f t="shared" si="3"/>
        <v>79942.164151126417</v>
      </c>
      <c r="I12" s="3">
        <f t="shared" si="4"/>
        <v>6.6218620025352268E-2</v>
      </c>
      <c r="J12" s="52"/>
      <c r="K12" s="9" t="s">
        <v>800</v>
      </c>
      <c r="L12" s="9"/>
      <c r="M12" s="78">
        <f>+H469</f>
        <v>8.5648862549993071E-2</v>
      </c>
    </row>
    <row r="13" spans="1:15" ht="15" customHeight="1" x14ac:dyDescent="0.25">
      <c r="A13" s="25" t="s">
        <v>377</v>
      </c>
      <c r="B13" s="8" t="s">
        <v>298</v>
      </c>
      <c r="C13" s="11">
        <f>VLOOKUP($A13,RAW!$U$2:$AC$460,8,FALSE)</f>
        <v>28486</v>
      </c>
      <c r="D13" s="11">
        <f>VLOOKUP($A13,RAW!$U$2:$AC$460,9,FALSE)</f>
        <v>30414</v>
      </c>
      <c r="E13" s="1">
        <f t="shared" si="0"/>
        <v>1928</v>
      </c>
      <c r="F13" s="1">
        <f t="shared" si="1"/>
        <v>1020.5403952392576</v>
      </c>
      <c r="G13" s="16">
        <f t="shared" si="2"/>
        <v>907.45960476074242</v>
      </c>
      <c r="H13" s="16">
        <f t="shared" si="3"/>
        <v>907.45960476074242</v>
      </c>
      <c r="I13" s="3">
        <f t="shared" si="4"/>
        <v>3.1856336613099154E-2</v>
      </c>
      <c r="J13" s="52"/>
      <c r="K13" s="9"/>
      <c r="L13" s="9"/>
      <c r="M13" s="14"/>
    </row>
    <row r="14" spans="1:15" ht="15" customHeight="1" x14ac:dyDescent="0.25">
      <c r="A14" s="25" t="s">
        <v>378</v>
      </c>
      <c r="B14" s="8" t="s">
        <v>299</v>
      </c>
      <c r="C14" s="11">
        <f>VLOOKUP($A14,RAW!$U$2:$AC$460,8,FALSE)</f>
        <v>138280</v>
      </c>
      <c r="D14" s="11">
        <f>VLOOKUP($A14,RAW!$U$2:$AC$460,9,FALSE)</f>
        <v>159200</v>
      </c>
      <c r="E14" s="1">
        <f t="shared" si="0"/>
        <v>20920</v>
      </c>
      <c r="F14" s="1">
        <f t="shared" si="1"/>
        <v>4954.0239364489416</v>
      </c>
      <c r="G14" s="16">
        <f t="shared" si="2"/>
        <v>15965.976063551057</v>
      </c>
      <c r="H14" s="16">
        <f t="shared" si="3"/>
        <v>15965.976063551057</v>
      </c>
      <c r="I14" s="3">
        <f t="shared" si="4"/>
        <v>0.11546120960045601</v>
      </c>
      <c r="J14" s="52"/>
      <c r="K14" s="9" t="s">
        <v>304</v>
      </c>
      <c r="L14" s="9"/>
      <c r="M14" s="9"/>
    </row>
    <row r="15" spans="1:15" ht="15" customHeight="1" x14ac:dyDescent="0.25">
      <c r="A15" s="25" t="s">
        <v>379</v>
      </c>
      <c r="C15" s="23">
        <v>0</v>
      </c>
      <c r="D15" s="11">
        <v>0</v>
      </c>
      <c r="E15" s="1">
        <f t="shared" si="0"/>
        <v>0</v>
      </c>
      <c r="F15" s="1">
        <f t="shared" si="1"/>
        <v>0</v>
      </c>
      <c r="G15" s="16">
        <f t="shared" si="2"/>
        <v>0</v>
      </c>
      <c r="H15" s="16">
        <f t="shared" si="3"/>
        <v>0</v>
      </c>
      <c r="I15" s="3" t="str">
        <f t="shared" si="4"/>
        <v/>
      </c>
      <c r="J15" s="52"/>
      <c r="K15" s="9" t="s">
        <v>299</v>
      </c>
      <c r="L15" s="9" t="s">
        <v>305</v>
      </c>
      <c r="M15" s="10">
        <f>SUMIFS(E:E,B:B,K15,E:E,"&gt;0")</f>
        <v>2072571</v>
      </c>
    </row>
    <row r="16" spans="1:15" ht="15" customHeight="1" x14ac:dyDescent="0.25">
      <c r="A16" s="25" t="s">
        <v>380</v>
      </c>
      <c r="B16" s="8" t="s">
        <v>299</v>
      </c>
      <c r="C16" s="11">
        <f>VLOOKUP($A16,RAW!$U$2:$AC$460,8,FALSE)</f>
        <v>47906</v>
      </c>
      <c r="D16" s="11">
        <f>VLOOKUP($A16,RAW!$U$2:$AC$460,9,FALSE)</f>
        <v>59105</v>
      </c>
      <c r="E16" s="1">
        <f t="shared" si="0"/>
        <v>11199</v>
      </c>
      <c r="F16" s="1">
        <f t="shared" si="1"/>
        <v>1716.2819691894922</v>
      </c>
      <c r="G16" s="16">
        <f t="shared" si="2"/>
        <v>9482.7180308105071</v>
      </c>
      <c r="H16" s="16">
        <f t="shared" si="3"/>
        <v>9482.7180308105071</v>
      </c>
      <c r="I16" s="3">
        <f t="shared" si="4"/>
        <v>0.19794426649710908</v>
      </c>
      <c r="J16" s="52"/>
      <c r="K16" s="9"/>
      <c r="L16" s="9" t="s">
        <v>306</v>
      </c>
      <c r="M16" s="10">
        <f>SUMIFS(E:E,B:B,K15,E:E,"&lt;0")</f>
        <v>-2795563</v>
      </c>
    </row>
    <row r="17" spans="1:16" ht="15" customHeight="1" x14ac:dyDescent="0.25">
      <c r="A17" s="25" t="s">
        <v>331</v>
      </c>
      <c r="B17" s="8" t="s">
        <v>298</v>
      </c>
      <c r="C17" s="11">
        <f>VLOOKUP($A17,RAW!$U$2:$AC$460,8,FALSE)</f>
        <v>508040</v>
      </c>
      <c r="D17" s="11">
        <f>VLOOKUP($A17,RAW!$U$2:$AC$460,9,FALSE)</f>
        <v>568699</v>
      </c>
      <c r="E17" s="1">
        <f t="shared" si="0"/>
        <v>60659</v>
      </c>
      <c r="F17" s="1">
        <f t="shared" si="1"/>
        <v>18201.058147769167</v>
      </c>
      <c r="G17" s="16">
        <f t="shared" si="2"/>
        <v>42457.941852230833</v>
      </c>
      <c r="H17" s="16">
        <f t="shared" si="3"/>
        <v>42457.941852230833</v>
      </c>
      <c r="I17" s="3">
        <f t="shared" si="4"/>
        <v>8.3572045217366414E-2</v>
      </c>
      <c r="J17" s="52"/>
      <c r="K17" s="9" t="s">
        <v>298</v>
      </c>
      <c r="L17" s="9" t="s">
        <v>307</v>
      </c>
      <c r="M17" s="10">
        <f>SUMIFS(E:E,B:B,K17,E:E,"&gt;0")</f>
        <v>10750666</v>
      </c>
    </row>
    <row r="18" spans="1:16" ht="15" customHeight="1" x14ac:dyDescent="0.25">
      <c r="A18" s="25" t="s">
        <v>381</v>
      </c>
      <c r="B18" s="8" t="s">
        <v>298</v>
      </c>
      <c r="C18" s="11">
        <f>VLOOKUP($A18,RAW!$U$2:$AC$460,8,FALSE)</f>
        <v>200680</v>
      </c>
      <c r="D18" s="11">
        <f>VLOOKUP($A18,RAW!$U$2:$AC$460,9,FALSE)</f>
        <v>198661</v>
      </c>
      <c r="E18" s="1">
        <f t="shared" si="0"/>
        <v>-2019</v>
      </c>
      <c r="F18" s="1">
        <f t="shared" si="1"/>
        <v>7189.5684377102516</v>
      </c>
      <c r="G18" s="16">
        <f t="shared" si="2"/>
        <v>-9208.5684377102516</v>
      </c>
      <c r="H18" s="16">
        <f t="shared" si="3"/>
        <v>9208.5684377102516</v>
      </c>
      <c r="I18" s="3">
        <f t="shared" si="4"/>
        <v>-4.5886826976830039E-2</v>
      </c>
      <c r="J18" s="52"/>
      <c r="K18" s="9"/>
      <c r="L18" s="9" t="s">
        <v>308</v>
      </c>
      <c r="M18" s="10">
        <f>SUMIFS(E:E,B:B,K17,E:E,"&lt;0")</f>
        <v>-3360436</v>
      </c>
    </row>
    <row r="19" spans="1:16" ht="15" customHeight="1" x14ac:dyDescent="0.25">
      <c r="A19" s="25" t="s">
        <v>382</v>
      </c>
      <c r="B19" s="8" t="s">
        <v>299</v>
      </c>
      <c r="C19" s="11">
        <f>VLOOKUP($A19,RAW!$U$2:$AC$460,8,FALSE)</f>
        <v>43430</v>
      </c>
      <c r="D19" s="11">
        <f>VLOOKUP($A19,RAW!$U$2:$AC$460,9,FALSE)</f>
        <v>38696</v>
      </c>
      <c r="E19" s="1">
        <f t="shared" si="0"/>
        <v>-4734</v>
      </c>
      <c r="F19" s="1">
        <f t="shared" si="1"/>
        <v>1555.924642464402</v>
      </c>
      <c r="G19" s="16">
        <f t="shared" si="2"/>
        <v>-6289.9246424644025</v>
      </c>
      <c r="H19" s="16">
        <f t="shared" si="3"/>
        <v>6289.9246424644025</v>
      </c>
      <c r="I19" s="3">
        <f t="shared" si="4"/>
        <v>-0.14482902699664754</v>
      </c>
      <c r="J19" s="52"/>
      <c r="K19" s="9"/>
      <c r="L19" s="9"/>
      <c r="M19" s="9"/>
    </row>
    <row r="20" spans="1:16" ht="15" customHeight="1" x14ac:dyDescent="0.25">
      <c r="A20" s="25" t="s">
        <v>383</v>
      </c>
      <c r="B20" s="8" t="s">
        <v>298</v>
      </c>
      <c r="C20" s="11">
        <f>VLOOKUP($A20,RAW!$U$2:$AC$460,8,FALSE)</f>
        <v>151842</v>
      </c>
      <c r="D20" s="11">
        <f>VLOOKUP($A20,RAW!$U$2:$AC$460,9,FALSE)</f>
        <v>135402</v>
      </c>
      <c r="E20" s="1">
        <f t="shared" si="0"/>
        <v>-16440</v>
      </c>
      <c r="F20" s="1">
        <f t="shared" si="1"/>
        <v>5439.896605136536</v>
      </c>
      <c r="G20" s="16">
        <f t="shared" si="2"/>
        <v>-21879.896605136535</v>
      </c>
      <c r="H20" s="16">
        <f t="shared" si="3"/>
        <v>21879.896605136535</v>
      </c>
      <c r="I20" s="3">
        <f t="shared" si="4"/>
        <v>-0.1440964726830293</v>
      </c>
      <c r="J20" s="52"/>
      <c r="K20" s="9" t="s">
        <v>833</v>
      </c>
      <c r="L20" s="9"/>
      <c r="M20" s="75">
        <f>+M15/M10</f>
        <v>0.11223061242336119</v>
      </c>
    </row>
    <row r="21" spans="1:16" ht="15" customHeight="1" x14ac:dyDescent="0.25">
      <c r="A21" s="25" t="s">
        <v>384</v>
      </c>
      <c r="B21" s="8" t="s">
        <v>299</v>
      </c>
      <c r="C21" s="11">
        <f>VLOOKUP($A21,RAW!$U$2:$AC$460,8,FALSE)</f>
        <v>65901</v>
      </c>
      <c r="D21" s="11">
        <f>VLOOKUP($A21,RAW!$U$2:$AC$460,9,FALSE)</f>
        <v>74588</v>
      </c>
      <c r="E21" s="1">
        <f t="shared" si="0"/>
        <v>8687</v>
      </c>
      <c r="F21" s="1">
        <f t="shared" si="1"/>
        <v>2360.9714451541922</v>
      </c>
      <c r="G21" s="16">
        <f t="shared" si="2"/>
        <v>6326.0285548458078</v>
      </c>
      <c r="H21" s="16">
        <f t="shared" si="3"/>
        <v>6326.0285548458078</v>
      </c>
      <c r="I21" s="3">
        <f t="shared" si="4"/>
        <v>9.5992906857950686E-2</v>
      </c>
      <c r="J21" s="52"/>
      <c r="K21" s="9" t="s">
        <v>834</v>
      </c>
      <c r="L21" s="9"/>
      <c r="M21" s="32">
        <f>ABS(+M16/M10)</f>
        <v>0.15138094065684063</v>
      </c>
      <c r="N21" s="7"/>
      <c r="O21" s="7"/>
      <c r="P21" s="7"/>
    </row>
    <row r="22" spans="1:16" ht="15" customHeight="1" x14ac:dyDescent="0.25">
      <c r="A22" s="25" t="s">
        <v>385</v>
      </c>
      <c r="B22" s="8" t="s">
        <v>298</v>
      </c>
      <c r="C22" s="11">
        <f>VLOOKUP($A22,RAW!$U$2:$AC$460,8,FALSE)</f>
        <v>338782</v>
      </c>
      <c r="D22" s="11">
        <f>VLOOKUP($A22,RAW!$U$2:$AC$460,9,FALSE)</f>
        <v>359066</v>
      </c>
      <c r="E22" s="1">
        <f t="shared" si="0"/>
        <v>20284</v>
      </c>
      <c r="F22" s="1">
        <f t="shared" si="1"/>
        <v>12137.21534016521</v>
      </c>
      <c r="G22" s="16">
        <f t="shared" si="2"/>
        <v>8146.7846598347896</v>
      </c>
      <c r="H22" s="16">
        <f t="shared" si="3"/>
        <v>8146.7846598347896</v>
      </c>
      <c r="I22" s="3">
        <f t="shared" si="4"/>
        <v>2.4047277186612009E-2</v>
      </c>
      <c r="J22" s="52"/>
      <c r="K22" s="9" t="s">
        <v>835</v>
      </c>
      <c r="L22" s="9"/>
      <c r="M22" s="73">
        <f>+M21+M20</f>
        <v>0.26361155308020179</v>
      </c>
      <c r="N22" s="7"/>
      <c r="O22" s="7"/>
      <c r="P22" s="7"/>
    </row>
    <row r="23" spans="1:16" ht="15" customHeight="1" x14ac:dyDescent="0.25">
      <c r="A23" s="25" t="s">
        <v>332</v>
      </c>
      <c r="B23" s="8" t="s">
        <v>298</v>
      </c>
      <c r="C23" s="11">
        <f>VLOOKUP($A23,RAW!$U$2:$AC$460,8,FALSE)</f>
        <v>266357</v>
      </c>
      <c r="D23" s="11">
        <f>VLOOKUP($A23,RAW!$U$2:$AC$460,9,FALSE)</f>
        <v>276723</v>
      </c>
      <c r="E23" s="1">
        <f t="shared" si="0"/>
        <v>10366</v>
      </c>
      <c r="F23" s="1">
        <f t="shared" si="1"/>
        <v>9542.5148513214535</v>
      </c>
      <c r="G23" s="16">
        <f t="shared" si="2"/>
        <v>823.48514867854647</v>
      </c>
      <c r="H23" s="16">
        <f t="shared" si="3"/>
        <v>823.48514867854647</v>
      </c>
      <c r="I23" s="3">
        <f t="shared" si="4"/>
        <v>3.091659497135598E-3</v>
      </c>
      <c r="J23" s="52"/>
      <c r="K23" s="9" t="s">
        <v>836</v>
      </c>
      <c r="L23" s="9"/>
      <c r="M23" s="78">
        <f>+M20/M21</f>
        <v>0.74137874911064439</v>
      </c>
      <c r="N23" s="75"/>
      <c r="O23" s="75"/>
      <c r="P23" s="7"/>
    </row>
    <row r="24" spans="1:16" ht="15" customHeight="1" x14ac:dyDescent="0.25">
      <c r="A24" s="25" t="s">
        <v>386</v>
      </c>
      <c r="B24" s="8" t="s">
        <v>298</v>
      </c>
      <c r="C24" s="11">
        <f>VLOOKUP($A24,RAW!$U$2:$AC$460,8,FALSE)</f>
        <v>68917</v>
      </c>
      <c r="D24" s="11">
        <f>VLOOKUP($A24,RAW!$U$2:$AC$460,9,FALSE)</f>
        <v>58597</v>
      </c>
      <c r="E24" s="1">
        <f t="shared" si="0"/>
        <v>-10320</v>
      </c>
      <c r="F24" s="1">
        <f t="shared" si="1"/>
        <v>2469.0227627151553</v>
      </c>
      <c r="G24" s="16">
        <f t="shared" si="2"/>
        <v>-12789.022762715154</v>
      </c>
      <c r="H24" s="16">
        <f t="shared" si="3"/>
        <v>12789.022762715154</v>
      </c>
      <c r="I24" s="3">
        <f t="shared" si="4"/>
        <v>-0.18557137952486549</v>
      </c>
      <c r="J24" s="52"/>
      <c r="N24" s="7"/>
      <c r="O24" s="76"/>
      <c r="P24" s="7"/>
    </row>
    <row r="25" spans="1:16" ht="15" customHeight="1" x14ac:dyDescent="0.25">
      <c r="A25" s="25" t="s">
        <v>387</v>
      </c>
      <c r="B25" s="8" t="s">
        <v>298</v>
      </c>
      <c r="C25" s="11">
        <f>VLOOKUP($A25,RAW!$U$2:$AC$460,8,FALSE)</f>
        <v>260967</v>
      </c>
      <c r="D25" s="11">
        <f>VLOOKUP($A25,RAW!$U$2:$AC$460,9,FALSE)</f>
        <v>241936</v>
      </c>
      <c r="E25" s="1">
        <f t="shared" si="0"/>
        <v>-19031</v>
      </c>
      <c r="F25" s="1">
        <f t="shared" si="1"/>
        <v>9349.4125298182735</v>
      </c>
      <c r="G25" s="16">
        <f t="shared" si="2"/>
        <v>-28380.412529818273</v>
      </c>
      <c r="H25" s="16">
        <f t="shared" si="3"/>
        <v>28380.412529818273</v>
      </c>
      <c r="I25" s="3">
        <f t="shared" si="4"/>
        <v>-0.10875096287966783</v>
      </c>
      <c r="J25" s="52"/>
      <c r="N25" s="7"/>
      <c r="O25" s="27"/>
      <c r="P25" s="7"/>
    </row>
    <row r="26" spans="1:16" ht="15" customHeight="1" x14ac:dyDescent="0.25">
      <c r="A26" s="25" t="s">
        <v>388</v>
      </c>
      <c r="B26" s="8" t="s">
        <v>298</v>
      </c>
      <c r="C26" s="11">
        <f>VLOOKUP($A26,RAW!$U$2:$AC$460,8,FALSE)</f>
        <v>33671</v>
      </c>
      <c r="D26" s="11">
        <f>VLOOKUP($A26,RAW!$U$2:$AC$460,9,FALSE)</f>
        <v>34488</v>
      </c>
      <c r="E26" s="1">
        <f t="shared" si="0"/>
        <v>817</v>
      </c>
      <c r="F26" s="1">
        <f t="shared" si="1"/>
        <v>1206.2983798392559</v>
      </c>
      <c r="G26" s="16">
        <f t="shared" si="2"/>
        <v>-389.29837983925586</v>
      </c>
      <c r="H26" s="16">
        <f t="shared" si="3"/>
        <v>389.29837983925586</v>
      </c>
      <c r="I26" s="3">
        <f t="shared" si="4"/>
        <v>-1.1561830056703271E-2</v>
      </c>
      <c r="J26" s="52"/>
      <c r="N26" s="7"/>
      <c r="O26" s="7"/>
      <c r="P26" s="7"/>
    </row>
    <row r="27" spans="1:16" ht="15" customHeight="1" x14ac:dyDescent="0.25">
      <c r="A27" s="25" t="s">
        <v>389</v>
      </c>
      <c r="B27" s="8" t="s">
        <v>298</v>
      </c>
      <c r="C27" s="11">
        <f>VLOOKUP($A27,RAW!$U$2:$AC$460,8,FALSE)</f>
        <v>200678</v>
      </c>
      <c r="D27" s="11">
        <f>VLOOKUP($A27,RAW!$U$2:$AC$460,9,FALSE)</f>
        <v>225457</v>
      </c>
      <c r="E27" s="1">
        <f t="shared" si="0"/>
        <v>24779</v>
      </c>
      <c r="F27" s="1">
        <f t="shared" si="1"/>
        <v>7189.496785642903</v>
      </c>
      <c r="G27" s="16">
        <f t="shared" si="2"/>
        <v>17589.503214357097</v>
      </c>
      <c r="H27" s="16">
        <f t="shared" si="3"/>
        <v>17589.503214357097</v>
      </c>
      <c r="I27" s="3">
        <f t="shared" si="4"/>
        <v>8.7650381279248832E-2</v>
      </c>
      <c r="J27" s="52"/>
      <c r="N27" s="7"/>
      <c r="O27" s="7"/>
      <c r="P27" s="7"/>
    </row>
    <row r="28" spans="1:16" ht="15" customHeight="1" x14ac:dyDescent="0.25">
      <c r="A28" s="25" t="s">
        <v>390</v>
      </c>
      <c r="B28" s="8" t="s">
        <v>298</v>
      </c>
      <c r="C28" s="11">
        <f>VLOOKUP($A28,RAW!$U$2:$AC$460,8,FALSE)</f>
        <v>11214</v>
      </c>
      <c r="D28" s="11">
        <f>VLOOKUP($A28,RAW!$U$2:$AC$460,9,FALSE)</f>
        <v>14571</v>
      </c>
      <c r="E28" s="1">
        <f t="shared" si="0"/>
        <v>3357</v>
      </c>
      <c r="F28" s="1">
        <f t="shared" si="1"/>
        <v>401.75314162090274</v>
      </c>
      <c r="G28" s="16">
        <f t="shared" si="2"/>
        <v>2955.2468583790974</v>
      </c>
      <c r="H28" s="16">
        <f t="shared" si="3"/>
        <v>2955.2468583790974</v>
      </c>
      <c r="I28" s="3">
        <f t="shared" si="4"/>
        <v>0.2635319117513017</v>
      </c>
      <c r="J28" s="52"/>
    </row>
    <row r="29" spans="1:16" ht="15" customHeight="1" x14ac:dyDescent="0.25">
      <c r="A29" s="25" t="s">
        <v>391</v>
      </c>
      <c r="B29" s="8" t="s">
        <v>299</v>
      </c>
      <c r="C29" s="11">
        <f>VLOOKUP($A29,RAW!$U$2:$AC$460,8,FALSE)</f>
        <v>38667</v>
      </c>
      <c r="D29" s="11">
        <f>VLOOKUP($A29,RAW!$U$2:$AC$460,9,FALSE)</f>
        <v>47868</v>
      </c>
      <c r="E29" s="1">
        <f t="shared" si="0"/>
        <v>9201</v>
      </c>
      <c r="F29" s="1">
        <f t="shared" si="1"/>
        <v>1385.285244074857</v>
      </c>
      <c r="G29" s="16">
        <f t="shared" si="2"/>
        <v>7815.7147559251425</v>
      </c>
      <c r="H29" s="16">
        <f t="shared" si="3"/>
        <v>7815.7147559251425</v>
      </c>
      <c r="I29" s="3">
        <f t="shared" si="4"/>
        <v>0.20212881154279211</v>
      </c>
      <c r="J29" s="52"/>
    </row>
    <row r="30" spans="1:16" ht="15" customHeight="1" x14ac:dyDescent="0.25">
      <c r="A30" s="25" t="s">
        <v>392</v>
      </c>
      <c r="B30" s="8" t="s">
        <v>299</v>
      </c>
      <c r="C30" s="11">
        <f>VLOOKUP($A30,RAW!$U$2:$AC$460,8,FALSE)</f>
        <v>244330</v>
      </c>
      <c r="D30" s="11">
        <f>VLOOKUP($A30,RAW!$U$2:$AC$460,9,FALSE)</f>
        <v>275686</v>
      </c>
      <c r="E30" s="1">
        <f t="shared" si="0"/>
        <v>31356</v>
      </c>
      <c r="F30" s="1">
        <f t="shared" si="1"/>
        <v>8753.3748075829462</v>
      </c>
      <c r="G30" s="16">
        <f t="shared" si="2"/>
        <v>22602.625192417054</v>
      </c>
      <c r="H30" s="16">
        <f t="shared" si="3"/>
        <v>22602.625192417054</v>
      </c>
      <c r="I30" s="3">
        <f t="shared" si="4"/>
        <v>9.2508595720611694E-2</v>
      </c>
      <c r="J30" s="52"/>
    </row>
    <row r="31" spans="1:16" ht="15" customHeight="1" x14ac:dyDescent="0.25">
      <c r="A31" s="25" t="s">
        <v>333</v>
      </c>
      <c r="B31" s="8" t="s">
        <v>298</v>
      </c>
      <c r="C31" s="11">
        <f>VLOOKUP($A31,RAW!$U$2:$AC$460,8,FALSE)</f>
        <v>215856</v>
      </c>
      <c r="D31" s="11">
        <f>VLOOKUP($A31,RAW!$U$2:$AC$460,9,FALSE)</f>
        <v>230361</v>
      </c>
      <c r="E31" s="1">
        <f t="shared" si="0"/>
        <v>14505</v>
      </c>
      <c r="F31" s="1">
        <f t="shared" si="1"/>
        <v>7733.2643247477772</v>
      </c>
      <c r="G31" s="16">
        <f t="shared" si="2"/>
        <v>6771.7356752522228</v>
      </c>
      <c r="H31" s="16">
        <f t="shared" si="3"/>
        <v>6771.7356752522228</v>
      </c>
      <c r="I31" s="3">
        <f t="shared" si="4"/>
        <v>3.1371542487826247E-2</v>
      </c>
      <c r="J31" s="52"/>
    </row>
    <row r="32" spans="1:16" ht="15" customHeight="1" x14ac:dyDescent="0.25">
      <c r="A32" s="25" t="s">
        <v>393</v>
      </c>
      <c r="B32" s="8" t="s">
        <v>299</v>
      </c>
      <c r="C32" s="11">
        <f>VLOOKUP($A32,RAW!$U$2:$AC$460,8,FALSE)</f>
        <v>37812</v>
      </c>
      <c r="D32" s="11">
        <f>VLOOKUP($A32,RAW!$U$2:$AC$460,9,FALSE)</f>
        <v>55551</v>
      </c>
      <c r="E32" s="1">
        <f t="shared" si="0"/>
        <v>17739</v>
      </c>
      <c r="F32" s="1">
        <f t="shared" si="1"/>
        <v>1354.653985283536</v>
      </c>
      <c r="G32" s="16">
        <f t="shared" si="2"/>
        <v>16384.346014716462</v>
      </c>
      <c r="H32" s="16">
        <f t="shared" si="3"/>
        <v>16384.346014716462</v>
      </c>
      <c r="I32" s="3">
        <f t="shared" si="4"/>
        <v>0.433310748299917</v>
      </c>
      <c r="J32" s="52"/>
    </row>
    <row r="33" spans="1:10" ht="15" customHeight="1" x14ac:dyDescent="0.25">
      <c r="A33" s="25" t="s">
        <v>394</v>
      </c>
      <c r="B33" s="8" t="s">
        <v>299</v>
      </c>
      <c r="C33" s="11">
        <f>VLOOKUP($A33,RAW!$U$2:$AC$460,8,FALSE)</f>
        <v>490337</v>
      </c>
      <c r="D33" s="11">
        <f>VLOOKUP($A33,RAW!$U$2:$AC$460,9,FALSE)</f>
        <v>626914</v>
      </c>
      <c r="E33" s="1">
        <f t="shared" si="0"/>
        <v>136577</v>
      </c>
      <c r="F33" s="1">
        <f t="shared" si="1"/>
        <v>17566.829873637289</v>
      </c>
      <c r="G33" s="16">
        <f t="shared" si="2"/>
        <v>119010.1701263627</v>
      </c>
      <c r="H33" s="16">
        <f t="shared" si="3"/>
        <v>119010.1701263627</v>
      </c>
      <c r="I33" s="3">
        <f t="shared" si="4"/>
        <v>0.24271097250740348</v>
      </c>
      <c r="J33" s="52"/>
    </row>
    <row r="34" spans="1:10" ht="15" customHeight="1" x14ac:dyDescent="0.25">
      <c r="A34" s="25" t="s">
        <v>395</v>
      </c>
      <c r="B34" s="8" t="s">
        <v>298</v>
      </c>
      <c r="C34" s="11">
        <f>VLOOKUP($A34,RAW!$U$2:$AC$460,8,FALSE)</f>
        <v>213622</v>
      </c>
      <c r="D34" s="11">
        <f>VLOOKUP($A34,RAW!$U$2:$AC$460,9,FALSE)</f>
        <v>188214</v>
      </c>
      <c r="E34" s="1">
        <f t="shared" si="0"/>
        <v>-25408</v>
      </c>
      <c r="F34" s="1">
        <f t="shared" si="1"/>
        <v>7653.2289655199284</v>
      </c>
      <c r="G34" s="16">
        <f t="shared" si="2"/>
        <v>-33061.228965519927</v>
      </c>
      <c r="H34" s="16">
        <f t="shared" si="3"/>
        <v>33061.228965519927</v>
      </c>
      <c r="I34" s="3">
        <f t="shared" si="4"/>
        <v>-0.15476509425770721</v>
      </c>
      <c r="J34" s="52"/>
    </row>
    <row r="35" spans="1:10" ht="15" customHeight="1" x14ac:dyDescent="0.25">
      <c r="A35" s="25" t="s">
        <v>396</v>
      </c>
      <c r="B35" s="8" t="s">
        <v>298</v>
      </c>
      <c r="C35" s="11">
        <f>VLOOKUP($A35,RAW!$U$2:$AC$460,8,FALSE)</f>
        <v>494292</v>
      </c>
      <c r="D35" s="11">
        <f>VLOOKUP($A35,RAW!$U$2:$AC$460,9,FALSE)</f>
        <v>437377</v>
      </c>
      <c r="E35" s="1">
        <f t="shared" si="0"/>
        <v>-56915</v>
      </c>
      <c r="F35" s="1">
        <f t="shared" si="1"/>
        <v>17708.521836818196</v>
      </c>
      <c r="G35" s="16">
        <f t="shared" si="2"/>
        <v>-74623.521836818196</v>
      </c>
      <c r="H35" s="16">
        <f t="shared" si="3"/>
        <v>74623.521836818196</v>
      </c>
      <c r="I35" s="3">
        <f t="shared" si="4"/>
        <v>-0.1509705231661006</v>
      </c>
      <c r="J35" s="52"/>
    </row>
    <row r="36" spans="1:10" ht="15" customHeight="1" x14ac:dyDescent="0.25">
      <c r="A36" s="25" t="s">
        <v>397</v>
      </c>
      <c r="B36" s="8" t="s">
        <v>299</v>
      </c>
      <c r="C36" s="11">
        <f>VLOOKUP($A36,RAW!$U$2:$AC$460,8,FALSE)</f>
        <v>89991</v>
      </c>
      <c r="D36" s="11">
        <f>VLOOKUP($A36,RAW!$U$2:$AC$460,9,FALSE)</f>
        <v>82599</v>
      </c>
      <c r="E36" s="1">
        <f t="shared" si="0"/>
        <v>-7392</v>
      </c>
      <c r="F36" s="1">
        <f t="shared" si="1"/>
        <v>3224.0205963622843</v>
      </c>
      <c r="G36" s="16">
        <f t="shared" si="2"/>
        <v>-10616.020596362285</v>
      </c>
      <c r="H36" s="16">
        <f t="shared" si="3"/>
        <v>10616.020596362285</v>
      </c>
      <c r="I36" s="3">
        <f t="shared" si="4"/>
        <v>-0.11796758116214159</v>
      </c>
      <c r="J36" s="52"/>
    </row>
    <row r="37" spans="1:10" ht="15" customHeight="1" x14ac:dyDescent="0.25">
      <c r="A37" s="25" t="s">
        <v>334</v>
      </c>
      <c r="B37" s="8" t="s">
        <v>298</v>
      </c>
      <c r="C37" s="11">
        <f>VLOOKUP($A37,RAW!$U$2:$AC$460,8,FALSE)</f>
        <v>257606</v>
      </c>
      <c r="D37" s="11">
        <f>VLOOKUP($A37,RAW!$U$2:$AC$460,9,FALSE)</f>
        <v>276245</v>
      </c>
      <c r="E37" s="1">
        <f t="shared" si="0"/>
        <v>18639</v>
      </c>
      <c r="F37" s="1">
        <f t="shared" si="1"/>
        <v>9229.0012306397603</v>
      </c>
      <c r="G37" s="16">
        <f t="shared" si="2"/>
        <v>9409.9987693602397</v>
      </c>
      <c r="H37" s="16">
        <f t="shared" si="3"/>
        <v>9409.9987693602397</v>
      </c>
      <c r="I37" s="3">
        <f t="shared" si="4"/>
        <v>3.6528647505726729E-2</v>
      </c>
      <c r="J37" s="52"/>
    </row>
    <row r="38" spans="1:10" ht="15" customHeight="1" x14ac:dyDescent="0.25">
      <c r="A38" s="25" t="s">
        <v>398</v>
      </c>
      <c r="B38" s="8" t="s">
        <v>298</v>
      </c>
      <c r="C38" s="11">
        <f>VLOOKUP($A38,RAW!$U$2:$AC$460,8,FALSE)</f>
        <v>35593</v>
      </c>
      <c r="D38" s="11">
        <f>VLOOKUP($A38,RAW!$U$2:$AC$460,9,FALSE)</f>
        <v>24958</v>
      </c>
      <c r="E38" s="1">
        <f t="shared" si="0"/>
        <v>-10635</v>
      </c>
      <c r="F38" s="1">
        <f t="shared" si="1"/>
        <v>1275.1560165607982</v>
      </c>
      <c r="G38" s="16">
        <f t="shared" si="2"/>
        <v>-11910.156016560799</v>
      </c>
      <c r="H38" s="16">
        <f t="shared" si="3"/>
        <v>11910.156016560799</v>
      </c>
      <c r="I38" s="3">
        <f t="shared" si="4"/>
        <v>-0.33462074049843504</v>
      </c>
      <c r="J38" s="52"/>
    </row>
    <row r="39" spans="1:10" ht="15" customHeight="1" x14ac:dyDescent="0.25">
      <c r="A39" s="25" t="s">
        <v>399</v>
      </c>
      <c r="B39" s="8" t="s">
        <v>298</v>
      </c>
      <c r="C39" s="11">
        <f>VLOOKUP($A39,RAW!$U$2:$AC$460,8,FALSE)</f>
        <v>92425</v>
      </c>
      <c r="D39" s="11">
        <f>VLOOKUP($A39,RAW!$U$2:$AC$460,9,FALSE)</f>
        <v>83631</v>
      </c>
      <c r="E39" s="1">
        <f t="shared" si="0"/>
        <v>-8794</v>
      </c>
      <c r="F39" s="1">
        <f t="shared" si="1"/>
        <v>3311.221162324945</v>
      </c>
      <c r="G39" s="16">
        <f t="shared" si="2"/>
        <v>-12105.221162324946</v>
      </c>
      <c r="H39" s="16">
        <f t="shared" si="3"/>
        <v>12105.221162324946</v>
      </c>
      <c r="I39" s="3">
        <f t="shared" si="4"/>
        <v>-0.13097345049851172</v>
      </c>
      <c r="J39" s="52"/>
    </row>
    <row r="40" spans="1:10" ht="15" customHeight="1" x14ac:dyDescent="0.25">
      <c r="A40" s="25" t="s">
        <v>400</v>
      </c>
      <c r="B40" s="8" t="s">
        <v>298</v>
      </c>
      <c r="C40" s="11">
        <f>VLOOKUP($A40,RAW!$U$2:$AC$460,8,FALSE)</f>
        <v>29574</v>
      </c>
      <c r="D40" s="11">
        <f>VLOOKUP($A40,RAW!$U$2:$AC$460,9,FALSE)</f>
        <v>23353</v>
      </c>
      <c r="E40" s="1">
        <f t="shared" si="0"/>
        <v>-6221</v>
      </c>
      <c r="F40" s="1">
        <f t="shared" si="1"/>
        <v>1059.5191198766342</v>
      </c>
      <c r="G40" s="16">
        <f t="shared" si="2"/>
        <v>-7280.5191198766342</v>
      </c>
      <c r="H40" s="16">
        <f t="shared" si="3"/>
        <v>7280.5191198766342</v>
      </c>
      <c r="I40" s="3">
        <f t="shared" si="4"/>
        <v>-0.24617972272525307</v>
      </c>
      <c r="J40" s="52"/>
    </row>
    <row r="41" spans="1:10" ht="15" customHeight="1" x14ac:dyDescent="0.25">
      <c r="A41" s="25" t="s">
        <v>401</v>
      </c>
      <c r="B41" s="8" t="s">
        <v>299</v>
      </c>
      <c r="C41" s="11">
        <f>VLOOKUP($A41,RAW!$U$2:$AC$460,8,FALSE)</f>
        <v>144293</v>
      </c>
      <c r="D41" s="11">
        <f>VLOOKUP($A41,RAW!$U$2:$AC$460,9,FALSE)</f>
        <v>173221</v>
      </c>
      <c r="E41" s="1">
        <f t="shared" si="0"/>
        <v>28928</v>
      </c>
      <c r="F41" s="1">
        <f t="shared" si="1"/>
        <v>5169.4458769310604</v>
      </c>
      <c r="G41" s="16">
        <f t="shared" si="2"/>
        <v>23758.554123068941</v>
      </c>
      <c r="H41" s="16">
        <f t="shared" si="3"/>
        <v>23758.554123068941</v>
      </c>
      <c r="I41" s="3">
        <f t="shared" si="4"/>
        <v>0.16465493213855795</v>
      </c>
      <c r="J41" s="52"/>
    </row>
    <row r="42" spans="1:10" ht="15" customHeight="1" x14ac:dyDescent="0.25">
      <c r="A42" s="25" t="s">
        <v>402</v>
      </c>
      <c r="B42" s="8" t="s">
        <v>298</v>
      </c>
      <c r="C42" s="11">
        <f>VLOOKUP($A42,RAW!$U$2:$AC$460,8,FALSE)</f>
        <v>15673</v>
      </c>
      <c r="D42" s="11">
        <f>VLOOKUP($A42,RAW!$U$2:$AC$460,9,FALSE)</f>
        <v>11731</v>
      </c>
      <c r="E42" s="1">
        <f t="shared" si="0"/>
        <v>-3942</v>
      </c>
      <c r="F42" s="1">
        <f t="shared" si="1"/>
        <v>561.50142577353381</v>
      </c>
      <c r="G42" s="16">
        <f t="shared" si="2"/>
        <v>-4503.5014257735338</v>
      </c>
      <c r="H42" s="16">
        <f t="shared" si="3"/>
        <v>4503.5014257735338</v>
      </c>
      <c r="I42" s="3">
        <f t="shared" si="4"/>
        <v>-0.28734137853464775</v>
      </c>
      <c r="J42" s="52"/>
    </row>
    <row r="43" spans="1:10" ht="15" customHeight="1" x14ac:dyDescent="0.25">
      <c r="A43" s="25" t="s">
        <v>403</v>
      </c>
      <c r="B43" s="8" t="s">
        <v>298</v>
      </c>
      <c r="C43" s="11">
        <f>VLOOKUP($A43,RAW!$U$2:$AC$460,8,FALSE)</f>
        <v>9049</v>
      </c>
      <c r="D43" s="11">
        <f>VLOOKUP($A43,RAW!$U$2:$AC$460,9,FALSE)</f>
        <v>13702</v>
      </c>
      <c r="E43" s="1">
        <f t="shared" si="0"/>
        <v>4653</v>
      </c>
      <c r="F43" s="1">
        <f t="shared" si="1"/>
        <v>324.18977871656398</v>
      </c>
      <c r="G43" s="16">
        <f t="shared" si="2"/>
        <v>4328.8102212834365</v>
      </c>
      <c r="H43" s="16">
        <f t="shared" si="3"/>
        <v>4328.8102212834365</v>
      </c>
      <c r="I43" s="3">
        <f t="shared" si="4"/>
        <v>0.47837443046562456</v>
      </c>
      <c r="J43" s="52"/>
    </row>
    <row r="44" spans="1:10" ht="15" customHeight="1" x14ac:dyDescent="0.25">
      <c r="A44" s="25" t="s">
        <v>404</v>
      </c>
      <c r="B44" s="8" t="s">
        <v>298</v>
      </c>
      <c r="C44" s="11">
        <f>VLOOKUP($A44,RAW!$U$2:$AC$460,8,FALSE)</f>
        <v>93936</v>
      </c>
      <c r="D44" s="11">
        <f>VLOOKUP($A44,RAW!$U$2:$AC$460,9,FALSE)</f>
        <v>97501</v>
      </c>
      <c r="E44" s="1">
        <f t="shared" si="0"/>
        <v>3565</v>
      </c>
      <c r="F44" s="1">
        <f t="shared" si="1"/>
        <v>3365.354299206449</v>
      </c>
      <c r="G44" s="16">
        <f t="shared" si="2"/>
        <v>199.64570079355099</v>
      </c>
      <c r="H44" s="16">
        <f t="shared" si="3"/>
        <v>199.64570079355099</v>
      </c>
      <c r="I44" s="3">
        <f t="shared" si="4"/>
        <v>2.1253374722529274E-3</v>
      </c>
      <c r="J44" s="52"/>
    </row>
    <row r="45" spans="1:10" ht="15" customHeight="1" x14ac:dyDescent="0.25">
      <c r="A45" s="25" t="s">
        <v>405</v>
      </c>
      <c r="B45" s="8" t="s">
        <v>298</v>
      </c>
      <c r="C45" s="11">
        <f>VLOOKUP($A45,RAW!$U$2:$AC$460,8,FALSE)</f>
        <v>79693</v>
      </c>
      <c r="D45" s="11">
        <f>VLOOKUP($A45,RAW!$U$2:$AC$460,9,FALSE)</f>
        <v>83382</v>
      </c>
      <c r="E45" s="1">
        <f t="shared" si="0"/>
        <v>3689</v>
      </c>
      <c r="F45" s="1">
        <f t="shared" si="1"/>
        <v>2855.08410158682</v>
      </c>
      <c r="G45" s="16">
        <f t="shared" si="2"/>
        <v>833.91589841318</v>
      </c>
      <c r="H45" s="16">
        <f t="shared" si="3"/>
        <v>833.91589841318</v>
      </c>
      <c r="I45" s="3">
        <f t="shared" si="4"/>
        <v>1.0464104732074084E-2</v>
      </c>
      <c r="J45" s="52"/>
    </row>
    <row r="46" spans="1:10" ht="15" customHeight="1" x14ac:dyDescent="0.25">
      <c r="A46" s="25" t="s">
        <v>406</v>
      </c>
      <c r="B46" s="8" t="s">
        <v>299</v>
      </c>
      <c r="C46" s="11">
        <f>VLOOKUP($A46,RAW!$U$2:$AC$460,8,FALSE)</f>
        <v>206670</v>
      </c>
      <c r="D46" s="11">
        <f>VLOOKUP($A46,RAW!$U$2:$AC$460,9,FALSE)</f>
        <v>247948</v>
      </c>
      <c r="E46" s="1">
        <f t="shared" si="0"/>
        <v>41278</v>
      </c>
      <c r="F46" s="1">
        <f t="shared" si="1"/>
        <v>7404.1663794178676</v>
      </c>
      <c r="G46" s="16">
        <f t="shared" si="2"/>
        <v>33873.833620582132</v>
      </c>
      <c r="H46" s="16">
        <f t="shared" si="3"/>
        <v>33873.833620582132</v>
      </c>
      <c r="I46" s="3">
        <f t="shared" si="4"/>
        <v>0.16390300295438201</v>
      </c>
      <c r="J46" s="52"/>
    </row>
    <row r="47" spans="1:10" ht="15" customHeight="1" x14ac:dyDescent="0.25">
      <c r="A47" s="25" t="s">
        <v>407</v>
      </c>
      <c r="B47" s="8" t="s">
        <v>298</v>
      </c>
      <c r="C47" s="11">
        <f>VLOOKUP($A47,RAW!$U$2:$AC$460,8,FALSE)</f>
        <v>28706</v>
      </c>
      <c r="D47" s="11">
        <f>VLOOKUP($A47,RAW!$U$2:$AC$460,9,FALSE)</f>
        <v>24968</v>
      </c>
      <c r="E47" s="1">
        <f t="shared" si="0"/>
        <v>-3738</v>
      </c>
      <c r="F47" s="1">
        <f t="shared" si="1"/>
        <v>1028.4221226475506</v>
      </c>
      <c r="G47" s="16">
        <f t="shared" si="2"/>
        <v>-4766.4221226475511</v>
      </c>
      <c r="H47" s="16">
        <f t="shared" si="3"/>
        <v>4766.4221226475511</v>
      </c>
      <c r="I47" s="3">
        <f t="shared" si="4"/>
        <v>-0.16604271311389782</v>
      </c>
      <c r="J47" s="52"/>
    </row>
    <row r="48" spans="1:10" ht="15" customHeight="1" x14ac:dyDescent="0.25">
      <c r="A48" s="25" t="s">
        <v>408</v>
      </c>
      <c r="B48" s="8" t="s">
        <v>298</v>
      </c>
      <c r="C48" s="11">
        <f>VLOOKUP($A48,RAW!$U$2:$AC$460,8,FALSE)</f>
        <v>209881</v>
      </c>
      <c r="D48" s="11">
        <f>VLOOKUP($A48,RAW!$U$2:$AC$460,9,FALSE)</f>
        <v>223803</v>
      </c>
      <c r="E48" s="1">
        <f t="shared" si="0"/>
        <v>13922</v>
      </c>
      <c r="F48" s="1">
        <f t="shared" si="1"/>
        <v>7519.2037735452723</v>
      </c>
      <c r="G48" s="16">
        <f t="shared" si="2"/>
        <v>6402.7962264547277</v>
      </c>
      <c r="H48" s="16">
        <f t="shared" si="3"/>
        <v>6402.7962264547277</v>
      </c>
      <c r="I48" s="3">
        <f t="shared" si="4"/>
        <v>3.0506793022973627E-2</v>
      </c>
      <c r="J48" s="52"/>
    </row>
    <row r="49" spans="1:10" ht="15" customHeight="1" x14ac:dyDescent="0.25">
      <c r="A49" s="25" t="s">
        <v>409</v>
      </c>
      <c r="B49" s="8" t="s">
        <v>298</v>
      </c>
      <c r="C49" s="11">
        <f>VLOOKUP($A49,RAW!$U$2:$AC$460,8,FALSE)</f>
        <v>22829</v>
      </c>
      <c r="D49" s="11">
        <f>VLOOKUP($A49,RAW!$U$2:$AC$460,9,FALSE)</f>
        <v>26474</v>
      </c>
      <c r="E49" s="1">
        <f t="shared" si="0"/>
        <v>3645</v>
      </c>
      <c r="F49" s="1">
        <f t="shared" si="1"/>
        <v>817.87252274510331</v>
      </c>
      <c r="G49" s="16">
        <f t="shared" si="2"/>
        <v>2827.1274772548968</v>
      </c>
      <c r="H49" s="16">
        <f t="shared" si="3"/>
        <v>2827.1274772548968</v>
      </c>
      <c r="I49" s="3">
        <f t="shared" si="4"/>
        <v>0.12383930427328822</v>
      </c>
      <c r="J49" s="52"/>
    </row>
    <row r="50" spans="1:10" ht="15" customHeight="1" x14ac:dyDescent="0.25">
      <c r="A50" s="25" t="s">
        <v>410</v>
      </c>
      <c r="B50" s="8" t="s">
        <v>298</v>
      </c>
      <c r="C50" s="11">
        <f>VLOOKUP($A50,RAW!$U$2:$AC$460,8,FALSE)</f>
        <v>67254</v>
      </c>
      <c r="D50" s="11">
        <f>VLOOKUP($A50,RAW!$U$2:$AC$460,9,FALSE)</f>
        <v>47512</v>
      </c>
      <c r="E50" s="1">
        <f t="shared" si="0"/>
        <v>-19742</v>
      </c>
      <c r="F50" s="1">
        <f t="shared" si="1"/>
        <v>2409.4440687151946</v>
      </c>
      <c r="G50" s="16">
        <f t="shared" si="2"/>
        <v>-22151.444068715195</v>
      </c>
      <c r="H50" s="16">
        <f t="shared" si="3"/>
        <v>22151.444068715195</v>
      </c>
      <c r="I50" s="3">
        <f t="shared" si="4"/>
        <v>-0.32936991210508215</v>
      </c>
      <c r="J50" s="52"/>
    </row>
    <row r="51" spans="1:10" ht="15" customHeight="1" x14ac:dyDescent="0.25">
      <c r="A51" s="25" t="s">
        <v>411</v>
      </c>
      <c r="B51" s="8" t="s">
        <v>298</v>
      </c>
      <c r="C51" s="11">
        <f>VLOOKUP($A51,RAW!$U$2:$AC$460,8,FALSE)</f>
        <v>35949</v>
      </c>
      <c r="D51" s="11">
        <f>VLOOKUP($A51,RAW!$U$2:$AC$460,9,FALSE)</f>
        <v>45093</v>
      </c>
      <c r="E51" s="1">
        <f t="shared" si="0"/>
        <v>9144</v>
      </c>
      <c r="F51" s="1">
        <f t="shared" si="1"/>
        <v>1287.9100845487633</v>
      </c>
      <c r="G51" s="16">
        <f t="shared" si="2"/>
        <v>7856.0899154512372</v>
      </c>
      <c r="H51" s="16">
        <f t="shared" si="3"/>
        <v>7856.0899154512372</v>
      </c>
      <c r="I51" s="3">
        <f t="shared" si="4"/>
        <v>0.2185343101463528</v>
      </c>
      <c r="J51" s="52"/>
    </row>
    <row r="52" spans="1:10" ht="15" customHeight="1" x14ac:dyDescent="0.25">
      <c r="A52" s="25" t="s">
        <v>412</v>
      </c>
      <c r="B52" s="8" t="s">
        <v>298</v>
      </c>
      <c r="C52" s="11">
        <f>VLOOKUP($A52,RAW!$U$2:$AC$460,8,FALSE)</f>
        <v>27336</v>
      </c>
      <c r="D52" s="11">
        <f>VLOOKUP($A52,RAW!$U$2:$AC$460,9,FALSE)</f>
        <v>27003</v>
      </c>
      <c r="E52" s="1">
        <f t="shared" si="0"/>
        <v>-333</v>
      </c>
      <c r="F52" s="1">
        <f t="shared" si="1"/>
        <v>979.34045651408928</v>
      </c>
      <c r="G52" s="16">
        <f t="shared" si="2"/>
        <v>-1312.3404565140893</v>
      </c>
      <c r="H52" s="16">
        <f t="shared" si="3"/>
        <v>1312.3404565140893</v>
      </c>
      <c r="I52" s="3">
        <f t="shared" si="4"/>
        <v>-4.8007772041048044E-2</v>
      </c>
      <c r="J52" s="52"/>
    </row>
    <row r="53" spans="1:10" ht="15" customHeight="1" x14ac:dyDescent="0.25">
      <c r="A53" s="25" t="s">
        <v>413</v>
      </c>
      <c r="B53" s="8" t="s">
        <v>298</v>
      </c>
      <c r="C53" s="11">
        <f>VLOOKUP($A53,RAW!$U$2:$AC$460,8,FALSE)</f>
        <v>81852</v>
      </c>
      <c r="D53" s="11">
        <f>VLOOKUP($A53,RAW!$U$2:$AC$460,9,FALSE)</f>
        <v>85990</v>
      </c>
      <c r="E53" s="1">
        <f t="shared" si="0"/>
        <v>4138</v>
      </c>
      <c r="F53" s="1">
        <f t="shared" si="1"/>
        <v>2932.4325082891146</v>
      </c>
      <c r="G53" s="16">
        <f t="shared" si="2"/>
        <v>1205.5674917108854</v>
      </c>
      <c r="H53" s="16">
        <f t="shared" si="3"/>
        <v>1205.5674917108854</v>
      </c>
      <c r="I53" s="3">
        <f t="shared" si="4"/>
        <v>1.4728625955515875E-2</v>
      </c>
      <c r="J53" s="52"/>
    </row>
    <row r="54" spans="1:10" ht="15" customHeight="1" x14ac:dyDescent="0.25">
      <c r="A54" s="25" t="s">
        <v>414</v>
      </c>
      <c r="B54" s="8" t="s">
        <v>299</v>
      </c>
      <c r="C54" s="11">
        <f>VLOOKUP($A54,RAW!$U$2:$AC$460,8,FALSE)</f>
        <v>20008</v>
      </c>
      <c r="D54" s="11">
        <f>VLOOKUP($A54,RAW!$U$2:$AC$460,9,FALSE)</f>
        <v>28053</v>
      </c>
      <c r="E54" s="1">
        <f t="shared" si="0"/>
        <v>8045</v>
      </c>
      <c r="F54" s="1">
        <f t="shared" si="1"/>
        <v>716.80728175058152</v>
      </c>
      <c r="G54" s="16">
        <f t="shared" si="2"/>
        <v>7328.1927182494182</v>
      </c>
      <c r="H54" s="16">
        <f t="shared" si="3"/>
        <v>7328.1927182494182</v>
      </c>
      <c r="I54" s="3">
        <f t="shared" si="4"/>
        <v>0.36626313066020683</v>
      </c>
      <c r="J54" s="52"/>
    </row>
    <row r="55" spans="1:10" ht="15" customHeight="1" x14ac:dyDescent="0.25">
      <c r="A55" s="25" t="s">
        <v>415</v>
      </c>
      <c r="B55" s="8" t="s">
        <v>299</v>
      </c>
      <c r="C55" s="11">
        <f>VLOOKUP($A55,RAW!$U$2:$AC$460,8,FALSE)</f>
        <v>232228</v>
      </c>
      <c r="D55" s="11">
        <f>VLOOKUP($A55,RAW!$U$2:$AC$460,9,FALSE)</f>
        <v>299566</v>
      </c>
      <c r="E55" s="1">
        <f t="shared" si="0"/>
        <v>67338</v>
      </c>
      <c r="F55" s="1">
        <f t="shared" si="1"/>
        <v>8319.8081480594792</v>
      </c>
      <c r="G55" s="16">
        <f t="shared" si="2"/>
        <v>59018.191851940523</v>
      </c>
      <c r="H55" s="16">
        <f t="shared" si="3"/>
        <v>59018.191851940523</v>
      </c>
      <c r="I55" s="3">
        <f t="shared" si="4"/>
        <v>0.25413900068872197</v>
      </c>
      <c r="J55" s="52"/>
    </row>
    <row r="56" spans="1:10" ht="15" customHeight="1" x14ac:dyDescent="0.25">
      <c r="A56" s="25" t="s">
        <v>416</v>
      </c>
      <c r="C56" s="23">
        <v>0</v>
      </c>
      <c r="D56" s="11">
        <v>0</v>
      </c>
      <c r="E56" s="1">
        <f t="shared" si="0"/>
        <v>0</v>
      </c>
      <c r="F56" s="1">
        <f t="shared" si="1"/>
        <v>0</v>
      </c>
      <c r="G56" s="16">
        <f t="shared" si="2"/>
        <v>0</v>
      </c>
      <c r="H56" s="16">
        <f t="shared" si="3"/>
        <v>0</v>
      </c>
      <c r="I56" s="3" t="str">
        <f t="shared" si="4"/>
        <v/>
      </c>
      <c r="J56" s="52"/>
    </row>
    <row r="57" spans="1:10" ht="15" customHeight="1" x14ac:dyDescent="0.25">
      <c r="A57" s="25" t="s">
        <v>326</v>
      </c>
      <c r="B57" s="8" t="s">
        <v>298</v>
      </c>
      <c r="C57" s="11">
        <f>VLOOKUP($A57,RAW!$U$2:$AC$460,8,FALSE)</f>
        <v>1057976</v>
      </c>
      <c r="D57" s="11">
        <f>VLOOKUP($A57,RAW!$U$2:$AC$460,9,FALSE)</f>
        <v>1015250</v>
      </c>
      <c r="E57" s="1">
        <f t="shared" si="0"/>
        <v>-42726</v>
      </c>
      <c r="F57" s="1">
        <f t="shared" si="1"/>
        <v>37903.083802346722</v>
      </c>
      <c r="G57" s="16">
        <f t="shared" si="2"/>
        <v>-80629.083802346722</v>
      </c>
      <c r="H57" s="16">
        <f t="shared" si="3"/>
        <v>80629.083802346722</v>
      </c>
      <c r="I57" s="3">
        <f t="shared" si="4"/>
        <v>-7.621069268333755E-2</v>
      </c>
      <c r="J57" s="52"/>
    </row>
    <row r="58" spans="1:10" ht="15" customHeight="1" x14ac:dyDescent="0.25">
      <c r="A58" s="25" t="s">
        <v>417</v>
      </c>
      <c r="B58" s="8" t="s">
        <v>298</v>
      </c>
      <c r="C58" s="11">
        <f>VLOOKUP($A58,RAW!$U$2:$AC$460,8,FALSE)</f>
        <v>843347</v>
      </c>
      <c r="D58" s="11">
        <f>VLOOKUP($A58,RAW!$U$2:$AC$460,9,FALSE)</f>
        <v>974397</v>
      </c>
      <c r="E58" s="1">
        <f t="shared" si="0"/>
        <v>131050</v>
      </c>
      <c r="F58" s="1">
        <f t="shared" si="1"/>
        <v>30213.77802091702</v>
      </c>
      <c r="G58" s="16">
        <f t="shared" si="2"/>
        <v>100836.22197908298</v>
      </c>
      <c r="H58" s="16">
        <f t="shared" si="3"/>
        <v>100836.22197908298</v>
      </c>
      <c r="I58" s="3">
        <f t="shared" si="4"/>
        <v>0.11956670502068897</v>
      </c>
      <c r="J58" s="52"/>
    </row>
    <row r="59" spans="1:10" ht="15" customHeight="1" x14ac:dyDescent="0.25">
      <c r="A59" s="25" t="s">
        <v>418</v>
      </c>
      <c r="B59" s="21" t="s">
        <v>298</v>
      </c>
      <c r="C59" s="11">
        <f>VLOOKUP($A59,RAW!$U$2:$AC$460,8,FALSE)</f>
        <v>1203579</v>
      </c>
      <c r="D59" s="11">
        <f>VLOOKUP($A59,RAW!$U$2:$AC$460,9,FALSE)</f>
        <v>1307221</v>
      </c>
      <c r="E59" s="1">
        <f t="shared" si="0"/>
        <v>103642</v>
      </c>
      <c r="F59" s="1">
        <f t="shared" si="1"/>
        <v>43119.461783390805</v>
      </c>
      <c r="G59" s="16">
        <f t="shared" si="2"/>
        <v>60522.538216609195</v>
      </c>
      <c r="H59" s="16">
        <f t="shared" si="3"/>
        <v>60522.538216609195</v>
      </c>
      <c r="I59" s="3">
        <f t="shared" si="4"/>
        <v>5.028547209332266E-2</v>
      </c>
      <c r="J59" s="52"/>
    </row>
    <row r="60" spans="1:10" ht="15" customHeight="1" x14ac:dyDescent="0.25">
      <c r="A60" s="25" t="s">
        <v>419</v>
      </c>
      <c r="B60" s="8" t="s">
        <v>298</v>
      </c>
      <c r="C60" s="11">
        <f>VLOOKUP($A60,RAW!$U$2:$AC$460,8,FALSE)</f>
        <v>118125</v>
      </c>
      <c r="D60" s="11">
        <f>VLOOKUP($A60,RAW!$U$2:$AC$460,9,FALSE)</f>
        <v>115930</v>
      </c>
      <c r="E60" s="1">
        <f t="shared" si="0"/>
        <v>-2195</v>
      </c>
      <c r="F60" s="1">
        <f t="shared" si="1"/>
        <v>4231.9502277482734</v>
      </c>
      <c r="G60" s="16">
        <f t="shared" si="2"/>
        <v>-6426.9502277482734</v>
      </c>
      <c r="H60" s="16">
        <f t="shared" si="3"/>
        <v>6426.9502277482734</v>
      </c>
      <c r="I60" s="3">
        <f t="shared" si="4"/>
        <v>-5.4408044256070036E-2</v>
      </c>
      <c r="J60" s="52"/>
    </row>
    <row r="61" spans="1:10" ht="15" customHeight="1" x14ac:dyDescent="0.25">
      <c r="A61" s="25" t="s">
        <v>420</v>
      </c>
      <c r="B61" s="8" t="s">
        <v>298</v>
      </c>
      <c r="C61" s="11">
        <f>VLOOKUP($A61,RAW!$U$2:$AC$460,8,FALSE)</f>
        <v>492280</v>
      </c>
      <c r="D61" s="11">
        <f>VLOOKUP($A61,RAW!$U$2:$AC$460,9,FALSE)</f>
        <v>498439</v>
      </c>
      <c r="E61" s="1">
        <f t="shared" si="0"/>
        <v>6159</v>
      </c>
      <c r="F61" s="1">
        <f t="shared" si="1"/>
        <v>17636.439857065987</v>
      </c>
      <c r="G61" s="16">
        <f t="shared" si="2"/>
        <v>-11477.439857065987</v>
      </c>
      <c r="H61" s="16">
        <f t="shared" si="3"/>
        <v>11477.439857065987</v>
      </c>
      <c r="I61" s="3">
        <f t="shared" si="4"/>
        <v>-2.3314861170606133E-2</v>
      </c>
      <c r="J61" s="52"/>
    </row>
    <row r="62" spans="1:10" ht="15" customHeight="1" x14ac:dyDescent="0.25">
      <c r="A62" s="25" t="s">
        <v>335</v>
      </c>
      <c r="B62" s="8" t="s">
        <v>299</v>
      </c>
      <c r="C62" s="11">
        <f>VLOOKUP($A62,RAW!$U$2:$AC$460,8,FALSE)</f>
        <v>782651</v>
      </c>
      <c r="D62" s="11">
        <f>VLOOKUP($A62,RAW!$U$2:$AC$460,9,FALSE)</f>
        <v>735522</v>
      </c>
      <c r="E62" s="1">
        <f t="shared" si="0"/>
        <v>-47129</v>
      </c>
      <c r="F62" s="1">
        <f t="shared" si="1"/>
        <v>28039.281081036304</v>
      </c>
      <c r="G62" s="16">
        <f t="shared" si="2"/>
        <v>-75168.281081036301</v>
      </c>
      <c r="H62" s="16">
        <f t="shared" si="3"/>
        <v>75168.281081036301</v>
      </c>
      <c r="I62" s="3">
        <f t="shared" si="4"/>
        <v>-9.6043167492325832E-2</v>
      </c>
      <c r="J62" s="52"/>
    </row>
    <row r="63" spans="1:10" ht="15" customHeight="1" x14ac:dyDescent="0.25">
      <c r="A63" s="25" t="s">
        <v>421</v>
      </c>
      <c r="B63" s="8" t="s">
        <v>298</v>
      </c>
      <c r="C63" s="11">
        <f>VLOOKUP($A63,RAW!$U$2:$AC$460,8,FALSE)</f>
        <v>57982</v>
      </c>
      <c r="D63" s="11">
        <f>VLOOKUP($A63,RAW!$U$2:$AC$460,9,FALSE)</f>
        <v>86386</v>
      </c>
      <c r="E63" s="1">
        <f t="shared" si="0"/>
        <v>28404</v>
      </c>
      <c r="F63" s="1">
        <f t="shared" si="1"/>
        <v>2077.2650844893151</v>
      </c>
      <c r="G63" s="16">
        <f t="shared" si="2"/>
        <v>26326.734915510686</v>
      </c>
      <c r="H63" s="16">
        <f t="shared" si="3"/>
        <v>26326.734915510686</v>
      </c>
      <c r="I63" s="3">
        <f t="shared" si="4"/>
        <v>0.45405013479201622</v>
      </c>
      <c r="J63" s="52"/>
    </row>
    <row r="64" spans="1:10" ht="15" customHeight="1" x14ac:dyDescent="0.25">
      <c r="A64" s="25" t="s">
        <v>422</v>
      </c>
      <c r="B64" s="8" t="s">
        <v>298</v>
      </c>
      <c r="C64" s="11">
        <f>VLOOKUP($A64,RAW!$U$2:$AC$460,8,FALSE)</f>
        <v>104676</v>
      </c>
      <c r="D64" s="11">
        <f>VLOOKUP($A64,RAW!$U$2:$AC$460,9,FALSE)</f>
        <v>95078</v>
      </c>
      <c r="E64" s="1">
        <f t="shared" si="0"/>
        <v>-9598</v>
      </c>
      <c r="F64" s="1">
        <f t="shared" si="1"/>
        <v>3750.1259008658476</v>
      </c>
      <c r="G64" s="16">
        <f t="shared" si="2"/>
        <v>-13348.125900865847</v>
      </c>
      <c r="H64" s="16">
        <f t="shared" si="3"/>
        <v>13348.125900865847</v>
      </c>
      <c r="I64" s="3">
        <f t="shared" si="4"/>
        <v>-0.12751849421897901</v>
      </c>
      <c r="J64" s="52"/>
    </row>
    <row r="65" spans="1:10" ht="15" customHeight="1" x14ac:dyDescent="0.25">
      <c r="A65" s="25" t="s">
        <v>423</v>
      </c>
      <c r="B65" s="8" t="s">
        <v>298</v>
      </c>
      <c r="C65" s="11">
        <f>VLOOKUP($A65,RAW!$U$2:$AC$460,8,FALSE)</f>
        <v>1153619</v>
      </c>
      <c r="D65" s="11">
        <f>VLOOKUP($A65,RAW!$U$2:$AC$460,9,FALSE)</f>
        <v>1268163</v>
      </c>
      <c r="E65" s="1">
        <f t="shared" si="0"/>
        <v>114544</v>
      </c>
      <c r="F65" s="1">
        <f t="shared" si="1"/>
        <v>41329.593141034791</v>
      </c>
      <c r="G65" s="16">
        <f t="shared" si="2"/>
        <v>73214.406858965202</v>
      </c>
      <c r="H65" s="16">
        <f t="shared" si="3"/>
        <v>73214.406858965202</v>
      </c>
      <c r="I65" s="3">
        <f t="shared" si="4"/>
        <v>6.3464980083515615E-2</v>
      </c>
      <c r="J65" s="52"/>
    </row>
    <row r="66" spans="1:10" ht="15" customHeight="1" x14ac:dyDescent="0.25">
      <c r="A66" s="25" t="s">
        <v>424</v>
      </c>
      <c r="B66" s="8" t="s">
        <v>298</v>
      </c>
      <c r="C66" s="11">
        <f>VLOOKUP($A66,RAW!$U$2:$AC$460,8,FALSE)</f>
        <v>463385</v>
      </c>
      <c r="D66" s="11">
        <f>VLOOKUP($A66,RAW!$U$2:$AC$460,9,FALSE)</f>
        <v>480371</v>
      </c>
      <c r="E66" s="1">
        <f t="shared" si="0"/>
        <v>16986</v>
      </c>
      <c r="F66" s="1">
        <f t="shared" si="1"/>
        <v>16601.246614054042</v>
      </c>
      <c r="G66" s="16">
        <f t="shared" si="2"/>
        <v>384.75338594595814</v>
      </c>
      <c r="H66" s="16">
        <f t="shared" si="3"/>
        <v>384.75338594595814</v>
      </c>
      <c r="I66" s="3">
        <f t="shared" si="4"/>
        <v>8.303104026801863E-4</v>
      </c>
      <c r="J66" s="52"/>
    </row>
    <row r="67" spans="1:10" ht="15" customHeight="1" x14ac:dyDescent="0.25">
      <c r="A67" s="25" t="s">
        <v>425</v>
      </c>
      <c r="B67" s="8" t="s">
        <v>299</v>
      </c>
      <c r="C67" s="11">
        <f>VLOOKUP($A67,RAW!$U$2:$AC$460,8,FALSE)</f>
        <v>266972</v>
      </c>
      <c r="D67" s="11">
        <f>VLOOKUP($A67,RAW!$U$2:$AC$460,9,FALSE)</f>
        <v>207677</v>
      </c>
      <c r="E67" s="1">
        <f t="shared" ref="E67:E130" si="5">D67-C67</f>
        <v>-59295</v>
      </c>
      <c r="F67" s="1">
        <f t="shared" ref="F67:F130" si="6">IF(C67=0,0,+C67*E$463)</f>
        <v>9564.5478620310005</v>
      </c>
      <c r="G67" s="16">
        <f t="shared" ref="G67:G130" si="7">IF(C67=0,0,+E67-F67)</f>
        <v>-68859.547862031002</v>
      </c>
      <c r="H67" s="16">
        <f t="shared" ref="H67:H130" si="8">ABS(G67)</f>
        <v>68859.547862031002</v>
      </c>
      <c r="I67" s="3">
        <f t="shared" ref="I67:I130" si="9">IFERROR(+G67/C67,"")</f>
        <v>-0.25792797694900965</v>
      </c>
      <c r="J67" s="52"/>
    </row>
    <row r="68" spans="1:10" ht="15" customHeight="1" x14ac:dyDescent="0.25">
      <c r="A68" s="25" t="s">
        <v>336</v>
      </c>
      <c r="B68" s="8" t="s">
        <v>298</v>
      </c>
      <c r="C68" s="11">
        <f>VLOOKUP($A68,RAW!$U$2:$AC$460,8,FALSE)</f>
        <v>805164</v>
      </c>
      <c r="D68" s="11">
        <f>VLOOKUP($A68,RAW!$U$2:$AC$460,9,FALSE)</f>
        <v>692452</v>
      </c>
      <c r="E68" s="1">
        <f t="shared" si="5"/>
        <v>-112712</v>
      </c>
      <c r="F68" s="1">
        <f t="shared" si="6"/>
        <v>28845.832577140405</v>
      </c>
      <c r="G68" s="16">
        <f t="shared" si="7"/>
        <v>-141557.83257714042</v>
      </c>
      <c r="H68" s="16">
        <f t="shared" si="8"/>
        <v>141557.83257714042</v>
      </c>
      <c r="I68" s="3">
        <f t="shared" si="9"/>
        <v>-0.17581242154038235</v>
      </c>
      <c r="J68" s="52"/>
    </row>
    <row r="69" spans="1:10" ht="15" customHeight="1" x14ac:dyDescent="0.25">
      <c r="A69" s="25" t="s">
        <v>426</v>
      </c>
      <c r="B69" s="8" t="s">
        <v>298</v>
      </c>
      <c r="C69" s="11">
        <f>VLOOKUP($A69,RAW!$U$2:$AC$460,8,FALSE)</f>
        <v>1634161</v>
      </c>
      <c r="D69" s="11">
        <f>VLOOKUP($A69,RAW!$U$2:$AC$460,9,FALSE)</f>
        <v>1843402</v>
      </c>
      <c r="E69" s="1">
        <f t="shared" si="5"/>
        <v>209241</v>
      </c>
      <c r="F69" s="1">
        <f t="shared" si="6"/>
        <v>58545.507014834671</v>
      </c>
      <c r="G69" s="16">
        <f t="shared" si="7"/>
        <v>150695.49298516533</v>
      </c>
      <c r="H69" s="16">
        <f t="shared" si="8"/>
        <v>150695.49298516533</v>
      </c>
      <c r="I69" s="3">
        <f t="shared" si="9"/>
        <v>9.2215817771422362E-2</v>
      </c>
      <c r="J69" s="52"/>
    </row>
    <row r="70" spans="1:10" ht="15" customHeight="1" x14ac:dyDescent="0.25">
      <c r="A70" s="25" t="s">
        <v>337</v>
      </c>
      <c r="B70" s="8" t="s">
        <v>298</v>
      </c>
      <c r="C70" s="11">
        <f>VLOOKUP($A70,RAW!$U$2:$AC$460,8,FALSE)</f>
        <v>1000889</v>
      </c>
      <c r="D70" s="11">
        <f>VLOOKUP($A70,RAW!$U$2:$AC$460,9,FALSE)</f>
        <v>1051924</v>
      </c>
      <c r="E70" s="1">
        <f t="shared" si="5"/>
        <v>51035</v>
      </c>
      <c r="F70" s="1">
        <f t="shared" si="6"/>
        <v>35857.883017995693</v>
      </c>
      <c r="G70" s="16">
        <f t="shared" si="7"/>
        <v>15177.116982004307</v>
      </c>
      <c r="H70" s="16">
        <f t="shared" si="8"/>
        <v>15177.116982004307</v>
      </c>
      <c r="I70" s="3">
        <f t="shared" si="9"/>
        <v>1.5163636509147675E-2</v>
      </c>
      <c r="J70" s="52"/>
    </row>
    <row r="71" spans="1:10" ht="15" customHeight="1" x14ac:dyDescent="0.25">
      <c r="A71" s="25" t="s">
        <v>427</v>
      </c>
      <c r="B71" s="8" t="s">
        <v>298</v>
      </c>
      <c r="C71" s="11">
        <f>VLOOKUP($A71,RAW!$U$2:$AC$460,8,FALSE)</f>
        <v>735730</v>
      </c>
      <c r="D71" s="11">
        <f>VLOOKUP($A71,RAW!$U$2:$AC$460,9,FALSE)</f>
        <v>736384</v>
      </c>
      <c r="E71" s="1">
        <f t="shared" si="5"/>
        <v>654</v>
      </c>
      <c r="F71" s="1">
        <f t="shared" si="6"/>
        <v>26358.287755015761</v>
      </c>
      <c r="G71" s="16">
        <f t="shared" si="7"/>
        <v>-25704.287755015761</v>
      </c>
      <c r="H71" s="16">
        <f t="shared" si="8"/>
        <v>25704.287755015761</v>
      </c>
      <c r="I71" s="3">
        <f t="shared" si="9"/>
        <v>-3.4937120621716881E-2</v>
      </c>
      <c r="J71" s="52"/>
    </row>
    <row r="72" spans="1:10" ht="15" customHeight="1" x14ac:dyDescent="0.25">
      <c r="A72" s="25" t="s">
        <v>428</v>
      </c>
      <c r="B72" s="8" t="s">
        <v>298</v>
      </c>
      <c r="C72" s="11">
        <f>VLOOKUP($A72,RAW!$U$2:$AC$460,8,FALSE)</f>
        <v>4176173</v>
      </c>
      <c r="D72" s="11">
        <f>VLOOKUP($A72,RAW!$U$2:$AC$460,9,FALSE)</f>
        <v>4287786</v>
      </c>
      <c r="E72" s="1">
        <f t="shared" si="5"/>
        <v>111613</v>
      </c>
      <c r="F72" s="1">
        <f t="shared" si="6"/>
        <v>149615.71452669791</v>
      </c>
      <c r="G72" s="16">
        <f t="shared" si="7"/>
        <v>-38002.714526697906</v>
      </c>
      <c r="H72" s="16">
        <f t="shared" si="8"/>
        <v>38002.714526697906</v>
      </c>
      <c r="I72" s="3">
        <f t="shared" si="9"/>
        <v>-9.0998899055900959E-3</v>
      </c>
      <c r="J72" s="52"/>
    </row>
    <row r="73" spans="1:10" ht="15" customHeight="1" x14ac:dyDescent="0.25">
      <c r="A73" s="25" t="s">
        <v>429</v>
      </c>
      <c r="B73" s="8" t="s">
        <v>298</v>
      </c>
      <c r="C73" s="11">
        <f>VLOOKUP($A73,RAW!$U$2:$AC$460,8,FALSE)</f>
        <v>977495</v>
      </c>
      <c r="D73" s="11">
        <f>VLOOKUP($A73,RAW!$U$2:$AC$460,9,FALSE)</f>
        <v>950132</v>
      </c>
      <c r="E73" s="1">
        <f t="shared" si="5"/>
        <v>-27363</v>
      </c>
      <c r="F73" s="1">
        <f t="shared" si="6"/>
        <v>35019.768786224748</v>
      </c>
      <c r="G73" s="16">
        <f t="shared" si="7"/>
        <v>-62382.768786224748</v>
      </c>
      <c r="H73" s="16">
        <f t="shared" si="8"/>
        <v>62382.768786224748</v>
      </c>
      <c r="I73" s="3">
        <f t="shared" si="9"/>
        <v>-6.3819015735348775E-2</v>
      </c>
      <c r="J73" s="52"/>
    </row>
    <row r="74" spans="1:10" ht="15" customHeight="1" x14ac:dyDescent="0.25">
      <c r="A74" s="25" t="s">
        <v>430</v>
      </c>
      <c r="B74" s="8" t="s">
        <v>298</v>
      </c>
      <c r="C74" s="11">
        <f>VLOOKUP($A74,RAW!$U$2:$AC$460,8,FALSE)</f>
        <v>283513</v>
      </c>
      <c r="D74" s="11">
        <f>VLOOKUP($A74,RAW!$U$2:$AC$460,9,FALSE)</f>
        <v>308704</v>
      </c>
      <c r="E74" s="1">
        <f t="shared" si="5"/>
        <v>25191</v>
      </c>
      <c r="F74" s="1">
        <f t="shared" si="6"/>
        <v>10157.146285033617</v>
      </c>
      <c r="G74" s="16">
        <f t="shared" si="7"/>
        <v>15033.853714966383</v>
      </c>
      <c r="H74" s="16">
        <f t="shared" si="8"/>
        <v>15033.853714966383</v>
      </c>
      <c r="I74" s="3">
        <f t="shared" si="9"/>
        <v>5.3027034791936815E-2</v>
      </c>
      <c r="J74" s="52"/>
    </row>
    <row r="75" spans="1:10" ht="15" customHeight="1" x14ac:dyDescent="0.25">
      <c r="A75" s="25" t="s">
        <v>431</v>
      </c>
      <c r="B75" s="8" t="s">
        <v>298</v>
      </c>
      <c r="C75" s="11">
        <f>VLOOKUP($A75,RAW!$U$2:$AC$460,8,FALSE)</f>
        <v>1138115</v>
      </c>
      <c r="D75" s="11">
        <f>VLOOKUP($A75,RAW!$U$2:$AC$460,9,FALSE)</f>
        <v>1195962</v>
      </c>
      <c r="E75" s="1">
        <f t="shared" si="5"/>
        <v>57847</v>
      </c>
      <c r="F75" s="1">
        <f t="shared" si="6"/>
        <v>40774.146314952173</v>
      </c>
      <c r="G75" s="16">
        <f t="shared" si="7"/>
        <v>17072.853685047827</v>
      </c>
      <c r="H75" s="16">
        <f t="shared" si="8"/>
        <v>17072.853685047827</v>
      </c>
      <c r="I75" s="3">
        <f t="shared" si="9"/>
        <v>1.5000991714411835E-2</v>
      </c>
      <c r="J75" s="52"/>
    </row>
    <row r="76" spans="1:10" ht="15" customHeight="1" x14ac:dyDescent="0.25">
      <c r="A76" s="25" t="s">
        <v>432</v>
      </c>
      <c r="B76" s="8" t="s">
        <v>298</v>
      </c>
      <c r="C76" s="11">
        <f>VLOOKUP($A76,RAW!$U$2:$AC$460,8,FALSE)</f>
        <v>55085</v>
      </c>
      <c r="D76" s="11">
        <f>VLOOKUP($A76,RAW!$U$2:$AC$460,9,FALSE)</f>
        <v>58332</v>
      </c>
      <c r="E76" s="1">
        <f t="shared" si="5"/>
        <v>3247</v>
      </c>
      <c r="F76" s="1">
        <f t="shared" si="6"/>
        <v>1973.4770649355651</v>
      </c>
      <c r="G76" s="16">
        <f t="shared" si="7"/>
        <v>1273.5229350644349</v>
      </c>
      <c r="H76" s="16">
        <f t="shared" si="8"/>
        <v>1273.5229350644349</v>
      </c>
      <c r="I76" s="3">
        <f t="shared" si="9"/>
        <v>2.3119232732403284E-2</v>
      </c>
      <c r="J76" s="52"/>
    </row>
    <row r="77" spans="1:10" ht="15" customHeight="1" x14ac:dyDescent="0.25">
      <c r="A77" s="25" t="s">
        <v>433</v>
      </c>
      <c r="B77" s="8" t="s">
        <v>298</v>
      </c>
      <c r="C77" s="11">
        <f>VLOOKUP($A77,RAW!$U$2:$AC$460,8,FALSE)</f>
        <v>200536</v>
      </c>
      <c r="D77" s="11">
        <f>VLOOKUP($A77,RAW!$U$2:$AC$460,9,FALSE)</f>
        <v>215867</v>
      </c>
      <c r="E77" s="1">
        <f t="shared" si="5"/>
        <v>15331</v>
      </c>
      <c r="F77" s="1">
        <f t="shared" si="6"/>
        <v>7184.4094888611871</v>
      </c>
      <c r="G77" s="16">
        <f t="shared" si="7"/>
        <v>8146.5905111388129</v>
      </c>
      <c r="H77" s="16">
        <f t="shared" si="8"/>
        <v>8146.5905111388129</v>
      </c>
      <c r="I77" s="3">
        <f t="shared" si="9"/>
        <v>4.0624080021237151E-2</v>
      </c>
      <c r="J77" s="52"/>
    </row>
    <row r="78" spans="1:10" ht="15" customHeight="1" x14ac:dyDescent="0.25">
      <c r="A78" s="25" t="s">
        <v>434</v>
      </c>
      <c r="B78" s="8" t="s">
        <v>299</v>
      </c>
      <c r="C78" s="11">
        <f>VLOOKUP($A78,RAW!$U$2:$AC$460,8,FALSE)</f>
        <v>74832</v>
      </c>
      <c r="D78" s="11">
        <f>VLOOKUP($A78,RAW!$U$2:$AC$460,9,FALSE)</f>
        <v>66422</v>
      </c>
      <c r="E78" s="1">
        <f t="shared" si="5"/>
        <v>-8410</v>
      </c>
      <c r="F78" s="1">
        <f t="shared" si="6"/>
        <v>2680.933751897217</v>
      </c>
      <c r="G78" s="16">
        <f t="shared" si="7"/>
        <v>-11090.933751897217</v>
      </c>
      <c r="H78" s="16">
        <f t="shared" si="8"/>
        <v>11090.933751897217</v>
      </c>
      <c r="I78" s="3">
        <f t="shared" si="9"/>
        <v>-0.14821110957741632</v>
      </c>
      <c r="J78" s="52"/>
    </row>
    <row r="79" spans="1:10" ht="15" customHeight="1" x14ac:dyDescent="0.25">
      <c r="A79" s="25" t="s">
        <v>435</v>
      </c>
      <c r="B79" s="8" t="s">
        <v>298</v>
      </c>
      <c r="C79" s="11">
        <f>VLOOKUP($A79,RAW!$U$2:$AC$460,8,FALSE)</f>
        <v>1368147</v>
      </c>
      <c r="D79" s="11">
        <f>VLOOKUP($A79,RAW!$U$2:$AC$460,9,FALSE)</f>
        <v>1349582</v>
      </c>
      <c r="E79" s="1">
        <f t="shared" si="5"/>
        <v>-18565</v>
      </c>
      <c r="F79" s="1">
        <f t="shared" si="6"/>
        <v>49015.280493063423</v>
      </c>
      <c r="G79" s="16">
        <f t="shared" si="7"/>
        <v>-67580.280493063416</v>
      </c>
      <c r="H79" s="16">
        <f t="shared" si="8"/>
        <v>67580.280493063416</v>
      </c>
      <c r="I79" s="3">
        <f t="shared" si="9"/>
        <v>-4.9395481986265671E-2</v>
      </c>
      <c r="J79" s="52"/>
    </row>
    <row r="80" spans="1:10" ht="15" customHeight="1" x14ac:dyDescent="0.25">
      <c r="A80" s="25" t="s">
        <v>436</v>
      </c>
      <c r="B80" s="8" t="s">
        <v>298</v>
      </c>
      <c r="C80" s="11">
        <f>VLOOKUP($A80,RAW!$U$2:$AC$460,8,FALSE)</f>
        <v>129900</v>
      </c>
      <c r="D80" s="11">
        <f>VLOOKUP($A80,RAW!$U$2:$AC$460,9,FALSE)</f>
        <v>142713</v>
      </c>
      <c r="E80" s="1">
        <f t="shared" si="5"/>
        <v>12813</v>
      </c>
      <c r="F80" s="1">
        <f t="shared" si="6"/>
        <v>4653.8017742603233</v>
      </c>
      <c r="G80" s="16">
        <f t="shared" si="7"/>
        <v>8159.1982257396767</v>
      </c>
      <c r="H80" s="16">
        <f t="shared" si="8"/>
        <v>8159.1982257396767</v>
      </c>
      <c r="I80" s="3">
        <f t="shared" si="9"/>
        <v>6.2811379720859706E-2</v>
      </c>
      <c r="J80" s="52"/>
    </row>
    <row r="81" spans="1:10" ht="15" customHeight="1" x14ac:dyDescent="0.25">
      <c r="A81" s="25" t="s">
        <v>437</v>
      </c>
      <c r="B81" s="8" t="s">
        <v>298</v>
      </c>
      <c r="C81" s="11">
        <f>VLOOKUP($A81,RAW!$U$2:$AC$460,8,FALSE)</f>
        <v>249177</v>
      </c>
      <c r="D81" s="11">
        <f>VLOOKUP($A81,RAW!$U$2:$AC$460,9,FALSE)</f>
        <v>262648</v>
      </c>
      <c r="E81" s="1">
        <f t="shared" si="5"/>
        <v>13471</v>
      </c>
      <c r="F81" s="1">
        <f t="shared" si="6"/>
        <v>8927.0235928011134</v>
      </c>
      <c r="G81" s="16">
        <f t="shared" si="7"/>
        <v>4543.9764071988866</v>
      </c>
      <c r="H81" s="16">
        <f t="shared" si="8"/>
        <v>4543.9764071988866</v>
      </c>
      <c r="I81" s="3">
        <f t="shared" si="9"/>
        <v>1.8235938337803594E-2</v>
      </c>
      <c r="J81" s="52"/>
    </row>
    <row r="82" spans="1:10" ht="15" customHeight="1" x14ac:dyDescent="0.25">
      <c r="A82" s="25" t="s">
        <v>438</v>
      </c>
      <c r="B82" s="8" t="s">
        <v>298</v>
      </c>
      <c r="C82" s="11">
        <f>VLOOKUP($A82,RAW!$U$2:$AC$460,8,FALSE)</f>
        <v>933839</v>
      </c>
      <c r="D82" s="11">
        <f>VLOOKUP($A82,RAW!$U$2:$AC$460,9,FALSE)</f>
        <v>1035662</v>
      </c>
      <c r="E82" s="1">
        <f t="shared" si="5"/>
        <v>101823</v>
      </c>
      <c r="F82" s="1">
        <f t="shared" si="6"/>
        <v>33455.747460150007</v>
      </c>
      <c r="G82" s="16">
        <f t="shared" si="7"/>
        <v>68367.252539849986</v>
      </c>
      <c r="H82" s="16">
        <f t="shared" si="8"/>
        <v>68367.252539849986</v>
      </c>
      <c r="I82" s="3">
        <f t="shared" si="9"/>
        <v>7.3210963067348853E-2</v>
      </c>
      <c r="J82" s="52"/>
    </row>
    <row r="83" spans="1:10" ht="15" customHeight="1" x14ac:dyDescent="0.25">
      <c r="A83" s="25" t="s">
        <v>439</v>
      </c>
      <c r="B83" s="8" t="s">
        <v>298</v>
      </c>
      <c r="C83" s="11">
        <f>VLOOKUP($A83,RAW!$U$2:$AC$460,8,FALSE)</f>
        <v>236351</v>
      </c>
      <c r="D83" s="11">
        <f>VLOOKUP($A83,RAW!$U$2:$AC$460,9,FALSE)</f>
        <v>260626</v>
      </c>
      <c r="E83" s="1">
        <f t="shared" si="5"/>
        <v>24275</v>
      </c>
      <c r="F83" s="1">
        <f t="shared" si="6"/>
        <v>8467.5188848976268</v>
      </c>
      <c r="G83" s="16">
        <f t="shared" si="7"/>
        <v>15807.481115102373</v>
      </c>
      <c r="H83" s="16">
        <f t="shared" si="8"/>
        <v>15807.481115102373</v>
      </c>
      <c r="I83" s="3">
        <f t="shared" si="9"/>
        <v>6.6881380299226037E-2</v>
      </c>
      <c r="J83" s="52"/>
    </row>
    <row r="84" spans="1:10" ht="15" customHeight="1" x14ac:dyDescent="0.25">
      <c r="A84" s="25" t="s">
        <v>440</v>
      </c>
      <c r="B84" s="8" t="s">
        <v>298</v>
      </c>
      <c r="C84" s="11">
        <f>VLOOKUP($A84,RAW!$U$2:$AC$460,8,FALSE)</f>
        <v>403264</v>
      </c>
      <c r="D84" s="11">
        <f>VLOOKUP($A84,RAW!$U$2:$AC$460,9,FALSE)</f>
        <v>431818</v>
      </c>
      <c r="E84" s="1">
        <f t="shared" si="5"/>
        <v>28554</v>
      </c>
      <c r="F84" s="1">
        <f t="shared" si="6"/>
        <v>14447.349643535912</v>
      </c>
      <c r="G84" s="16">
        <f t="shared" si="7"/>
        <v>14106.650356464088</v>
      </c>
      <c r="H84" s="16">
        <f t="shared" si="8"/>
        <v>14106.650356464088</v>
      </c>
      <c r="I84" s="3">
        <f t="shared" si="9"/>
        <v>3.4981179466711851E-2</v>
      </c>
      <c r="J84" s="52"/>
    </row>
    <row r="85" spans="1:10" ht="15" customHeight="1" x14ac:dyDescent="0.25">
      <c r="A85" s="25" t="s">
        <v>441</v>
      </c>
      <c r="B85" s="8" t="s">
        <v>298</v>
      </c>
      <c r="C85" s="11">
        <f>VLOOKUP($A85,RAW!$U$2:$AC$460,8,FALSE)</f>
        <v>33614</v>
      </c>
      <c r="D85" s="11">
        <f>VLOOKUP($A85,RAW!$U$2:$AC$460,9,FALSE)</f>
        <v>30117</v>
      </c>
      <c r="E85" s="1">
        <f t="shared" si="5"/>
        <v>-3497</v>
      </c>
      <c r="F85" s="1">
        <f t="shared" si="6"/>
        <v>1204.2562959198344</v>
      </c>
      <c r="G85" s="16">
        <f t="shared" si="7"/>
        <v>-4701.2562959198349</v>
      </c>
      <c r="H85" s="16">
        <f t="shared" si="8"/>
        <v>4701.2562959198349</v>
      </c>
      <c r="I85" s="3">
        <f t="shared" si="9"/>
        <v>-0.13986006711250773</v>
      </c>
      <c r="J85" s="52"/>
    </row>
    <row r="86" spans="1:10" ht="15" customHeight="1" x14ac:dyDescent="0.25">
      <c r="A86" s="25" t="s">
        <v>442</v>
      </c>
      <c r="B86" s="8" t="s">
        <v>298</v>
      </c>
      <c r="C86" s="11">
        <f>VLOOKUP($A86,RAW!$U$2:$AC$460,8,FALSE)</f>
        <v>243982</v>
      </c>
      <c r="D86" s="11">
        <f>VLOOKUP($A86,RAW!$U$2:$AC$460,9,FALSE)</f>
        <v>276217</v>
      </c>
      <c r="E86" s="1">
        <f t="shared" si="5"/>
        <v>32235</v>
      </c>
      <c r="F86" s="1">
        <f t="shared" si="6"/>
        <v>8740.9073478643732</v>
      </c>
      <c r="G86" s="16">
        <f t="shared" si="7"/>
        <v>23494.092652135627</v>
      </c>
      <c r="H86" s="16">
        <f t="shared" si="8"/>
        <v>23494.092652135627</v>
      </c>
      <c r="I86" s="3">
        <f t="shared" si="9"/>
        <v>9.6294368650702206E-2</v>
      </c>
      <c r="J86" s="52"/>
    </row>
    <row r="87" spans="1:10" ht="15" customHeight="1" x14ac:dyDescent="0.25">
      <c r="A87" s="25" t="s">
        <v>443</v>
      </c>
      <c r="B87" s="8" t="s">
        <v>298</v>
      </c>
      <c r="C87" s="11">
        <f>VLOOKUP($A87,RAW!$U$2:$AC$460,8,FALSE)</f>
        <v>56053</v>
      </c>
      <c r="D87" s="11">
        <f>VLOOKUP($A87,RAW!$U$2:$AC$460,9,FALSE)</f>
        <v>58856</v>
      </c>
      <c r="E87" s="1">
        <f t="shared" si="5"/>
        <v>2803</v>
      </c>
      <c r="F87" s="1">
        <f t="shared" si="6"/>
        <v>2008.1566655320546</v>
      </c>
      <c r="G87" s="16">
        <f t="shared" si="7"/>
        <v>794.8433344679454</v>
      </c>
      <c r="H87" s="16">
        <f t="shared" si="8"/>
        <v>794.8433344679454</v>
      </c>
      <c r="I87" s="3">
        <f t="shared" si="9"/>
        <v>1.4180210416354975E-2</v>
      </c>
      <c r="J87" s="52"/>
    </row>
    <row r="88" spans="1:10" ht="15" customHeight="1" x14ac:dyDescent="0.25">
      <c r="A88" s="25" t="s">
        <v>444</v>
      </c>
      <c r="B88" s="8" t="s">
        <v>298</v>
      </c>
      <c r="C88" s="11">
        <f>VLOOKUP($A88,RAW!$U$2:$AC$460,8,FALSE)</f>
        <v>65317</v>
      </c>
      <c r="D88" s="11">
        <f>VLOOKUP($A88,RAW!$U$2:$AC$460,9,FALSE)</f>
        <v>61687</v>
      </c>
      <c r="E88" s="1">
        <f t="shared" si="5"/>
        <v>-3630</v>
      </c>
      <c r="F88" s="1">
        <f t="shared" si="6"/>
        <v>2340.0490414885412</v>
      </c>
      <c r="G88" s="16">
        <f t="shared" si="7"/>
        <v>-5970.0490414885408</v>
      </c>
      <c r="H88" s="16">
        <f t="shared" si="8"/>
        <v>5970.0490414885408</v>
      </c>
      <c r="I88" s="3">
        <f t="shared" si="9"/>
        <v>-9.1401151943422701E-2</v>
      </c>
      <c r="J88" s="52"/>
    </row>
    <row r="89" spans="1:10" ht="15" customHeight="1" x14ac:dyDescent="0.25">
      <c r="A89" s="44" t="s">
        <v>445</v>
      </c>
      <c r="B89" s="21" t="s">
        <v>298</v>
      </c>
      <c r="C89" s="11">
        <f>VLOOKUP($A89,RAW!$U$2:$AC$460,8,FALSE)</f>
        <v>293202</v>
      </c>
      <c r="D89" s="11">
        <f>VLOOKUP($A89,RAW!$U$2:$AC$460,9,FALSE)</f>
        <v>317182</v>
      </c>
      <c r="E89" s="1">
        <f t="shared" si="5"/>
        <v>23980</v>
      </c>
      <c r="F89" s="1">
        <f t="shared" si="6"/>
        <v>10504.26472530158</v>
      </c>
      <c r="G89" s="16">
        <f t="shared" si="7"/>
        <v>13475.73527469842</v>
      </c>
      <c r="H89" s="16">
        <f t="shared" si="8"/>
        <v>13475.73527469842</v>
      </c>
      <c r="I89" s="3">
        <f t="shared" si="9"/>
        <v>4.5960584425407805E-2</v>
      </c>
      <c r="J89" s="52"/>
    </row>
    <row r="90" spans="1:10" ht="15" customHeight="1" x14ac:dyDescent="0.25">
      <c r="A90" s="25" t="s">
        <v>446</v>
      </c>
      <c r="B90" s="8" t="s">
        <v>298</v>
      </c>
      <c r="C90" s="11">
        <f>VLOOKUP($A90,RAW!$U$2:$AC$460,8,FALSE)</f>
        <v>168510</v>
      </c>
      <c r="D90" s="11">
        <f>VLOOKUP($A90,RAW!$U$2:$AC$460,9,FALSE)</f>
        <v>154894</v>
      </c>
      <c r="E90" s="1">
        <f t="shared" si="5"/>
        <v>-13616</v>
      </c>
      <c r="F90" s="1">
        <f t="shared" si="6"/>
        <v>6037.0449344157587</v>
      </c>
      <c r="G90" s="16">
        <f t="shared" si="7"/>
        <v>-19653.044934415761</v>
      </c>
      <c r="H90" s="16">
        <f t="shared" si="8"/>
        <v>19653.044934415761</v>
      </c>
      <c r="I90" s="3">
        <f t="shared" si="9"/>
        <v>-0.11662835994549736</v>
      </c>
      <c r="J90" s="52"/>
    </row>
    <row r="91" spans="1:10" ht="15" customHeight="1" x14ac:dyDescent="0.25">
      <c r="A91" s="25" t="s">
        <v>447</v>
      </c>
      <c r="B91" s="8" t="s">
        <v>298</v>
      </c>
      <c r="C91" s="11">
        <f>VLOOKUP($A91,RAW!$U$2:$AC$460,8,FALSE)</f>
        <v>78686</v>
      </c>
      <c r="D91" s="11">
        <f>VLOOKUP($A91,RAW!$U$2:$AC$460,9,FALSE)</f>
        <v>68598</v>
      </c>
      <c r="E91" s="1">
        <f t="shared" si="5"/>
        <v>-10088</v>
      </c>
      <c r="F91" s="1">
        <f t="shared" si="6"/>
        <v>2819.0072856770421</v>
      </c>
      <c r="G91" s="16">
        <f t="shared" si="7"/>
        <v>-12907.007285677042</v>
      </c>
      <c r="H91" s="16">
        <f t="shared" si="8"/>
        <v>12907.007285677042</v>
      </c>
      <c r="I91" s="3">
        <f t="shared" si="9"/>
        <v>-0.16403181360949906</v>
      </c>
      <c r="J91" s="52"/>
    </row>
    <row r="92" spans="1:10" ht="15" customHeight="1" x14ac:dyDescent="0.25">
      <c r="A92" s="25" t="s">
        <v>448</v>
      </c>
      <c r="B92" s="8" t="s">
        <v>298</v>
      </c>
      <c r="C92" s="11">
        <f>VLOOKUP($A92,RAW!$U$2:$AC$460,8,FALSE)</f>
        <v>245309</v>
      </c>
      <c r="D92" s="11">
        <f>VLOOKUP($A92,RAW!$U$2:$AC$460,9,FALSE)</f>
        <v>300943</v>
      </c>
      <c r="E92" s="1">
        <f t="shared" si="5"/>
        <v>55634</v>
      </c>
      <c r="F92" s="1">
        <f t="shared" si="6"/>
        <v>8788.4484945498498</v>
      </c>
      <c r="G92" s="16">
        <f t="shared" si="7"/>
        <v>46845.551505450152</v>
      </c>
      <c r="H92" s="16">
        <f t="shared" si="8"/>
        <v>46845.551505450152</v>
      </c>
      <c r="I92" s="3">
        <f t="shared" si="9"/>
        <v>0.19096548233228358</v>
      </c>
      <c r="J92" s="52"/>
    </row>
    <row r="93" spans="1:10" ht="15" customHeight="1" x14ac:dyDescent="0.25">
      <c r="A93" s="25" t="s">
        <v>449</v>
      </c>
      <c r="B93" s="8" t="s">
        <v>299</v>
      </c>
      <c r="C93" s="11">
        <f>VLOOKUP($A93,RAW!$U$2:$AC$460,8,FALSE)</f>
        <v>119714</v>
      </c>
      <c r="D93" s="11">
        <f>VLOOKUP($A93,RAW!$U$2:$AC$460,9,FALSE)</f>
        <v>140856</v>
      </c>
      <c r="E93" s="1">
        <f t="shared" si="5"/>
        <v>21142</v>
      </c>
      <c r="F93" s="1">
        <f t="shared" si="6"/>
        <v>4288.8777952563532</v>
      </c>
      <c r="G93" s="16">
        <f t="shared" si="7"/>
        <v>16853.122204743646</v>
      </c>
      <c r="H93" s="16">
        <f t="shared" si="8"/>
        <v>16853.122204743646</v>
      </c>
      <c r="I93" s="3">
        <f t="shared" si="9"/>
        <v>0.14077820643152553</v>
      </c>
      <c r="J93" s="52"/>
    </row>
    <row r="94" spans="1:10" ht="15" customHeight="1" x14ac:dyDescent="0.25">
      <c r="A94" s="25" t="s">
        <v>450</v>
      </c>
      <c r="B94" s="8" t="s">
        <v>299</v>
      </c>
      <c r="C94" s="11">
        <f>VLOOKUP($A94,RAW!$U$2:$AC$460,8,FALSE)</f>
        <v>98668</v>
      </c>
      <c r="D94" s="11">
        <f>VLOOKUP($A94,RAW!$U$2:$AC$460,9,FALSE)</f>
        <v>129468</v>
      </c>
      <c r="E94" s="1">
        <f t="shared" si="5"/>
        <v>30800</v>
      </c>
      <c r="F94" s="1">
        <f t="shared" si="6"/>
        <v>3534.8830905520981</v>
      </c>
      <c r="G94" s="16">
        <f t="shared" si="7"/>
        <v>27265.116909447901</v>
      </c>
      <c r="H94" s="16">
        <f t="shared" si="8"/>
        <v>27265.116909447901</v>
      </c>
      <c r="I94" s="3">
        <f t="shared" si="9"/>
        <v>0.27633191013751063</v>
      </c>
      <c r="J94" s="52"/>
    </row>
    <row r="95" spans="1:10" ht="15" customHeight="1" x14ac:dyDescent="0.25">
      <c r="A95" s="25" t="s">
        <v>451</v>
      </c>
      <c r="B95" s="8" t="s">
        <v>298</v>
      </c>
      <c r="C95" s="11">
        <f>VLOOKUP($A95,RAW!$U$2:$AC$460,8,FALSE)</f>
        <v>195071</v>
      </c>
      <c r="D95" s="11">
        <f>VLOOKUP($A95,RAW!$U$2:$AC$460,9,FALSE)</f>
        <v>241362</v>
      </c>
      <c r="E95" s="1">
        <f t="shared" si="5"/>
        <v>46291</v>
      </c>
      <c r="F95" s="1">
        <f t="shared" si="6"/>
        <v>6988.6202148324519</v>
      </c>
      <c r="G95" s="16">
        <f t="shared" si="7"/>
        <v>39302.379785167548</v>
      </c>
      <c r="H95" s="16">
        <f t="shared" si="8"/>
        <v>39302.379785167548</v>
      </c>
      <c r="I95" s="3">
        <f t="shared" si="9"/>
        <v>0.20147730716081605</v>
      </c>
      <c r="J95" s="52"/>
    </row>
    <row r="96" spans="1:10" ht="15" customHeight="1" x14ac:dyDescent="0.25">
      <c r="A96" s="25" t="s">
        <v>452</v>
      </c>
      <c r="B96" s="8" t="s">
        <v>299</v>
      </c>
      <c r="C96" s="11">
        <f>VLOOKUP($A96,RAW!$U$2:$AC$460,8,FALSE)</f>
        <v>55101</v>
      </c>
      <c r="D96" s="11">
        <f>VLOOKUP($A96,RAW!$U$2:$AC$460,9,FALSE)</f>
        <v>79332</v>
      </c>
      <c r="E96" s="1">
        <f t="shared" si="5"/>
        <v>24231</v>
      </c>
      <c r="F96" s="1">
        <f t="shared" si="6"/>
        <v>1974.05028147435</v>
      </c>
      <c r="G96" s="16">
        <f t="shared" si="7"/>
        <v>22256.949718525651</v>
      </c>
      <c r="H96" s="16">
        <f t="shared" si="8"/>
        <v>22256.949718525651</v>
      </c>
      <c r="I96" s="3">
        <f t="shared" si="9"/>
        <v>0.40393005060753256</v>
      </c>
      <c r="J96" s="52"/>
    </row>
    <row r="97" spans="1:10" ht="15" customHeight="1" x14ac:dyDescent="0.25">
      <c r="A97" s="25" t="s">
        <v>327</v>
      </c>
      <c r="B97" s="8" t="s">
        <v>298</v>
      </c>
      <c r="C97" s="11">
        <f>VLOOKUP($A97,RAW!$U$2:$AC$460,8,FALSE)</f>
        <v>1078706</v>
      </c>
      <c r="D97" s="11">
        <f>VLOOKUP($A97,RAW!$U$2:$AC$460,9,FALSE)</f>
        <v>1181268</v>
      </c>
      <c r="E97" s="1">
        <f t="shared" si="5"/>
        <v>102562</v>
      </c>
      <c r="F97" s="1">
        <f t="shared" si="6"/>
        <v>38645.757480409979</v>
      </c>
      <c r="G97" s="16">
        <f t="shared" si="7"/>
        <v>63916.242519590021</v>
      </c>
      <c r="H97" s="16">
        <f t="shared" si="8"/>
        <v>63916.242519590021</v>
      </c>
      <c r="I97" s="3">
        <f t="shared" si="9"/>
        <v>5.9252699548894713E-2</v>
      </c>
      <c r="J97" s="52"/>
    </row>
    <row r="98" spans="1:10" ht="15" customHeight="1" x14ac:dyDescent="0.25">
      <c r="A98" s="25" t="s">
        <v>338</v>
      </c>
      <c r="B98" s="8" t="s">
        <v>298</v>
      </c>
      <c r="C98" s="11">
        <f>VLOOKUP($A98,RAW!$U$2:$AC$460,8,FALSE)</f>
        <v>164672</v>
      </c>
      <c r="D98" s="11">
        <f>VLOOKUP($A98,RAW!$U$2:$AC$460,9,FALSE)</f>
        <v>173307</v>
      </c>
      <c r="E98" s="1">
        <f t="shared" si="5"/>
        <v>8635</v>
      </c>
      <c r="F98" s="1">
        <f t="shared" si="6"/>
        <v>5899.544617174718</v>
      </c>
      <c r="G98" s="16">
        <f t="shared" si="7"/>
        <v>2735.455382825282</v>
      </c>
      <c r="H98" s="16">
        <f t="shared" si="8"/>
        <v>2735.455382825282</v>
      </c>
      <c r="I98" s="3">
        <f t="shared" si="9"/>
        <v>1.6611539198074243E-2</v>
      </c>
      <c r="J98" s="52"/>
    </row>
    <row r="99" spans="1:10" ht="15" customHeight="1" x14ac:dyDescent="0.25">
      <c r="A99" s="25" t="s">
        <v>453</v>
      </c>
      <c r="B99" s="8" t="s">
        <v>298</v>
      </c>
      <c r="C99" s="11">
        <f>VLOOKUP($A99,RAW!$U$2:$AC$460,8,FALSE)</f>
        <v>56123</v>
      </c>
      <c r="D99" s="11">
        <f>VLOOKUP($A99,RAW!$U$2:$AC$460,9,FALSE)</f>
        <v>58847</v>
      </c>
      <c r="E99" s="1">
        <f t="shared" si="5"/>
        <v>2724</v>
      </c>
      <c r="F99" s="1">
        <f t="shared" si="6"/>
        <v>2010.6644878892387</v>
      </c>
      <c r="G99" s="16">
        <f t="shared" si="7"/>
        <v>713.33551211076133</v>
      </c>
      <c r="H99" s="16">
        <f t="shared" si="8"/>
        <v>713.33551211076133</v>
      </c>
      <c r="I99" s="3">
        <f t="shared" si="9"/>
        <v>1.2710217060933331E-2</v>
      </c>
      <c r="J99" s="52"/>
    </row>
    <row r="100" spans="1:10" ht="15" customHeight="1" x14ac:dyDescent="0.25">
      <c r="A100" s="25" t="s">
        <v>454</v>
      </c>
      <c r="B100" s="8" t="s">
        <v>298</v>
      </c>
      <c r="C100" s="11">
        <f>VLOOKUP($A100,RAW!$U$2:$AC$460,8,FALSE)</f>
        <v>177562</v>
      </c>
      <c r="D100" s="11">
        <f>VLOOKUP($A100,RAW!$U$2:$AC$460,9,FALSE)</f>
        <v>179563</v>
      </c>
      <c r="E100" s="1">
        <f t="shared" si="5"/>
        <v>2001</v>
      </c>
      <c r="F100" s="1">
        <f t="shared" si="6"/>
        <v>6361.3421912333451</v>
      </c>
      <c r="G100" s="16">
        <f t="shared" si="7"/>
        <v>-4360.3421912333451</v>
      </c>
      <c r="H100" s="16">
        <f t="shared" si="8"/>
        <v>4360.3421912333451</v>
      </c>
      <c r="I100" s="3">
        <f t="shared" si="9"/>
        <v>-2.4556730557401613E-2</v>
      </c>
      <c r="J100" s="52"/>
    </row>
    <row r="101" spans="1:10" ht="15" customHeight="1" x14ac:dyDescent="0.25">
      <c r="A101" s="25" t="s">
        <v>455</v>
      </c>
      <c r="B101" s="8" t="s">
        <v>298</v>
      </c>
      <c r="C101" s="11">
        <f>VLOOKUP($A101,RAW!$U$2:$AC$460,8,FALSE)</f>
        <v>101852</v>
      </c>
      <c r="D101" s="11">
        <f>VLOOKUP($A101,RAW!$U$2:$AC$460,9,FALSE)</f>
        <v>110026</v>
      </c>
      <c r="E101" s="1">
        <f t="shared" si="5"/>
        <v>8174</v>
      </c>
      <c r="F101" s="1">
        <f t="shared" si="6"/>
        <v>3648.9531817703037</v>
      </c>
      <c r="G101" s="16">
        <f t="shared" si="7"/>
        <v>4525.0468182296963</v>
      </c>
      <c r="H101" s="16">
        <f t="shared" si="8"/>
        <v>4525.0468182296963</v>
      </c>
      <c r="I101" s="3">
        <f t="shared" si="9"/>
        <v>4.442766777510207E-2</v>
      </c>
      <c r="J101" s="52"/>
    </row>
    <row r="102" spans="1:10" ht="15" customHeight="1" x14ac:dyDescent="0.25">
      <c r="A102" s="25" t="s">
        <v>456</v>
      </c>
      <c r="B102" s="8" t="s">
        <v>298</v>
      </c>
      <c r="C102" s="11">
        <f>VLOOKUP($A102,RAW!$U$2:$AC$460,8,FALSE)</f>
        <v>36585</v>
      </c>
      <c r="D102" s="11">
        <f>VLOOKUP($A102,RAW!$U$2:$AC$460,9,FALSE)</f>
        <v>39758</v>
      </c>
      <c r="E102" s="1">
        <f t="shared" si="5"/>
        <v>3173</v>
      </c>
      <c r="F102" s="1">
        <f t="shared" si="6"/>
        <v>1310.6954419654651</v>
      </c>
      <c r="G102" s="16">
        <f t="shared" si="7"/>
        <v>1862.3045580345349</v>
      </c>
      <c r="H102" s="16">
        <f t="shared" si="8"/>
        <v>1862.3045580345349</v>
      </c>
      <c r="I102" s="3">
        <f t="shared" si="9"/>
        <v>5.0903500287946837E-2</v>
      </c>
      <c r="J102" s="52"/>
    </row>
    <row r="103" spans="1:10" ht="15" customHeight="1" x14ac:dyDescent="0.25">
      <c r="A103" s="25" t="s">
        <v>457</v>
      </c>
      <c r="B103" s="8" t="s">
        <v>298</v>
      </c>
      <c r="C103" s="11">
        <f>VLOOKUP($A103,RAW!$U$2:$AC$460,8,FALSE)</f>
        <v>285418</v>
      </c>
      <c r="D103" s="11">
        <f>VLOOKUP($A103,RAW!$U$2:$AC$460,9,FALSE)</f>
        <v>336624</v>
      </c>
      <c r="E103" s="1">
        <f t="shared" si="5"/>
        <v>51206</v>
      </c>
      <c r="F103" s="1">
        <f t="shared" si="6"/>
        <v>10225.394879182701</v>
      </c>
      <c r="G103" s="16">
        <f t="shared" si="7"/>
        <v>40980.605120817301</v>
      </c>
      <c r="H103" s="16">
        <f t="shared" si="8"/>
        <v>40980.605120817301</v>
      </c>
      <c r="I103" s="3">
        <f t="shared" si="9"/>
        <v>0.14358101143171526</v>
      </c>
      <c r="J103" s="52"/>
    </row>
    <row r="104" spans="1:10" ht="15" customHeight="1" x14ac:dyDescent="0.25">
      <c r="A104" s="25" t="s">
        <v>458</v>
      </c>
      <c r="B104" s="8" t="s">
        <v>298</v>
      </c>
      <c r="C104" s="11">
        <f>VLOOKUP($A104,RAW!$U$2:$AC$460,8,FALSE)</f>
        <v>904577</v>
      </c>
      <c r="D104" s="11">
        <f>VLOOKUP($A104,RAW!$U$2:$AC$460,9,FALSE)</f>
        <v>984445</v>
      </c>
      <c r="E104" s="1">
        <f t="shared" si="5"/>
        <v>79868</v>
      </c>
      <c r="F104" s="1">
        <f t="shared" si="6"/>
        <v>32407.406062779679</v>
      </c>
      <c r="G104" s="16">
        <f t="shared" si="7"/>
        <v>47460.593937220321</v>
      </c>
      <c r="H104" s="16">
        <f t="shared" si="8"/>
        <v>47460.593937220321</v>
      </c>
      <c r="I104" s="3">
        <f t="shared" si="9"/>
        <v>5.246716856300826E-2</v>
      </c>
      <c r="J104" s="52"/>
    </row>
    <row r="105" spans="1:10" ht="15" customHeight="1" x14ac:dyDescent="0.25">
      <c r="A105" s="25" t="s">
        <v>339</v>
      </c>
      <c r="B105" s="8" t="s">
        <v>298</v>
      </c>
      <c r="C105" s="11">
        <f>VLOOKUP($A105,RAW!$U$2:$AC$460,8,FALSE)</f>
        <v>1286414</v>
      </c>
      <c r="D105" s="11">
        <f>VLOOKUP($A105,RAW!$U$2:$AC$460,9,FALSE)</f>
        <v>1311092</v>
      </c>
      <c r="E105" s="1">
        <f t="shared" si="5"/>
        <v>24678</v>
      </c>
      <c r="F105" s="1">
        <f t="shared" si="6"/>
        <v>46087.111282781516</v>
      </c>
      <c r="G105" s="16">
        <f t="shared" si="7"/>
        <v>-21409.111282781516</v>
      </c>
      <c r="H105" s="16">
        <f t="shared" si="8"/>
        <v>21409.111282781516</v>
      </c>
      <c r="I105" s="3">
        <f t="shared" si="9"/>
        <v>-1.6642473793647704E-2</v>
      </c>
      <c r="J105" s="52"/>
    </row>
    <row r="106" spans="1:10" ht="15" customHeight="1" x14ac:dyDescent="0.25">
      <c r="A106" s="25" t="s">
        <v>459</v>
      </c>
      <c r="B106" s="8" t="s">
        <v>298</v>
      </c>
      <c r="C106" s="11">
        <f>VLOOKUP($A106,RAW!$U$2:$AC$460,8,FALSE)</f>
        <v>122174</v>
      </c>
      <c r="D106" s="11">
        <f>VLOOKUP($A106,RAW!$U$2:$AC$460,9,FALSE)</f>
        <v>100973</v>
      </c>
      <c r="E106" s="1">
        <f t="shared" si="5"/>
        <v>-21201</v>
      </c>
      <c r="F106" s="1">
        <f t="shared" si="6"/>
        <v>4377.0098380945401</v>
      </c>
      <c r="G106" s="16">
        <f t="shared" si="7"/>
        <v>-25578.009838094542</v>
      </c>
      <c r="H106" s="16">
        <f t="shared" si="8"/>
        <v>25578.009838094542</v>
      </c>
      <c r="I106" s="3">
        <f t="shared" si="9"/>
        <v>-0.20935722689029207</v>
      </c>
      <c r="J106" s="52"/>
    </row>
    <row r="107" spans="1:10" ht="15" customHeight="1" x14ac:dyDescent="0.25">
      <c r="A107" s="25" t="s">
        <v>460</v>
      </c>
      <c r="B107" s="8" t="s">
        <v>298</v>
      </c>
      <c r="C107" s="11">
        <f>VLOOKUP($A107,RAW!$U$2:$AC$460,8,FALSE)</f>
        <v>9189</v>
      </c>
      <c r="D107" s="11">
        <f>VLOOKUP($A107,RAW!$U$2:$AC$460,9,FALSE)</f>
        <v>8428</v>
      </c>
      <c r="E107" s="1">
        <f t="shared" si="5"/>
        <v>-761</v>
      </c>
      <c r="F107" s="1">
        <f t="shared" si="6"/>
        <v>329.20542343093234</v>
      </c>
      <c r="G107" s="16">
        <f t="shared" si="7"/>
        <v>-1090.2054234309323</v>
      </c>
      <c r="H107" s="16">
        <f t="shared" si="8"/>
        <v>1090.2054234309323</v>
      </c>
      <c r="I107" s="3">
        <f t="shared" si="9"/>
        <v>-0.11864244460016676</v>
      </c>
      <c r="J107" s="52"/>
    </row>
    <row r="108" spans="1:10" ht="15" customHeight="1" x14ac:dyDescent="0.25">
      <c r="A108" s="25" t="s">
        <v>461</v>
      </c>
      <c r="B108" s="8" t="s">
        <v>298</v>
      </c>
      <c r="C108" s="11">
        <f>VLOOKUP($A108,RAW!$U$2:$AC$460,8,FALSE)</f>
        <v>3114652</v>
      </c>
      <c r="D108" s="11">
        <f>VLOOKUP($A108,RAW!$U$2:$AC$460,9,FALSE)</f>
        <v>3698369</v>
      </c>
      <c r="E108" s="1">
        <f t="shared" si="5"/>
        <v>583717</v>
      </c>
      <c r="F108" s="1">
        <f t="shared" si="6"/>
        <v>111585.62743497663</v>
      </c>
      <c r="G108" s="16">
        <f t="shared" si="7"/>
        <v>472131.37256502337</v>
      </c>
      <c r="H108" s="16">
        <f t="shared" si="8"/>
        <v>472131.37256502337</v>
      </c>
      <c r="I108" s="3">
        <f t="shared" si="9"/>
        <v>0.15158398837655807</v>
      </c>
      <c r="J108" s="52"/>
    </row>
    <row r="109" spans="1:10" ht="15" customHeight="1" x14ac:dyDescent="0.25">
      <c r="A109" s="25" t="s">
        <v>462</v>
      </c>
      <c r="B109" s="8" t="s">
        <v>298</v>
      </c>
      <c r="C109" s="11">
        <f>VLOOKUP($A109,RAW!$U$2:$AC$460,8,FALSE)</f>
        <v>15392</v>
      </c>
      <c r="D109" s="11">
        <f>VLOOKUP($A109,RAW!$U$2:$AC$460,9,FALSE)</f>
        <v>17290</v>
      </c>
      <c r="E109" s="1">
        <f t="shared" si="5"/>
        <v>1898</v>
      </c>
      <c r="F109" s="1">
        <f t="shared" si="6"/>
        <v>551.43431031112311</v>
      </c>
      <c r="G109" s="16">
        <f t="shared" si="7"/>
        <v>1346.5656896888768</v>
      </c>
      <c r="H109" s="16">
        <f t="shared" si="8"/>
        <v>1346.5656896888768</v>
      </c>
      <c r="I109" s="3">
        <f t="shared" si="9"/>
        <v>8.7484777136751346E-2</v>
      </c>
      <c r="J109" s="52"/>
    </row>
    <row r="110" spans="1:10" ht="15" customHeight="1" x14ac:dyDescent="0.25">
      <c r="A110" s="25" t="s">
        <v>463</v>
      </c>
      <c r="B110" s="8" t="s">
        <v>298</v>
      </c>
      <c r="C110" s="11">
        <f>VLOOKUP($A110,RAW!$U$2:$AC$460,8,FALSE)</f>
        <v>92053</v>
      </c>
      <c r="D110" s="11">
        <f>VLOOKUP($A110,RAW!$U$2:$AC$460,9,FALSE)</f>
        <v>117355</v>
      </c>
      <c r="E110" s="1">
        <f t="shared" si="5"/>
        <v>25302</v>
      </c>
      <c r="F110" s="1">
        <f t="shared" si="6"/>
        <v>3297.8938777981948</v>
      </c>
      <c r="G110" s="16">
        <f t="shared" si="7"/>
        <v>22004.106122201803</v>
      </c>
      <c r="H110" s="16">
        <f t="shared" si="8"/>
        <v>22004.106122201803</v>
      </c>
      <c r="I110" s="3">
        <f t="shared" si="9"/>
        <v>0.23903736024031594</v>
      </c>
      <c r="J110" s="52"/>
    </row>
    <row r="111" spans="1:10" ht="15" customHeight="1" x14ac:dyDescent="0.25">
      <c r="A111" s="25" t="s">
        <v>464</v>
      </c>
      <c r="B111" s="8" t="s">
        <v>298</v>
      </c>
      <c r="C111" s="11">
        <f>VLOOKUP($A111,RAW!$U$2:$AC$460,8,FALSE)</f>
        <v>203203</v>
      </c>
      <c r="D111" s="11">
        <f>VLOOKUP($A111,RAW!$U$2:$AC$460,9,FALSE)</f>
        <v>255855</v>
      </c>
      <c r="E111" s="1">
        <f t="shared" si="5"/>
        <v>52652</v>
      </c>
      <c r="F111" s="1">
        <f t="shared" si="6"/>
        <v>7279.9575206699037</v>
      </c>
      <c r="G111" s="16">
        <f t="shared" si="7"/>
        <v>45372.042479330099</v>
      </c>
      <c r="H111" s="16">
        <f t="shared" si="8"/>
        <v>45372.042479330099</v>
      </c>
      <c r="I111" s="3">
        <f t="shared" si="9"/>
        <v>0.22328431410623908</v>
      </c>
      <c r="J111" s="52"/>
    </row>
    <row r="112" spans="1:10" ht="15" customHeight="1" x14ac:dyDescent="0.25">
      <c r="A112" s="25" t="s">
        <v>340</v>
      </c>
      <c r="B112" s="8" t="s">
        <v>298</v>
      </c>
      <c r="C112" s="23">
        <v>0</v>
      </c>
      <c r="D112" s="11">
        <v>0</v>
      </c>
      <c r="E112" s="1">
        <f t="shared" si="5"/>
        <v>0</v>
      </c>
      <c r="F112" s="1">
        <f t="shared" si="6"/>
        <v>0</v>
      </c>
      <c r="G112" s="16">
        <f t="shared" si="7"/>
        <v>0</v>
      </c>
      <c r="H112" s="16">
        <f t="shared" si="8"/>
        <v>0</v>
      </c>
      <c r="I112" s="3" t="str">
        <f t="shared" si="9"/>
        <v/>
      </c>
      <c r="J112" s="52"/>
    </row>
    <row r="113" spans="1:10" ht="15" customHeight="1" x14ac:dyDescent="0.25">
      <c r="A113" s="25" t="s">
        <v>465</v>
      </c>
      <c r="B113" s="8" t="s">
        <v>299</v>
      </c>
      <c r="C113" s="11">
        <f>VLOOKUP($A113,RAW!$U$2:$AC$460,8,FALSE)</f>
        <v>13190</v>
      </c>
      <c r="D113" s="11">
        <f>VLOOKUP($A113,RAW!$U$2:$AC$460,9,FALSE)</f>
        <v>18597</v>
      </c>
      <c r="E113" s="1">
        <f t="shared" si="5"/>
        <v>5407</v>
      </c>
      <c r="F113" s="1">
        <f t="shared" si="6"/>
        <v>472.54538416084421</v>
      </c>
      <c r="G113" s="16">
        <f t="shared" si="7"/>
        <v>4934.4546158391558</v>
      </c>
      <c r="H113" s="16">
        <f t="shared" si="8"/>
        <v>4934.4546158391558</v>
      </c>
      <c r="I113" s="3">
        <f t="shared" si="9"/>
        <v>0.37410573281570553</v>
      </c>
      <c r="J113" s="52"/>
    </row>
    <row r="114" spans="1:10" ht="15" customHeight="1" x14ac:dyDescent="0.25">
      <c r="A114" s="25" t="s">
        <v>466</v>
      </c>
      <c r="B114" s="8" t="s">
        <v>298</v>
      </c>
      <c r="C114" s="11">
        <f>VLOOKUP($A114,RAW!$U$2:$AC$460,8,FALSE)</f>
        <v>15652</v>
      </c>
      <c r="D114" s="11">
        <f>VLOOKUP($A114,RAW!$U$2:$AC$460,9,FALSE)</f>
        <v>12247</v>
      </c>
      <c r="E114" s="1">
        <f t="shared" si="5"/>
        <v>-3405</v>
      </c>
      <c r="F114" s="1">
        <f t="shared" si="6"/>
        <v>560.74907906637861</v>
      </c>
      <c r="G114" s="16">
        <f t="shared" si="7"/>
        <v>-3965.7490790663787</v>
      </c>
      <c r="H114" s="16">
        <f t="shared" si="8"/>
        <v>3965.7490790663787</v>
      </c>
      <c r="I114" s="3">
        <f t="shared" si="9"/>
        <v>-0.25337011749721305</v>
      </c>
      <c r="J114" s="52"/>
    </row>
    <row r="115" spans="1:10" ht="15" customHeight="1" x14ac:dyDescent="0.25">
      <c r="A115" s="25" t="s">
        <v>467</v>
      </c>
      <c r="B115" s="8" t="s">
        <v>298</v>
      </c>
      <c r="C115" s="11">
        <f>VLOOKUP($A115,RAW!$U$2:$AC$460,8,FALSE)</f>
        <v>113969</v>
      </c>
      <c r="D115" s="11">
        <f>VLOOKUP($A115,RAW!$U$2:$AC$460,9,FALSE)</f>
        <v>114521</v>
      </c>
      <c r="E115" s="1">
        <f t="shared" si="5"/>
        <v>552</v>
      </c>
      <c r="F115" s="1">
        <f t="shared" si="6"/>
        <v>4083.0572317988817</v>
      </c>
      <c r="G115" s="16">
        <f t="shared" si="7"/>
        <v>-3531.0572317988817</v>
      </c>
      <c r="H115" s="16">
        <f t="shared" si="8"/>
        <v>3531.0572317988817</v>
      </c>
      <c r="I115" s="3">
        <f t="shared" si="9"/>
        <v>-3.0982611339915957E-2</v>
      </c>
      <c r="J115" s="52"/>
    </row>
    <row r="116" spans="1:10" ht="15" customHeight="1" x14ac:dyDescent="0.25">
      <c r="A116" s="25" t="s">
        <v>468</v>
      </c>
      <c r="B116" s="8" t="s">
        <v>298</v>
      </c>
      <c r="C116" s="11">
        <f>VLOOKUP($A116,RAW!$U$2:$AC$460,8,FALSE)</f>
        <v>134066</v>
      </c>
      <c r="D116" s="11">
        <f>VLOOKUP($A116,RAW!$U$2:$AC$460,9,FALSE)</f>
        <v>169868</v>
      </c>
      <c r="E116" s="1">
        <f t="shared" si="5"/>
        <v>35802</v>
      </c>
      <c r="F116" s="1">
        <f t="shared" si="6"/>
        <v>4803.0530305464545</v>
      </c>
      <c r="G116" s="16">
        <f t="shared" si="7"/>
        <v>30998.946969453544</v>
      </c>
      <c r="H116" s="16">
        <f t="shared" si="8"/>
        <v>30998.946969453544</v>
      </c>
      <c r="I116" s="3">
        <f t="shared" si="9"/>
        <v>0.23122153990910108</v>
      </c>
      <c r="J116" s="52"/>
    </row>
    <row r="117" spans="1:10" ht="15" customHeight="1" x14ac:dyDescent="0.25">
      <c r="A117" s="25" t="s">
        <v>469</v>
      </c>
      <c r="B117" s="8" t="s">
        <v>298</v>
      </c>
      <c r="C117" s="11">
        <f>VLOOKUP($A117,RAW!$U$2:$AC$460,8,FALSE)</f>
        <v>156848</v>
      </c>
      <c r="D117" s="11">
        <f>VLOOKUP($A117,RAW!$U$2:$AC$460,9,FALSE)</f>
        <v>182240</v>
      </c>
      <c r="E117" s="1">
        <f t="shared" si="5"/>
        <v>25392</v>
      </c>
      <c r="F117" s="1">
        <f t="shared" si="6"/>
        <v>5619.2417297088768</v>
      </c>
      <c r="G117" s="16">
        <f t="shared" si="7"/>
        <v>19772.758270291124</v>
      </c>
      <c r="H117" s="16">
        <f t="shared" si="8"/>
        <v>19772.758270291124</v>
      </c>
      <c r="I117" s="3">
        <f t="shared" si="9"/>
        <v>0.12606318391239368</v>
      </c>
      <c r="J117" s="52"/>
    </row>
    <row r="118" spans="1:10" ht="15" customHeight="1" x14ac:dyDescent="0.25">
      <c r="A118" s="25" t="s">
        <v>470</v>
      </c>
      <c r="B118" s="8" t="s">
        <v>298</v>
      </c>
      <c r="C118" s="11">
        <f>VLOOKUP($A118,RAW!$U$2:$AC$460,8,FALSE)</f>
        <v>82258</v>
      </c>
      <c r="D118" s="11">
        <f>VLOOKUP($A118,RAW!$U$2:$AC$460,9,FALSE)</f>
        <v>79352</v>
      </c>
      <c r="E118" s="1">
        <f t="shared" si="5"/>
        <v>-2906</v>
      </c>
      <c r="F118" s="1">
        <f t="shared" si="6"/>
        <v>2946.9778779607827</v>
      </c>
      <c r="G118" s="16">
        <f t="shared" si="7"/>
        <v>-5852.9778779607823</v>
      </c>
      <c r="H118" s="16">
        <f t="shared" si="8"/>
        <v>5852.9778779607823</v>
      </c>
      <c r="I118" s="3">
        <f t="shared" si="9"/>
        <v>-7.1153904519448349E-2</v>
      </c>
      <c r="J118" s="52"/>
    </row>
    <row r="119" spans="1:10" ht="15" customHeight="1" x14ac:dyDescent="0.25">
      <c r="A119" s="25" t="s">
        <v>471</v>
      </c>
      <c r="B119" s="8" t="s">
        <v>298</v>
      </c>
      <c r="C119" s="11">
        <f>VLOOKUP($A119,RAW!$U$2:$AC$460,8,FALSE)</f>
        <v>23079</v>
      </c>
      <c r="D119" s="11">
        <f>VLOOKUP($A119,RAW!$U$2:$AC$460,9,FALSE)</f>
        <v>30659</v>
      </c>
      <c r="E119" s="1">
        <f t="shared" si="5"/>
        <v>7580</v>
      </c>
      <c r="F119" s="1">
        <f t="shared" si="6"/>
        <v>826.8290311636182</v>
      </c>
      <c r="G119" s="16">
        <f t="shared" si="7"/>
        <v>6753.1709688363817</v>
      </c>
      <c r="H119" s="16">
        <f t="shared" si="8"/>
        <v>6753.1709688363817</v>
      </c>
      <c r="I119" s="3">
        <f t="shared" si="9"/>
        <v>0.29261107365294775</v>
      </c>
      <c r="J119" s="52"/>
    </row>
    <row r="120" spans="1:10" ht="15" customHeight="1" x14ac:dyDescent="0.25">
      <c r="A120" s="25" t="s">
        <v>341</v>
      </c>
      <c r="B120" s="8" t="s">
        <v>298</v>
      </c>
      <c r="C120" s="11">
        <f>VLOOKUP($A120,RAW!$U$2:$AC$460,8,FALSE)</f>
        <v>19282</v>
      </c>
      <c r="D120" s="11">
        <f>VLOOKUP($A120,RAW!$U$2:$AC$460,9,FALSE)</f>
        <v>21642</v>
      </c>
      <c r="E120" s="1">
        <f t="shared" si="5"/>
        <v>2360</v>
      </c>
      <c r="F120" s="1">
        <f t="shared" si="6"/>
        <v>690.79758130321443</v>
      </c>
      <c r="G120" s="16">
        <f t="shared" si="7"/>
        <v>1669.2024186967856</v>
      </c>
      <c r="H120" s="16">
        <f t="shared" si="8"/>
        <v>1669.2024186967856</v>
      </c>
      <c r="I120" s="3">
        <f t="shared" si="9"/>
        <v>8.6567908863021764E-2</v>
      </c>
      <c r="J120" s="52"/>
    </row>
    <row r="121" spans="1:10" ht="15" customHeight="1" x14ac:dyDescent="0.25">
      <c r="A121" s="25" t="s">
        <v>472</v>
      </c>
      <c r="B121" s="8" t="s">
        <v>298</v>
      </c>
      <c r="C121" s="11">
        <f>VLOOKUP($A121,RAW!$U$2:$AC$460,8,FALSE)</f>
        <v>404870</v>
      </c>
      <c r="D121" s="11">
        <f>VLOOKUP($A121,RAW!$U$2:$AC$460,9,FALSE)</f>
        <v>385569</v>
      </c>
      <c r="E121" s="1">
        <f t="shared" si="5"/>
        <v>-19301</v>
      </c>
      <c r="F121" s="1">
        <f t="shared" si="6"/>
        <v>14504.886253616451</v>
      </c>
      <c r="G121" s="16">
        <f t="shared" si="7"/>
        <v>-33805.886253616452</v>
      </c>
      <c r="H121" s="16">
        <f t="shared" si="8"/>
        <v>33805.886253616452</v>
      </c>
      <c r="I121" s="3">
        <f t="shared" si="9"/>
        <v>-8.3498125950592667E-2</v>
      </c>
      <c r="J121" s="52"/>
    </row>
    <row r="122" spans="1:10" ht="15" customHeight="1" x14ac:dyDescent="0.25">
      <c r="A122" s="25" t="s">
        <v>473</v>
      </c>
      <c r="B122" s="8" t="s">
        <v>298</v>
      </c>
      <c r="C122" s="11">
        <f>VLOOKUP($A122,RAW!$U$2:$AC$460,8,FALSE)</f>
        <v>167340</v>
      </c>
      <c r="D122" s="11">
        <f>VLOOKUP($A122,RAW!$U$2:$AC$460,9,FALSE)</f>
        <v>199866</v>
      </c>
      <c r="E122" s="1">
        <f t="shared" si="5"/>
        <v>32526</v>
      </c>
      <c r="F122" s="1">
        <f t="shared" si="6"/>
        <v>5995.1284750171089</v>
      </c>
      <c r="G122" s="16">
        <f t="shared" si="7"/>
        <v>26530.871524982889</v>
      </c>
      <c r="H122" s="16">
        <f t="shared" si="8"/>
        <v>26530.871524982889</v>
      </c>
      <c r="I122" s="3">
        <f t="shared" si="9"/>
        <v>0.15854470852744645</v>
      </c>
      <c r="J122" s="52"/>
    </row>
    <row r="123" spans="1:10" ht="15" customHeight="1" x14ac:dyDescent="0.25">
      <c r="A123" s="25" t="s">
        <v>474</v>
      </c>
      <c r="B123" s="8" t="s">
        <v>299</v>
      </c>
      <c r="C123" s="11">
        <f>VLOOKUP($A123,RAW!$U$2:$AC$460,8,FALSE)</f>
        <v>341084</v>
      </c>
      <c r="D123" s="11">
        <f>VLOOKUP($A123,RAW!$U$2:$AC$460,9,FALSE)</f>
        <v>391880</v>
      </c>
      <c r="E123" s="1">
        <f t="shared" si="5"/>
        <v>50796</v>
      </c>
      <c r="F123" s="1">
        <f t="shared" si="6"/>
        <v>12219.686869682895</v>
      </c>
      <c r="G123" s="16">
        <f t="shared" si="7"/>
        <v>38576.313130317103</v>
      </c>
      <c r="H123" s="16">
        <f t="shared" si="8"/>
        <v>38576.313130317103</v>
      </c>
      <c r="I123" s="3">
        <f t="shared" si="9"/>
        <v>0.1130991577743814</v>
      </c>
      <c r="J123" s="52"/>
    </row>
    <row r="124" spans="1:10" ht="15" customHeight="1" x14ac:dyDescent="0.25">
      <c r="A124" s="25" t="s">
        <v>475</v>
      </c>
      <c r="B124" s="8" t="s">
        <v>298</v>
      </c>
      <c r="C124" s="11">
        <f>VLOOKUP($A124,RAW!$U$2:$AC$460,8,FALSE)</f>
        <v>197462</v>
      </c>
      <c r="D124" s="11">
        <f>VLOOKUP($A124,RAW!$U$2:$AC$460,9,FALSE)</f>
        <v>232958</v>
      </c>
      <c r="E124" s="1">
        <f t="shared" si="5"/>
        <v>35496</v>
      </c>
      <c r="F124" s="1">
        <f t="shared" si="6"/>
        <v>7074.2802613471276</v>
      </c>
      <c r="G124" s="16">
        <f t="shared" si="7"/>
        <v>28421.719738652871</v>
      </c>
      <c r="H124" s="16">
        <f t="shared" si="8"/>
        <v>28421.719738652871</v>
      </c>
      <c r="I124" s="3">
        <f t="shared" si="9"/>
        <v>0.14393513556356602</v>
      </c>
      <c r="J124" s="52"/>
    </row>
    <row r="125" spans="1:10" ht="15" customHeight="1" x14ac:dyDescent="0.25">
      <c r="A125" s="25" t="s">
        <v>476</v>
      </c>
      <c r="B125" s="8" t="s">
        <v>299</v>
      </c>
      <c r="C125" s="11">
        <f>VLOOKUP($A125,RAW!$U$2:$AC$460,8,FALSE)</f>
        <v>609183</v>
      </c>
      <c r="D125" s="11">
        <f>VLOOKUP($A125,RAW!$U$2:$AC$460,9,FALSE)</f>
        <v>728655</v>
      </c>
      <c r="E125" s="1">
        <f t="shared" si="5"/>
        <v>119472</v>
      </c>
      <c r="F125" s="1">
        <f t="shared" si="6"/>
        <v>21824.610671664559</v>
      </c>
      <c r="G125" s="16">
        <f t="shared" si="7"/>
        <v>97647.389328335441</v>
      </c>
      <c r="H125" s="16">
        <f t="shared" si="8"/>
        <v>97647.389328335441</v>
      </c>
      <c r="I125" s="3">
        <f t="shared" si="9"/>
        <v>0.16029237409503455</v>
      </c>
      <c r="J125" s="52"/>
    </row>
    <row r="126" spans="1:10" ht="15" customHeight="1" x14ac:dyDescent="0.25">
      <c r="A126" s="25" t="s">
        <v>342</v>
      </c>
      <c r="B126" s="8" t="s">
        <v>298</v>
      </c>
      <c r="C126" s="11">
        <f>VLOOKUP($A126,RAW!$U$2:$AC$460,8,FALSE)</f>
        <v>627836</v>
      </c>
      <c r="D126" s="11">
        <f>VLOOKUP($A126,RAW!$U$2:$AC$460,9,FALSE)</f>
        <v>746339</v>
      </c>
      <c r="E126" s="1">
        <f t="shared" si="5"/>
        <v>118503</v>
      </c>
      <c r="F126" s="1">
        <f t="shared" si="6"/>
        <v>22492.873677786793</v>
      </c>
      <c r="G126" s="16">
        <f t="shared" si="7"/>
        <v>96010.126322213211</v>
      </c>
      <c r="H126" s="16">
        <f t="shared" si="8"/>
        <v>96010.126322213211</v>
      </c>
      <c r="I126" s="3">
        <f t="shared" si="9"/>
        <v>0.15292230187853709</v>
      </c>
      <c r="J126" s="52"/>
    </row>
    <row r="127" spans="1:10" ht="15" customHeight="1" x14ac:dyDescent="0.25">
      <c r="A127" s="25" t="s">
        <v>477</v>
      </c>
      <c r="B127" s="8" t="s">
        <v>298</v>
      </c>
      <c r="C127" s="11">
        <f>VLOOKUP($A127,RAW!$U$2:$AC$460,8,FALSE)</f>
        <v>772241</v>
      </c>
      <c r="D127" s="11">
        <f>VLOOKUP($A127,RAW!$U$2:$AC$460,9,FALSE)</f>
        <v>1001304</v>
      </c>
      <c r="E127" s="1">
        <f t="shared" si="5"/>
        <v>229063</v>
      </c>
      <c r="F127" s="1">
        <f t="shared" si="6"/>
        <v>27666.332070489349</v>
      </c>
      <c r="G127" s="16">
        <f t="shared" si="7"/>
        <v>201396.66792951064</v>
      </c>
      <c r="H127" s="16">
        <f t="shared" si="8"/>
        <v>201396.66792951064</v>
      </c>
      <c r="I127" s="3">
        <f t="shared" si="9"/>
        <v>0.26079509884804181</v>
      </c>
      <c r="J127" s="52"/>
    </row>
    <row r="128" spans="1:10" ht="15" customHeight="1" x14ac:dyDescent="0.25">
      <c r="A128" s="25" t="s">
        <v>478</v>
      </c>
      <c r="B128" s="8" t="s">
        <v>299</v>
      </c>
      <c r="C128" s="11">
        <f>VLOOKUP($A128,RAW!$U$2:$AC$460,8,FALSE)</f>
        <v>134240</v>
      </c>
      <c r="D128" s="11">
        <f>VLOOKUP($A128,RAW!$U$2:$AC$460,9,FALSE)</f>
        <v>213152</v>
      </c>
      <c r="E128" s="1">
        <f t="shared" si="5"/>
        <v>78912</v>
      </c>
      <c r="F128" s="1">
        <f t="shared" si="6"/>
        <v>4809.286760405741</v>
      </c>
      <c r="G128" s="16">
        <f t="shared" si="7"/>
        <v>74102.713239594261</v>
      </c>
      <c r="H128" s="16">
        <f t="shared" si="8"/>
        <v>74102.713239594261</v>
      </c>
      <c r="I128" s="3">
        <f t="shared" si="9"/>
        <v>0.55201663617099417</v>
      </c>
      <c r="J128" s="52"/>
    </row>
    <row r="129" spans="1:10" ht="15" customHeight="1" x14ac:dyDescent="0.25">
      <c r="A129" s="25" t="s">
        <v>479</v>
      </c>
      <c r="B129" s="8" t="s">
        <v>298</v>
      </c>
      <c r="C129" s="11">
        <f>VLOOKUP($A129,RAW!$U$2:$AC$460,8,FALSE)</f>
        <v>58112</v>
      </c>
      <c r="D129" s="11">
        <f>VLOOKUP($A129,RAW!$U$2:$AC$460,9,FALSE)</f>
        <v>65705</v>
      </c>
      <c r="E129" s="1">
        <f t="shared" si="5"/>
        <v>7593</v>
      </c>
      <c r="F129" s="1">
        <f t="shared" si="6"/>
        <v>2081.9224688669428</v>
      </c>
      <c r="G129" s="16">
        <f t="shared" si="7"/>
        <v>5511.0775311330572</v>
      </c>
      <c r="H129" s="16">
        <f t="shared" si="8"/>
        <v>5511.0775311330572</v>
      </c>
      <c r="I129" s="3">
        <f t="shared" si="9"/>
        <v>9.4835447603473594E-2</v>
      </c>
      <c r="J129" s="52"/>
    </row>
    <row r="130" spans="1:10" ht="15" customHeight="1" x14ac:dyDescent="0.25">
      <c r="A130" s="25" t="s">
        <v>480</v>
      </c>
      <c r="B130" s="8" t="s">
        <v>298</v>
      </c>
      <c r="C130" s="11">
        <f>VLOOKUP($A130,RAW!$U$2:$AC$460,8,FALSE)</f>
        <v>148431</v>
      </c>
      <c r="D130" s="11">
        <f>VLOOKUP($A130,RAW!$U$2:$AC$460,9,FALSE)</f>
        <v>146804</v>
      </c>
      <c r="E130" s="1">
        <f t="shared" si="5"/>
        <v>-1627</v>
      </c>
      <c r="F130" s="1">
        <f t="shared" si="6"/>
        <v>5317.694004274319</v>
      </c>
      <c r="G130" s="16">
        <f t="shared" si="7"/>
        <v>-6944.694004274319</v>
      </c>
      <c r="H130" s="16">
        <f t="shared" si="8"/>
        <v>6944.694004274319</v>
      </c>
      <c r="I130" s="3">
        <f t="shared" si="9"/>
        <v>-4.678735576984807E-2</v>
      </c>
      <c r="J130" s="52"/>
    </row>
    <row r="131" spans="1:10" ht="15" customHeight="1" x14ac:dyDescent="0.25">
      <c r="A131" s="25" t="s">
        <v>481</v>
      </c>
      <c r="B131" s="8" t="s">
        <v>298</v>
      </c>
      <c r="C131" s="11">
        <f>VLOOKUP($A131,RAW!$U$2:$AC$460,8,FALSE)</f>
        <v>91426</v>
      </c>
      <c r="D131" s="11">
        <f>VLOOKUP($A131,RAW!$U$2:$AC$460,9,FALSE)</f>
        <v>151892</v>
      </c>
      <c r="E131" s="1">
        <f t="shared" ref="E131:E194" si="10">D131-C131</f>
        <v>60466</v>
      </c>
      <c r="F131" s="1">
        <f t="shared" ref="F131:F194" si="11">IF(C131=0,0,+C131*E$463)</f>
        <v>3275.4309546845598</v>
      </c>
      <c r="G131" s="16">
        <f t="shared" ref="G131:G194" si="12">IF(C131=0,0,+E131-F131)</f>
        <v>57190.569045315438</v>
      </c>
      <c r="H131" s="16">
        <f t="shared" ref="H131:H194" si="13">ABS(G131)</f>
        <v>57190.569045315438</v>
      </c>
      <c r="I131" s="3">
        <f t="shared" ref="I131:I194" si="14">IFERROR(+G131/C131,"")</f>
        <v>0.62553944222995028</v>
      </c>
      <c r="J131" s="52"/>
    </row>
    <row r="132" spans="1:10" ht="15" customHeight="1" x14ac:dyDescent="0.25">
      <c r="A132" s="25" t="s">
        <v>343</v>
      </c>
      <c r="B132" s="8" t="s">
        <v>298</v>
      </c>
      <c r="C132" s="11">
        <f>VLOOKUP($A132,RAW!$U$2:$AC$460,8,FALSE)</f>
        <v>25703</v>
      </c>
      <c r="D132" s="11">
        <f>VLOOKUP($A132,RAW!$U$2:$AC$460,9,FALSE)</f>
        <v>23849</v>
      </c>
      <c r="E132" s="1">
        <f t="shared" si="10"/>
        <v>-1854</v>
      </c>
      <c r="F132" s="1">
        <f t="shared" si="11"/>
        <v>920.83654352435019</v>
      </c>
      <c r="G132" s="16">
        <f t="shared" si="12"/>
        <v>-2774.8365435243504</v>
      </c>
      <c r="H132" s="16">
        <f t="shared" si="13"/>
        <v>2774.8365435243504</v>
      </c>
      <c r="I132" s="3">
        <f t="shared" si="14"/>
        <v>-0.10795769145719762</v>
      </c>
      <c r="J132" s="52"/>
    </row>
    <row r="133" spans="1:10" ht="15" customHeight="1" x14ac:dyDescent="0.25">
      <c r="A133" s="25" t="s">
        <v>482</v>
      </c>
      <c r="B133" s="8" t="s">
        <v>298</v>
      </c>
      <c r="C133" s="11">
        <f>VLOOKUP($A133,RAW!$U$2:$AC$460,8,FALSE)</f>
        <v>2825645</v>
      </c>
      <c r="D133" s="11">
        <f>VLOOKUP($A133,RAW!$U$2:$AC$460,9,FALSE)</f>
        <v>2592419</v>
      </c>
      <c r="E133" s="1">
        <f t="shared" si="10"/>
        <v>-233226</v>
      </c>
      <c r="F133" s="1">
        <f t="shared" si="11"/>
        <v>101231.65292093773</v>
      </c>
      <c r="G133" s="16">
        <f t="shared" si="12"/>
        <v>-334457.65292093775</v>
      </c>
      <c r="H133" s="16">
        <f t="shared" si="13"/>
        <v>334457.65292093775</v>
      </c>
      <c r="I133" s="3">
        <f t="shared" si="14"/>
        <v>-0.11836506458558585</v>
      </c>
      <c r="J133" s="52"/>
    </row>
    <row r="134" spans="1:10" ht="15" customHeight="1" x14ac:dyDescent="0.25">
      <c r="A134" s="25" t="s">
        <v>483</v>
      </c>
      <c r="B134" s="8" t="s">
        <v>298</v>
      </c>
      <c r="C134" s="11">
        <f>VLOOKUP($A134,RAW!$U$2:$AC$460,8,FALSE)</f>
        <v>15372</v>
      </c>
      <c r="D134" s="11">
        <f>VLOOKUP($A134,RAW!$U$2:$AC$460,9,FALSE)</f>
        <v>24974</v>
      </c>
      <c r="E134" s="1">
        <f t="shared" si="10"/>
        <v>9602</v>
      </c>
      <c r="F134" s="1">
        <f t="shared" si="11"/>
        <v>550.71778963764189</v>
      </c>
      <c r="G134" s="16">
        <f t="shared" si="12"/>
        <v>9051.2822103623585</v>
      </c>
      <c r="H134" s="16">
        <f t="shared" si="13"/>
        <v>9051.2822103623585</v>
      </c>
      <c r="I134" s="3">
        <f t="shared" si="14"/>
        <v>0.58881617293536026</v>
      </c>
      <c r="J134" s="52"/>
    </row>
    <row r="135" spans="1:10" ht="15" customHeight="1" x14ac:dyDescent="0.25">
      <c r="A135" s="25" t="s">
        <v>484</v>
      </c>
      <c r="B135" s="8" t="s">
        <v>298</v>
      </c>
      <c r="C135" s="11">
        <f>VLOOKUP($A135,RAW!$U$2:$AC$460,8,FALSE)</f>
        <v>84716</v>
      </c>
      <c r="D135" s="11">
        <f>VLOOKUP($A135,RAW!$U$2:$AC$460,9,FALSE)</f>
        <v>102225</v>
      </c>
      <c r="E135" s="1">
        <f t="shared" si="10"/>
        <v>17509</v>
      </c>
      <c r="F135" s="1">
        <f t="shared" si="11"/>
        <v>3035.0382687316205</v>
      </c>
      <c r="G135" s="16">
        <f t="shared" si="12"/>
        <v>14473.96173126838</v>
      </c>
      <c r="H135" s="16">
        <f t="shared" si="13"/>
        <v>14473.96173126838</v>
      </c>
      <c r="I135" s="3">
        <f t="shared" si="14"/>
        <v>0.17085275191543958</v>
      </c>
      <c r="J135" s="52"/>
    </row>
    <row r="136" spans="1:10" ht="15" customHeight="1" x14ac:dyDescent="0.25">
      <c r="A136" s="25" t="s">
        <v>485</v>
      </c>
      <c r="B136" s="8" t="s">
        <v>298</v>
      </c>
      <c r="C136" s="11">
        <f>VLOOKUP($A136,RAW!$U$2:$AC$460,8,FALSE)</f>
        <v>165659</v>
      </c>
      <c r="D136" s="11">
        <f>VLOOKUP($A136,RAW!$U$2:$AC$460,9,FALSE)</f>
        <v>205906</v>
      </c>
      <c r="E136" s="1">
        <f t="shared" si="10"/>
        <v>40247</v>
      </c>
      <c r="F136" s="1">
        <f t="shared" si="11"/>
        <v>5934.9049124110152</v>
      </c>
      <c r="G136" s="16">
        <f t="shared" si="12"/>
        <v>34312.095087588983</v>
      </c>
      <c r="H136" s="16">
        <f t="shared" si="13"/>
        <v>34312.095087588983</v>
      </c>
      <c r="I136" s="3">
        <f t="shared" si="14"/>
        <v>0.2071248473526279</v>
      </c>
      <c r="J136" s="52"/>
    </row>
    <row r="137" spans="1:10" ht="15" customHeight="1" x14ac:dyDescent="0.25">
      <c r="A137" s="25" t="s">
        <v>486</v>
      </c>
      <c r="B137" s="8" t="s">
        <v>298</v>
      </c>
      <c r="C137" s="11">
        <f>VLOOKUP($A137,RAW!$U$2:$AC$460,8,FALSE)</f>
        <v>326878</v>
      </c>
      <c r="D137" s="11">
        <f>VLOOKUP($A137,RAW!$U$2:$AC$460,9,FALSE)</f>
        <v>366021</v>
      </c>
      <c r="E137" s="1">
        <f t="shared" si="10"/>
        <v>39143</v>
      </c>
      <c r="F137" s="1">
        <f t="shared" si="11"/>
        <v>11710.742235309206</v>
      </c>
      <c r="G137" s="16">
        <f t="shared" si="12"/>
        <v>27432.257764690796</v>
      </c>
      <c r="H137" s="16">
        <f t="shared" si="13"/>
        <v>27432.257764690796</v>
      </c>
      <c r="I137" s="3">
        <f t="shared" si="14"/>
        <v>8.3922006879296851E-2</v>
      </c>
      <c r="J137" s="52"/>
    </row>
    <row r="138" spans="1:10" ht="15" customHeight="1" x14ac:dyDescent="0.25">
      <c r="A138" s="25" t="s">
        <v>487</v>
      </c>
      <c r="B138" s="8" t="s">
        <v>298</v>
      </c>
      <c r="C138" s="11">
        <f>VLOOKUP($A138,RAW!$U$2:$AC$460,8,FALSE)</f>
        <v>994499</v>
      </c>
      <c r="D138" s="11">
        <f>VLOOKUP($A138,RAW!$U$2:$AC$460,9,FALSE)</f>
        <v>1147428</v>
      </c>
      <c r="E138" s="1">
        <f t="shared" si="10"/>
        <v>152929</v>
      </c>
      <c r="F138" s="1">
        <f t="shared" si="11"/>
        <v>35628.954662818454</v>
      </c>
      <c r="G138" s="16">
        <f t="shared" si="12"/>
        <v>117300.04533718154</v>
      </c>
      <c r="H138" s="16">
        <f t="shared" si="13"/>
        <v>117300.04533718154</v>
      </c>
      <c r="I138" s="3">
        <f t="shared" si="14"/>
        <v>0.11794888213782169</v>
      </c>
      <c r="J138" s="52"/>
    </row>
    <row r="139" spans="1:10" ht="15" customHeight="1" x14ac:dyDescent="0.25">
      <c r="A139" s="25" t="s">
        <v>488</v>
      </c>
      <c r="B139" s="8" t="s">
        <v>298</v>
      </c>
      <c r="C139" s="11">
        <f>VLOOKUP($A139,RAW!$U$2:$AC$460,8,FALSE)</f>
        <v>69911</v>
      </c>
      <c r="D139" s="11">
        <f>VLOOKUP($A139,RAW!$U$2:$AC$460,9,FALSE)</f>
        <v>71980</v>
      </c>
      <c r="E139" s="1">
        <f t="shared" si="10"/>
        <v>2069</v>
      </c>
      <c r="F139" s="1">
        <f t="shared" si="11"/>
        <v>2504.6338401871703</v>
      </c>
      <c r="G139" s="16">
        <f t="shared" si="12"/>
        <v>-435.63384018717034</v>
      </c>
      <c r="H139" s="16">
        <f t="shared" si="13"/>
        <v>435.63384018717034</v>
      </c>
      <c r="I139" s="3">
        <f t="shared" si="14"/>
        <v>-6.2312631801457619E-3</v>
      </c>
      <c r="J139" s="52"/>
    </row>
    <row r="140" spans="1:10" ht="15" customHeight="1" x14ac:dyDescent="0.25">
      <c r="A140" s="25" t="s">
        <v>489</v>
      </c>
      <c r="B140" s="8" t="s">
        <v>298</v>
      </c>
      <c r="C140" s="11">
        <f>VLOOKUP($A140,RAW!$U$2:$AC$460,8,FALSE)</f>
        <v>132221</v>
      </c>
      <c r="D140" s="11">
        <f>VLOOKUP($A140,RAW!$U$2:$AC$460,9,FALSE)</f>
        <v>119799</v>
      </c>
      <c r="E140" s="1">
        <f t="shared" si="10"/>
        <v>-12422</v>
      </c>
      <c r="F140" s="1">
        <f t="shared" si="11"/>
        <v>4736.9539984178155</v>
      </c>
      <c r="G140" s="16">
        <f t="shared" si="12"/>
        <v>-17158.953998417815</v>
      </c>
      <c r="H140" s="16">
        <f t="shared" si="13"/>
        <v>17158.953998417815</v>
      </c>
      <c r="I140" s="3">
        <f t="shared" si="14"/>
        <v>-0.12977480126770949</v>
      </c>
      <c r="J140" s="52"/>
    </row>
    <row r="141" spans="1:10" ht="15" customHeight="1" x14ac:dyDescent="0.25">
      <c r="A141" s="25" t="s">
        <v>490</v>
      </c>
      <c r="B141" s="8" t="s">
        <v>298</v>
      </c>
      <c r="C141" s="11">
        <f>VLOOKUP($A141,RAW!$U$2:$AC$460,8,FALSE)</f>
        <v>59138</v>
      </c>
      <c r="D141" s="11">
        <f>VLOOKUP($A141,RAW!$U$2:$AC$460,9,FALSE)</f>
        <v>58098</v>
      </c>
      <c r="E141" s="1">
        <f t="shared" si="10"/>
        <v>-1040</v>
      </c>
      <c r="F141" s="1">
        <f t="shared" si="11"/>
        <v>2118.6799794165281</v>
      </c>
      <c r="G141" s="16">
        <f t="shared" si="12"/>
        <v>-3158.6799794165281</v>
      </c>
      <c r="H141" s="16">
        <f t="shared" si="13"/>
        <v>3158.6799794165281</v>
      </c>
      <c r="I141" s="3">
        <f t="shared" si="14"/>
        <v>-5.3412018996525555E-2</v>
      </c>
      <c r="J141" s="52"/>
    </row>
    <row r="142" spans="1:10" ht="15" customHeight="1" x14ac:dyDescent="0.25">
      <c r="A142" s="25" t="s">
        <v>491</v>
      </c>
      <c r="B142" s="8" t="s">
        <v>298</v>
      </c>
      <c r="C142" s="11">
        <f>VLOOKUP($A142,RAW!$U$2:$AC$460,8,FALSE)</f>
        <v>105493</v>
      </c>
      <c r="D142" s="11">
        <f>VLOOKUP($A142,RAW!$U$2:$AC$460,9,FALSE)</f>
        <v>87906</v>
      </c>
      <c r="E142" s="1">
        <f t="shared" si="10"/>
        <v>-17587</v>
      </c>
      <c r="F142" s="1">
        <f t="shared" si="11"/>
        <v>3779.3957703775541</v>
      </c>
      <c r="G142" s="16">
        <f t="shared" si="12"/>
        <v>-21366.395770377552</v>
      </c>
      <c r="H142" s="16">
        <f t="shared" si="13"/>
        <v>21366.395770377552</v>
      </c>
      <c r="I142" s="3">
        <f t="shared" si="14"/>
        <v>-0.20253851696678976</v>
      </c>
      <c r="J142" s="52"/>
    </row>
    <row r="143" spans="1:10" ht="15" customHeight="1" x14ac:dyDescent="0.25">
      <c r="A143" s="25" t="s">
        <v>492</v>
      </c>
      <c r="B143" s="8" t="s">
        <v>298</v>
      </c>
      <c r="C143" s="11">
        <f>VLOOKUP($A143,RAW!$U$2:$AC$460,8,FALSE)</f>
        <v>313679</v>
      </c>
      <c r="D143" s="11">
        <f>VLOOKUP($A143,RAW!$U$2:$AC$460,9,FALSE)</f>
        <v>316525</v>
      </c>
      <c r="E143" s="1">
        <f t="shared" si="10"/>
        <v>2846</v>
      </c>
      <c r="F143" s="1">
        <f t="shared" si="11"/>
        <v>11237.874416845296</v>
      </c>
      <c r="G143" s="16">
        <f t="shared" si="12"/>
        <v>-8391.8744168452959</v>
      </c>
      <c r="H143" s="16">
        <f t="shared" si="13"/>
        <v>8391.8744168452959</v>
      </c>
      <c r="I143" s="3">
        <f t="shared" si="14"/>
        <v>-2.6753064173391575E-2</v>
      </c>
      <c r="J143" s="52"/>
    </row>
    <row r="144" spans="1:10" ht="15" customHeight="1" x14ac:dyDescent="0.25">
      <c r="A144" s="25" t="s">
        <v>493</v>
      </c>
      <c r="B144" s="8" t="s">
        <v>298</v>
      </c>
      <c r="C144" s="11">
        <f>VLOOKUP($A144,RAW!$U$2:$AC$460,8,FALSE)</f>
        <v>21946</v>
      </c>
      <c r="D144" s="11">
        <f>VLOOKUP($A144,RAW!$U$2:$AC$460,9,FALSE)</f>
        <v>23948</v>
      </c>
      <c r="E144" s="1">
        <f t="shared" si="10"/>
        <v>2002</v>
      </c>
      <c r="F144" s="1">
        <f t="shared" si="11"/>
        <v>786.23813501090876</v>
      </c>
      <c r="G144" s="16">
        <f t="shared" si="12"/>
        <v>1215.7618649890912</v>
      </c>
      <c r="H144" s="16">
        <f t="shared" si="13"/>
        <v>1215.7618649890912</v>
      </c>
      <c r="I144" s="3">
        <f t="shared" si="14"/>
        <v>5.5397879567533545E-2</v>
      </c>
      <c r="J144" s="52"/>
    </row>
    <row r="145" spans="1:10" ht="15" customHeight="1" x14ac:dyDescent="0.25">
      <c r="A145" s="25" t="s">
        <v>494</v>
      </c>
      <c r="B145" s="8" t="s">
        <v>298</v>
      </c>
      <c r="C145" s="11">
        <f>VLOOKUP($A145,RAW!$U$2:$AC$460,8,FALSE)</f>
        <v>504076</v>
      </c>
      <c r="D145" s="11">
        <f>VLOOKUP($A145,RAW!$U$2:$AC$460,9,FALSE)</f>
        <v>491804</v>
      </c>
      <c r="E145" s="1">
        <f t="shared" si="10"/>
        <v>-12272</v>
      </c>
      <c r="F145" s="1">
        <f t="shared" si="11"/>
        <v>18059.043750285193</v>
      </c>
      <c r="G145" s="16">
        <f t="shared" si="12"/>
        <v>-30331.043750285193</v>
      </c>
      <c r="H145" s="16">
        <f t="shared" si="13"/>
        <v>30331.043750285193</v>
      </c>
      <c r="I145" s="3">
        <f t="shared" si="14"/>
        <v>-6.0171568871132911E-2</v>
      </c>
      <c r="J145" s="52"/>
    </row>
    <row r="146" spans="1:10" ht="15" customHeight="1" x14ac:dyDescent="0.25">
      <c r="A146" s="25" t="s">
        <v>495</v>
      </c>
      <c r="B146" s="8" t="s">
        <v>298</v>
      </c>
      <c r="C146" s="11">
        <f>VLOOKUP($A146,RAW!$U$2:$AC$460,8,FALSE)</f>
        <v>869852</v>
      </c>
      <c r="D146" s="11">
        <f>VLOOKUP($A146,RAW!$U$2:$AC$460,9,FALSE)</f>
        <v>958695</v>
      </c>
      <c r="E146" s="1">
        <f t="shared" si="10"/>
        <v>88843</v>
      </c>
      <c r="F146" s="1">
        <f t="shared" si="11"/>
        <v>31163.347043447964</v>
      </c>
      <c r="G146" s="16">
        <f t="shared" si="12"/>
        <v>57679.652956552032</v>
      </c>
      <c r="H146" s="16">
        <f t="shared" si="13"/>
        <v>57679.652956552032</v>
      </c>
      <c r="I146" s="3">
        <f t="shared" si="14"/>
        <v>6.6309731950437587E-2</v>
      </c>
      <c r="J146" s="52"/>
    </row>
    <row r="147" spans="1:10" ht="15" customHeight="1" x14ac:dyDescent="0.25">
      <c r="A147" s="25" t="s">
        <v>496</v>
      </c>
      <c r="B147" s="8" t="s">
        <v>298</v>
      </c>
      <c r="C147" s="11">
        <f>VLOOKUP($A147,RAW!$U$2:$AC$460,8,FALSE)</f>
        <v>10706</v>
      </c>
      <c r="D147" s="11">
        <f>VLOOKUP($A147,RAW!$U$2:$AC$460,9,FALSE)</f>
        <v>11154</v>
      </c>
      <c r="E147" s="1">
        <f t="shared" si="10"/>
        <v>448</v>
      </c>
      <c r="F147" s="1">
        <f t="shared" si="11"/>
        <v>383.55351651448052</v>
      </c>
      <c r="G147" s="16">
        <f t="shared" si="12"/>
        <v>64.446483485519479</v>
      </c>
      <c r="H147" s="16">
        <f t="shared" si="13"/>
        <v>64.446483485519479</v>
      </c>
      <c r="I147" s="3">
        <f t="shared" si="14"/>
        <v>6.019660329303146E-3</v>
      </c>
      <c r="J147" s="52"/>
    </row>
    <row r="148" spans="1:10" ht="15" customHeight="1" x14ac:dyDescent="0.25">
      <c r="A148" s="25" t="s">
        <v>497</v>
      </c>
      <c r="B148" s="8" t="s">
        <v>298</v>
      </c>
      <c r="C148" s="11">
        <f>VLOOKUP($A148,RAW!$U$2:$AC$460,8,FALSE)</f>
        <v>93720</v>
      </c>
      <c r="D148" s="11">
        <f>VLOOKUP($A148,RAW!$U$2:$AC$460,9,FALSE)</f>
        <v>98862</v>
      </c>
      <c r="E148" s="1">
        <f t="shared" si="10"/>
        <v>5142</v>
      </c>
      <c r="F148" s="1">
        <f t="shared" si="11"/>
        <v>3357.6158759328518</v>
      </c>
      <c r="G148" s="16">
        <f t="shared" si="12"/>
        <v>1784.3841240671482</v>
      </c>
      <c r="H148" s="16">
        <f t="shared" si="13"/>
        <v>1784.3841240671482</v>
      </c>
      <c r="I148" s="3">
        <f t="shared" si="14"/>
        <v>1.9039523304173581E-2</v>
      </c>
      <c r="J148" s="52"/>
    </row>
    <row r="149" spans="1:10" ht="15" customHeight="1" x14ac:dyDescent="0.25">
      <c r="A149" s="25" t="s">
        <v>498</v>
      </c>
      <c r="B149" s="8" t="s">
        <v>299</v>
      </c>
      <c r="C149" s="11">
        <f>VLOOKUP($A149,RAW!$U$2:$AC$460,8,FALSE)</f>
        <v>1228840</v>
      </c>
      <c r="D149" s="11">
        <f>VLOOKUP($A149,RAW!$U$2:$AC$460,9,FALSE)</f>
        <v>1267640</v>
      </c>
      <c r="E149" s="1">
        <f t="shared" si="10"/>
        <v>38800</v>
      </c>
      <c r="F149" s="1">
        <f t="shared" si="11"/>
        <v>44024.463220031219</v>
      </c>
      <c r="G149" s="16">
        <f t="shared" si="12"/>
        <v>-5224.463220031219</v>
      </c>
      <c r="H149" s="16">
        <f t="shared" si="13"/>
        <v>5224.463220031219</v>
      </c>
      <c r="I149" s="3">
        <f t="shared" si="14"/>
        <v>-4.251540656254044E-3</v>
      </c>
      <c r="J149" s="52"/>
    </row>
    <row r="150" spans="1:10" ht="15" customHeight="1" x14ac:dyDescent="0.25">
      <c r="A150" s="25" t="s">
        <v>499</v>
      </c>
      <c r="B150" s="8" t="s">
        <v>298</v>
      </c>
      <c r="C150" s="11">
        <f>VLOOKUP($A150,RAW!$U$2:$AC$460,8,FALSE)</f>
        <v>93081</v>
      </c>
      <c r="D150" s="11">
        <f>VLOOKUP($A150,RAW!$U$2:$AC$460,9,FALSE)</f>
        <v>90838</v>
      </c>
      <c r="E150" s="1">
        <f t="shared" si="10"/>
        <v>-2243</v>
      </c>
      <c r="F150" s="1">
        <f t="shared" si="11"/>
        <v>3334.7230404151283</v>
      </c>
      <c r="G150" s="16">
        <f t="shared" si="12"/>
        <v>-5577.7230404151287</v>
      </c>
      <c r="H150" s="16">
        <f t="shared" si="13"/>
        <v>5577.7230404151287</v>
      </c>
      <c r="I150" s="3">
        <f t="shared" si="14"/>
        <v>-5.9923325280294891E-2</v>
      </c>
      <c r="J150" s="52"/>
    </row>
    <row r="151" spans="1:10" ht="15" customHeight="1" x14ac:dyDescent="0.25">
      <c r="A151" s="25" t="s">
        <v>500</v>
      </c>
      <c r="B151" s="8" t="s">
        <v>298</v>
      </c>
      <c r="C151" s="11">
        <f>VLOOKUP($A151,RAW!$U$2:$AC$460,8,FALSE)</f>
        <v>433338</v>
      </c>
      <c r="D151" s="11">
        <f>VLOOKUP($A151,RAW!$U$2:$AC$460,9,FALSE)</f>
        <v>389908</v>
      </c>
      <c r="E151" s="1">
        <f t="shared" si="10"/>
        <v>-43430</v>
      </c>
      <c r="F151" s="1">
        <f t="shared" si="11"/>
        <v>15524.781780249576</v>
      </c>
      <c r="G151" s="16">
        <f t="shared" si="12"/>
        <v>-58954.781780249577</v>
      </c>
      <c r="H151" s="16">
        <f t="shared" si="13"/>
        <v>58954.781780249577</v>
      </c>
      <c r="I151" s="3">
        <f t="shared" si="14"/>
        <v>-0.13604803128331597</v>
      </c>
      <c r="J151" s="52"/>
    </row>
    <row r="152" spans="1:10" ht="15" customHeight="1" x14ac:dyDescent="0.25">
      <c r="A152" s="25" t="s">
        <v>501</v>
      </c>
      <c r="B152" s="8" t="s">
        <v>298</v>
      </c>
      <c r="C152" s="11">
        <f>VLOOKUP($A152,RAW!$U$2:$AC$460,8,FALSE)</f>
        <v>3420286</v>
      </c>
      <c r="D152" s="11">
        <f>VLOOKUP($A152,RAW!$U$2:$AC$460,9,FALSE)</f>
        <v>3638035</v>
      </c>
      <c r="E152" s="1">
        <f t="shared" si="10"/>
        <v>217749</v>
      </c>
      <c r="F152" s="1">
        <f t="shared" si="11"/>
        <v>122535.28141091412</v>
      </c>
      <c r="G152" s="16">
        <f t="shared" si="12"/>
        <v>95213.718589085882</v>
      </c>
      <c r="H152" s="16">
        <f t="shared" si="13"/>
        <v>95213.718589085882</v>
      </c>
      <c r="I152" s="3">
        <f t="shared" si="14"/>
        <v>2.7837940625165813E-2</v>
      </c>
      <c r="J152" s="52"/>
    </row>
    <row r="153" spans="1:10" ht="15" customHeight="1" x14ac:dyDescent="0.25">
      <c r="A153" s="25" t="s">
        <v>502</v>
      </c>
      <c r="B153" s="8" t="s">
        <v>298</v>
      </c>
      <c r="C153" s="11">
        <f>VLOOKUP($A153,RAW!$U$2:$AC$460,8,FALSE)</f>
        <v>669761</v>
      </c>
      <c r="D153" s="11">
        <f>VLOOKUP($A153,RAW!$U$2:$AC$460,9,FALSE)</f>
        <v>653130</v>
      </c>
      <c r="E153" s="1">
        <f t="shared" si="10"/>
        <v>-16631</v>
      </c>
      <c r="F153" s="1">
        <f t="shared" si="11"/>
        <v>23994.880139571735</v>
      </c>
      <c r="G153" s="16">
        <f t="shared" si="12"/>
        <v>-40625.880139571731</v>
      </c>
      <c r="H153" s="16">
        <f t="shared" si="13"/>
        <v>40625.880139571731</v>
      </c>
      <c r="I153" s="3">
        <f t="shared" si="14"/>
        <v>-6.0657279446805247E-2</v>
      </c>
      <c r="J153" s="52"/>
    </row>
    <row r="154" spans="1:10" ht="15" customHeight="1" x14ac:dyDescent="0.25">
      <c r="A154" s="25" t="s">
        <v>503</v>
      </c>
      <c r="B154" s="8" t="s">
        <v>298</v>
      </c>
      <c r="C154" s="11">
        <f>VLOOKUP($A154,RAW!$U$2:$AC$460,8,FALSE)</f>
        <v>1167925</v>
      </c>
      <c r="D154" s="11">
        <f>VLOOKUP($A154,RAW!$U$2:$AC$460,9,FALSE)</f>
        <v>1368983</v>
      </c>
      <c r="E154" s="1">
        <f t="shared" si="10"/>
        <v>201058</v>
      </c>
      <c r="F154" s="1">
        <f t="shared" si="11"/>
        <v>41842.120378775886</v>
      </c>
      <c r="G154" s="16">
        <f t="shared" si="12"/>
        <v>159215.87962122413</v>
      </c>
      <c r="H154" s="16">
        <f t="shared" si="13"/>
        <v>159215.87962122413</v>
      </c>
      <c r="I154" s="3">
        <f t="shared" si="14"/>
        <v>0.13632371909259938</v>
      </c>
      <c r="J154" s="52"/>
    </row>
    <row r="155" spans="1:10" ht="15" customHeight="1" x14ac:dyDescent="0.25">
      <c r="A155" s="25" t="s">
        <v>504</v>
      </c>
      <c r="B155" s="8" t="s">
        <v>298</v>
      </c>
      <c r="C155" s="11">
        <f>VLOOKUP($A155,RAW!$U$2:$AC$460,8,FALSE)</f>
        <v>511790</v>
      </c>
      <c r="D155" s="11">
        <f>VLOOKUP($A155,RAW!$U$2:$AC$460,9,FALSE)</f>
        <v>531358</v>
      </c>
      <c r="E155" s="1">
        <f t="shared" si="10"/>
        <v>19568</v>
      </c>
      <c r="F155" s="1">
        <f t="shared" si="11"/>
        <v>18335.405774046889</v>
      </c>
      <c r="G155" s="16">
        <f t="shared" si="12"/>
        <v>1232.5942259531112</v>
      </c>
      <c r="H155" s="16">
        <f t="shared" si="13"/>
        <v>1232.5942259531112</v>
      </c>
      <c r="I155" s="3">
        <f t="shared" si="14"/>
        <v>2.4083984172279865E-3</v>
      </c>
      <c r="J155" s="52"/>
    </row>
    <row r="156" spans="1:10" ht="15" customHeight="1" x14ac:dyDescent="0.25">
      <c r="A156" s="25" t="s">
        <v>505</v>
      </c>
      <c r="B156" s="8" t="s">
        <v>298</v>
      </c>
      <c r="C156" s="11">
        <f>VLOOKUP($A156,RAW!$U$2:$AC$460,8,FALSE)</f>
        <v>497394</v>
      </c>
      <c r="D156" s="11">
        <f>VLOOKUP($A156,RAW!$U$2:$AC$460,9,FALSE)</f>
        <v>537881</v>
      </c>
      <c r="E156" s="1">
        <f t="shared" si="10"/>
        <v>40487</v>
      </c>
      <c r="F156" s="1">
        <f t="shared" si="11"/>
        <v>17819.654193275128</v>
      </c>
      <c r="G156" s="16">
        <f t="shared" si="12"/>
        <v>22667.345806724872</v>
      </c>
      <c r="H156" s="16">
        <f t="shared" si="13"/>
        <v>22667.345806724872</v>
      </c>
      <c r="I156" s="3">
        <f t="shared" si="14"/>
        <v>4.5572213992780115E-2</v>
      </c>
      <c r="J156" s="52"/>
    </row>
    <row r="157" spans="1:10" ht="15" customHeight="1" x14ac:dyDescent="0.25">
      <c r="A157" s="25" t="s">
        <v>506</v>
      </c>
      <c r="B157" s="8" t="s">
        <v>298</v>
      </c>
      <c r="C157" s="11">
        <f>VLOOKUP($A157,RAW!$U$2:$AC$460,8,FALSE)</f>
        <v>377971</v>
      </c>
      <c r="D157" s="11">
        <f>VLOOKUP($A157,RAW!$U$2:$AC$460,9,FALSE)</f>
        <v>307589</v>
      </c>
      <c r="E157" s="1">
        <f t="shared" si="10"/>
        <v>-70382</v>
      </c>
      <c r="F157" s="1">
        <f t="shared" si="11"/>
        <v>13541.201773817926</v>
      </c>
      <c r="G157" s="16">
        <f t="shared" si="12"/>
        <v>-83923.201773817927</v>
      </c>
      <c r="H157" s="16">
        <f t="shared" si="13"/>
        <v>83923.201773817927</v>
      </c>
      <c r="I157" s="3">
        <f t="shared" si="14"/>
        <v>-0.22203608682628542</v>
      </c>
      <c r="J157" s="52"/>
    </row>
    <row r="158" spans="1:10" ht="15" customHeight="1" x14ac:dyDescent="0.25">
      <c r="A158" s="25" t="s">
        <v>344</v>
      </c>
      <c r="B158" s="8" t="s">
        <v>298</v>
      </c>
      <c r="C158" s="11">
        <f>VLOOKUP($A158,RAW!$U$2:$AC$460,8,FALSE)</f>
        <v>627115</v>
      </c>
      <c r="D158" s="11">
        <f>VLOOKUP($A158,RAW!$U$2:$AC$460,9,FALSE)</f>
        <v>709163</v>
      </c>
      <c r="E158" s="1">
        <f t="shared" si="10"/>
        <v>82048</v>
      </c>
      <c r="F158" s="1">
        <f t="shared" si="11"/>
        <v>22467.043107507794</v>
      </c>
      <c r="G158" s="16">
        <f t="shared" si="12"/>
        <v>59580.956892492206</v>
      </c>
      <c r="H158" s="16">
        <f t="shared" si="13"/>
        <v>59580.956892492206</v>
      </c>
      <c r="I158" s="3">
        <f t="shared" si="14"/>
        <v>9.5008023875193873E-2</v>
      </c>
      <c r="J158" s="52"/>
    </row>
    <row r="159" spans="1:10" ht="15" customHeight="1" x14ac:dyDescent="0.25">
      <c r="A159" s="25" t="s">
        <v>507</v>
      </c>
      <c r="B159" s="8" t="s">
        <v>298</v>
      </c>
      <c r="C159" s="11">
        <f>VLOOKUP($A159,RAW!$U$2:$AC$460,8,FALSE)</f>
        <v>2929568</v>
      </c>
      <c r="D159" s="11">
        <f>VLOOKUP($A159,RAW!$U$2:$AC$460,9,FALSE)</f>
        <v>2952977</v>
      </c>
      <c r="E159" s="1">
        <f t="shared" si="10"/>
        <v>23409</v>
      </c>
      <c r="F159" s="1">
        <f t="shared" si="11"/>
        <v>104954.80181844701</v>
      </c>
      <c r="G159" s="16">
        <f t="shared" si="12"/>
        <v>-81545.801818447013</v>
      </c>
      <c r="H159" s="16">
        <f t="shared" si="13"/>
        <v>81545.801818447013</v>
      </c>
      <c r="I159" s="3">
        <f t="shared" si="14"/>
        <v>-2.7835435742896909E-2</v>
      </c>
      <c r="J159" s="52"/>
    </row>
    <row r="160" spans="1:10" ht="15" customHeight="1" x14ac:dyDescent="0.25">
      <c r="A160" s="25" t="s">
        <v>508</v>
      </c>
      <c r="B160" s="8" t="s">
        <v>298</v>
      </c>
      <c r="C160" s="11">
        <f>VLOOKUP($A160,RAW!$U$2:$AC$460,8,FALSE)</f>
        <v>261017</v>
      </c>
      <c r="D160" s="11">
        <f>VLOOKUP($A160,RAW!$U$2:$AC$460,9,FALSE)</f>
        <v>247798</v>
      </c>
      <c r="E160" s="1">
        <f t="shared" si="10"/>
        <v>-13219</v>
      </c>
      <c r="F160" s="1">
        <f t="shared" si="11"/>
        <v>9351.2038315019763</v>
      </c>
      <c r="G160" s="16">
        <f t="shared" si="12"/>
        <v>-22570.203831501974</v>
      </c>
      <c r="H160" s="16">
        <f t="shared" si="13"/>
        <v>22570.203831501974</v>
      </c>
      <c r="I160" s="3">
        <f t="shared" si="14"/>
        <v>-8.647024458752485E-2</v>
      </c>
      <c r="J160" s="52"/>
    </row>
    <row r="161" spans="1:10" ht="15" customHeight="1" x14ac:dyDescent="0.25">
      <c r="A161" s="25" t="s">
        <v>509</v>
      </c>
      <c r="B161" s="8" t="s">
        <v>298</v>
      </c>
      <c r="C161" s="11">
        <f>VLOOKUP($A161,RAW!$U$2:$AC$460,8,FALSE)</f>
        <v>516784</v>
      </c>
      <c r="D161" s="11">
        <f>VLOOKUP($A161,RAW!$U$2:$AC$460,9,FALSE)</f>
        <v>513349</v>
      </c>
      <c r="E161" s="1">
        <f t="shared" si="10"/>
        <v>-3435</v>
      </c>
      <c r="F161" s="1">
        <f t="shared" si="11"/>
        <v>18514.320986215142</v>
      </c>
      <c r="G161" s="16">
        <f t="shared" si="12"/>
        <v>-21949.320986215142</v>
      </c>
      <c r="H161" s="16">
        <f t="shared" si="13"/>
        <v>21949.320986215142</v>
      </c>
      <c r="I161" s="3">
        <f t="shared" si="14"/>
        <v>-4.2472911286369437E-2</v>
      </c>
      <c r="J161" s="52"/>
    </row>
    <row r="162" spans="1:10" ht="15" customHeight="1" x14ac:dyDescent="0.25">
      <c r="A162" s="25" t="s">
        <v>510</v>
      </c>
      <c r="B162" s="8" t="s">
        <v>298</v>
      </c>
      <c r="C162" s="11">
        <f>VLOOKUP($A162,RAW!$U$2:$AC$460,8,FALSE)</f>
        <v>464290</v>
      </c>
      <c r="D162" s="11">
        <f>VLOOKUP($A162,RAW!$U$2:$AC$460,9,FALSE)</f>
        <v>500205</v>
      </c>
      <c r="E162" s="1">
        <f t="shared" si="10"/>
        <v>35915</v>
      </c>
      <c r="F162" s="1">
        <f t="shared" si="11"/>
        <v>16633.669174529063</v>
      </c>
      <c r="G162" s="16">
        <f t="shared" si="12"/>
        <v>19281.330825470937</v>
      </c>
      <c r="H162" s="16">
        <f t="shared" si="13"/>
        <v>19281.330825470937</v>
      </c>
      <c r="I162" s="3">
        <f t="shared" si="14"/>
        <v>4.1528636898212186E-2</v>
      </c>
      <c r="J162" s="52"/>
    </row>
    <row r="163" spans="1:10" ht="15" customHeight="1" x14ac:dyDescent="0.25">
      <c r="A163" s="25" t="s">
        <v>511</v>
      </c>
      <c r="B163" s="8" t="s">
        <v>298</v>
      </c>
      <c r="C163" s="11">
        <f>VLOOKUP($A163,RAW!$U$2:$AC$460,8,FALSE)</f>
        <v>411549</v>
      </c>
      <c r="D163" s="11">
        <f>VLOOKUP($A163,RAW!$U$2:$AC$460,9,FALSE)</f>
        <v>448069</v>
      </c>
      <c r="E163" s="1">
        <f t="shared" si="10"/>
        <v>36520</v>
      </c>
      <c r="F163" s="1">
        <f t="shared" si="11"/>
        <v>14744.168332525494</v>
      </c>
      <c r="G163" s="16">
        <f t="shared" si="12"/>
        <v>21775.831667474507</v>
      </c>
      <c r="H163" s="16">
        <f t="shared" si="13"/>
        <v>21775.831667474507</v>
      </c>
      <c r="I163" s="3">
        <f t="shared" si="14"/>
        <v>5.2911880887754573E-2</v>
      </c>
      <c r="J163" s="52"/>
    </row>
    <row r="164" spans="1:10" ht="15" customHeight="1" x14ac:dyDescent="0.25">
      <c r="A164" s="25" t="s">
        <v>345</v>
      </c>
      <c r="B164" s="8" t="s">
        <v>298</v>
      </c>
      <c r="C164" s="11">
        <f>VLOOKUP($A164,RAW!$U$2:$AC$460,8,FALSE)</f>
        <v>365863</v>
      </c>
      <c r="D164" s="11">
        <f>VLOOKUP($A164,RAW!$U$2:$AC$460,9,FALSE)</f>
        <v>436438</v>
      </c>
      <c r="E164" s="1">
        <f t="shared" si="10"/>
        <v>70575</v>
      </c>
      <c r="F164" s="1">
        <f t="shared" si="11"/>
        <v>13107.420158092415</v>
      </c>
      <c r="G164" s="16">
        <f t="shared" si="12"/>
        <v>57467.579841907587</v>
      </c>
      <c r="H164" s="16">
        <f t="shared" si="13"/>
        <v>57467.579841907587</v>
      </c>
      <c r="I164" s="3">
        <f t="shared" si="14"/>
        <v>0.15707404094403529</v>
      </c>
      <c r="J164" s="52"/>
    </row>
    <row r="165" spans="1:10" ht="15" customHeight="1" x14ac:dyDescent="0.25">
      <c r="A165" s="25" t="s">
        <v>512</v>
      </c>
      <c r="B165" s="8" t="s">
        <v>298</v>
      </c>
      <c r="C165" s="11">
        <f>VLOOKUP($A165,RAW!$U$2:$AC$460,8,FALSE)</f>
        <v>271602</v>
      </c>
      <c r="D165" s="11">
        <f>VLOOKUP($A165,RAW!$U$2:$AC$460,9,FALSE)</f>
        <v>274195</v>
      </c>
      <c r="E165" s="1">
        <f t="shared" si="10"/>
        <v>2593</v>
      </c>
      <c r="F165" s="1">
        <f t="shared" si="11"/>
        <v>9730.4223979418966</v>
      </c>
      <c r="G165" s="16">
        <f t="shared" si="12"/>
        <v>-7137.4223979418966</v>
      </c>
      <c r="H165" s="16">
        <f t="shared" si="13"/>
        <v>7137.4223979418966</v>
      </c>
      <c r="I165" s="3">
        <f t="shared" si="14"/>
        <v>-2.6278975846797507E-2</v>
      </c>
      <c r="J165" s="52"/>
    </row>
    <row r="166" spans="1:10" ht="15" customHeight="1" x14ac:dyDescent="0.25">
      <c r="A166" s="25" t="s">
        <v>513</v>
      </c>
      <c r="B166" s="8" t="s">
        <v>298</v>
      </c>
      <c r="C166" s="11">
        <f>VLOOKUP($A166,RAW!$U$2:$AC$460,8,FALSE)</f>
        <v>224331</v>
      </c>
      <c r="D166" s="11">
        <f>VLOOKUP($A166,RAW!$U$2:$AC$460,9,FALSE)</f>
        <v>180129</v>
      </c>
      <c r="E166" s="1">
        <f t="shared" si="10"/>
        <v>-44202</v>
      </c>
      <c r="F166" s="1">
        <f t="shared" si="11"/>
        <v>8036.8899601354315</v>
      </c>
      <c r="G166" s="16">
        <f t="shared" si="12"/>
        <v>-52238.889960135435</v>
      </c>
      <c r="H166" s="16">
        <f t="shared" si="13"/>
        <v>52238.889960135435</v>
      </c>
      <c r="I166" s="3">
        <f t="shared" si="14"/>
        <v>-0.23286523021845146</v>
      </c>
      <c r="J166" s="52"/>
    </row>
    <row r="167" spans="1:10" ht="15" customHeight="1" x14ac:dyDescent="0.25">
      <c r="A167" s="25" t="s">
        <v>514</v>
      </c>
      <c r="B167" s="8" t="s">
        <v>298</v>
      </c>
      <c r="C167" s="11">
        <f>VLOOKUP($A167,RAW!$U$2:$AC$460,8,FALSE)</f>
        <v>3312837</v>
      </c>
      <c r="D167" s="11">
        <f>VLOOKUP($A167,RAW!$U$2:$AC$460,9,FALSE)</f>
        <v>3302683</v>
      </c>
      <c r="E167" s="1">
        <f t="shared" si="10"/>
        <v>-10154</v>
      </c>
      <c r="F167" s="1">
        <f t="shared" si="11"/>
        <v>118685.8099186701</v>
      </c>
      <c r="G167" s="16">
        <f t="shared" si="12"/>
        <v>-128839.8099186701</v>
      </c>
      <c r="H167" s="16">
        <f t="shared" si="13"/>
        <v>128839.8099186701</v>
      </c>
      <c r="I167" s="3">
        <f t="shared" si="14"/>
        <v>-3.8891080339500582E-2</v>
      </c>
      <c r="J167" s="52"/>
    </row>
    <row r="168" spans="1:10" ht="15" customHeight="1" x14ac:dyDescent="0.25">
      <c r="A168" s="25" t="s">
        <v>515</v>
      </c>
      <c r="B168" s="8" t="s">
        <v>298</v>
      </c>
      <c r="C168" s="11">
        <f>VLOOKUP($A168,RAW!$U$2:$AC$460,8,FALSE)</f>
        <v>2049557</v>
      </c>
      <c r="D168" s="11">
        <f>VLOOKUP($A168,RAW!$U$2:$AC$460,9,FALSE)</f>
        <v>2094785</v>
      </c>
      <c r="E168" s="1">
        <f t="shared" si="10"/>
        <v>45228</v>
      </c>
      <c r="F168" s="1">
        <f t="shared" si="11"/>
        <v>73427.498098904267</v>
      </c>
      <c r="G168" s="16">
        <f t="shared" si="12"/>
        <v>-28199.498098904267</v>
      </c>
      <c r="H168" s="16">
        <f t="shared" si="13"/>
        <v>28199.498098904267</v>
      </c>
      <c r="I168" s="3">
        <f t="shared" si="14"/>
        <v>-1.375882597990896E-2</v>
      </c>
      <c r="J168" s="52"/>
    </row>
    <row r="169" spans="1:10" ht="15" customHeight="1" x14ac:dyDescent="0.25">
      <c r="A169" s="25" t="s">
        <v>516</v>
      </c>
      <c r="B169" s="8" t="s">
        <v>298</v>
      </c>
      <c r="C169" s="11">
        <f>VLOOKUP($A169,RAW!$U$2:$AC$460,8,FALSE)</f>
        <v>79487</v>
      </c>
      <c r="D169" s="11">
        <f>VLOOKUP($A169,RAW!$U$2:$AC$460,9,FALSE)</f>
        <v>87321</v>
      </c>
      <c r="E169" s="1">
        <f t="shared" si="10"/>
        <v>7834</v>
      </c>
      <c r="F169" s="1">
        <f t="shared" si="11"/>
        <v>2847.7039386499637</v>
      </c>
      <c r="G169" s="16">
        <f t="shared" si="12"/>
        <v>4986.2960613500363</v>
      </c>
      <c r="H169" s="16">
        <f t="shared" si="13"/>
        <v>4986.2960613500363</v>
      </c>
      <c r="I169" s="3">
        <f t="shared" si="14"/>
        <v>6.2730963067546094E-2</v>
      </c>
      <c r="J169" s="52"/>
    </row>
    <row r="170" spans="1:10" ht="15" customHeight="1" x14ac:dyDescent="0.25">
      <c r="A170" s="25" t="s">
        <v>517</v>
      </c>
      <c r="B170" s="8" t="s">
        <v>298</v>
      </c>
      <c r="C170" s="11">
        <f>VLOOKUP($A170,RAW!$U$2:$AC$460,8,FALSE)</f>
        <v>1885856</v>
      </c>
      <c r="D170" s="11">
        <f>VLOOKUP($A170,RAW!$U$2:$AC$460,9,FALSE)</f>
        <v>1849854</v>
      </c>
      <c r="E170" s="1">
        <f t="shared" si="10"/>
        <v>-36002</v>
      </c>
      <c r="F170" s="1">
        <f t="shared" si="11"/>
        <v>67562.740560427061</v>
      </c>
      <c r="G170" s="16">
        <f t="shared" si="12"/>
        <v>-103564.74056042706</v>
      </c>
      <c r="H170" s="16">
        <f t="shared" si="13"/>
        <v>103564.74056042706</v>
      </c>
      <c r="I170" s="3">
        <f t="shared" si="14"/>
        <v>-5.4916568688397768E-2</v>
      </c>
      <c r="J170" s="52"/>
    </row>
    <row r="171" spans="1:10" ht="15" customHeight="1" x14ac:dyDescent="0.25">
      <c r="A171" s="25" t="s">
        <v>346</v>
      </c>
      <c r="B171" s="8" t="s">
        <v>298</v>
      </c>
      <c r="C171" s="11">
        <f>VLOOKUP($A171,RAW!$U$2:$AC$460,8,FALSE)</f>
        <v>3555849</v>
      </c>
      <c r="D171" s="11">
        <f>VLOOKUP($A171,RAW!$U$2:$AC$460,9,FALSE)</f>
        <v>4952760</v>
      </c>
      <c r="E171" s="1">
        <f t="shared" si="10"/>
        <v>1396911</v>
      </c>
      <c r="F171" s="1">
        <f t="shared" si="11"/>
        <v>127391.96601387064</v>
      </c>
      <c r="G171" s="16">
        <f t="shared" si="12"/>
        <v>1269519.0339861293</v>
      </c>
      <c r="H171" s="16">
        <f t="shared" si="13"/>
        <v>1269519.0339861293</v>
      </c>
      <c r="I171" s="3">
        <f t="shared" si="14"/>
        <v>0.3570227627737087</v>
      </c>
      <c r="J171" s="52"/>
    </row>
    <row r="172" spans="1:10" ht="15" customHeight="1" x14ac:dyDescent="0.25">
      <c r="A172" s="25" t="s">
        <v>518</v>
      </c>
      <c r="B172" s="8" t="s">
        <v>298</v>
      </c>
      <c r="C172" s="11">
        <f>VLOOKUP($A172,RAW!$U$2:$AC$460,8,FALSE)</f>
        <v>95502</v>
      </c>
      <c r="D172" s="11">
        <f>VLOOKUP($A172,RAW!$U$2:$AC$460,9,FALSE)</f>
        <v>27273</v>
      </c>
      <c r="E172" s="1">
        <f t="shared" si="10"/>
        <v>-68229</v>
      </c>
      <c r="F172" s="1">
        <f t="shared" si="11"/>
        <v>3421.4578679400261</v>
      </c>
      <c r="G172" s="16">
        <f t="shared" si="12"/>
        <v>-71650.457867940029</v>
      </c>
      <c r="H172" s="16">
        <f t="shared" si="13"/>
        <v>71650.457867940029</v>
      </c>
      <c r="I172" s="3">
        <f t="shared" si="14"/>
        <v>-0.7502508624734564</v>
      </c>
      <c r="J172" s="52"/>
    </row>
    <row r="173" spans="1:10" ht="15" customHeight="1" x14ac:dyDescent="0.25">
      <c r="A173" s="25" t="s">
        <v>519</v>
      </c>
      <c r="B173" s="8" t="s">
        <v>298</v>
      </c>
      <c r="C173" s="11">
        <f>VLOOKUP($A173,RAW!$U$2:$AC$460,8,FALSE)</f>
        <v>216276</v>
      </c>
      <c r="D173" s="11">
        <f>VLOOKUP($A173,RAW!$U$2:$AC$460,9,FALSE)</f>
        <v>97828</v>
      </c>
      <c r="E173" s="1">
        <f t="shared" si="10"/>
        <v>-118448</v>
      </c>
      <c r="F173" s="1">
        <f t="shared" si="11"/>
        <v>7748.3112588908825</v>
      </c>
      <c r="G173" s="16">
        <f t="shared" si="12"/>
        <v>-126196.31125889088</v>
      </c>
      <c r="H173" s="16">
        <f t="shared" si="13"/>
        <v>126196.31125889088</v>
      </c>
      <c r="I173" s="3">
        <f t="shared" si="14"/>
        <v>-0.58349660276170667</v>
      </c>
      <c r="J173" s="52"/>
    </row>
    <row r="174" spans="1:10" ht="15" customHeight="1" x14ac:dyDescent="0.25">
      <c r="A174" s="25" t="s">
        <v>520</v>
      </c>
      <c r="B174" s="8" t="s">
        <v>298</v>
      </c>
      <c r="C174" s="11">
        <f>VLOOKUP($A174,RAW!$U$2:$AC$460,8,FALSE)</f>
        <v>56975</v>
      </c>
      <c r="D174" s="11">
        <f>VLOOKUP($A174,RAW!$U$2:$AC$460,9,FALSE)</f>
        <v>50543</v>
      </c>
      <c r="E174" s="1">
        <f t="shared" si="10"/>
        <v>-6432</v>
      </c>
      <c r="F174" s="1">
        <f t="shared" si="11"/>
        <v>2041.1882685795374</v>
      </c>
      <c r="G174" s="16">
        <f t="shared" si="12"/>
        <v>-8473.1882685795372</v>
      </c>
      <c r="H174" s="16">
        <f t="shared" si="13"/>
        <v>8473.1882685795372</v>
      </c>
      <c r="I174" s="3">
        <f t="shared" si="14"/>
        <v>-0.14871765280525734</v>
      </c>
      <c r="J174" s="52"/>
    </row>
    <row r="175" spans="1:10" ht="15" customHeight="1" x14ac:dyDescent="0.25">
      <c r="A175" s="25" t="s">
        <v>521</v>
      </c>
      <c r="B175" s="8" t="s">
        <v>298</v>
      </c>
      <c r="C175" s="11">
        <f>VLOOKUP($A175,RAW!$U$2:$AC$460,8,FALSE)</f>
        <v>252599</v>
      </c>
      <c r="D175" s="11">
        <f>VLOOKUP($A175,RAW!$U$2:$AC$460,9,FALSE)</f>
        <v>309982</v>
      </c>
      <c r="E175" s="1">
        <f t="shared" si="10"/>
        <v>57383</v>
      </c>
      <c r="F175" s="1">
        <f t="shared" si="11"/>
        <v>9049.6202800337433</v>
      </c>
      <c r="G175" s="16">
        <f t="shared" si="12"/>
        <v>48333.379719966259</v>
      </c>
      <c r="H175" s="16">
        <f t="shared" si="13"/>
        <v>48333.379719966259</v>
      </c>
      <c r="I175" s="3">
        <f t="shared" si="14"/>
        <v>0.19134430350067205</v>
      </c>
      <c r="J175" s="52"/>
    </row>
    <row r="176" spans="1:10" ht="15" customHeight="1" x14ac:dyDescent="0.25">
      <c r="A176" s="25" t="s">
        <v>522</v>
      </c>
      <c r="B176" s="8" t="s">
        <v>298</v>
      </c>
      <c r="C176" s="11">
        <f>VLOOKUP($A176,RAW!$U$2:$AC$460,8,FALSE)</f>
        <v>139364</v>
      </c>
      <c r="D176" s="11">
        <f>VLOOKUP($A176,RAW!$U$2:$AC$460,9,FALSE)</f>
        <v>128669</v>
      </c>
      <c r="E176" s="1">
        <f t="shared" si="10"/>
        <v>-10695</v>
      </c>
      <c r="F176" s="1">
        <f t="shared" si="11"/>
        <v>4992.8593569516215</v>
      </c>
      <c r="G176" s="16">
        <f t="shared" si="12"/>
        <v>-15687.859356951622</v>
      </c>
      <c r="H176" s="16">
        <f t="shared" si="13"/>
        <v>15687.859356951622</v>
      </c>
      <c r="I176" s="3">
        <f t="shared" si="14"/>
        <v>-0.11256751640991663</v>
      </c>
      <c r="J176" s="52"/>
    </row>
    <row r="177" spans="1:10" ht="15" customHeight="1" x14ac:dyDescent="0.25">
      <c r="A177" s="25" t="s">
        <v>523</v>
      </c>
      <c r="B177" s="8" t="s">
        <v>298</v>
      </c>
      <c r="C177" s="11">
        <f>VLOOKUP($A177,RAW!$U$2:$AC$460,8,FALSE)</f>
        <v>67812</v>
      </c>
      <c r="D177" s="11">
        <f>VLOOKUP($A177,RAW!$U$2:$AC$460,9,FALSE)</f>
        <v>77068</v>
      </c>
      <c r="E177" s="1">
        <f t="shared" si="10"/>
        <v>9256</v>
      </c>
      <c r="F177" s="1">
        <f t="shared" si="11"/>
        <v>2429.4349955053199</v>
      </c>
      <c r="G177" s="16">
        <f t="shared" si="12"/>
        <v>6826.5650044946797</v>
      </c>
      <c r="H177" s="16">
        <f t="shared" si="13"/>
        <v>6826.5650044946797</v>
      </c>
      <c r="I177" s="3">
        <f t="shared" si="14"/>
        <v>0.1006689819573922</v>
      </c>
      <c r="J177" s="52"/>
    </row>
    <row r="178" spans="1:10" ht="15" customHeight="1" x14ac:dyDescent="0.25">
      <c r="A178" s="25" t="s">
        <v>524</v>
      </c>
      <c r="B178" s="8" t="s">
        <v>298</v>
      </c>
      <c r="C178" s="11">
        <f>VLOOKUP($A178,RAW!$U$2:$AC$460,8,FALSE)</f>
        <v>318891</v>
      </c>
      <c r="D178" s="11">
        <f>VLOOKUP($A178,RAW!$U$2:$AC$460,9,FALSE)</f>
        <v>340954</v>
      </c>
      <c r="E178" s="1">
        <f t="shared" si="10"/>
        <v>22063</v>
      </c>
      <c r="F178" s="1">
        <f t="shared" si="11"/>
        <v>11424.599704354494</v>
      </c>
      <c r="G178" s="16">
        <f t="shared" si="12"/>
        <v>10638.400295645506</v>
      </c>
      <c r="H178" s="16">
        <f t="shared" si="13"/>
        <v>10638.400295645506</v>
      </c>
      <c r="I178" s="3">
        <f t="shared" si="14"/>
        <v>3.3360616309790828E-2</v>
      </c>
      <c r="J178" s="52"/>
    </row>
    <row r="179" spans="1:10" ht="15" customHeight="1" x14ac:dyDescent="0.25">
      <c r="A179" s="25" t="s">
        <v>525</v>
      </c>
      <c r="B179" s="8" t="s">
        <v>298</v>
      </c>
      <c r="C179" s="11">
        <f>VLOOKUP($A179,RAW!$U$2:$AC$460,8,FALSE)</f>
        <v>61933</v>
      </c>
      <c r="D179" s="11">
        <f>VLOOKUP($A179,RAW!$U$2:$AC$460,9,FALSE)</f>
        <v>64286</v>
      </c>
      <c r="E179" s="1">
        <f t="shared" si="10"/>
        <v>2353</v>
      </c>
      <c r="F179" s="1">
        <f t="shared" si="11"/>
        <v>2218.8137435355243</v>
      </c>
      <c r="G179" s="16">
        <f t="shared" si="12"/>
        <v>134.18625646447572</v>
      </c>
      <c r="H179" s="16">
        <f t="shared" si="13"/>
        <v>134.18625646447572</v>
      </c>
      <c r="I179" s="3">
        <f t="shared" si="14"/>
        <v>2.1666358236235241E-3</v>
      </c>
      <c r="J179" s="52"/>
    </row>
    <row r="180" spans="1:10" ht="15" customHeight="1" x14ac:dyDescent="0.25">
      <c r="A180" s="25" t="s">
        <v>526</v>
      </c>
      <c r="B180" s="8" t="s">
        <v>298</v>
      </c>
      <c r="C180" s="11">
        <f>VLOOKUP($A180,RAW!$U$2:$AC$460,8,FALSE)</f>
        <v>114115</v>
      </c>
      <c r="D180" s="11">
        <f>VLOOKUP($A180,RAW!$U$2:$AC$460,9,FALSE)</f>
        <v>123019</v>
      </c>
      <c r="E180" s="1">
        <f t="shared" si="10"/>
        <v>8904</v>
      </c>
      <c r="F180" s="1">
        <f t="shared" si="11"/>
        <v>4088.2878327152948</v>
      </c>
      <c r="G180" s="16">
        <f t="shared" si="12"/>
        <v>4815.7121672847052</v>
      </c>
      <c r="H180" s="16">
        <f t="shared" si="13"/>
        <v>4815.7121672847052</v>
      </c>
      <c r="I180" s="3">
        <f t="shared" si="14"/>
        <v>4.2200518488232967E-2</v>
      </c>
      <c r="J180" s="52"/>
    </row>
    <row r="181" spans="1:10" ht="15" customHeight="1" x14ac:dyDescent="0.25">
      <c r="A181" s="25" t="s">
        <v>527</v>
      </c>
      <c r="B181" s="8" t="s">
        <v>298</v>
      </c>
      <c r="C181" s="11">
        <f>VLOOKUP($A181,RAW!$U$2:$AC$460,8,FALSE)</f>
        <v>906100</v>
      </c>
      <c r="D181" s="11">
        <f>VLOOKUP($A181,RAW!$U$2:$AC$460,9,FALSE)</f>
        <v>1006092</v>
      </c>
      <c r="E181" s="1">
        <f t="shared" si="10"/>
        <v>99992</v>
      </c>
      <c r="F181" s="1">
        <f t="shared" si="11"/>
        <v>32461.969112065271</v>
      </c>
      <c r="G181" s="16">
        <f t="shared" si="12"/>
        <v>67530.030887934729</v>
      </c>
      <c r="H181" s="16">
        <f t="shared" si="13"/>
        <v>67530.030887934729</v>
      </c>
      <c r="I181" s="3">
        <f t="shared" si="14"/>
        <v>7.4528231859546101E-2</v>
      </c>
      <c r="J181" s="52"/>
    </row>
    <row r="182" spans="1:10" ht="15" customHeight="1" x14ac:dyDescent="0.25">
      <c r="A182" s="25" t="s">
        <v>528</v>
      </c>
      <c r="B182" s="8" t="s">
        <v>298</v>
      </c>
      <c r="C182" s="11">
        <f>VLOOKUP($A182,RAW!$U$2:$AC$460,8,FALSE)</f>
        <v>312810</v>
      </c>
      <c r="D182" s="11">
        <f>VLOOKUP($A182,RAW!$U$2:$AC$460,9,FALSE)</f>
        <v>373244</v>
      </c>
      <c r="E182" s="1">
        <f t="shared" si="10"/>
        <v>60434</v>
      </c>
      <c r="F182" s="1">
        <f t="shared" si="11"/>
        <v>11206.741593582537</v>
      </c>
      <c r="G182" s="16">
        <f t="shared" si="12"/>
        <v>49227.258406417459</v>
      </c>
      <c r="H182" s="16">
        <f t="shared" si="13"/>
        <v>49227.258406417459</v>
      </c>
      <c r="I182" s="3">
        <f t="shared" si="14"/>
        <v>0.1573711147546992</v>
      </c>
      <c r="J182" s="52"/>
    </row>
    <row r="183" spans="1:10" ht="15" customHeight="1" x14ac:dyDescent="0.25">
      <c r="A183" s="25" t="s">
        <v>529</v>
      </c>
      <c r="B183" s="8" t="s">
        <v>298</v>
      </c>
      <c r="C183" s="11">
        <f>VLOOKUP($A183,RAW!$U$2:$AC$460,8,FALSE)</f>
        <v>100063</v>
      </c>
      <c r="D183" s="11">
        <f>VLOOKUP($A183,RAW!$U$2:$AC$460,9,FALSE)</f>
        <v>101167</v>
      </c>
      <c r="E183" s="1">
        <f t="shared" si="10"/>
        <v>1104</v>
      </c>
      <c r="F183" s="1">
        <f t="shared" si="11"/>
        <v>3584.8604075274111</v>
      </c>
      <c r="G183" s="16">
        <f t="shared" si="12"/>
        <v>-2480.8604075274111</v>
      </c>
      <c r="H183" s="16">
        <f t="shared" si="13"/>
        <v>2480.8604075274111</v>
      </c>
      <c r="I183" s="3">
        <f t="shared" si="14"/>
        <v>-2.4792984495042233E-2</v>
      </c>
      <c r="J183" s="52"/>
    </row>
    <row r="184" spans="1:10" ht="15" customHeight="1" x14ac:dyDescent="0.25">
      <c r="A184" s="25" t="s">
        <v>530</v>
      </c>
      <c r="B184" s="8" t="s">
        <v>298</v>
      </c>
      <c r="C184" s="11">
        <f>VLOOKUP($A184,RAW!$U$2:$AC$460,8,FALSE)</f>
        <v>77270</v>
      </c>
      <c r="D184" s="11">
        <f>VLOOKUP($A184,RAW!$U$2:$AC$460,9,FALSE)</f>
        <v>84418</v>
      </c>
      <c r="E184" s="1">
        <f t="shared" si="10"/>
        <v>7148</v>
      </c>
      <c r="F184" s="1">
        <f t="shared" si="11"/>
        <v>2768.277621994574</v>
      </c>
      <c r="G184" s="16">
        <f t="shared" si="12"/>
        <v>4379.7223780054264</v>
      </c>
      <c r="H184" s="16">
        <f t="shared" si="13"/>
        <v>4379.7223780054264</v>
      </c>
      <c r="I184" s="3">
        <f t="shared" si="14"/>
        <v>5.6680760683388461E-2</v>
      </c>
      <c r="J184" s="52"/>
    </row>
    <row r="185" spans="1:10" ht="15" customHeight="1" x14ac:dyDescent="0.25">
      <c r="A185" s="25" t="s">
        <v>531</v>
      </c>
      <c r="B185" s="8" t="s">
        <v>298</v>
      </c>
      <c r="C185" s="11">
        <f>VLOOKUP($A185,RAW!$U$2:$AC$460,8,FALSE)</f>
        <v>1950187</v>
      </c>
      <c r="D185" s="11">
        <f>VLOOKUP($A185,RAW!$U$2:$AC$460,9,FALSE)</f>
        <v>1873551</v>
      </c>
      <c r="E185" s="1">
        <f t="shared" si="10"/>
        <v>-76636</v>
      </c>
      <c r="F185" s="1">
        <f t="shared" si="11"/>
        <v>69867.465132712983</v>
      </c>
      <c r="G185" s="16">
        <f t="shared" si="12"/>
        <v>-146503.46513271297</v>
      </c>
      <c r="H185" s="16">
        <f t="shared" si="13"/>
        <v>146503.46513271297</v>
      </c>
      <c r="I185" s="3">
        <f t="shared" si="14"/>
        <v>-7.5122778037548688E-2</v>
      </c>
      <c r="J185" s="52"/>
    </row>
    <row r="186" spans="1:10" ht="15" customHeight="1" x14ac:dyDescent="0.25">
      <c r="A186" s="25" t="s">
        <v>532</v>
      </c>
      <c r="B186" s="8" t="s">
        <v>298</v>
      </c>
      <c r="C186" s="11">
        <f>VLOOKUP($A186,RAW!$U$2:$AC$460,8,FALSE)</f>
        <v>1368733</v>
      </c>
      <c r="D186" s="11">
        <f>VLOOKUP($A186,RAW!$U$2:$AC$460,9,FALSE)</f>
        <v>1804043</v>
      </c>
      <c r="E186" s="1">
        <f t="shared" si="10"/>
        <v>435310</v>
      </c>
      <c r="F186" s="1">
        <f t="shared" si="11"/>
        <v>49036.27454879642</v>
      </c>
      <c r="G186" s="16">
        <f t="shared" si="12"/>
        <v>386273.72545120359</v>
      </c>
      <c r="H186" s="16">
        <f t="shared" si="13"/>
        <v>386273.72545120359</v>
      </c>
      <c r="I186" s="3">
        <f t="shared" si="14"/>
        <v>0.28221261959140576</v>
      </c>
      <c r="J186" s="52"/>
    </row>
    <row r="187" spans="1:10" ht="15" customHeight="1" x14ac:dyDescent="0.25">
      <c r="A187" s="25" t="s">
        <v>533</v>
      </c>
      <c r="B187" s="8" t="s">
        <v>298</v>
      </c>
      <c r="C187" s="11">
        <f>VLOOKUP($A187,RAW!$U$2:$AC$460,8,FALSE)</f>
        <v>606089</v>
      </c>
      <c r="D187" s="11">
        <f>VLOOKUP($A187,RAW!$U$2:$AC$460,9,FALSE)</f>
        <v>638761</v>
      </c>
      <c r="E187" s="1">
        <f t="shared" si="10"/>
        <v>32672</v>
      </c>
      <c r="F187" s="1">
        <f t="shared" si="11"/>
        <v>21713.764923477022</v>
      </c>
      <c r="G187" s="16">
        <f t="shared" si="12"/>
        <v>10958.235076522978</v>
      </c>
      <c r="H187" s="16">
        <f t="shared" si="13"/>
        <v>10958.235076522978</v>
      </c>
      <c r="I187" s="3">
        <f t="shared" si="14"/>
        <v>1.808024081698064E-2</v>
      </c>
      <c r="J187" s="52"/>
    </row>
    <row r="188" spans="1:10" ht="15" customHeight="1" x14ac:dyDescent="0.25">
      <c r="A188" s="25" t="s">
        <v>534</v>
      </c>
      <c r="B188" s="8" t="s">
        <v>298</v>
      </c>
      <c r="C188" s="11">
        <f>VLOOKUP($A188,RAW!$U$2:$AC$460,8,FALSE)</f>
        <v>90207</v>
      </c>
      <c r="D188" s="11">
        <f>VLOOKUP($A188,RAW!$U$2:$AC$460,9,FALSE)</f>
        <v>93049</v>
      </c>
      <c r="E188" s="1">
        <f t="shared" si="10"/>
        <v>2842</v>
      </c>
      <c r="F188" s="1">
        <f t="shared" si="11"/>
        <v>3231.759019635881</v>
      </c>
      <c r="G188" s="16">
        <f t="shared" si="12"/>
        <v>-389.75901963588103</v>
      </c>
      <c r="H188" s="16">
        <f t="shared" si="13"/>
        <v>389.75901963588103</v>
      </c>
      <c r="I188" s="3">
        <f t="shared" si="14"/>
        <v>-4.3207181220512939E-3</v>
      </c>
      <c r="J188" s="52"/>
    </row>
    <row r="189" spans="1:10" ht="15" customHeight="1" x14ac:dyDescent="0.25">
      <c r="A189" s="25" t="s">
        <v>535</v>
      </c>
      <c r="B189" s="8" t="s">
        <v>298</v>
      </c>
      <c r="C189" s="11">
        <f>VLOOKUP($A189,RAW!$U$2:$AC$460,8,FALSE)</f>
        <v>139088</v>
      </c>
      <c r="D189" s="11">
        <f>VLOOKUP($A189,RAW!$U$2:$AC$460,9,FALSE)</f>
        <v>202073</v>
      </c>
      <c r="E189" s="1">
        <f t="shared" si="10"/>
        <v>62985</v>
      </c>
      <c r="F189" s="1">
        <f t="shared" si="11"/>
        <v>4982.9713716575816</v>
      </c>
      <c r="G189" s="16">
        <f t="shared" si="12"/>
        <v>58002.028628342421</v>
      </c>
      <c r="H189" s="16">
        <f t="shared" si="13"/>
        <v>58002.028628342421</v>
      </c>
      <c r="I189" s="3">
        <f t="shared" si="14"/>
        <v>0.41701677088132993</v>
      </c>
      <c r="J189" s="52"/>
    </row>
    <row r="190" spans="1:10" ht="15" customHeight="1" x14ac:dyDescent="0.25">
      <c r="A190" s="25" t="s">
        <v>536</v>
      </c>
      <c r="B190" s="8" t="s">
        <v>298</v>
      </c>
      <c r="C190" s="11">
        <f>VLOOKUP($A190,RAW!$U$2:$AC$460,8,FALSE)</f>
        <v>4839236</v>
      </c>
      <c r="D190" s="11">
        <f>VLOOKUP($A190,RAW!$U$2:$AC$460,9,FALSE)</f>
        <v>4932780</v>
      </c>
      <c r="E190" s="1">
        <f t="shared" si="10"/>
        <v>93544</v>
      </c>
      <c r="F190" s="1">
        <f t="shared" si="11"/>
        <v>173370.63189272079</v>
      </c>
      <c r="G190" s="16">
        <f t="shared" si="12"/>
        <v>-79826.63189272079</v>
      </c>
      <c r="H190" s="16">
        <f t="shared" si="13"/>
        <v>79826.63189272079</v>
      </c>
      <c r="I190" s="3">
        <f t="shared" si="14"/>
        <v>-1.6495709631173347E-2</v>
      </c>
      <c r="J190" s="52"/>
    </row>
    <row r="191" spans="1:10" ht="15" customHeight="1" x14ac:dyDescent="0.25">
      <c r="A191" s="25" t="s">
        <v>537</v>
      </c>
      <c r="B191" s="8" t="s">
        <v>299</v>
      </c>
      <c r="C191" s="11">
        <f>VLOOKUP($A191,RAW!$U$2:$AC$460,8,FALSE)</f>
        <v>5082015</v>
      </c>
      <c r="D191" s="11">
        <f>VLOOKUP($A191,RAW!$U$2:$AC$460,9,FALSE)</f>
        <v>4895133</v>
      </c>
      <c r="E191" s="1">
        <f t="shared" si="10"/>
        <v>-186882</v>
      </c>
      <c r="F191" s="1">
        <f t="shared" si="11"/>
        <v>182068.44052207525</v>
      </c>
      <c r="G191" s="16">
        <f t="shared" si="12"/>
        <v>-368950.44052207528</v>
      </c>
      <c r="H191" s="16">
        <f t="shared" si="13"/>
        <v>368950.44052207528</v>
      </c>
      <c r="I191" s="3">
        <f t="shared" si="14"/>
        <v>-7.2599242725980798E-2</v>
      </c>
      <c r="J191" s="52"/>
    </row>
    <row r="192" spans="1:10" ht="15" customHeight="1" x14ac:dyDescent="0.25">
      <c r="A192" s="25" t="s">
        <v>538</v>
      </c>
      <c r="B192" s="8" t="s">
        <v>299</v>
      </c>
      <c r="C192" s="11">
        <f>VLOOKUP($A192,RAW!$U$2:$AC$460,8,FALSE)</f>
        <v>173964</v>
      </c>
      <c r="D192" s="11">
        <f>VLOOKUP($A192,RAW!$U$2:$AC$460,9,FALSE)</f>
        <v>124195</v>
      </c>
      <c r="E192" s="1">
        <f t="shared" si="10"/>
        <v>-49769</v>
      </c>
      <c r="F192" s="1">
        <f t="shared" si="11"/>
        <v>6232.4401220740792</v>
      </c>
      <c r="G192" s="16">
        <f t="shared" si="12"/>
        <v>-56001.440122074076</v>
      </c>
      <c r="H192" s="16">
        <f t="shared" si="13"/>
        <v>56001.440122074076</v>
      </c>
      <c r="I192" s="3">
        <f t="shared" si="14"/>
        <v>-0.32191395991167182</v>
      </c>
      <c r="J192" s="52"/>
    </row>
    <row r="193" spans="1:10" ht="15" customHeight="1" x14ac:dyDescent="0.25">
      <c r="A193" s="25" t="s">
        <v>539</v>
      </c>
      <c r="B193" s="8" t="s">
        <v>298</v>
      </c>
      <c r="C193" s="11">
        <f>VLOOKUP($A193,RAW!$U$2:$AC$460,8,FALSE)</f>
        <v>123825</v>
      </c>
      <c r="D193" s="11">
        <f>VLOOKUP($A193,RAW!$U$2:$AC$460,9,FALSE)</f>
        <v>142937</v>
      </c>
      <c r="E193" s="1">
        <f t="shared" si="10"/>
        <v>19112</v>
      </c>
      <c r="F193" s="1">
        <f t="shared" si="11"/>
        <v>4436.1586196904118</v>
      </c>
      <c r="G193" s="16">
        <f t="shared" si="12"/>
        <v>14675.841380309588</v>
      </c>
      <c r="H193" s="16">
        <f t="shared" si="13"/>
        <v>14675.841380309588</v>
      </c>
      <c r="I193" s="3">
        <f t="shared" si="14"/>
        <v>0.11852082681453333</v>
      </c>
      <c r="J193" s="52"/>
    </row>
    <row r="194" spans="1:10" ht="15" customHeight="1" x14ac:dyDescent="0.25">
      <c r="A194" s="25" t="s">
        <v>540</v>
      </c>
      <c r="B194" s="8" t="s">
        <v>299</v>
      </c>
      <c r="C194" s="11">
        <f>VLOOKUP($A194,RAW!$U$2:$AC$460,8,FALSE)</f>
        <v>4740830</v>
      </c>
      <c r="D194" s="11">
        <f>VLOOKUP($A194,RAW!$U$2:$AC$460,9,FALSE)</f>
        <v>4703732</v>
      </c>
      <c r="E194" s="1">
        <f t="shared" si="10"/>
        <v>-37098</v>
      </c>
      <c r="F194" s="1">
        <f t="shared" si="11"/>
        <v>169845.13522299129</v>
      </c>
      <c r="G194" s="16">
        <f t="shared" si="12"/>
        <v>-206943.13522299129</v>
      </c>
      <c r="H194" s="16">
        <f t="shared" si="13"/>
        <v>206943.13522299129</v>
      </c>
      <c r="I194" s="3">
        <f t="shared" si="14"/>
        <v>-4.3651245714988997E-2</v>
      </c>
      <c r="J194" s="52"/>
    </row>
    <row r="195" spans="1:10" ht="15" customHeight="1" x14ac:dyDescent="0.25">
      <c r="A195" s="25" t="s">
        <v>541</v>
      </c>
      <c r="B195" s="8" t="s">
        <v>299</v>
      </c>
      <c r="C195" s="11">
        <f>VLOOKUP($A195,RAW!$U$2:$AC$460,8,FALSE)</f>
        <v>272368</v>
      </c>
      <c r="D195" s="11">
        <f>VLOOKUP($A195,RAW!$U$2:$AC$460,9,FALSE)</f>
        <v>196544</v>
      </c>
      <c r="E195" s="1">
        <f t="shared" ref="E195:E258" si="15">D195-C195</f>
        <v>-75824</v>
      </c>
      <c r="F195" s="1">
        <f t="shared" ref="F195:F258" si="16">IF(C195=0,0,+C195*E$463)</f>
        <v>9757.8651397362246</v>
      </c>
      <c r="G195" s="16">
        <f t="shared" ref="G195:G258" si="17">IF(C195=0,0,+E195-F195)</f>
        <v>-85581.865139736226</v>
      </c>
      <c r="H195" s="16">
        <f t="shared" ref="H195:H258" si="18">ABS(G195)</f>
        <v>85581.865139736226</v>
      </c>
      <c r="I195" s="3">
        <f t="shared" ref="I195:I258" si="19">IFERROR(+G195/C195,"")</f>
        <v>-0.31421409688265961</v>
      </c>
      <c r="J195" s="52"/>
    </row>
    <row r="196" spans="1:10" ht="15" customHeight="1" x14ac:dyDescent="0.25">
      <c r="A196" s="25" t="s">
        <v>542</v>
      </c>
      <c r="B196" s="8" t="s">
        <v>298</v>
      </c>
      <c r="C196" s="11">
        <f>VLOOKUP($A196,RAW!$U$2:$AC$460,8,FALSE)</f>
        <v>617049</v>
      </c>
      <c r="D196" s="11">
        <f>VLOOKUP($A196,RAW!$U$2:$AC$460,9,FALSE)</f>
        <v>649820</v>
      </c>
      <c r="E196" s="1">
        <f t="shared" si="15"/>
        <v>32771</v>
      </c>
      <c r="F196" s="1">
        <f t="shared" si="16"/>
        <v>22106.41825254471</v>
      </c>
      <c r="G196" s="16">
        <f t="shared" si="17"/>
        <v>10664.58174745529</v>
      </c>
      <c r="H196" s="16">
        <f t="shared" si="18"/>
        <v>10664.58174745529</v>
      </c>
      <c r="I196" s="3">
        <f t="shared" si="19"/>
        <v>1.7283200762751888E-2</v>
      </c>
      <c r="J196" s="52"/>
    </row>
    <row r="197" spans="1:10" ht="15" customHeight="1" x14ac:dyDescent="0.25">
      <c r="A197" s="25" t="s">
        <v>543</v>
      </c>
      <c r="B197" s="8" t="s">
        <v>298</v>
      </c>
      <c r="C197" s="11">
        <f>VLOOKUP($A197,RAW!$U$2:$AC$460,8,FALSE)</f>
        <v>347175</v>
      </c>
      <c r="D197" s="11">
        <f>VLOOKUP($A197,RAW!$U$2:$AC$460,9,FALSE)</f>
        <v>281203</v>
      </c>
      <c r="E197" s="1">
        <f t="shared" si="15"/>
        <v>-65972</v>
      </c>
      <c r="F197" s="1">
        <f t="shared" si="16"/>
        <v>12437.903240791591</v>
      </c>
      <c r="G197" s="16">
        <f t="shared" si="17"/>
        <v>-78409.903240791595</v>
      </c>
      <c r="H197" s="16">
        <f t="shared" si="18"/>
        <v>78409.903240791595</v>
      </c>
      <c r="I197" s="3">
        <f t="shared" si="19"/>
        <v>-0.22585123710172564</v>
      </c>
      <c r="J197" s="52"/>
    </row>
    <row r="198" spans="1:10" ht="15" customHeight="1" x14ac:dyDescent="0.25">
      <c r="A198" s="25" t="s">
        <v>544</v>
      </c>
      <c r="B198" s="8" t="s">
        <v>299</v>
      </c>
      <c r="C198" s="11">
        <f>VLOOKUP($A198,RAW!$U$2:$AC$460,8,FALSE)</f>
        <v>90568</v>
      </c>
      <c r="D198" s="11">
        <f>VLOOKUP($A198,RAW!$U$2:$AC$460,9,FALSE)</f>
        <v>93261</v>
      </c>
      <c r="E198" s="1">
        <f t="shared" si="15"/>
        <v>2693</v>
      </c>
      <c r="F198" s="1">
        <f t="shared" si="16"/>
        <v>3244.6922177922165</v>
      </c>
      <c r="G198" s="16">
        <f t="shared" si="17"/>
        <v>-551.69221779221652</v>
      </c>
      <c r="H198" s="16">
        <f t="shared" si="18"/>
        <v>551.69221779221652</v>
      </c>
      <c r="I198" s="3">
        <f t="shared" si="19"/>
        <v>-6.0914695896146162E-3</v>
      </c>
      <c r="J198" s="52"/>
    </row>
    <row r="199" spans="1:10" ht="15" customHeight="1" x14ac:dyDescent="0.25">
      <c r="A199" s="25" t="s">
        <v>545</v>
      </c>
      <c r="B199" s="8" t="s">
        <v>298</v>
      </c>
      <c r="C199" s="11">
        <f>VLOOKUP($A199,RAW!$U$2:$AC$460,8,FALSE)</f>
        <v>730387</v>
      </c>
      <c r="D199" s="11">
        <f>VLOOKUP($A199,RAW!$U$2:$AC$460,9,FALSE)</f>
        <v>774785</v>
      </c>
      <c r="E199" s="1">
        <f t="shared" si="15"/>
        <v>44398</v>
      </c>
      <c r="F199" s="1">
        <f t="shared" si="16"/>
        <v>26166.869257095263</v>
      </c>
      <c r="G199" s="16">
        <f t="shared" si="17"/>
        <v>18231.130742904737</v>
      </c>
      <c r="H199" s="16">
        <f t="shared" si="18"/>
        <v>18231.130742904737</v>
      </c>
      <c r="I199" s="3">
        <f t="shared" si="19"/>
        <v>2.4960918996237251E-2</v>
      </c>
      <c r="J199" s="52"/>
    </row>
    <row r="200" spans="1:10" ht="15" customHeight="1" x14ac:dyDescent="0.25">
      <c r="A200" s="25" t="s">
        <v>546</v>
      </c>
      <c r="B200" s="8" t="s">
        <v>298</v>
      </c>
      <c r="C200" s="11">
        <f>VLOOKUP($A200,RAW!$U$2:$AC$460,8,FALSE)</f>
        <v>1603482</v>
      </c>
      <c r="D200" s="11">
        <f>VLOOKUP($A200,RAW!$U$2:$AC$460,9,FALSE)</f>
        <v>1598791</v>
      </c>
      <c r="E200" s="1">
        <f t="shared" si="15"/>
        <v>-4691</v>
      </c>
      <c r="F200" s="1">
        <f t="shared" si="16"/>
        <v>57446.400127748202</v>
      </c>
      <c r="G200" s="16">
        <f t="shared" si="17"/>
        <v>-62137.400127748202</v>
      </c>
      <c r="H200" s="16">
        <f t="shared" si="18"/>
        <v>62137.400127748202</v>
      </c>
      <c r="I200" s="3">
        <f t="shared" si="19"/>
        <v>-3.8751542036485724E-2</v>
      </c>
      <c r="J200" s="52"/>
    </row>
    <row r="201" spans="1:10" ht="15" customHeight="1" x14ac:dyDescent="0.25">
      <c r="A201" s="25" t="s">
        <v>547</v>
      </c>
      <c r="B201" s="8" t="s">
        <v>298</v>
      </c>
      <c r="C201" s="11">
        <f>VLOOKUP($A201,RAW!$U$2:$AC$460,8,FALSE)</f>
        <v>115134</v>
      </c>
      <c r="D201" s="11">
        <f>VLOOKUP($A201,RAW!$U$2:$AC$460,9,FALSE)</f>
        <v>98187</v>
      </c>
      <c r="E201" s="1">
        <f t="shared" si="15"/>
        <v>-16947</v>
      </c>
      <c r="F201" s="1">
        <f t="shared" si="16"/>
        <v>4124.7945610291608</v>
      </c>
      <c r="G201" s="16">
        <f t="shared" si="17"/>
        <v>-21071.794561029161</v>
      </c>
      <c r="H201" s="16">
        <f t="shared" si="18"/>
        <v>21071.794561029161</v>
      </c>
      <c r="I201" s="3">
        <f t="shared" si="19"/>
        <v>-0.18301973840072577</v>
      </c>
      <c r="J201" s="52"/>
    </row>
    <row r="202" spans="1:10" ht="15" customHeight="1" x14ac:dyDescent="0.25">
      <c r="A202" s="25" t="s">
        <v>548</v>
      </c>
      <c r="B202" s="8" t="s">
        <v>299</v>
      </c>
      <c r="C202" s="11">
        <f>VLOOKUP($A202,RAW!$U$2:$AC$460,8,FALSE)</f>
        <v>970418</v>
      </c>
      <c r="D202" s="11">
        <f>VLOOKUP($A202,RAW!$U$2:$AC$460,9,FALSE)</f>
        <v>995616</v>
      </c>
      <c r="E202" s="1">
        <f t="shared" si="15"/>
        <v>25198</v>
      </c>
      <c r="F202" s="1">
        <f t="shared" si="16"/>
        <v>34766.22794591343</v>
      </c>
      <c r="G202" s="16">
        <f t="shared" si="17"/>
        <v>-9568.2279459134297</v>
      </c>
      <c r="H202" s="16">
        <f t="shared" si="18"/>
        <v>9568.2279459134297</v>
      </c>
      <c r="I202" s="3">
        <f t="shared" si="19"/>
        <v>-9.8599036146417626E-3</v>
      </c>
      <c r="J202" s="52"/>
    </row>
    <row r="203" spans="1:10" ht="15" customHeight="1" x14ac:dyDescent="0.25">
      <c r="A203" s="25" t="s">
        <v>549</v>
      </c>
      <c r="B203" s="8" t="s">
        <v>298</v>
      </c>
      <c r="C203" s="11">
        <f>VLOOKUP($A203,RAW!$U$2:$AC$460,8,FALSE)</f>
        <v>37411</v>
      </c>
      <c r="D203" s="11">
        <f>VLOOKUP($A203,RAW!$U$2:$AC$460,9,FALSE)</f>
        <v>38050</v>
      </c>
      <c r="E203" s="1">
        <f t="shared" si="15"/>
        <v>639</v>
      </c>
      <c r="F203" s="1">
        <f t="shared" si="16"/>
        <v>1340.2877457802383</v>
      </c>
      <c r="G203" s="16">
        <f t="shared" si="17"/>
        <v>-701.28774578023831</v>
      </c>
      <c r="H203" s="16">
        <f t="shared" si="18"/>
        <v>701.28774578023831</v>
      </c>
      <c r="I203" s="3">
        <f t="shared" si="19"/>
        <v>-1.8745495864324353E-2</v>
      </c>
      <c r="J203" s="52"/>
    </row>
    <row r="204" spans="1:10" ht="15" customHeight="1" x14ac:dyDescent="0.25">
      <c r="A204" s="25" t="s">
        <v>550</v>
      </c>
      <c r="B204" s="8" t="s">
        <v>299</v>
      </c>
      <c r="C204" s="11">
        <f>VLOOKUP($A204,RAW!$U$2:$AC$460,8,FALSE)</f>
        <v>240672</v>
      </c>
      <c r="D204" s="11">
        <f>VLOOKUP($A204,RAW!$U$2:$AC$460,9,FALSE)</f>
        <v>141345</v>
      </c>
      <c r="E204" s="1">
        <f t="shared" si="15"/>
        <v>-99327</v>
      </c>
      <c r="F204" s="1">
        <f t="shared" si="16"/>
        <v>8622.3231764032371</v>
      </c>
      <c r="G204" s="16">
        <f t="shared" si="17"/>
        <v>-107949.32317640324</v>
      </c>
      <c r="H204" s="16">
        <f t="shared" si="18"/>
        <v>107949.32317640324</v>
      </c>
      <c r="I204" s="3">
        <f t="shared" si="19"/>
        <v>-0.44853295429631712</v>
      </c>
      <c r="J204" s="52"/>
    </row>
    <row r="205" spans="1:10" ht="15" customHeight="1" x14ac:dyDescent="0.25">
      <c r="A205" s="25" t="s">
        <v>551</v>
      </c>
      <c r="B205" s="8" t="s">
        <v>299</v>
      </c>
      <c r="C205" s="11">
        <f>VLOOKUP($A205,RAW!$U$2:$AC$460,8,FALSE)</f>
        <v>258684</v>
      </c>
      <c r="D205" s="11">
        <f>VLOOKUP($A205,RAW!$U$2:$AC$460,9,FALSE)</f>
        <v>215346</v>
      </c>
      <c r="E205" s="1">
        <f t="shared" si="15"/>
        <v>-43338</v>
      </c>
      <c r="F205" s="1">
        <f t="shared" si="16"/>
        <v>9267.6216949403952</v>
      </c>
      <c r="G205" s="16">
        <f t="shared" si="17"/>
        <v>-52605.621694940397</v>
      </c>
      <c r="H205" s="16">
        <f t="shared" si="18"/>
        <v>52605.621694940397</v>
      </c>
      <c r="I205" s="3">
        <f t="shared" si="19"/>
        <v>-0.20335862169651156</v>
      </c>
      <c r="J205" s="52"/>
    </row>
    <row r="206" spans="1:10" ht="15" customHeight="1" x14ac:dyDescent="0.25">
      <c r="A206" s="25" t="s">
        <v>552</v>
      </c>
      <c r="B206" s="8" t="s">
        <v>298</v>
      </c>
      <c r="C206" s="11">
        <f>VLOOKUP($A206,RAW!$U$2:$AC$460,8,FALSE)</f>
        <v>334549</v>
      </c>
      <c r="D206" s="11">
        <f>VLOOKUP($A206,RAW!$U$2:$AC$460,9,FALSE)</f>
        <v>374384</v>
      </c>
      <c r="E206" s="1">
        <f t="shared" si="15"/>
        <v>39835</v>
      </c>
      <c r="F206" s="1">
        <f t="shared" si="16"/>
        <v>11985.563739622916</v>
      </c>
      <c r="G206" s="16">
        <f t="shared" si="17"/>
        <v>27849.436260377086</v>
      </c>
      <c r="H206" s="16">
        <f t="shared" si="18"/>
        <v>27849.436260377086</v>
      </c>
      <c r="I206" s="3">
        <f t="shared" si="19"/>
        <v>8.3244715304416059E-2</v>
      </c>
      <c r="J206" s="52"/>
    </row>
    <row r="207" spans="1:10" ht="15" customHeight="1" x14ac:dyDescent="0.25">
      <c r="A207" s="25" t="s">
        <v>347</v>
      </c>
      <c r="B207" s="8" t="s">
        <v>298</v>
      </c>
      <c r="C207" s="11">
        <f>VLOOKUP($A207,RAW!$U$2:$AC$460,8,FALSE)</f>
        <v>53309</v>
      </c>
      <c r="D207" s="11">
        <f>VLOOKUP($A207,RAW!$U$2:$AC$460,9,FALSE)</f>
        <v>50221</v>
      </c>
      <c r="E207" s="1">
        <f t="shared" si="15"/>
        <v>-3088</v>
      </c>
      <c r="F207" s="1">
        <f t="shared" si="16"/>
        <v>1909.8500291304354</v>
      </c>
      <c r="G207" s="16">
        <f t="shared" si="17"/>
        <v>-4997.8500291304354</v>
      </c>
      <c r="H207" s="16">
        <f t="shared" si="18"/>
        <v>4997.8500291304354</v>
      </c>
      <c r="I207" s="3">
        <f t="shared" si="19"/>
        <v>-9.3752462607260223E-2</v>
      </c>
      <c r="J207" s="52"/>
    </row>
    <row r="208" spans="1:10" ht="15" customHeight="1" x14ac:dyDescent="0.25">
      <c r="A208" s="25" t="s">
        <v>553</v>
      </c>
      <c r="B208" s="8" t="s">
        <v>298</v>
      </c>
      <c r="C208" s="11">
        <f>VLOOKUP($A208,RAW!$U$2:$AC$460,8,FALSE)</f>
        <v>1642218</v>
      </c>
      <c r="D208" s="11">
        <f>VLOOKUP($A208,RAW!$U$2:$AC$460,9,FALSE)</f>
        <v>1621687</v>
      </c>
      <c r="E208" s="1">
        <f t="shared" si="15"/>
        <v>-20531</v>
      </c>
      <c r="F208" s="1">
        <f t="shared" si="16"/>
        <v>58834.157368146567</v>
      </c>
      <c r="G208" s="16">
        <f t="shared" si="17"/>
        <v>-79365.157368146567</v>
      </c>
      <c r="H208" s="16">
        <f t="shared" si="18"/>
        <v>79365.157368146567</v>
      </c>
      <c r="I208" s="3">
        <f t="shared" si="19"/>
        <v>-4.8328027928171882E-2</v>
      </c>
      <c r="J208" s="52"/>
    </row>
    <row r="209" spans="1:10" ht="15" customHeight="1" x14ac:dyDescent="0.25">
      <c r="A209" s="25" t="s">
        <v>554</v>
      </c>
      <c r="B209" s="8" t="s">
        <v>299</v>
      </c>
      <c r="C209" s="11">
        <f>VLOOKUP($A209,RAW!$U$2:$AC$460,8,FALSE)</f>
        <v>51878</v>
      </c>
      <c r="D209" s="11">
        <f>VLOOKUP($A209,RAW!$U$2:$AC$460,9,FALSE)</f>
        <v>41302</v>
      </c>
      <c r="E209" s="1">
        <f t="shared" si="15"/>
        <v>-10576</v>
      </c>
      <c r="F209" s="1">
        <f t="shared" si="16"/>
        <v>1858.5829749428565</v>
      </c>
      <c r="G209" s="16">
        <f t="shared" si="17"/>
        <v>-12434.582974942856</v>
      </c>
      <c r="H209" s="16">
        <f t="shared" si="18"/>
        <v>12434.582974942856</v>
      </c>
      <c r="I209" s="3">
        <f t="shared" si="19"/>
        <v>-0.23968894280702524</v>
      </c>
      <c r="J209" s="52"/>
    </row>
    <row r="210" spans="1:10" ht="15" customHeight="1" x14ac:dyDescent="0.25">
      <c r="A210" s="25" t="s">
        <v>555</v>
      </c>
      <c r="B210" s="8" t="s">
        <v>299</v>
      </c>
      <c r="C210" s="11">
        <f>VLOOKUP($A210,RAW!$U$2:$AC$460,8,FALSE)</f>
        <v>70584</v>
      </c>
      <c r="D210" s="11">
        <f>VLOOKUP($A210,RAW!$U$2:$AC$460,9,FALSE)</f>
        <v>52448</v>
      </c>
      <c r="E210" s="1">
        <f t="shared" si="15"/>
        <v>-18136</v>
      </c>
      <c r="F210" s="1">
        <f t="shared" si="16"/>
        <v>2528.7447608498123</v>
      </c>
      <c r="G210" s="16">
        <f t="shared" si="17"/>
        <v>-20664.744760849811</v>
      </c>
      <c r="H210" s="16">
        <f t="shared" si="18"/>
        <v>20664.744760849811</v>
      </c>
      <c r="I210" s="3">
        <f t="shared" si="19"/>
        <v>-0.29276811686571763</v>
      </c>
      <c r="J210" s="52"/>
    </row>
    <row r="211" spans="1:10" ht="15" customHeight="1" x14ac:dyDescent="0.25">
      <c r="A211" s="25" t="s">
        <v>556</v>
      </c>
      <c r="B211" s="8" t="s">
        <v>299</v>
      </c>
      <c r="C211" s="11">
        <f>VLOOKUP($A211,RAW!$U$2:$AC$460,8,FALSE)</f>
        <v>12832</v>
      </c>
      <c r="D211" s="11">
        <f>VLOOKUP($A211,RAW!$U$2:$AC$460,9,FALSE)</f>
        <v>14030</v>
      </c>
      <c r="E211" s="1">
        <f t="shared" si="15"/>
        <v>1198</v>
      </c>
      <c r="F211" s="1">
        <f t="shared" si="16"/>
        <v>459.71966410553091</v>
      </c>
      <c r="G211" s="16">
        <f t="shared" si="17"/>
        <v>738.28033589446909</v>
      </c>
      <c r="H211" s="16">
        <f t="shared" si="18"/>
        <v>738.28033589446909</v>
      </c>
      <c r="I211" s="3">
        <f t="shared" si="19"/>
        <v>5.7534315453122591E-2</v>
      </c>
      <c r="J211" s="52"/>
    </row>
    <row r="212" spans="1:10" ht="15" customHeight="1" x14ac:dyDescent="0.25">
      <c r="A212" s="25" t="s">
        <v>348</v>
      </c>
      <c r="B212" s="8" t="s">
        <v>298</v>
      </c>
      <c r="C212" s="11">
        <f>VLOOKUP($A212,RAW!$U$2:$AC$460,8,FALSE)</f>
        <v>12812</v>
      </c>
      <c r="D212" s="11">
        <f>VLOOKUP($A212,RAW!$U$2:$AC$460,9,FALSE)</f>
        <v>13674</v>
      </c>
      <c r="E212" s="1">
        <f t="shared" si="15"/>
        <v>862</v>
      </c>
      <c r="F212" s="1">
        <f t="shared" si="16"/>
        <v>459.00314343204974</v>
      </c>
      <c r="G212" s="16">
        <f t="shared" si="17"/>
        <v>402.99685656795026</v>
      </c>
      <c r="H212" s="16">
        <f t="shared" si="18"/>
        <v>402.99685656795026</v>
      </c>
      <c r="I212" s="3">
        <f t="shared" si="19"/>
        <v>3.1454640693720753E-2</v>
      </c>
      <c r="J212" s="52"/>
    </row>
    <row r="213" spans="1:10" ht="15" customHeight="1" x14ac:dyDescent="0.25">
      <c r="A213" s="25" t="s">
        <v>557</v>
      </c>
      <c r="B213" s="8" t="s">
        <v>299</v>
      </c>
      <c r="C213" s="11">
        <f>VLOOKUP($A213,RAW!$U$2:$AC$460,8,FALSE)</f>
        <v>289596</v>
      </c>
      <c r="D213" s="11">
        <f>VLOOKUP($A213,RAW!$U$2:$AC$460,9,FALSE)</f>
        <v>214184</v>
      </c>
      <c r="E213" s="1">
        <f t="shared" si="15"/>
        <v>-75412</v>
      </c>
      <c r="F213" s="1">
        <f t="shared" si="16"/>
        <v>10375.076047872923</v>
      </c>
      <c r="G213" s="16">
        <f t="shared" si="17"/>
        <v>-85787.076047872921</v>
      </c>
      <c r="H213" s="16">
        <f t="shared" si="18"/>
        <v>85787.076047872921</v>
      </c>
      <c r="I213" s="3">
        <f t="shared" si="19"/>
        <v>-0.29623018290263997</v>
      </c>
      <c r="J213" s="52"/>
    </row>
    <row r="214" spans="1:10" ht="15" customHeight="1" x14ac:dyDescent="0.25">
      <c r="A214" s="25" t="s">
        <v>558</v>
      </c>
      <c r="B214" s="8" t="s">
        <v>299</v>
      </c>
      <c r="C214" s="11">
        <f>VLOOKUP($A214,RAW!$U$2:$AC$460,8,FALSE)</f>
        <v>584204</v>
      </c>
      <c r="D214" s="11">
        <f>VLOOKUP($A214,RAW!$U$2:$AC$460,9,FALSE)</f>
        <v>570422</v>
      </c>
      <c r="E214" s="1">
        <f t="shared" si="15"/>
        <v>-13782</v>
      </c>
      <c r="F214" s="1">
        <f t="shared" si="16"/>
        <v>20929.712176520228</v>
      </c>
      <c r="G214" s="16">
        <f t="shared" si="17"/>
        <v>-34711.712176520232</v>
      </c>
      <c r="H214" s="16">
        <f t="shared" si="18"/>
        <v>34711.712176520232</v>
      </c>
      <c r="I214" s="3">
        <f t="shared" si="19"/>
        <v>-5.941710802479995E-2</v>
      </c>
      <c r="J214" s="52"/>
    </row>
    <row r="215" spans="1:10" ht="15" customHeight="1" x14ac:dyDescent="0.25">
      <c r="A215" s="25" t="s">
        <v>559</v>
      </c>
      <c r="B215" s="8" t="s">
        <v>299</v>
      </c>
      <c r="C215" s="11">
        <f>VLOOKUP($A215,RAW!$U$2:$AC$460,8,FALSE)</f>
        <v>1693717</v>
      </c>
      <c r="D215" s="11">
        <f>VLOOKUP($A215,RAW!$U$2:$AC$460,9,FALSE)</f>
        <v>1492216</v>
      </c>
      <c r="E215" s="1">
        <f t="shared" si="15"/>
        <v>-201501</v>
      </c>
      <c r="F215" s="1">
        <f t="shared" si="16"/>
        <v>60679.162276326955</v>
      </c>
      <c r="G215" s="16">
        <f t="shared" si="17"/>
        <v>-262180.16227632697</v>
      </c>
      <c r="H215" s="16">
        <f t="shared" si="18"/>
        <v>262180.16227632697</v>
      </c>
      <c r="I215" s="3">
        <f t="shared" si="19"/>
        <v>-0.15479573168145974</v>
      </c>
      <c r="J215" s="52"/>
    </row>
    <row r="216" spans="1:10" ht="15" customHeight="1" x14ac:dyDescent="0.25">
      <c r="A216" s="25" t="s">
        <v>560</v>
      </c>
      <c r="B216" s="8" t="s">
        <v>298</v>
      </c>
      <c r="C216" s="11">
        <f>VLOOKUP($A216,RAW!$U$2:$AC$460,8,FALSE)</f>
        <v>15879</v>
      </c>
      <c r="D216" s="11">
        <f>VLOOKUP($A216,RAW!$U$2:$AC$460,9,FALSE)</f>
        <v>8852</v>
      </c>
      <c r="E216" s="1">
        <f t="shared" si="15"/>
        <v>-7027</v>
      </c>
      <c r="F216" s="1">
        <f t="shared" si="16"/>
        <v>568.88158871039002</v>
      </c>
      <c r="G216" s="16">
        <f t="shared" si="17"/>
        <v>-7595.8815887103901</v>
      </c>
      <c r="H216" s="16">
        <f t="shared" si="18"/>
        <v>7595.8815887103901</v>
      </c>
      <c r="I216" s="3">
        <f t="shared" si="19"/>
        <v>-0.47836019829399773</v>
      </c>
      <c r="J216" s="52"/>
    </row>
    <row r="217" spans="1:10" ht="15" customHeight="1" x14ac:dyDescent="0.25">
      <c r="A217" s="25" t="s">
        <v>561</v>
      </c>
      <c r="B217" s="8" t="s">
        <v>299</v>
      </c>
      <c r="C217" s="11">
        <f>VLOOKUP($A217,RAW!$U$2:$AC$460,8,FALSE)</f>
        <v>203518</v>
      </c>
      <c r="D217" s="11">
        <f>VLOOKUP($A217,RAW!$U$2:$AC$460,9,FALSE)</f>
        <v>199039</v>
      </c>
      <c r="E217" s="1">
        <f t="shared" si="15"/>
        <v>-4479</v>
      </c>
      <c r="F217" s="1">
        <f t="shared" si="16"/>
        <v>7291.2427212772318</v>
      </c>
      <c r="G217" s="16">
        <f t="shared" si="17"/>
        <v>-11770.242721277231</v>
      </c>
      <c r="H217" s="16">
        <f t="shared" si="18"/>
        <v>11770.242721277231</v>
      </c>
      <c r="I217" s="3">
        <f t="shared" si="19"/>
        <v>-5.7833915040818161E-2</v>
      </c>
      <c r="J217" s="52"/>
    </row>
    <row r="218" spans="1:10" ht="15" customHeight="1" x14ac:dyDescent="0.25">
      <c r="A218" s="25" t="s">
        <v>562</v>
      </c>
      <c r="B218" s="8" t="s">
        <v>299</v>
      </c>
      <c r="C218" s="11">
        <f>VLOOKUP($A218,RAW!$U$2:$AC$460,8,FALSE)</f>
        <v>36908</v>
      </c>
      <c r="D218" s="11">
        <f>VLOOKUP($A218,RAW!$U$2:$AC$460,9,FALSE)</f>
        <v>37241</v>
      </c>
      <c r="E218" s="1">
        <f t="shared" si="15"/>
        <v>333</v>
      </c>
      <c r="F218" s="1">
        <f t="shared" si="16"/>
        <v>1322.2672508421863</v>
      </c>
      <c r="G218" s="16">
        <f t="shared" si="17"/>
        <v>-989.26725084218629</v>
      </c>
      <c r="H218" s="16">
        <f t="shared" si="18"/>
        <v>989.26725084218629</v>
      </c>
      <c r="I218" s="3">
        <f t="shared" si="19"/>
        <v>-2.6803599513443868E-2</v>
      </c>
      <c r="J218" s="52"/>
    </row>
    <row r="219" spans="1:10" ht="15" customHeight="1" x14ac:dyDescent="0.25">
      <c r="A219" s="25" t="s">
        <v>563</v>
      </c>
      <c r="B219" s="8" t="s">
        <v>299</v>
      </c>
      <c r="C219" s="11">
        <f>VLOOKUP($A219,RAW!$U$2:$AC$460,8,FALSE)</f>
        <v>518614</v>
      </c>
      <c r="D219" s="11">
        <f>VLOOKUP($A219,RAW!$U$2:$AC$460,9,FALSE)</f>
        <v>430230</v>
      </c>
      <c r="E219" s="1">
        <f t="shared" si="15"/>
        <v>-88384</v>
      </c>
      <c r="F219" s="1">
        <f t="shared" si="16"/>
        <v>18579.88262783867</v>
      </c>
      <c r="G219" s="16">
        <f t="shared" si="17"/>
        <v>-106963.88262783867</v>
      </c>
      <c r="H219" s="16">
        <f t="shared" si="18"/>
        <v>106963.88262783867</v>
      </c>
      <c r="I219" s="3">
        <f t="shared" si="19"/>
        <v>-0.20624950855132848</v>
      </c>
      <c r="J219" s="52"/>
    </row>
    <row r="220" spans="1:10" ht="15" customHeight="1" x14ac:dyDescent="0.25">
      <c r="A220" s="25" t="s">
        <v>564</v>
      </c>
      <c r="B220" s="8" t="s">
        <v>298</v>
      </c>
      <c r="C220" s="11">
        <f>VLOOKUP($A220,RAW!$U$2:$AC$460,8,FALSE)</f>
        <v>104234</v>
      </c>
      <c r="D220" s="11">
        <f>VLOOKUP($A220,RAW!$U$2:$AC$460,9,FALSE)</f>
        <v>141812</v>
      </c>
      <c r="E220" s="1">
        <f t="shared" si="15"/>
        <v>37578</v>
      </c>
      <c r="F220" s="1">
        <f t="shared" si="16"/>
        <v>3734.2907939819133</v>
      </c>
      <c r="G220" s="16">
        <f t="shared" si="17"/>
        <v>33843.709206018088</v>
      </c>
      <c r="H220" s="16">
        <f t="shared" si="18"/>
        <v>33843.709206018088</v>
      </c>
      <c r="I220" s="3">
        <f t="shared" si="19"/>
        <v>0.32468972893698878</v>
      </c>
      <c r="J220" s="52"/>
    </row>
    <row r="221" spans="1:10" ht="15" customHeight="1" x14ac:dyDescent="0.25">
      <c r="A221" s="25" t="s">
        <v>349</v>
      </c>
      <c r="B221" s="8" t="s">
        <v>299</v>
      </c>
      <c r="C221" s="11">
        <f>VLOOKUP($A221,RAW!$U$2:$AC$460,8,FALSE)</f>
        <v>270685</v>
      </c>
      <c r="D221" s="11">
        <f>VLOOKUP($A221,RAW!$U$2:$AC$460,9,FALSE)</f>
        <v>252629</v>
      </c>
      <c r="E221" s="1">
        <f t="shared" si="15"/>
        <v>-18056</v>
      </c>
      <c r="F221" s="1">
        <f t="shared" si="16"/>
        <v>9697.569925062784</v>
      </c>
      <c r="G221" s="16">
        <f t="shared" si="17"/>
        <v>-27753.569925062784</v>
      </c>
      <c r="H221" s="16">
        <f t="shared" si="18"/>
        <v>27753.569925062784</v>
      </c>
      <c r="I221" s="3">
        <f t="shared" si="19"/>
        <v>-0.10253087509489918</v>
      </c>
      <c r="J221" s="52"/>
    </row>
    <row r="222" spans="1:10" ht="15" customHeight="1" x14ac:dyDescent="0.25">
      <c r="A222" s="25" t="s">
        <v>565</v>
      </c>
      <c r="B222" s="8" t="s">
        <v>298</v>
      </c>
      <c r="C222" s="11">
        <f>VLOOKUP($A222,RAW!$U$2:$AC$460,8,FALSE)</f>
        <v>12227</v>
      </c>
      <c r="D222" s="11">
        <f>VLOOKUP($A222,RAW!$U$2:$AC$460,9,FALSE)</f>
        <v>6848</v>
      </c>
      <c r="E222" s="1">
        <f t="shared" si="15"/>
        <v>-5379</v>
      </c>
      <c r="F222" s="1">
        <f t="shared" si="16"/>
        <v>438.04491373272492</v>
      </c>
      <c r="G222" s="16">
        <f t="shared" si="17"/>
        <v>-5817.044913732725</v>
      </c>
      <c r="H222" s="16">
        <f t="shared" si="18"/>
        <v>5817.044913732725</v>
      </c>
      <c r="I222" s="3">
        <f t="shared" si="19"/>
        <v>-0.47575406180851598</v>
      </c>
      <c r="J222" s="52"/>
    </row>
    <row r="223" spans="1:10" ht="15" customHeight="1" x14ac:dyDescent="0.25">
      <c r="A223" s="25" t="s">
        <v>566</v>
      </c>
      <c r="B223" s="8" t="s">
        <v>298</v>
      </c>
      <c r="C223" s="11">
        <f>VLOOKUP($A223,RAW!$U$2:$AC$460,8,FALSE)</f>
        <v>107629</v>
      </c>
      <c r="D223" s="11">
        <f>VLOOKUP($A223,RAW!$U$2:$AC$460,9,FALSE)</f>
        <v>92228</v>
      </c>
      <c r="E223" s="1">
        <f t="shared" si="15"/>
        <v>-15401</v>
      </c>
      <c r="F223" s="1">
        <f t="shared" si="16"/>
        <v>3855.920178305345</v>
      </c>
      <c r="G223" s="16">
        <f t="shared" si="17"/>
        <v>-19256.920178305343</v>
      </c>
      <c r="H223" s="16">
        <f t="shared" si="18"/>
        <v>19256.920178305343</v>
      </c>
      <c r="I223" s="3">
        <f t="shared" si="19"/>
        <v>-0.17891943786809636</v>
      </c>
      <c r="J223" s="52"/>
    </row>
    <row r="224" spans="1:10" ht="15" customHeight="1" x14ac:dyDescent="0.25">
      <c r="A224" s="25" t="s">
        <v>567</v>
      </c>
      <c r="B224" s="8" t="s">
        <v>299</v>
      </c>
      <c r="C224" s="11">
        <f>VLOOKUP($A224,RAW!$U$2:$AC$460,8,FALSE)</f>
        <v>66780</v>
      </c>
      <c r="D224" s="11">
        <f>VLOOKUP($A224,RAW!$U$2:$AC$460,9,FALSE)</f>
        <v>59506</v>
      </c>
      <c r="E224" s="1">
        <f t="shared" si="15"/>
        <v>-7274</v>
      </c>
      <c r="F224" s="1">
        <f t="shared" si="16"/>
        <v>2392.4625287536905</v>
      </c>
      <c r="G224" s="16">
        <f t="shared" si="17"/>
        <v>-9666.462528753691</v>
      </c>
      <c r="H224" s="16">
        <f t="shared" si="18"/>
        <v>9666.462528753691</v>
      </c>
      <c r="I224" s="3">
        <f t="shared" si="19"/>
        <v>-0.14475086146681179</v>
      </c>
      <c r="J224" s="52"/>
    </row>
    <row r="225" spans="1:10" ht="15" customHeight="1" x14ac:dyDescent="0.25">
      <c r="A225" s="25" t="s">
        <v>568</v>
      </c>
      <c r="B225" s="8" t="s">
        <v>298</v>
      </c>
      <c r="C225" s="11">
        <f>VLOOKUP($A225,RAW!$U$2:$AC$460,8,FALSE)</f>
        <v>2928169</v>
      </c>
      <c r="D225" s="11">
        <f>VLOOKUP($A225,RAW!$U$2:$AC$460,9,FALSE)</f>
        <v>3416863</v>
      </c>
      <c r="E225" s="1">
        <f t="shared" si="15"/>
        <v>488694</v>
      </c>
      <c r="F225" s="1">
        <f t="shared" si="16"/>
        <v>104904.68119733699</v>
      </c>
      <c r="G225" s="16">
        <f t="shared" si="17"/>
        <v>383789.31880266301</v>
      </c>
      <c r="H225" s="16">
        <f t="shared" si="18"/>
        <v>383789.31880266301</v>
      </c>
      <c r="I225" s="3">
        <f t="shared" si="19"/>
        <v>0.1310680219627566</v>
      </c>
      <c r="J225" s="52"/>
    </row>
    <row r="226" spans="1:10" ht="15" customHeight="1" x14ac:dyDescent="0.25">
      <c r="A226" s="25" t="s">
        <v>569</v>
      </c>
      <c r="B226" s="8" t="s">
        <v>298</v>
      </c>
      <c r="C226" s="11">
        <f>VLOOKUP($A226,RAW!$U$2:$AC$460,8,FALSE)</f>
        <v>81400</v>
      </c>
      <c r="D226" s="11">
        <f>VLOOKUP($A226,RAW!$U$2:$AC$460,9,FALSE)</f>
        <v>88578</v>
      </c>
      <c r="E226" s="1">
        <f t="shared" si="15"/>
        <v>7178</v>
      </c>
      <c r="F226" s="1">
        <f t="shared" si="16"/>
        <v>2916.2391410684395</v>
      </c>
      <c r="G226" s="16">
        <f t="shared" si="17"/>
        <v>4261.7608589315605</v>
      </c>
      <c r="H226" s="16">
        <f t="shared" si="18"/>
        <v>4261.7608589315605</v>
      </c>
      <c r="I226" s="3">
        <f t="shared" si="19"/>
        <v>5.2355784507758726E-2</v>
      </c>
      <c r="J226" s="52"/>
    </row>
    <row r="227" spans="1:10" ht="15" customHeight="1" x14ac:dyDescent="0.25">
      <c r="A227" s="25" t="s">
        <v>570</v>
      </c>
      <c r="B227" s="8" t="s">
        <v>299</v>
      </c>
      <c r="C227" s="11">
        <f>VLOOKUP($A227,RAW!$U$2:$AC$460,8,FALSE)</f>
        <v>537316</v>
      </c>
      <c r="D227" s="11">
        <f>VLOOKUP($A227,RAW!$U$2:$AC$460,9,FALSE)</f>
        <v>358432</v>
      </c>
      <c r="E227" s="1">
        <f t="shared" si="15"/>
        <v>-178884</v>
      </c>
      <c r="F227" s="1">
        <f t="shared" si="16"/>
        <v>19249.901109610928</v>
      </c>
      <c r="G227" s="16">
        <f t="shared" si="17"/>
        <v>-198133.90110961092</v>
      </c>
      <c r="H227" s="16">
        <f t="shared" si="18"/>
        <v>198133.90110961092</v>
      </c>
      <c r="I227" s="3">
        <f t="shared" si="19"/>
        <v>-0.36874744304954798</v>
      </c>
      <c r="J227" s="52"/>
    </row>
    <row r="228" spans="1:10" ht="15" customHeight="1" x14ac:dyDescent="0.25">
      <c r="A228" s="25" t="s">
        <v>350</v>
      </c>
      <c r="B228" s="8" t="s">
        <v>298</v>
      </c>
      <c r="C228" s="11">
        <f>VLOOKUP($A228,RAW!$U$2:$AC$460,8,FALSE)</f>
        <v>293565</v>
      </c>
      <c r="D228" s="11">
        <f>VLOOKUP($A228,RAW!$U$2:$AC$460,9,FALSE)</f>
        <v>322294</v>
      </c>
      <c r="E228" s="1">
        <f t="shared" si="15"/>
        <v>28729</v>
      </c>
      <c r="F228" s="1">
        <f t="shared" si="16"/>
        <v>10517.269575525264</v>
      </c>
      <c r="G228" s="16">
        <f t="shared" si="17"/>
        <v>18211.730424474736</v>
      </c>
      <c r="H228" s="16">
        <f t="shared" si="18"/>
        <v>18211.730424474736</v>
      </c>
      <c r="I228" s="3">
        <f t="shared" si="19"/>
        <v>6.203644993263753E-2</v>
      </c>
      <c r="J228" s="52"/>
    </row>
    <row r="229" spans="1:10" ht="15" customHeight="1" x14ac:dyDescent="0.25">
      <c r="A229" s="25" t="s">
        <v>571</v>
      </c>
      <c r="B229" s="8" t="s">
        <v>298</v>
      </c>
      <c r="C229" s="11">
        <f>VLOOKUP($A229,RAW!$U$2:$AC$460,8,FALSE)</f>
        <v>188106</v>
      </c>
      <c r="D229" s="11">
        <f>VLOOKUP($A229,RAW!$U$2:$AC$460,9,FALSE)</f>
        <v>183520</v>
      </c>
      <c r="E229" s="1">
        <f t="shared" si="15"/>
        <v>-4586</v>
      </c>
      <c r="F229" s="1">
        <f t="shared" si="16"/>
        <v>6739.0918902926278</v>
      </c>
      <c r="G229" s="16">
        <f t="shared" si="17"/>
        <v>-11325.091890292628</v>
      </c>
      <c r="H229" s="16">
        <f t="shared" si="18"/>
        <v>11325.091890292628</v>
      </c>
      <c r="I229" s="3">
        <f t="shared" si="19"/>
        <v>-6.0205904597900269E-2</v>
      </c>
      <c r="J229" s="52"/>
    </row>
    <row r="230" spans="1:10" ht="15" customHeight="1" x14ac:dyDescent="0.25">
      <c r="A230" s="25" t="s">
        <v>572</v>
      </c>
      <c r="B230" s="8" t="s">
        <v>298</v>
      </c>
      <c r="C230" s="11">
        <f>VLOOKUP($A230,RAW!$U$2:$AC$460,8,FALSE)</f>
        <v>350560</v>
      </c>
      <c r="D230" s="11">
        <f>VLOOKUP($A230,RAW!$U$2:$AC$460,9,FALSE)</f>
        <v>193951</v>
      </c>
      <c r="E230" s="1">
        <f t="shared" si="15"/>
        <v>-156609</v>
      </c>
      <c r="F230" s="1">
        <f t="shared" si="16"/>
        <v>12559.174364778282</v>
      </c>
      <c r="G230" s="16">
        <f t="shared" si="17"/>
        <v>-169168.17436477827</v>
      </c>
      <c r="H230" s="16">
        <f t="shared" si="18"/>
        <v>169168.17436477827</v>
      </c>
      <c r="I230" s="3">
        <f t="shared" si="19"/>
        <v>-0.48256553618432868</v>
      </c>
      <c r="J230" s="52"/>
    </row>
    <row r="231" spans="1:10" ht="15" customHeight="1" x14ac:dyDescent="0.25">
      <c r="A231" s="25" t="s">
        <v>573</v>
      </c>
      <c r="B231" s="8" t="s">
        <v>299</v>
      </c>
      <c r="C231" s="11">
        <f>VLOOKUP($A231,RAW!$U$2:$AC$460,8,FALSE)</f>
        <v>158814</v>
      </c>
      <c r="D231" s="11">
        <f>VLOOKUP($A231,RAW!$U$2:$AC$460,9,FALSE)</f>
        <v>140462</v>
      </c>
      <c r="E231" s="1">
        <f t="shared" si="15"/>
        <v>-18352</v>
      </c>
      <c r="F231" s="1">
        <f t="shared" si="16"/>
        <v>5689.6757119120784</v>
      </c>
      <c r="G231" s="16">
        <f t="shared" si="17"/>
        <v>-24041.675711912078</v>
      </c>
      <c r="H231" s="16">
        <f t="shared" si="18"/>
        <v>24041.675711912078</v>
      </c>
      <c r="I231" s="3">
        <f t="shared" si="19"/>
        <v>-0.15138259669747048</v>
      </c>
      <c r="J231" s="52"/>
    </row>
    <row r="232" spans="1:10" ht="15" customHeight="1" x14ac:dyDescent="0.25">
      <c r="A232" s="25" t="s">
        <v>574</v>
      </c>
      <c r="B232" s="8" t="s">
        <v>299</v>
      </c>
      <c r="C232" s="11">
        <f>VLOOKUP($A232,RAW!$U$2:$AC$460,8,FALSE)</f>
        <v>152695</v>
      </c>
      <c r="D232" s="11">
        <f>VLOOKUP($A232,RAW!$U$2:$AC$460,9,FALSE)</f>
        <v>136614</v>
      </c>
      <c r="E232" s="1">
        <f t="shared" si="15"/>
        <v>-16081</v>
      </c>
      <c r="F232" s="1">
        <f t="shared" si="16"/>
        <v>5470.4562118605081</v>
      </c>
      <c r="G232" s="16">
        <f t="shared" si="17"/>
        <v>-21551.45621186051</v>
      </c>
      <c r="H232" s="16">
        <f t="shared" si="18"/>
        <v>21551.45621186051</v>
      </c>
      <c r="I232" s="3">
        <f t="shared" si="19"/>
        <v>-0.14114054953901903</v>
      </c>
      <c r="J232" s="52"/>
    </row>
    <row r="233" spans="1:10" ht="15" customHeight="1" x14ac:dyDescent="0.25">
      <c r="A233" s="25" t="s">
        <v>575</v>
      </c>
      <c r="B233" s="8" t="s">
        <v>299</v>
      </c>
      <c r="C233" s="11">
        <f>VLOOKUP($A233,RAW!$U$2:$AC$460,8,FALSE)</f>
        <v>19964</v>
      </c>
      <c r="D233" s="11">
        <f>VLOOKUP($A233,RAW!$U$2:$AC$460,9,FALSE)</f>
        <v>18283</v>
      </c>
      <c r="E233" s="1">
        <f t="shared" si="15"/>
        <v>-1681</v>
      </c>
      <c r="F233" s="1">
        <f t="shared" si="16"/>
        <v>715.23093626892296</v>
      </c>
      <c r="G233" s="16">
        <f t="shared" si="17"/>
        <v>-2396.230936268923</v>
      </c>
      <c r="H233" s="16">
        <f t="shared" si="18"/>
        <v>2396.230936268923</v>
      </c>
      <c r="I233" s="3">
        <f t="shared" si="19"/>
        <v>-0.12002759648712297</v>
      </c>
      <c r="J233" s="52"/>
    </row>
    <row r="234" spans="1:10" ht="15" customHeight="1" x14ac:dyDescent="0.25">
      <c r="A234" s="25" t="s">
        <v>576</v>
      </c>
      <c r="B234" s="8" t="s">
        <v>299</v>
      </c>
      <c r="C234" s="11">
        <f>VLOOKUP($A234,RAW!$U$2:$AC$460,8,FALSE)</f>
        <v>192787</v>
      </c>
      <c r="D234" s="11">
        <f>VLOOKUP($A234,RAW!$U$2:$AC$460,9,FALSE)</f>
        <v>181731</v>
      </c>
      <c r="E234" s="1">
        <f t="shared" si="15"/>
        <v>-11056</v>
      </c>
      <c r="F234" s="1">
        <f t="shared" si="16"/>
        <v>6906.7935539209002</v>
      </c>
      <c r="G234" s="16">
        <f t="shared" si="17"/>
        <v>-17962.793553920899</v>
      </c>
      <c r="H234" s="16">
        <f t="shared" si="18"/>
        <v>17962.793553920899</v>
      </c>
      <c r="I234" s="3">
        <f t="shared" si="19"/>
        <v>-9.3174298857915214E-2</v>
      </c>
      <c r="J234" s="52"/>
    </row>
    <row r="235" spans="1:10" ht="15" customHeight="1" x14ac:dyDescent="0.25">
      <c r="A235" s="44" t="s">
        <v>577</v>
      </c>
      <c r="B235" s="8" t="s">
        <v>299</v>
      </c>
      <c r="C235" s="11">
        <f>VLOOKUP($A235,RAW!$U$2:$AC$460,8,FALSE)</f>
        <v>75145</v>
      </c>
      <c r="D235" s="11">
        <f>VLOOKUP($A235,RAW!$U$2:$AC$460,9,FALSE)</f>
        <v>63888</v>
      </c>
      <c r="E235" s="1">
        <f t="shared" si="15"/>
        <v>-11257</v>
      </c>
      <c r="F235" s="1">
        <f t="shared" si="16"/>
        <v>2692.1473004371978</v>
      </c>
      <c r="G235" s="16">
        <f t="shared" si="17"/>
        <v>-13949.147300437198</v>
      </c>
      <c r="H235" s="16">
        <f t="shared" si="18"/>
        <v>13949.147300437198</v>
      </c>
      <c r="I235" s="3">
        <f t="shared" si="19"/>
        <v>-0.18562974649593716</v>
      </c>
      <c r="J235" s="52"/>
    </row>
    <row r="236" spans="1:10" ht="15" customHeight="1" x14ac:dyDescent="0.25">
      <c r="A236" s="44" t="s">
        <v>351</v>
      </c>
      <c r="B236" s="8" t="s">
        <v>299</v>
      </c>
      <c r="C236" s="11">
        <f>VLOOKUP($A236,RAW!$U$2:$AC$460,8,FALSE)</f>
        <v>333386</v>
      </c>
      <c r="D236" s="11">
        <f>VLOOKUP($A236,RAW!$U$2:$AC$460,9,FALSE)</f>
        <v>334300</v>
      </c>
      <c r="E236" s="1">
        <f t="shared" si="15"/>
        <v>914</v>
      </c>
      <c r="F236" s="1">
        <f t="shared" si="16"/>
        <v>11943.898062459984</v>
      </c>
      <c r="G236" s="16">
        <f t="shared" si="17"/>
        <v>-11029.898062459984</v>
      </c>
      <c r="H236" s="16">
        <f t="shared" si="18"/>
        <v>11029.898062459984</v>
      </c>
      <c r="I236" s="3">
        <f t="shared" si="19"/>
        <v>-3.3084466841618976E-2</v>
      </c>
      <c r="J236" s="52"/>
    </row>
    <row r="237" spans="1:10" ht="15" customHeight="1" x14ac:dyDescent="0.25">
      <c r="A237" s="44" t="s">
        <v>578</v>
      </c>
      <c r="B237" s="8" t="s">
        <v>299</v>
      </c>
      <c r="C237" s="11">
        <f>VLOOKUP($A237,RAW!$U$2:$AC$460,8,FALSE)</f>
        <v>1660518</v>
      </c>
      <c r="D237" s="11">
        <f>VLOOKUP($A237,RAW!$U$2:$AC$460,9,FALSE)</f>
        <v>1566642</v>
      </c>
      <c r="E237" s="1">
        <f t="shared" si="15"/>
        <v>-93876</v>
      </c>
      <c r="F237" s="1">
        <f t="shared" si="16"/>
        <v>59489.773784381854</v>
      </c>
      <c r="G237" s="16">
        <f t="shared" si="17"/>
        <v>-153365.77378438186</v>
      </c>
      <c r="H237" s="16">
        <f t="shared" si="18"/>
        <v>153365.77378438186</v>
      </c>
      <c r="I237" s="3">
        <f t="shared" si="19"/>
        <v>-9.2360199518693481E-2</v>
      </c>
      <c r="J237" s="52"/>
    </row>
    <row r="238" spans="1:10" ht="15" customHeight="1" x14ac:dyDescent="0.25">
      <c r="A238" s="44" t="s">
        <v>579</v>
      </c>
      <c r="B238" s="8" t="s">
        <v>298</v>
      </c>
      <c r="C238" s="11">
        <f>VLOOKUP($A238,RAW!$U$2:$AC$460,8,FALSE)</f>
        <v>144580</v>
      </c>
      <c r="D238" s="11">
        <f>VLOOKUP($A238,RAW!$U$2:$AC$460,9,FALSE)</f>
        <v>155694</v>
      </c>
      <c r="E238" s="1">
        <f t="shared" si="15"/>
        <v>11114</v>
      </c>
      <c r="F238" s="1">
        <f t="shared" si="16"/>
        <v>5179.727948595516</v>
      </c>
      <c r="G238" s="16">
        <f t="shared" si="17"/>
        <v>5934.272051404484</v>
      </c>
      <c r="H238" s="16">
        <f t="shared" si="18"/>
        <v>5934.272051404484</v>
      </c>
      <c r="I238" s="3">
        <f t="shared" si="19"/>
        <v>4.1044902831681308E-2</v>
      </c>
      <c r="J238" s="52"/>
    </row>
    <row r="239" spans="1:10" ht="15" customHeight="1" x14ac:dyDescent="0.25">
      <c r="A239" s="44" t="s">
        <v>580</v>
      </c>
      <c r="B239" s="8" t="s">
        <v>299</v>
      </c>
      <c r="C239" s="11">
        <f>VLOOKUP($A239,RAW!$U$2:$AC$460,8,FALSE)</f>
        <v>135724</v>
      </c>
      <c r="D239" s="11">
        <f>VLOOKUP($A239,RAW!$U$2:$AC$460,9,FALSE)</f>
        <v>136642</v>
      </c>
      <c r="E239" s="1">
        <f t="shared" si="15"/>
        <v>918</v>
      </c>
      <c r="F239" s="1">
        <f t="shared" si="16"/>
        <v>4862.4525943780454</v>
      </c>
      <c r="G239" s="16">
        <f t="shared" si="17"/>
        <v>-3944.4525943780454</v>
      </c>
      <c r="H239" s="16">
        <f t="shared" si="18"/>
        <v>3944.4525943780454</v>
      </c>
      <c r="I239" s="3">
        <f t="shared" si="19"/>
        <v>-2.9062307288158656E-2</v>
      </c>
      <c r="J239" s="52"/>
    </row>
    <row r="240" spans="1:10" ht="15" customHeight="1" x14ac:dyDescent="0.25">
      <c r="A240" s="44" t="s">
        <v>581</v>
      </c>
      <c r="B240" s="8" t="s">
        <v>298</v>
      </c>
      <c r="C240" s="11">
        <f>VLOOKUP($A240,RAW!$U$2:$AC$460,8,FALSE)</f>
        <v>22649</v>
      </c>
      <c r="D240" s="11">
        <f>VLOOKUP($A240,RAW!$U$2:$AC$460,9,FALSE)</f>
        <v>24625</v>
      </c>
      <c r="E240" s="1">
        <f t="shared" si="15"/>
        <v>1976</v>
      </c>
      <c r="F240" s="1">
        <f t="shared" si="16"/>
        <v>811.42383668377261</v>
      </c>
      <c r="G240" s="16">
        <f t="shared" si="17"/>
        <v>1164.5761633162274</v>
      </c>
      <c r="H240" s="16">
        <f t="shared" si="18"/>
        <v>1164.5761633162274</v>
      </c>
      <c r="I240" s="3">
        <f t="shared" si="19"/>
        <v>5.1418436280463921E-2</v>
      </c>
      <c r="J240" s="52"/>
    </row>
    <row r="241" spans="1:10" ht="15" customHeight="1" x14ac:dyDescent="0.25">
      <c r="A241" s="44" t="s">
        <v>582</v>
      </c>
      <c r="B241" s="24" t="s">
        <v>299</v>
      </c>
      <c r="C241" s="11">
        <f>VLOOKUP($A241,RAW!$U$2:$AC$460,8,FALSE)</f>
        <v>379333</v>
      </c>
      <c r="D241" s="11">
        <f>VLOOKUP($A241,RAW!$U$2:$AC$460,9,FALSE)</f>
        <v>279161</v>
      </c>
      <c r="E241" s="1">
        <f t="shared" si="15"/>
        <v>-100172</v>
      </c>
      <c r="F241" s="1">
        <f t="shared" si="16"/>
        <v>13589.996831681994</v>
      </c>
      <c r="G241" s="16">
        <f t="shared" si="17"/>
        <v>-113761.99683168199</v>
      </c>
      <c r="H241" s="16">
        <f t="shared" si="18"/>
        <v>113761.99683168199</v>
      </c>
      <c r="I241" s="3">
        <f t="shared" si="19"/>
        <v>-0.29990007943332636</v>
      </c>
      <c r="J241" s="52"/>
    </row>
    <row r="242" spans="1:10" ht="15" customHeight="1" x14ac:dyDescent="0.25">
      <c r="A242" s="25" t="s">
        <v>583</v>
      </c>
      <c r="B242" s="8" t="s">
        <v>299</v>
      </c>
      <c r="C242" s="11">
        <f>VLOOKUP($A242,RAW!$U$2:$AC$460,8,FALSE)</f>
        <v>324045</v>
      </c>
      <c r="D242" s="11">
        <f>VLOOKUP($A242,RAW!$U$2:$AC$460,9,FALSE)</f>
        <v>333940</v>
      </c>
      <c r="E242" s="1">
        <f t="shared" si="15"/>
        <v>9895</v>
      </c>
      <c r="F242" s="1">
        <f t="shared" si="16"/>
        <v>11609.247081910597</v>
      </c>
      <c r="G242" s="16">
        <f t="shared" si="17"/>
        <v>-1714.2470819105965</v>
      </c>
      <c r="H242" s="16">
        <f t="shared" si="18"/>
        <v>1714.2470819105965</v>
      </c>
      <c r="I242" s="3">
        <f t="shared" si="19"/>
        <v>-5.290151312041835E-3</v>
      </c>
      <c r="J242" s="52"/>
    </row>
    <row r="243" spans="1:10" ht="15" customHeight="1" x14ac:dyDescent="0.25">
      <c r="A243" s="25" t="s">
        <v>584</v>
      </c>
      <c r="B243" s="8" t="s">
        <v>299</v>
      </c>
      <c r="C243" s="11">
        <f>VLOOKUP($A243,RAW!$U$2:$AC$460,8,FALSE)</f>
        <v>44143</v>
      </c>
      <c r="D243" s="11">
        <f>VLOOKUP($A243,RAW!$U$2:$AC$460,9,FALSE)</f>
        <v>34527</v>
      </c>
      <c r="E243" s="1">
        <f t="shared" si="15"/>
        <v>-9616</v>
      </c>
      <c r="F243" s="1">
        <f t="shared" si="16"/>
        <v>1581.4686044740065</v>
      </c>
      <c r="G243" s="16">
        <f t="shared" si="17"/>
        <v>-11197.468604474006</v>
      </c>
      <c r="H243" s="16">
        <f t="shared" si="18"/>
        <v>11197.468604474006</v>
      </c>
      <c r="I243" s="3">
        <f t="shared" si="19"/>
        <v>-0.2536635164006526</v>
      </c>
      <c r="J243" s="52"/>
    </row>
    <row r="244" spans="1:10" ht="15" customHeight="1" x14ac:dyDescent="0.25">
      <c r="A244" s="25" t="s">
        <v>585</v>
      </c>
      <c r="B244" s="8" t="s">
        <v>299</v>
      </c>
      <c r="C244" s="11">
        <f>VLOOKUP($A244,RAW!$U$2:$AC$460,8,FALSE)</f>
        <v>163036</v>
      </c>
      <c r="D244" s="11">
        <f>VLOOKUP($A244,RAW!$U$2:$AC$460,9,FALSE)</f>
        <v>140956</v>
      </c>
      <c r="E244" s="1">
        <f t="shared" si="15"/>
        <v>-22080</v>
      </c>
      <c r="F244" s="1">
        <f t="shared" si="16"/>
        <v>5840.9332260839574</v>
      </c>
      <c r="G244" s="16">
        <f t="shared" si="17"/>
        <v>-27920.933226083958</v>
      </c>
      <c r="H244" s="16">
        <f t="shared" si="18"/>
        <v>27920.933226083958</v>
      </c>
      <c r="I244" s="3">
        <f t="shared" si="19"/>
        <v>-0.17125624540643758</v>
      </c>
      <c r="J244" s="52"/>
    </row>
    <row r="245" spans="1:10" ht="15" customHeight="1" x14ac:dyDescent="0.25">
      <c r="A245" s="25" t="s">
        <v>586</v>
      </c>
      <c r="B245" s="8" t="s">
        <v>298</v>
      </c>
      <c r="C245" s="11">
        <f>VLOOKUP($A245,RAW!$U$2:$AC$460,8,FALSE)</f>
        <v>370332</v>
      </c>
      <c r="D245" s="11">
        <f>VLOOKUP($A245,RAW!$U$2:$AC$460,9,FALSE)</f>
        <v>394416</v>
      </c>
      <c r="E245" s="1">
        <f t="shared" si="15"/>
        <v>24084</v>
      </c>
      <c r="F245" s="1">
        <f t="shared" si="16"/>
        <v>13267.526702581787</v>
      </c>
      <c r="G245" s="16">
        <f t="shared" si="17"/>
        <v>10816.473297418213</v>
      </c>
      <c r="H245" s="16">
        <f t="shared" si="18"/>
        <v>10816.473297418213</v>
      </c>
      <c r="I245" s="3">
        <f t="shared" si="19"/>
        <v>2.9207503800422901E-2</v>
      </c>
      <c r="J245" s="52"/>
    </row>
    <row r="246" spans="1:10" ht="15" customHeight="1" x14ac:dyDescent="0.25">
      <c r="A246" s="25" t="s">
        <v>587</v>
      </c>
      <c r="B246" s="8" t="s">
        <v>299</v>
      </c>
      <c r="C246" s="11">
        <f>VLOOKUP($A246,RAW!$U$2:$AC$460,8,FALSE)</f>
        <v>102331</v>
      </c>
      <c r="D246" s="11">
        <f>VLOOKUP($A246,RAW!$U$2:$AC$460,9,FALSE)</f>
        <v>89297</v>
      </c>
      <c r="E246" s="1">
        <f t="shared" si="15"/>
        <v>-13034</v>
      </c>
      <c r="F246" s="1">
        <f t="shared" si="16"/>
        <v>3666.1138519001779</v>
      </c>
      <c r="G246" s="16">
        <f t="shared" si="17"/>
        <v>-16700.113851900176</v>
      </c>
      <c r="H246" s="16">
        <f t="shared" si="18"/>
        <v>16700.113851900176</v>
      </c>
      <c r="I246" s="3">
        <f t="shared" si="19"/>
        <v>-0.16319701607430961</v>
      </c>
      <c r="J246" s="52"/>
    </row>
    <row r="247" spans="1:10" ht="15" customHeight="1" x14ac:dyDescent="0.25">
      <c r="A247" s="25" t="s">
        <v>352</v>
      </c>
      <c r="B247" s="8" t="s">
        <v>298</v>
      </c>
      <c r="C247" s="11">
        <f>VLOOKUP($A247,RAW!$U$2:$AC$460,8,FALSE)</f>
        <v>222444</v>
      </c>
      <c r="D247" s="11">
        <f>VLOOKUP($A247,RAW!$U$2:$AC$460,9,FALSE)</f>
        <v>257416</v>
      </c>
      <c r="E247" s="1">
        <f t="shared" si="15"/>
        <v>34972</v>
      </c>
      <c r="F247" s="1">
        <f t="shared" si="16"/>
        <v>7969.2862345924814</v>
      </c>
      <c r="G247" s="16">
        <f t="shared" si="17"/>
        <v>27002.71376540752</v>
      </c>
      <c r="H247" s="16">
        <f t="shared" si="18"/>
        <v>27002.71376540752</v>
      </c>
      <c r="I247" s="3">
        <f t="shared" si="19"/>
        <v>0.12139106366279837</v>
      </c>
      <c r="J247" s="52"/>
    </row>
    <row r="248" spans="1:10" ht="15" customHeight="1" x14ac:dyDescent="0.25">
      <c r="A248" s="25" t="s">
        <v>588</v>
      </c>
      <c r="B248" s="8" t="s">
        <v>298</v>
      </c>
      <c r="C248" s="11">
        <f>VLOOKUP($A248,RAW!$U$2:$AC$460,8,FALSE)</f>
        <v>349902</v>
      </c>
      <c r="D248" s="11">
        <f>VLOOKUP($A248,RAW!$U$2:$AC$460,9,FALSE)</f>
        <v>373802</v>
      </c>
      <c r="E248" s="1">
        <f t="shared" si="15"/>
        <v>23900</v>
      </c>
      <c r="F248" s="1">
        <f t="shared" si="16"/>
        <v>12535.600834620751</v>
      </c>
      <c r="G248" s="16">
        <f t="shared" si="17"/>
        <v>11364.399165379249</v>
      </c>
      <c r="H248" s="16">
        <f t="shared" si="18"/>
        <v>11364.399165379249</v>
      </c>
      <c r="I248" s="3">
        <f t="shared" si="19"/>
        <v>3.2478805966754259E-2</v>
      </c>
      <c r="J248" s="52"/>
    </row>
    <row r="249" spans="1:10" ht="15" customHeight="1" x14ac:dyDescent="0.25">
      <c r="A249" s="25" t="s">
        <v>589</v>
      </c>
      <c r="B249" s="8" t="s">
        <v>299</v>
      </c>
      <c r="C249" s="11">
        <f>VLOOKUP($A249,RAW!$U$2:$AC$460,8,FALSE)</f>
        <v>731794</v>
      </c>
      <c r="D249" s="11">
        <f>VLOOKUP($A249,RAW!$U$2:$AC$460,9,FALSE)</f>
        <v>753914</v>
      </c>
      <c r="E249" s="1">
        <f t="shared" si="15"/>
        <v>22120</v>
      </c>
      <c r="F249" s="1">
        <f t="shared" si="16"/>
        <v>26217.276486474664</v>
      </c>
      <c r="G249" s="16">
        <f t="shared" si="17"/>
        <v>-4097.2764864746641</v>
      </c>
      <c r="H249" s="16">
        <f t="shared" si="18"/>
        <v>4097.2764864746641</v>
      </c>
      <c r="I249" s="3">
        <f t="shared" si="19"/>
        <v>-5.5989479094863638E-3</v>
      </c>
      <c r="J249" s="52"/>
    </row>
    <row r="250" spans="1:10" ht="15" customHeight="1" x14ac:dyDescent="0.25">
      <c r="A250" s="25" t="s">
        <v>590</v>
      </c>
      <c r="B250" s="8" t="s">
        <v>298</v>
      </c>
      <c r="C250" s="11">
        <f>VLOOKUP($A250,RAW!$U$2:$AC$460,8,FALSE)</f>
        <v>2109061</v>
      </c>
      <c r="D250" s="11">
        <f>VLOOKUP($A250,RAW!$U$2:$AC$460,9,FALSE)</f>
        <v>2236001</v>
      </c>
      <c r="E250" s="1">
        <f t="shared" si="15"/>
        <v>126940</v>
      </c>
      <c r="F250" s="1">
        <f t="shared" si="16"/>
        <v>75559.290406645508</v>
      </c>
      <c r="G250" s="16">
        <f t="shared" si="17"/>
        <v>51380.709593354492</v>
      </c>
      <c r="H250" s="16">
        <f t="shared" si="18"/>
        <v>51380.709593354492</v>
      </c>
      <c r="I250" s="3">
        <f t="shared" si="19"/>
        <v>2.4361888818462098E-2</v>
      </c>
      <c r="J250" s="52"/>
    </row>
    <row r="251" spans="1:10" ht="15" customHeight="1" x14ac:dyDescent="0.25">
      <c r="A251" s="25" t="s">
        <v>591</v>
      </c>
      <c r="B251" s="8" t="s">
        <v>299</v>
      </c>
      <c r="C251" s="11">
        <f>VLOOKUP($A251,RAW!$U$2:$AC$460,8,FALSE)</f>
        <v>110666</v>
      </c>
      <c r="D251" s="11">
        <f>VLOOKUP($A251,RAW!$U$2:$AC$460,9,FALSE)</f>
        <v>99525</v>
      </c>
      <c r="E251" s="1">
        <f t="shared" si="15"/>
        <v>-11141</v>
      </c>
      <c r="F251" s="1">
        <f t="shared" si="16"/>
        <v>3964.7238425734636</v>
      </c>
      <c r="G251" s="16">
        <f t="shared" si="17"/>
        <v>-15105.723842573463</v>
      </c>
      <c r="H251" s="16">
        <f t="shared" si="18"/>
        <v>15105.723842573463</v>
      </c>
      <c r="I251" s="3">
        <f t="shared" si="19"/>
        <v>-0.13649832688064503</v>
      </c>
      <c r="J251" s="52"/>
    </row>
    <row r="252" spans="1:10" ht="15" customHeight="1" x14ac:dyDescent="0.25">
      <c r="A252" s="25" t="s">
        <v>592</v>
      </c>
      <c r="B252" s="8" t="s">
        <v>299</v>
      </c>
      <c r="C252" s="11">
        <f>VLOOKUP($A252,RAW!$U$2:$AC$460,8,FALSE)</f>
        <v>4656411</v>
      </c>
      <c r="D252" s="11">
        <f>VLOOKUP($A252,RAW!$U$2:$AC$460,9,FALSE)</f>
        <v>4196202</v>
      </c>
      <c r="E252" s="1">
        <f t="shared" si="15"/>
        <v>-460209</v>
      </c>
      <c r="F252" s="1">
        <f t="shared" si="16"/>
        <v>166820.73728626085</v>
      </c>
      <c r="G252" s="16">
        <f t="shared" si="17"/>
        <v>-627029.73728626082</v>
      </c>
      <c r="H252" s="16">
        <f t="shared" si="18"/>
        <v>627029.73728626082</v>
      </c>
      <c r="I252" s="3">
        <f t="shared" si="19"/>
        <v>-0.13465944850793043</v>
      </c>
      <c r="J252" s="52"/>
    </row>
    <row r="253" spans="1:10" ht="15" customHeight="1" x14ac:dyDescent="0.25">
      <c r="A253" s="25" t="s">
        <v>593</v>
      </c>
      <c r="B253" s="8" t="s">
        <v>299</v>
      </c>
      <c r="C253" s="11">
        <f>VLOOKUP($A253,RAW!$U$2:$AC$460,8,FALSE)</f>
        <v>167654</v>
      </c>
      <c r="D253" s="11">
        <f>VLOOKUP($A253,RAW!$U$2:$AC$460,9,FALSE)</f>
        <v>116006</v>
      </c>
      <c r="E253" s="1">
        <f t="shared" si="15"/>
        <v>-51648</v>
      </c>
      <c r="F253" s="1">
        <f t="shared" si="16"/>
        <v>6006.3778495907636</v>
      </c>
      <c r="G253" s="16">
        <f t="shared" si="17"/>
        <v>-57654.377849590761</v>
      </c>
      <c r="H253" s="16">
        <f t="shared" si="18"/>
        <v>57654.377849590761</v>
      </c>
      <c r="I253" s="3">
        <f t="shared" si="19"/>
        <v>-0.34388906825718896</v>
      </c>
      <c r="J253" s="52"/>
    </row>
    <row r="254" spans="1:10" ht="15" customHeight="1" x14ac:dyDescent="0.25">
      <c r="A254" s="25" t="s">
        <v>594</v>
      </c>
      <c r="B254" s="8" t="s">
        <v>299</v>
      </c>
      <c r="C254" s="11">
        <f>VLOOKUP($A254,RAW!$U$2:$AC$460,8,FALSE)</f>
        <v>543271</v>
      </c>
      <c r="D254" s="11">
        <f>VLOOKUP($A254,RAW!$U$2:$AC$460,9,FALSE)</f>
        <v>474032</v>
      </c>
      <c r="E254" s="1">
        <f t="shared" si="15"/>
        <v>-69239</v>
      </c>
      <c r="F254" s="1">
        <f t="shared" si="16"/>
        <v>19463.245140139952</v>
      </c>
      <c r="G254" s="16">
        <f t="shared" si="17"/>
        <v>-88702.245140139945</v>
      </c>
      <c r="H254" s="16">
        <f t="shared" si="18"/>
        <v>88702.245140139945</v>
      </c>
      <c r="I254" s="3">
        <f t="shared" si="19"/>
        <v>-0.16327439738204311</v>
      </c>
      <c r="J254" s="52"/>
    </row>
    <row r="255" spans="1:10" ht="15" customHeight="1" x14ac:dyDescent="0.25">
      <c r="A255" s="25" t="s">
        <v>595</v>
      </c>
      <c r="B255" s="8" t="s">
        <v>299</v>
      </c>
      <c r="C255" s="11">
        <f>VLOOKUP($A255,RAW!$U$2:$AC$460,8,FALSE)</f>
        <v>421829</v>
      </c>
      <c r="D255" s="11">
        <f>VLOOKUP($A255,RAW!$U$2:$AC$460,9,FALSE)</f>
        <v>405599</v>
      </c>
      <c r="E255" s="1">
        <f t="shared" si="15"/>
        <v>-16230</v>
      </c>
      <c r="F255" s="1">
        <f t="shared" si="16"/>
        <v>15112.459958694826</v>
      </c>
      <c r="G255" s="16">
        <f t="shared" si="17"/>
        <v>-31342.459958694824</v>
      </c>
      <c r="H255" s="16">
        <f t="shared" si="18"/>
        <v>31342.459958694824</v>
      </c>
      <c r="I255" s="3">
        <f t="shared" si="19"/>
        <v>-7.4301340018573456E-2</v>
      </c>
      <c r="J255" s="52"/>
    </row>
    <row r="256" spans="1:10" ht="15" customHeight="1" x14ac:dyDescent="0.25">
      <c r="A256" s="25" t="s">
        <v>596</v>
      </c>
      <c r="B256" s="8" t="s">
        <v>298</v>
      </c>
      <c r="C256" s="11">
        <f>VLOOKUP($A256,RAW!$U$2:$AC$460,8,FALSE)</f>
        <v>347533</v>
      </c>
      <c r="D256" s="11">
        <f>VLOOKUP($A256,RAW!$U$2:$AC$460,9,FALSE)</f>
        <v>457514</v>
      </c>
      <c r="E256" s="1">
        <f t="shared" si="15"/>
        <v>109981</v>
      </c>
      <c r="F256" s="1">
        <f t="shared" si="16"/>
        <v>12450.728960846904</v>
      </c>
      <c r="G256" s="16">
        <f t="shared" si="17"/>
        <v>97530.2710391531</v>
      </c>
      <c r="H256" s="16">
        <f t="shared" si="18"/>
        <v>97530.2710391531</v>
      </c>
      <c r="I256" s="3">
        <f t="shared" si="19"/>
        <v>0.2806360001471892</v>
      </c>
      <c r="J256" s="52"/>
    </row>
    <row r="257" spans="1:10" ht="15" customHeight="1" x14ac:dyDescent="0.25">
      <c r="A257" s="25" t="s">
        <v>597</v>
      </c>
      <c r="B257" s="8" t="s">
        <v>299</v>
      </c>
      <c r="C257" s="11">
        <f>VLOOKUP($A257,RAW!$U$2:$AC$460,8,FALSE)</f>
        <v>144643</v>
      </c>
      <c r="D257" s="11">
        <f>VLOOKUP($A257,RAW!$U$2:$AC$460,9,FALSE)</f>
        <v>113040</v>
      </c>
      <c r="E257" s="1">
        <f t="shared" si="15"/>
        <v>-31603</v>
      </c>
      <c r="F257" s="1">
        <f t="shared" si="16"/>
        <v>5181.9849887169812</v>
      </c>
      <c r="G257" s="16">
        <f t="shared" si="17"/>
        <v>-36784.984988716984</v>
      </c>
      <c r="H257" s="16">
        <f t="shared" si="18"/>
        <v>36784.984988716984</v>
      </c>
      <c r="I257" s="3">
        <f t="shared" si="19"/>
        <v>-0.25431569442501184</v>
      </c>
      <c r="J257" s="52"/>
    </row>
    <row r="258" spans="1:10" ht="15" customHeight="1" x14ac:dyDescent="0.25">
      <c r="A258" s="25" t="s">
        <v>598</v>
      </c>
      <c r="B258" s="8" t="s">
        <v>298</v>
      </c>
      <c r="C258" s="11">
        <f>VLOOKUP($A258,RAW!$U$2:$AC$460,8,FALSE)</f>
        <v>1632538</v>
      </c>
      <c r="D258" s="11">
        <f>VLOOKUP($A258,RAW!$U$2:$AC$460,9,FALSE)</f>
        <v>1751032</v>
      </c>
      <c r="E258" s="1">
        <f t="shared" si="15"/>
        <v>118494</v>
      </c>
      <c r="F258" s="1">
        <f t="shared" si="16"/>
        <v>58487.361362181677</v>
      </c>
      <c r="G258" s="16">
        <f t="shared" si="17"/>
        <v>60006.638637818323</v>
      </c>
      <c r="H258" s="16">
        <f t="shared" si="18"/>
        <v>60006.638637818323</v>
      </c>
      <c r="I258" s="3">
        <f t="shared" si="19"/>
        <v>3.6756656591036975E-2</v>
      </c>
      <c r="J258" s="52"/>
    </row>
    <row r="259" spans="1:10" ht="15" customHeight="1" x14ac:dyDescent="0.25">
      <c r="A259" s="25" t="s">
        <v>599</v>
      </c>
      <c r="B259" s="8" t="s">
        <v>299</v>
      </c>
      <c r="C259" s="11">
        <f>VLOOKUP($A259,RAW!$U$2:$AC$460,8,FALSE)</f>
        <v>57391</v>
      </c>
      <c r="D259" s="11">
        <f>VLOOKUP($A259,RAW!$U$2:$AC$460,9,FALSE)</f>
        <v>54694</v>
      </c>
      <c r="E259" s="1">
        <f t="shared" ref="E259:E322" si="20">D259-C259</f>
        <v>-2697</v>
      </c>
      <c r="F259" s="1">
        <f t="shared" ref="F259:F322" si="21">IF(C259=0,0,+C259*E$463)</f>
        <v>2056.0918985879462</v>
      </c>
      <c r="G259" s="16">
        <f t="shared" ref="G259:G322" si="22">IF(C259=0,0,+E259-F259)</f>
        <v>-4753.0918985879462</v>
      </c>
      <c r="H259" s="16">
        <f t="shared" ref="H259:H322" si="23">ABS(G259)</f>
        <v>4753.0918985879462</v>
      </c>
      <c r="I259" s="3">
        <f t="shared" ref="I259:I322" si="24">IFERROR(+G259/C259,"")</f>
        <v>-8.281946469983005E-2</v>
      </c>
    </row>
    <row r="260" spans="1:10" ht="15" customHeight="1" x14ac:dyDescent="0.25">
      <c r="A260" s="25" t="s">
        <v>600</v>
      </c>
      <c r="B260" s="8" t="s">
        <v>299</v>
      </c>
      <c r="C260" s="11">
        <f>VLOOKUP($A260,RAW!$U$2:$AC$460,8,FALSE)</f>
        <v>17801</v>
      </c>
      <c r="D260" s="11">
        <f>VLOOKUP($A260,RAW!$U$2:$AC$460,9,FALSE)</f>
        <v>17276</v>
      </c>
      <c r="E260" s="1">
        <f t="shared" si="20"/>
        <v>-525</v>
      </c>
      <c r="F260" s="1">
        <f t="shared" si="21"/>
        <v>637.73922543193237</v>
      </c>
      <c r="G260" s="16">
        <f t="shared" si="22"/>
        <v>-1162.7392254319325</v>
      </c>
      <c r="H260" s="16">
        <f t="shared" si="23"/>
        <v>1162.7392254319325</v>
      </c>
      <c r="I260" s="3">
        <f t="shared" si="24"/>
        <v>-6.5318758801861276E-2</v>
      </c>
      <c r="J260" s="74"/>
    </row>
    <row r="261" spans="1:10" ht="15" customHeight="1" x14ac:dyDescent="0.25">
      <c r="A261" s="25" t="s">
        <v>601</v>
      </c>
      <c r="B261" s="8" t="s">
        <v>299</v>
      </c>
      <c r="C261" s="11">
        <f>VLOOKUP($A261,RAW!$U$2:$AC$460,8,FALSE)</f>
        <v>32222</v>
      </c>
      <c r="D261" s="11">
        <f>VLOOKUP($A261,RAW!$U$2:$AC$460,9,FALSE)</f>
        <v>24122</v>
      </c>
      <c r="E261" s="1">
        <f t="shared" si="20"/>
        <v>-8100</v>
      </c>
      <c r="F261" s="1">
        <f t="shared" si="21"/>
        <v>1154.3864570455437</v>
      </c>
      <c r="G261" s="16">
        <f t="shared" si="22"/>
        <v>-9254.3864570455444</v>
      </c>
      <c r="H261" s="16">
        <f t="shared" si="23"/>
        <v>9254.3864570455444</v>
      </c>
      <c r="I261" s="3">
        <f t="shared" si="24"/>
        <v>-0.28720707768125953</v>
      </c>
    </row>
    <row r="262" spans="1:10" ht="15" customHeight="1" x14ac:dyDescent="0.25">
      <c r="A262" s="25" t="s">
        <v>602</v>
      </c>
      <c r="B262" s="8" t="s">
        <v>298</v>
      </c>
      <c r="C262" s="11">
        <f>VLOOKUP($A262,RAW!$U$2:$AC$460,8,FALSE)</f>
        <v>646746</v>
      </c>
      <c r="D262" s="11">
        <f>VLOOKUP($A262,RAW!$U$2:$AC$460,9,FALSE)</f>
        <v>771523</v>
      </c>
      <c r="E262" s="1">
        <f t="shared" si="20"/>
        <v>124777</v>
      </c>
      <c r="F262" s="1">
        <f t="shared" si="21"/>
        <v>23170.343974563257</v>
      </c>
      <c r="G262" s="16">
        <f t="shared" si="22"/>
        <v>101606.65602543674</v>
      </c>
      <c r="H262" s="16">
        <f t="shared" si="23"/>
        <v>101606.65602543674</v>
      </c>
      <c r="I262" s="3">
        <f t="shared" si="24"/>
        <v>0.15710442124951177</v>
      </c>
    </row>
    <row r="263" spans="1:10" ht="15" customHeight="1" x14ac:dyDescent="0.25">
      <c r="A263" s="25" t="s">
        <v>353</v>
      </c>
      <c r="B263" s="8" t="s">
        <v>299</v>
      </c>
      <c r="C263" s="11">
        <f>VLOOKUP($A263,RAW!$U$2:$AC$460,8,FALSE)</f>
        <v>152479</v>
      </c>
      <c r="D263" s="11">
        <f>VLOOKUP($A263,RAW!$U$2:$AC$460,9,FALSE)</f>
        <v>153009</v>
      </c>
      <c r="E263" s="1">
        <f t="shared" si="20"/>
        <v>530</v>
      </c>
      <c r="F263" s="1">
        <f t="shared" si="21"/>
        <v>5462.7177885869114</v>
      </c>
      <c r="G263" s="16">
        <f t="shared" si="22"/>
        <v>-4932.7177885869114</v>
      </c>
      <c r="H263" s="16">
        <f t="shared" si="23"/>
        <v>4932.7177885869114</v>
      </c>
      <c r="I263" s="3">
        <f t="shared" si="24"/>
        <v>-3.2350145191055238E-2</v>
      </c>
    </row>
    <row r="264" spans="1:10" ht="15" customHeight="1" x14ac:dyDescent="0.25">
      <c r="A264" s="25" t="s">
        <v>603</v>
      </c>
      <c r="B264" s="8" t="s">
        <v>298</v>
      </c>
      <c r="C264" s="11">
        <f>VLOOKUP($A264,RAW!$U$2:$AC$460,8,FALSE)</f>
        <v>67703</v>
      </c>
      <c r="D264" s="11">
        <f>VLOOKUP($A264,RAW!$U$2:$AC$460,9,FALSE)</f>
        <v>70919</v>
      </c>
      <c r="E264" s="1">
        <f t="shared" si="20"/>
        <v>3216</v>
      </c>
      <c r="F264" s="1">
        <f t="shared" si="21"/>
        <v>2425.5299578348472</v>
      </c>
      <c r="G264" s="16">
        <f t="shared" si="22"/>
        <v>790.47004216515279</v>
      </c>
      <c r="H264" s="16">
        <f t="shared" si="23"/>
        <v>790.47004216515279</v>
      </c>
      <c r="I264" s="3">
        <f t="shared" si="24"/>
        <v>1.1675554143319392E-2</v>
      </c>
    </row>
    <row r="265" spans="1:10" ht="15" customHeight="1" x14ac:dyDescent="0.25">
      <c r="A265" s="25" t="s">
        <v>604</v>
      </c>
      <c r="B265" s="8" t="s">
        <v>298</v>
      </c>
      <c r="C265" s="11">
        <f>VLOOKUP($A265,RAW!$U$2:$AC$460,8,FALSE)</f>
        <v>21946</v>
      </c>
      <c r="D265" s="11">
        <f>VLOOKUP($A265,RAW!$U$2:$AC$460,9,FALSE)</f>
        <v>18247</v>
      </c>
      <c r="E265" s="1">
        <f t="shared" si="20"/>
        <v>-3699</v>
      </c>
      <c r="F265" s="1">
        <f t="shared" si="21"/>
        <v>786.23813501090876</v>
      </c>
      <c r="G265" s="16">
        <f t="shared" si="22"/>
        <v>-4485.238135010909</v>
      </c>
      <c r="H265" s="16">
        <f t="shared" si="23"/>
        <v>4485.238135010909</v>
      </c>
      <c r="I265" s="3">
        <f t="shared" si="24"/>
        <v>-0.20437611113692286</v>
      </c>
    </row>
    <row r="266" spans="1:10" ht="15" customHeight="1" x14ac:dyDescent="0.25">
      <c r="A266" s="25" t="s">
        <v>605</v>
      </c>
      <c r="B266" s="8" t="s">
        <v>299</v>
      </c>
      <c r="C266" s="11">
        <f>VLOOKUP($A266,RAW!$U$2:$AC$460,8,FALSE)</f>
        <v>106109</v>
      </c>
      <c r="D266" s="11">
        <f>VLOOKUP($A266,RAW!$U$2:$AC$460,9,FALSE)</f>
        <v>86378</v>
      </c>
      <c r="E266" s="1">
        <f t="shared" si="20"/>
        <v>-19731</v>
      </c>
      <c r="F266" s="1">
        <f t="shared" si="21"/>
        <v>3801.4646071207744</v>
      </c>
      <c r="G266" s="16">
        <f t="shared" si="22"/>
        <v>-23532.464607120775</v>
      </c>
      <c r="H266" s="16">
        <f t="shared" si="23"/>
        <v>23532.464607120775</v>
      </c>
      <c r="I266" s="3">
        <f t="shared" si="24"/>
        <v>-0.22177633006739084</v>
      </c>
    </row>
    <row r="267" spans="1:10" ht="15" customHeight="1" x14ac:dyDescent="0.25">
      <c r="A267" s="25" t="s">
        <v>606</v>
      </c>
      <c r="B267" s="8" t="s">
        <v>298</v>
      </c>
      <c r="C267" s="11">
        <f>VLOOKUP($A267,RAW!$U$2:$AC$460,8,FALSE)</f>
        <v>1146265</v>
      </c>
      <c r="D267" s="11">
        <f>VLOOKUP($A267,RAW!$U$2:$AC$460,9,FALSE)</f>
        <v>1214057</v>
      </c>
      <c r="E267" s="1">
        <f t="shared" si="20"/>
        <v>67792</v>
      </c>
      <c r="F267" s="1">
        <f t="shared" si="21"/>
        <v>41066.128489395764</v>
      </c>
      <c r="G267" s="16">
        <f t="shared" si="22"/>
        <v>26725.871510604236</v>
      </c>
      <c r="H267" s="16">
        <f t="shared" si="23"/>
        <v>26725.871510604236</v>
      </c>
      <c r="I267" s="3">
        <f t="shared" si="24"/>
        <v>2.33156133272884E-2</v>
      </c>
    </row>
    <row r="268" spans="1:10" ht="15" customHeight="1" x14ac:dyDescent="0.25">
      <c r="A268" s="25" t="s">
        <v>607</v>
      </c>
      <c r="B268" s="8" t="s">
        <v>298</v>
      </c>
      <c r="C268" s="11">
        <f>VLOOKUP($A268,RAW!$U$2:$AC$460,8,FALSE)</f>
        <v>60405</v>
      </c>
      <c r="D268" s="11">
        <f>VLOOKUP($A268,RAW!$U$2:$AC$460,9,FALSE)</f>
        <v>60914</v>
      </c>
      <c r="E268" s="1">
        <f t="shared" si="20"/>
        <v>509</v>
      </c>
      <c r="F268" s="1">
        <f t="shared" si="21"/>
        <v>2164.0715640815615</v>
      </c>
      <c r="G268" s="16">
        <f t="shared" si="22"/>
        <v>-1655.0715640815615</v>
      </c>
      <c r="H268" s="16">
        <f t="shared" si="23"/>
        <v>1655.0715640815615</v>
      </c>
      <c r="I268" s="3">
        <f t="shared" si="24"/>
        <v>-2.7399578910380955E-2</v>
      </c>
    </row>
    <row r="269" spans="1:10" ht="15" customHeight="1" x14ac:dyDescent="0.25">
      <c r="A269" s="25" t="s">
        <v>608</v>
      </c>
      <c r="B269" s="8" t="s">
        <v>298</v>
      </c>
      <c r="C269" s="11">
        <f>VLOOKUP($A269,RAW!$U$2:$AC$460,8,FALSE)</f>
        <v>28546</v>
      </c>
      <c r="D269" s="11">
        <f>VLOOKUP($A269,RAW!$U$2:$AC$460,9,FALSE)</f>
        <v>18332</v>
      </c>
      <c r="E269" s="1">
        <f t="shared" si="20"/>
        <v>-10214</v>
      </c>
      <c r="F269" s="1">
        <f t="shared" si="21"/>
        <v>1022.6899572597011</v>
      </c>
      <c r="G269" s="16">
        <f t="shared" si="22"/>
        <v>-11236.689957259701</v>
      </c>
      <c r="H269" s="16">
        <f t="shared" si="23"/>
        <v>11236.689957259701</v>
      </c>
      <c r="I269" s="3">
        <f t="shared" si="24"/>
        <v>-0.3936344831941323</v>
      </c>
    </row>
    <row r="270" spans="1:10" ht="15" customHeight="1" x14ac:dyDescent="0.25">
      <c r="A270" s="25" t="s">
        <v>609</v>
      </c>
      <c r="B270" s="8" t="s">
        <v>299</v>
      </c>
      <c r="C270" s="11">
        <f>VLOOKUP($A270,RAW!$U$2:$AC$460,8,FALSE)</f>
        <v>98914</v>
      </c>
      <c r="D270" s="11">
        <f>VLOOKUP($A270,RAW!$U$2:$AC$460,9,FALSE)</f>
        <v>82828</v>
      </c>
      <c r="E270" s="1">
        <f t="shared" si="20"/>
        <v>-16086</v>
      </c>
      <c r="F270" s="1">
        <f t="shared" si="21"/>
        <v>3543.6962948359169</v>
      </c>
      <c r="G270" s="16">
        <f t="shared" si="22"/>
        <v>-19629.696294835918</v>
      </c>
      <c r="H270" s="16">
        <f t="shared" si="23"/>
        <v>19629.696294835918</v>
      </c>
      <c r="I270" s="3">
        <f t="shared" si="24"/>
        <v>-0.19845215333356167</v>
      </c>
    </row>
    <row r="271" spans="1:10" ht="15" customHeight="1" x14ac:dyDescent="0.25">
      <c r="A271" s="25" t="s">
        <v>354</v>
      </c>
      <c r="B271" s="8" t="s">
        <v>298</v>
      </c>
      <c r="C271" s="11">
        <f>VLOOKUP($A271,RAW!$U$2:$AC$460,8,FALSE)</f>
        <v>967045</v>
      </c>
      <c r="D271" s="11">
        <f>VLOOKUP($A271,RAW!$U$2:$AC$460,9,FALSE)</f>
        <v>1130008</v>
      </c>
      <c r="E271" s="1">
        <f t="shared" si="20"/>
        <v>162963</v>
      </c>
      <c r="F271" s="1">
        <f t="shared" si="21"/>
        <v>34645.386734330823</v>
      </c>
      <c r="G271" s="16">
        <f t="shared" si="22"/>
        <v>128317.61326566918</v>
      </c>
      <c r="H271" s="16">
        <f t="shared" si="23"/>
        <v>128317.61326566918</v>
      </c>
      <c r="I271" s="3">
        <f t="shared" si="24"/>
        <v>0.13269042626317201</v>
      </c>
    </row>
    <row r="272" spans="1:10" ht="15" customHeight="1" x14ac:dyDescent="0.25">
      <c r="A272" s="25" t="s">
        <v>610</v>
      </c>
      <c r="B272" s="8" t="s">
        <v>298</v>
      </c>
      <c r="C272" s="11">
        <f>VLOOKUP($A272,RAW!$U$2:$AC$460,8,FALSE)</f>
        <v>1018680</v>
      </c>
      <c r="D272" s="11">
        <f>VLOOKUP($A272,RAW!$U$2:$AC$460,9,FALSE)</f>
        <v>893450</v>
      </c>
      <c r="E272" s="1">
        <f t="shared" si="20"/>
        <v>-125230</v>
      </c>
      <c r="F272" s="1">
        <f t="shared" si="21"/>
        <v>36495.263983090888</v>
      </c>
      <c r="G272" s="16">
        <f t="shared" si="22"/>
        <v>-161725.26398309087</v>
      </c>
      <c r="H272" s="16">
        <f t="shared" si="23"/>
        <v>161725.26398309087</v>
      </c>
      <c r="I272" s="3">
        <f t="shared" si="24"/>
        <v>-0.15875963401960466</v>
      </c>
    </row>
    <row r="273" spans="1:9" ht="15" customHeight="1" x14ac:dyDescent="0.25">
      <c r="A273" s="25" t="s">
        <v>611</v>
      </c>
      <c r="B273" s="8" t="s">
        <v>299</v>
      </c>
      <c r="C273" s="11">
        <f>VLOOKUP($A273,RAW!$U$2:$AC$460,8,FALSE)</f>
        <v>30655</v>
      </c>
      <c r="D273" s="11">
        <f>VLOOKUP($A273,RAW!$U$2:$AC$460,9,FALSE)</f>
        <v>22041</v>
      </c>
      <c r="E273" s="1">
        <f t="shared" si="20"/>
        <v>-8614</v>
      </c>
      <c r="F273" s="1">
        <f t="shared" si="21"/>
        <v>1098.2470622782926</v>
      </c>
      <c r="G273" s="16">
        <f t="shared" si="22"/>
        <v>-9712.247062278293</v>
      </c>
      <c r="H273" s="16">
        <f t="shared" si="23"/>
        <v>9712.247062278293</v>
      </c>
      <c r="I273" s="3">
        <f t="shared" si="24"/>
        <v>-0.3168242395132374</v>
      </c>
    </row>
    <row r="274" spans="1:9" ht="15" customHeight="1" x14ac:dyDescent="0.25">
      <c r="A274" s="25" t="s">
        <v>612</v>
      </c>
      <c r="B274" s="8" t="s">
        <v>298</v>
      </c>
      <c r="C274" s="11">
        <f>VLOOKUP($A274,RAW!$U$2:$AC$460,8,FALSE)</f>
        <v>224409</v>
      </c>
      <c r="D274" s="11">
        <f>VLOOKUP($A274,RAW!$U$2:$AC$460,9,FALSE)</f>
        <v>185339</v>
      </c>
      <c r="E274" s="1">
        <f t="shared" si="20"/>
        <v>-39070</v>
      </c>
      <c r="F274" s="1">
        <f t="shared" si="21"/>
        <v>8039.6843907620078</v>
      </c>
      <c r="G274" s="16">
        <f t="shared" si="22"/>
        <v>-47109.684390762006</v>
      </c>
      <c r="H274" s="16">
        <f t="shared" si="23"/>
        <v>47109.684390762006</v>
      </c>
      <c r="I274" s="3">
        <f t="shared" si="24"/>
        <v>-0.2099277853863348</v>
      </c>
    </row>
    <row r="275" spans="1:9" ht="15" customHeight="1" x14ac:dyDescent="0.25">
      <c r="A275" s="25" t="s">
        <v>613</v>
      </c>
      <c r="B275" s="8" t="s">
        <v>298</v>
      </c>
      <c r="C275" s="11">
        <f>VLOOKUP($A275,RAW!$U$2:$AC$460,8,FALSE)</f>
        <v>1732211</v>
      </c>
      <c r="D275" s="11">
        <f>VLOOKUP($A275,RAW!$U$2:$AC$460,9,FALSE)</f>
        <v>1545329</v>
      </c>
      <c r="E275" s="1">
        <f t="shared" si="20"/>
        <v>-186882</v>
      </c>
      <c r="F275" s="1">
        <f t="shared" si="21"/>
        <v>62058.249616576199</v>
      </c>
      <c r="G275" s="16">
        <f t="shared" si="22"/>
        <v>-248940.24961657618</v>
      </c>
      <c r="H275" s="16">
        <f t="shared" si="23"/>
        <v>248940.24961657618</v>
      </c>
      <c r="I275" s="3">
        <f t="shared" si="24"/>
        <v>-0.1437124285762971</v>
      </c>
    </row>
    <row r="276" spans="1:9" ht="15" customHeight="1" x14ac:dyDescent="0.25">
      <c r="A276" s="25" t="s">
        <v>614</v>
      </c>
      <c r="B276" s="8" t="s">
        <v>298</v>
      </c>
      <c r="C276" s="11">
        <f>VLOOKUP($A276,RAW!$U$2:$AC$460,8,FALSE)</f>
        <v>247457</v>
      </c>
      <c r="D276" s="11">
        <f>VLOOKUP($A276,RAW!$U$2:$AC$460,9,FALSE)</f>
        <v>186348</v>
      </c>
      <c r="E276" s="1">
        <f t="shared" si="20"/>
        <v>-61109</v>
      </c>
      <c r="F276" s="1">
        <f t="shared" si="21"/>
        <v>8865.4028148817306</v>
      </c>
      <c r="G276" s="16">
        <f t="shared" si="22"/>
        <v>-69974.402814881731</v>
      </c>
      <c r="H276" s="16">
        <f t="shared" si="23"/>
        <v>69974.402814881731</v>
      </c>
      <c r="I276" s="3">
        <f t="shared" si="24"/>
        <v>-0.28277398826819095</v>
      </c>
    </row>
    <row r="277" spans="1:9" ht="15" customHeight="1" x14ac:dyDescent="0.25">
      <c r="A277" s="25" t="s">
        <v>615</v>
      </c>
      <c r="B277" s="8" t="s">
        <v>298</v>
      </c>
      <c r="C277" s="11">
        <f>VLOOKUP($A277,RAW!$U$2:$AC$460,8,FALSE)</f>
        <v>99903</v>
      </c>
      <c r="D277" s="11">
        <f>VLOOKUP($A277,RAW!$U$2:$AC$460,9,FALSE)</f>
        <v>73503</v>
      </c>
      <c r="E277" s="1">
        <f t="shared" si="20"/>
        <v>-26400</v>
      </c>
      <c r="F277" s="1">
        <f t="shared" si="21"/>
        <v>3579.1282421395617</v>
      </c>
      <c r="G277" s="16">
        <f t="shared" si="22"/>
        <v>-29979.128242139563</v>
      </c>
      <c r="H277" s="16">
        <f t="shared" si="23"/>
        <v>29979.128242139563</v>
      </c>
      <c r="I277" s="3">
        <f t="shared" si="24"/>
        <v>-0.30008236231283908</v>
      </c>
    </row>
    <row r="278" spans="1:9" ht="15" customHeight="1" x14ac:dyDescent="0.25">
      <c r="A278" s="25" t="s">
        <v>616</v>
      </c>
      <c r="B278" s="8" t="s">
        <v>298</v>
      </c>
      <c r="C278" s="11">
        <f>VLOOKUP($A278,RAW!$U$2:$AC$460,8,FALSE)</f>
        <v>2295195</v>
      </c>
      <c r="D278" s="11">
        <f>VLOOKUP($A278,RAW!$U$2:$AC$460,9,FALSE)</f>
        <v>2383732</v>
      </c>
      <c r="E278" s="1">
        <f t="shared" si="20"/>
        <v>88537</v>
      </c>
      <c r="F278" s="1">
        <f t="shared" si="21"/>
        <v>82227.733358532889</v>
      </c>
      <c r="G278" s="16">
        <f t="shared" si="22"/>
        <v>6309.2666414671112</v>
      </c>
      <c r="H278" s="16">
        <f t="shared" si="23"/>
        <v>6309.2666414671112</v>
      </c>
      <c r="I278" s="3">
        <f t="shared" si="24"/>
        <v>2.7489022246332496E-3</v>
      </c>
    </row>
    <row r="279" spans="1:9" ht="15" customHeight="1" x14ac:dyDescent="0.25">
      <c r="A279" s="25" t="s">
        <v>617</v>
      </c>
      <c r="B279" s="8" t="s">
        <v>298</v>
      </c>
      <c r="C279" s="11">
        <f>VLOOKUP($A279,RAW!$U$2:$AC$460,8,FALSE)</f>
        <v>21027</v>
      </c>
      <c r="D279" s="11">
        <f>VLOOKUP($A279,RAW!$U$2:$AC$460,9,FALSE)</f>
        <v>19028</v>
      </c>
      <c r="E279" s="1">
        <f t="shared" si="20"/>
        <v>-1999</v>
      </c>
      <c r="F279" s="1">
        <f t="shared" si="21"/>
        <v>753.3140100644481</v>
      </c>
      <c r="G279" s="16">
        <f t="shared" si="22"/>
        <v>-2752.3140100644482</v>
      </c>
      <c r="H279" s="16">
        <f t="shared" si="23"/>
        <v>2752.3140100644482</v>
      </c>
      <c r="I279" s="3">
        <f t="shared" si="24"/>
        <v>-0.13089427926306407</v>
      </c>
    </row>
    <row r="280" spans="1:9" ht="15" customHeight="1" x14ac:dyDescent="0.25">
      <c r="A280" s="25" t="s">
        <v>618</v>
      </c>
      <c r="B280" s="8" t="s">
        <v>298</v>
      </c>
      <c r="C280" s="11">
        <f>VLOOKUP($A280,RAW!$U$2:$AC$460,8,FALSE)</f>
        <v>447996</v>
      </c>
      <c r="D280" s="11">
        <f>VLOOKUP($A280,RAW!$U$2:$AC$460,9,FALSE)</f>
        <v>428143</v>
      </c>
      <c r="E280" s="1">
        <f t="shared" si="20"/>
        <v>-19853</v>
      </c>
      <c r="F280" s="1">
        <f t="shared" si="21"/>
        <v>16049.919781843939</v>
      </c>
      <c r="G280" s="16">
        <f t="shared" si="22"/>
        <v>-35902.919781843942</v>
      </c>
      <c r="H280" s="16">
        <f t="shared" si="23"/>
        <v>35902.919781843942</v>
      </c>
      <c r="I280" s="3">
        <f t="shared" si="24"/>
        <v>-8.014116148770066E-2</v>
      </c>
    </row>
    <row r="281" spans="1:9" ht="15" customHeight="1" x14ac:dyDescent="0.25">
      <c r="A281" s="25" t="s">
        <v>619</v>
      </c>
      <c r="B281" s="8" t="s">
        <v>298</v>
      </c>
      <c r="C281" s="11">
        <f>VLOOKUP($A281,RAW!$U$2:$AC$460,8,FALSE)</f>
        <v>202876</v>
      </c>
      <c r="D281" s="11">
        <f>VLOOKUP($A281,RAW!$U$2:$AC$460,9,FALSE)</f>
        <v>190703</v>
      </c>
      <c r="E281" s="1">
        <f t="shared" si="20"/>
        <v>-12173</v>
      </c>
      <c r="F281" s="1">
        <f t="shared" si="21"/>
        <v>7268.2424076584857</v>
      </c>
      <c r="G281" s="16">
        <f t="shared" si="22"/>
        <v>-19441.242407658487</v>
      </c>
      <c r="H281" s="16">
        <f t="shared" si="23"/>
        <v>19441.242407658487</v>
      </c>
      <c r="I281" s="3">
        <f t="shared" si="24"/>
        <v>-9.5828202486536049E-2</v>
      </c>
    </row>
    <row r="282" spans="1:9" ht="15" customHeight="1" x14ac:dyDescent="0.25">
      <c r="A282" s="25" t="s">
        <v>620</v>
      </c>
      <c r="B282" s="8" t="s">
        <v>298</v>
      </c>
      <c r="C282" s="11">
        <f>VLOOKUP($A282,RAW!$U$2:$AC$460,8,FALSE)</f>
        <v>913866</v>
      </c>
      <c r="D282" s="11">
        <f>VLOOKUP($A282,RAW!$U$2:$AC$460,9,FALSE)</f>
        <v>932097</v>
      </c>
      <c r="E282" s="1">
        <f t="shared" si="20"/>
        <v>18231</v>
      </c>
      <c r="F282" s="1">
        <f t="shared" si="21"/>
        <v>32740.194089578017</v>
      </c>
      <c r="G282" s="16">
        <f t="shared" si="22"/>
        <v>-14509.194089578017</v>
      </c>
      <c r="H282" s="16">
        <f t="shared" si="23"/>
        <v>14509.194089578017</v>
      </c>
      <c r="I282" s="3">
        <f t="shared" si="24"/>
        <v>-1.5876719441994796E-2</v>
      </c>
    </row>
    <row r="283" spans="1:9" ht="15" customHeight="1" x14ac:dyDescent="0.25">
      <c r="A283" s="25" t="s">
        <v>621</v>
      </c>
      <c r="B283" s="8" t="s">
        <v>298</v>
      </c>
      <c r="C283" s="11">
        <f>VLOOKUP($A283,RAW!$U$2:$AC$460,8,FALSE)</f>
        <v>52145</v>
      </c>
      <c r="D283" s="11">
        <f>VLOOKUP($A283,RAW!$U$2:$AC$460,9,FALSE)</f>
        <v>47146</v>
      </c>
      <c r="E283" s="1">
        <f t="shared" si="20"/>
        <v>-4999</v>
      </c>
      <c r="F283" s="1">
        <f t="shared" si="21"/>
        <v>1868.1485259338303</v>
      </c>
      <c r="G283" s="16">
        <f t="shared" si="22"/>
        <v>-6867.1485259338306</v>
      </c>
      <c r="H283" s="16">
        <f t="shared" si="23"/>
        <v>6867.1485259338306</v>
      </c>
      <c r="I283" s="3">
        <f t="shared" si="24"/>
        <v>-0.13169332679899953</v>
      </c>
    </row>
    <row r="284" spans="1:9" ht="15" customHeight="1" x14ac:dyDescent="0.25">
      <c r="A284" s="25" t="s">
        <v>622</v>
      </c>
      <c r="B284" s="8" t="s">
        <v>298</v>
      </c>
      <c r="C284" s="11">
        <f>VLOOKUP($A284,RAW!$U$2:$AC$460,8,FALSE)</f>
        <v>56110</v>
      </c>
      <c r="D284" s="11">
        <f>VLOOKUP($A284,RAW!$U$2:$AC$460,9,FALSE)</f>
        <v>50488</v>
      </c>
      <c r="E284" s="1">
        <f t="shared" si="20"/>
        <v>-5622</v>
      </c>
      <c r="F284" s="1">
        <f t="shared" si="21"/>
        <v>2010.198749451476</v>
      </c>
      <c r="G284" s="16">
        <f t="shared" si="22"/>
        <v>-7632.198749451476</v>
      </c>
      <c r="H284" s="16">
        <f t="shared" si="23"/>
        <v>7632.198749451476</v>
      </c>
      <c r="I284" s="3">
        <f t="shared" si="24"/>
        <v>-0.13602207716006909</v>
      </c>
    </row>
    <row r="285" spans="1:9" ht="15" customHeight="1" x14ac:dyDescent="0.25">
      <c r="A285" s="25" t="s">
        <v>623</v>
      </c>
      <c r="B285" s="8" t="s">
        <v>298</v>
      </c>
      <c r="C285" s="11">
        <f>VLOOKUP($A285,RAW!$U$2:$AC$460,8,FALSE)</f>
        <v>798393</v>
      </c>
      <c r="D285" s="11">
        <f>VLOOKUP($A285,RAW!$U$2:$AC$460,9,FALSE)</f>
        <v>763674</v>
      </c>
      <c r="E285" s="1">
        <f t="shared" si="20"/>
        <v>-34719</v>
      </c>
      <c r="F285" s="1">
        <f t="shared" si="21"/>
        <v>28603.25450313335</v>
      </c>
      <c r="G285" s="16">
        <f t="shared" si="22"/>
        <v>-63322.25450313335</v>
      </c>
      <c r="H285" s="16">
        <f t="shared" si="23"/>
        <v>63322.25450313335</v>
      </c>
      <c r="I285" s="3">
        <f t="shared" si="24"/>
        <v>-7.9312136382875792E-2</v>
      </c>
    </row>
    <row r="286" spans="1:9" ht="15" customHeight="1" x14ac:dyDescent="0.25">
      <c r="A286" s="25" t="s">
        <v>624</v>
      </c>
      <c r="B286" s="8" t="s">
        <v>298</v>
      </c>
      <c r="C286" s="23">
        <v>0</v>
      </c>
      <c r="D286" s="11">
        <v>0</v>
      </c>
      <c r="E286" s="1">
        <f t="shared" si="20"/>
        <v>0</v>
      </c>
      <c r="F286" s="1">
        <f t="shared" si="21"/>
        <v>0</v>
      </c>
      <c r="G286" s="16">
        <f t="shared" si="22"/>
        <v>0</v>
      </c>
      <c r="H286" s="16">
        <f t="shared" si="23"/>
        <v>0</v>
      </c>
      <c r="I286" s="3" t="str">
        <f t="shared" si="24"/>
        <v/>
      </c>
    </row>
    <row r="287" spans="1:9" ht="15" customHeight="1" x14ac:dyDescent="0.25">
      <c r="A287" s="25" t="s">
        <v>625</v>
      </c>
      <c r="B287" s="8" t="s">
        <v>298</v>
      </c>
      <c r="C287" s="11">
        <f>VLOOKUP($A287,RAW!$U$2:$AC$460,8,FALSE)</f>
        <v>656936</v>
      </c>
      <c r="D287" s="11">
        <f>VLOOKUP($A287,RAW!$U$2:$AC$460,9,FALSE)</f>
        <v>648298</v>
      </c>
      <c r="E287" s="1">
        <f t="shared" si="20"/>
        <v>-8638</v>
      </c>
      <c r="F287" s="1">
        <f t="shared" si="21"/>
        <v>23535.411257701922</v>
      </c>
      <c r="G287" s="16">
        <f t="shared" si="22"/>
        <v>-32173.411257701922</v>
      </c>
      <c r="H287" s="16">
        <f t="shared" si="23"/>
        <v>32173.411257701922</v>
      </c>
      <c r="I287" s="3">
        <f t="shared" si="24"/>
        <v>-4.8974955334616953E-2</v>
      </c>
    </row>
    <row r="288" spans="1:9" ht="15" customHeight="1" x14ac:dyDescent="0.25">
      <c r="A288" s="25" t="s">
        <v>626</v>
      </c>
      <c r="B288" s="8" t="s">
        <v>298</v>
      </c>
      <c r="C288" s="11">
        <f>VLOOKUP($A288,RAW!$U$2:$AC$460,8,FALSE)</f>
        <v>47745</v>
      </c>
      <c r="D288" s="11">
        <f>VLOOKUP($A288,RAW!$U$2:$AC$460,9,FALSE)</f>
        <v>40976</v>
      </c>
      <c r="E288" s="1">
        <f t="shared" si="20"/>
        <v>-6769</v>
      </c>
      <c r="F288" s="1">
        <f t="shared" si="21"/>
        <v>1710.5139777679688</v>
      </c>
      <c r="G288" s="16">
        <f t="shared" si="22"/>
        <v>-8479.5139777679688</v>
      </c>
      <c r="H288" s="16">
        <f t="shared" si="23"/>
        <v>8479.5139777679688</v>
      </c>
      <c r="I288" s="3">
        <f t="shared" si="24"/>
        <v>-0.17760004142356203</v>
      </c>
    </row>
    <row r="289" spans="1:9" ht="15" customHeight="1" x14ac:dyDescent="0.25">
      <c r="A289" s="25" t="s">
        <v>627</v>
      </c>
      <c r="B289" s="8" t="s">
        <v>298</v>
      </c>
      <c r="C289" s="23">
        <v>0</v>
      </c>
      <c r="D289" s="11">
        <v>0</v>
      </c>
      <c r="E289" s="1">
        <f t="shared" si="20"/>
        <v>0</v>
      </c>
      <c r="F289" s="1">
        <f t="shared" si="21"/>
        <v>0</v>
      </c>
      <c r="G289" s="16">
        <f t="shared" si="22"/>
        <v>0</v>
      </c>
      <c r="H289" s="16">
        <f t="shared" si="23"/>
        <v>0</v>
      </c>
      <c r="I289" s="3" t="str">
        <f t="shared" si="24"/>
        <v/>
      </c>
    </row>
    <row r="290" spans="1:9" ht="15" customHeight="1" x14ac:dyDescent="0.25">
      <c r="A290" s="25" t="s">
        <v>628</v>
      </c>
      <c r="B290" s="8" t="s">
        <v>298</v>
      </c>
      <c r="C290" s="11">
        <f>VLOOKUP($A290,RAW!$U$2:$AC$460,8,FALSE)</f>
        <v>318051</v>
      </c>
      <c r="D290" s="11">
        <f>VLOOKUP($A290,RAW!$U$2:$AC$460,9,FALSE)</f>
        <v>288941</v>
      </c>
      <c r="E290" s="1">
        <f t="shared" si="20"/>
        <v>-29110</v>
      </c>
      <c r="F290" s="1">
        <f t="shared" si="21"/>
        <v>11394.505836068283</v>
      </c>
      <c r="G290" s="16">
        <f t="shared" si="22"/>
        <v>-40504.505836068281</v>
      </c>
      <c r="H290" s="16">
        <f t="shared" si="23"/>
        <v>40504.505836068281</v>
      </c>
      <c r="I290" s="3">
        <f t="shared" si="24"/>
        <v>-0.12735223544673113</v>
      </c>
    </row>
    <row r="291" spans="1:9" ht="15" customHeight="1" x14ac:dyDescent="0.25">
      <c r="A291" s="25" t="s">
        <v>629</v>
      </c>
      <c r="B291" s="8" t="s">
        <v>298</v>
      </c>
      <c r="C291" s="11">
        <f>VLOOKUP($A291,RAW!$U$2:$AC$460,8,FALSE)</f>
        <v>163472</v>
      </c>
      <c r="D291" s="11">
        <f>VLOOKUP($A291,RAW!$U$2:$AC$460,9,FALSE)</f>
        <v>155424</v>
      </c>
      <c r="E291" s="1">
        <f t="shared" si="20"/>
        <v>-8048</v>
      </c>
      <c r="F291" s="1">
        <f t="shared" si="21"/>
        <v>5856.5533767658471</v>
      </c>
      <c r="G291" s="16">
        <f t="shared" si="22"/>
        <v>-13904.553376765847</v>
      </c>
      <c r="H291" s="16">
        <f t="shared" si="23"/>
        <v>13904.553376765847</v>
      </c>
      <c r="I291" s="3">
        <f t="shared" si="24"/>
        <v>-8.5057706376418268E-2</v>
      </c>
    </row>
    <row r="292" spans="1:9" ht="15" customHeight="1" x14ac:dyDescent="0.25">
      <c r="A292" s="25" t="s">
        <v>630</v>
      </c>
      <c r="B292" s="8" t="s">
        <v>298</v>
      </c>
      <c r="C292" s="11">
        <f>VLOOKUP($A292,RAW!$U$2:$AC$460,8,FALSE)</f>
        <v>88125</v>
      </c>
      <c r="D292" s="11">
        <f>VLOOKUP($A292,RAW!$U$2:$AC$460,9,FALSE)</f>
        <v>73250</v>
      </c>
      <c r="E292" s="1">
        <f t="shared" si="20"/>
        <v>-14875</v>
      </c>
      <c r="F292" s="1">
        <f t="shared" si="21"/>
        <v>3157.1692175264893</v>
      </c>
      <c r="G292" s="16">
        <f t="shared" si="22"/>
        <v>-18032.169217526491</v>
      </c>
      <c r="H292" s="16">
        <f t="shared" si="23"/>
        <v>18032.169217526491</v>
      </c>
      <c r="I292" s="3">
        <f t="shared" si="24"/>
        <v>-0.20462035991519423</v>
      </c>
    </row>
    <row r="293" spans="1:9" ht="15" customHeight="1" x14ac:dyDescent="0.25">
      <c r="A293" s="25" t="s">
        <v>631</v>
      </c>
      <c r="B293" s="8" t="s">
        <v>298</v>
      </c>
      <c r="C293" s="11">
        <f>VLOOKUP($A293,RAW!$U$2:$AC$460,8,FALSE)</f>
        <v>107410</v>
      </c>
      <c r="D293" s="11">
        <f>VLOOKUP($A293,RAW!$U$2:$AC$460,9,FALSE)</f>
        <v>65441</v>
      </c>
      <c r="E293" s="1">
        <f t="shared" si="20"/>
        <v>-41969</v>
      </c>
      <c r="F293" s="1">
        <f t="shared" si="21"/>
        <v>3848.0742769307258</v>
      </c>
      <c r="G293" s="16">
        <f t="shared" si="22"/>
        <v>-45817.074276930725</v>
      </c>
      <c r="H293" s="16">
        <f t="shared" si="23"/>
        <v>45817.074276930725</v>
      </c>
      <c r="I293" s="3">
        <f t="shared" si="24"/>
        <v>-0.42656246417401289</v>
      </c>
    </row>
    <row r="294" spans="1:9" ht="15" customHeight="1" x14ac:dyDescent="0.25">
      <c r="A294" s="25" t="s">
        <v>632</v>
      </c>
      <c r="B294" s="8" t="s">
        <v>298</v>
      </c>
      <c r="C294" s="11">
        <f>VLOOKUP($A294,RAW!$U$2:$AC$460,8,FALSE)</f>
        <v>120591</v>
      </c>
      <c r="D294" s="11">
        <f>VLOOKUP($A294,RAW!$U$2:$AC$460,9,FALSE)</f>
        <v>110612</v>
      </c>
      <c r="E294" s="1">
        <f t="shared" si="20"/>
        <v>-9979</v>
      </c>
      <c r="F294" s="1">
        <f t="shared" si="21"/>
        <v>4320.2972267885034</v>
      </c>
      <c r="G294" s="16">
        <f t="shared" si="22"/>
        <v>-14299.297226788503</v>
      </c>
      <c r="H294" s="16">
        <f t="shared" si="23"/>
        <v>14299.297226788503</v>
      </c>
      <c r="I294" s="3">
        <f t="shared" si="24"/>
        <v>-0.11857681938775284</v>
      </c>
    </row>
    <row r="295" spans="1:9" ht="15" customHeight="1" x14ac:dyDescent="0.25">
      <c r="A295" s="25" t="s">
        <v>633</v>
      </c>
      <c r="B295" s="8" t="s">
        <v>298</v>
      </c>
      <c r="C295" s="11">
        <f>VLOOKUP($A295,RAW!$U$2:$AC$460,8,FALSE)</f>
        <v>33520</v>
      </c>
      <c r="D295" s="11">
        <f>VLOOKUP($A295,RAW!$U$2:$AC$460,9,FALSE)</f>
        <v>26913</v>
      </c>
      <c r="E295" s="1">
        <f t="shared" si="20"/>
        <v>-6607</v>
      </c>
      <c r="F295" s="1">
        <f t="shared" si="21"/>
        <v>1200.8886487544728</v>
      </c>
      <c r="G295" s="16">
        <f t="shared" si="22"/>
        <v>-7807.8886487544733</v>
      </c>
      <c r="H295" s="16">
        <f t="shared" si="23"/>
        <v>7807.8886487544733</v>
      </c>
      <c r="I295" s="3">
        <f t="shared" si="24"/>
        <v>-0.23293223892465612</v>
      </c>
    </row>
    <row r="296" spans="1:9" ht="15" customHeight="1" x14ac:dyDescent="0.25">
      <c r="A296" s="25" t="s">
        <v>634</v>
      </c>
      <c r="B296" s="8" t="s">
        <v>298</v>
      </c>
      <c r="C296" s="11">
        <f>VLOOKUP($A296,RAW!$U$2:$AC$460,8,FALSE)</f>
        <v>39316</v>
      </c>
      <c r="D296" s="11">
        <f>VLOOKUP($A296,RAW!$U$2:$AC$460,9,FALSE)</f>
        <v>38975</v>
      </c>
      <c r="E296" s="1">
        <f t="shared" si="20"/>
        <v>-341</v>
      </c>
      <c r="F296" s="1">
        <f t="shared" si="21"/>
        <v>1408.5363399293215</v>
      </c>
      <c r="G296" s="16">
        <f t="shared" si="22"/>
        <v>-1749.5363399293215</v>
      </c>
      <c r="H296" s="16">
        <f t="shared" si="23"/>
        <v>1749.5363399293215</v>
      </c>
      <c r="I296" s="3">
        <f t="shared" si="24"/>
        <v>-4.4499347337707842E-2</v>
      </c>
    </row>
    <row r="297" spans="1:9" ht="15" customHeight="1" x14ac:dyDescent="0.25">
      <c r="A297" s="25" t="s">
        <v>635</v>
      </c>
      <c r="B297" s="8" t="s">
        <v>298</v>
      </c>
      <c r="C297" s="11">
        <f>VLOOKUP($A297,RAW!$U$2:$AC$460,8,FALSE)</f>
        <v>48196</v>
      </c>
      <c r="D297" s="11">
        <f>VLOOKUP($A297,RAW!$U$2:$AC$460,9,FALSE)</f>
        <v>40733</v>
      </c>
      <c r="E297" s="1">
        <f t="shared" si="20"/>
        <v>-7463</v>
      </c>
      <c r="F297" s="1">
        <f t="shared" si="21"/>
        <v>1726.6715189549695</v>
      </c>
      <c r="G297" s="16">
        <f t="shared" si="22"/>
        <v>-9189.6715189549686</v>
      </c>
      <c r="H297" s="16">
        <f t="shared" si="23"/>
        <v>9189.6715189549686</v>
      </c>
      <c r="I297" s="3">
        <f t="shared" si="24"/>
        <v>-0.19067290893341707</v>
      </c>
    </row>
    <row r="298" spans="1:9" ht="15" customHeight="1" x14ac:dyDescent="0.25">
      <c r="A298" s="25" t="s">
        <v>636</v>
      </c>
      <c r="B298" s="8" t="s">
        <v>298</v>
      </c>
      <c r="C298" s="11">
        <f>VLOOKUP($A298,RAW!$U$2:$AC$460,8,FALSE)</f>
        <v>136802</v>
      </c>
      <c r="D298" s="11">
        <f>VLOOKUP($A298,RAW!$U$2:$AC$460,9,FALSE)</f>
        <v>136353</v>
      </c>
      <c r="E298" s="1">
        <f t="shared" si="20"/>
        <v>-449</v>
      </c>
      <c r="F298" s="1">
        <f t="shared" si="21"/>
        <v>4901.0730586786813</v>
      </c>
      <c r="G298" s="16">
        <f t="shared" si="22"/>
        <v>-5350.0730586786813</v>
      </c>
      <c r="H298" s="16">
        <f t="shared" si="23"/>
        <v>5350.0730586786813</v>
      </c>
      <c r="I298" s="3">
        <f t="shared" si="24"/>
        <v>-3.9108149432600992E-2</v>
      </c>
    </row>
    <row r="299" spans="1:9" ht="15" customHeight="1" x14ac:dyDescent="0.25">
      <c r="A299" s="25" t="s">
        <v>637</v>
      </c>
      <c r="B299" s="8" t="s">
        <v>298</v>
      </c>
      <c r="C299" s="11">
        <f>VLOOKUP($A299,RAW!$U$2:$AC$460,8,FALSE)</f>
        <v>15570</v>
      </c>
      <c r="D299" s="11">
        <f>VLOOKUP($A299,RAW!$U$2:$AC$460,9,FALSE)</f>
        <v>18181</v>
      </c>
      <c r="E299" s="1">
        <f t="shared" si="20"/>
        <v>2611</v>
      </c>
      <c r="F299" s="1">
        <f t="shared" si="21"/>
        <v>557.81134430510565</v>
      </c>
      <c r="G299" s="16">
        <f t="shared" si="22"/>
        <v>2053.1886556948944</v>
      </c>
      <c r="H299" s="16">
        <f t="shared" si="23"/>
        <v>2053.1886556948944</v>
      </c>
      <c r="I299" s="3">
        <f t="shared" si="24"/>
        <v>0.13186825020519552</v>
      </c>
    </row>
    <row r="300" spans="1:9" ht="15" customHeight="1" x14ac:dyDescent="0.25">
      <c r="A300" s="25" t="s">
        <v>638</v>
      </c>
      <c r="B300" s="8" t="s">
        <v>298</v>
      </c>
      <c r="C300" s="11">
        <f>VLOOKUP($A300,RAW!$U$2:$AC$460,8,FALSE)</f>
        <v>63367</v>
      </c>
      <c r="D300" s="11">
        <f>VLOOKUP($A300,RAW!$U$2:$AC$460,9,FALSE)</f>
        <v>94652</v>
      </c>
      <c r="E300" s="1">
        <f t="shared" si="20"/>
        <v>31285</v>
      </c>
      <c r="F300" s="1">
        <f t="shared" si="21"/>
        <v>2270.1882758241254</v>
      </c>
      <c r="G300" s="16">
        <f t="shared" si="22"/>
        <v>29014.811724175874</v>
      </c>
      <c r="H300" s="16">
        <f t="shared" si="23"/>
        <v>29014.811724175874</v>
      </c>
      <c r="I300" s="3">
        <f t="shared" si="24"/>
        <v>0.45788520403642075</v>
      </c>
    </row>
    <row r="301" spans="1:9" ht="15" customHeight="1" x14ac:dyDescent="0.25">
      <c r="A301" s="25" t="s">
        <v>639</v>
      </c>
      <c r="B301" s="8" t="s">
        <v>299</v>
      </c>
      <c r="C301" s="11">
        <f>VLOOKUP($A301,RAW!$U$2:$AC$460,8,FALSE)</f>
        <v>49193</v>
      </c>
      <c r="D301" s="11">
        <f>VLOOKUP($A301,RAW!$U$2:$AC$460,9,FALSE)</f>
        <v>55713</v>
      </c>
      <c r="E301" s="1">
        <f t="shared" si="20"/>
        <v>6520</v>
      </c>
      <c r="F301" s="1">
        <f t="shared" si="21"/>
        <v>1762.3900745280068</v>
      </c>
      <c r="G301" s="16">
        <f t="shared" si="22"/>
        <v>4757.6099254719929</v>
      </c>
      <c r="H301" s="16">
        <f t="shared" si="23"/>
        <v>4757.6099254719929</v>
      </c>
      <c r="I301" s="3">
        <f t="shared" si="24"/>
        <v>9.6713148729941106E-2</v>
      </c>
    </row>
    <row r="302" spans="1:9" ht="15" customHeight="1" x14ac:dyDescent="0.25">
      <c r="A302" s="25" t="s">
        <v>640</v>
      </c>
      <c r="B302" s="8" t="s">
        <v>298</v>
      </c>
      <c r="C302" s="11">
        <f>VLOOKUP($A302,RAW!$U$2:$AC$460,8,FALSE)</f>
        <v>30703</v>
      </c>
      <c r="D302" s="11">
        <f>VLOOKUP($A302,RAW!$U$2:$AC$460,9,FALSE)</f>
        <v>32516</v>
      </c>
      <c r="E302" s="1">
        <f t="shared" si="20"/>
        <v>1813</v>
      </c>
      <c r="F302" s="1">
        <f t="shared" si="21"/>
        <v>1099.9667118946475</v>
      </c>
      <c r="G302" s="16">
        <f t="shared" si="22"/>
        <v>713.03328810535254</v>
      </c>
      <c r="H302" s="16">
        <f t="shared" si="23"/>
        <v>713.03328810535254</v>
      </c>
      <c r="I302" s="3">
        <f t="shared" si="24"/>
        <v>2.3223570599138602E-2</v>
      </c>
    </row>
    <row r="303" spans="1:9" ht="15" customHeight="1" x14ac:dyDescent="0.25">
      <c r="A303" s="25" t="s">
        <v>641</v>
      </c>
      <c r="B303" s="8" t="s">
        <v>298</v>
      </c>
      <c r="C303" s="11">
        <f>VLOOKUP($A303,RAW!$U$2:$AC$460,8,FALSE)</f>
        <v>11855</v>
      </c>
      <c r="D303" s="11">
        <f>VLOOKUP($A303,RAW!$U$2:$AC$460,9,FALSE)</f>
        <v>20559</v>
      </c>
      <c r="E303" s="1">
        <f t="shared" si="20"/>
        <v>8704</v>
      </c>
      <c r="F303" s="1">
        <f t="shared" si="21"/>
        <v>424.71762920597484</v>
      </c>
      <c r="G303" s="16">
        <f t="shared" si="22"/>
        <v>8279.2823707940261</v>
      </c>
      <c r="H303" s="16">
        <f t="shared" si="23"/>
        <v>8279.2823707940261</v>
      </c>
      <c r="I303" s="3">
        <f t="shared" si="24"/>
        <v>0.6983789431289773</v>
      </c>
    </row>
    <row r="304" spans="1:9" ht="15" customHeight="1" x14ac:dyDescent="0.25">
      <c r="A304" s="25" t="s">
        <v>642</v>
      </c>
      <c r="B304" s="8" t="s">
        <v>298</v>
      </c>
      <c r="C304" s="11">
        <f>VLOOKUP($A304,RAW!$U$2:$AC$460,8,FALSE)</f>
        <v>72941</v>
      </c>
      <c r="D304" s="11">
        <f>VLOOKUP($A304,RAW!$U$2:$AC$460,9,FALSE)</f>
        <v>77250</v>
      </c>
      <c r="E304" s="1">
        <f t="shared" si="20"/>
        <v>4309</v>
      </c>
      <c r="F304" s="1">
        <f t="shared" si="21"/>
        <v>2613.1867222195706</v>
      </c>
      <c r="G304" s="16">
        <f t="shared" si="22"/>
        <v>1695.8132777804294</v>
      </c>
      <c r="H304" s="16">
        <f t="shared" si="23"/>
        <v>1695.8132777804294</v>
      </c>
      <c r="I304" s="3">
        <f t="shared" si="24"/>
        <v>2.3249109249673428E-2</v>
      </c>
    </row>
    <row r="305" spans="1:9" ht="15" customHeight="1" x14ac:dyDescent="0.25">
      <c r="A305" s="25" t="s">
        <v>643</v>
      </c>
      <c r="B305" s="8" t="s">
        <v>299</v>
      </c>
      <c r="C305" s="11">
        <f>VLOOKUP($A305,RAW!$U$2:$AC$460,8,FALSE)</f>
        <v>93147</v>
      </c>
      <c r="D305" s="11">
        <f>VLOOKUP($A305,RAW!$U$2:$AC$460,9,FALSE)</f>
        <v>94463</v>
      </c>
      <c r="E305" s="1">
        <f t="shared" si="20"/>
        <v>1316</v>
      </c>
      <c r="F305" s="1">
        <f t="shared" si="21"/>
        <v>3337.087558637616</v>
      </c>
      <c r="G305" s="16">
        <f t="shared" si="22"/>
        <v>-2021.087558637616</v>
      </c>
      <c r="H305" s="16">
        <f t="shared" si="23"/>
        <v>2021.087558637616</v>
      </c>
      <c r="I305" s="3">
        <f t="shared" si="24"/>
        <v>-2.1697827720029803E-2</v>
      </c>
    </row>
    <row r="306" spans="1:9" ht="15" customHeight="1" x14ac:dyDescent="0.25">
      <c r="A306" s="25" t="s">
        <v>355</v>
      </c>
      <c r="B306" s="8" t="s">
        <v>299</v>
      </c>
      <c r="C306" s="11">
        <f>VLOOKUP($A306,RAW!$U$2:$AC$460,8,FALSE)</f>
        <v>103591</v>
      </c>
      <c r="D306" s="11">
        <f>VLOOKUP($A306,RAW!$U$2:$AC$460,9,FALSE)</f>
        <v>168057</v>
      </c>
      <c r="E306" s="1">
        <f t="shared" si="20"/>
        <v>64466</v>
      </c>
      <c r="F306" s="1">
        <f t="shared" si="21"/>
        <v>3711.254654329493</v>
      </c>
      <c r="G306" s="16">
        <f t="shared" si="22"/>
        <v>60754.745345670504</v>
      </c>
      <c r="H306" s="16">
        <f t="shared" si="23"/>
        <v>60754.745345670504</v>
      </c>
      <c r="I306" s="3">
        <f t="shared" si="24"/>
        <v>0.58648671550299258</v>
      </c>
    </row>
    <row r="307" spans="1:9" ht="15" customHeight="1" x14ac:dyDescent="0.25">
      <c r="A307" s="25" t="s">
        <v>644</v>
      </c>
      <c r="B307" s="8" t="s">
        <v>298</v>
      </c>
      <c r="C307" s="11">
        <f>VLOOKUP($A307,RAW!$U$2:$AC$460,8,FALSE)</f>
        <v>335469</v>
      </c>
      <c r="D307" s="11">
        <f>VLOOKUP($A307,RAW!$U$2:$AC$460,9,FALSE)</f>
        <v>326553</v>
      </c>
      <c r="E307" s="1">
        <f t="shared" si="20"/>
        <v>-8916</v>
      </c>
      <c r="F307" s="1">
        <f t="shared" si="21"/>
        <v>12018.523690603051</v>
      </c>
      <c r="G307" s="16">
        <f t="shared" si="22"/>
        <v>-20934.523690603051</v>
      </c>
      <c r="H307" s="16">
        <f t="shared" si="23"/>
        <v>20934.523690603051</v>
      </c>
      <c r="I307" s="3">
        <f t="shared" si="24"/>
        <v>-6.2403750243995873E-2</v>
      </c>
    </row>
    <row r="308" spans="1:9" ht="15" customHeight="1" x14ac:dyDescent="0.25">
      <c r="A308" s="25" t="s">
        <v>645</v>
      </c>
      <c r="B308" s="8" t="s">
        <v>299</v>
      </c>
      <c r="C308" s="11">
        <f>VLOOKUP($A308,RAW!$U$2:$AC$460,8,FALSE)</f>
        <v>305631</v>
      </c>
      <c r="D308" s="11">
        <f>VLOOKUP($A308,RAW!$U$2:$AC$460,9,FALSE)</f>
        <v>249161</v>
      </c>
      <c r="E308" s="1">
        <f t="shared" si="20"/>
        <v>-56470</v>
      </c>
      <c r="F308" s="1">
        <f t="shared" si="21"/>
        <v>10949.546497836465</v>
      </c>
      <c r="G308" s="16">
        <f t="shared" si="22"/>
        <v>-67419.546497836462</v>
      </c>
      <c r="H308" s="16">
        <f t="shared" si="23"/>
        <v>67419.546497836462</v>
      </c>
      <c r="I308" s="3">
        <f t="shared" si="24"/>
        <v>-0.22059132253546421</v>
      </c>
    </row>
    <row r="309" spans="1:9" ht="15" customHeight="1" x14ac:dyDescent="0.25">
      <c r="A309" s="25" t="s">
        <v>646</v>
      </c>
      <c r="B309" s="8" t="s">
        <v>299</v>
      </c>
      <c r="C309" s="11">
        <f>VLOOKUP($A309,RAW!$U$2:$AC$460,8,FALSE)</f>
        <v>199793</v>
      </c>
      <c r="D309" s="11">
        <f>VLOOKUP($A309,RAW!$U$2:$AC$460,9,FALSE)</f>
        <v>200579</v>
      </c>
      <c r="E309" s="1">
        <f t="shared" si="20"/>
        <v>786</v>
      </c>
      <c r="F309" s="1">
        <f t="shared" si="21"/>
        <v>7157.7907458413601</v>
      </c>
      <c r="G309" s="16">
        <f t="shared" si="22"/>
        <v>-6371.7907458413601</v>
      </c>
      <c r="H309" s="16">
        <f t="shared" si="23"/>
        <v>6371.7907458413601</v>
      </c>
      <c r="I309" s="3">
        <f t="shared" si="24"/>
        <v>-3.1891961909783426E-2</v>
      </c>
    </row>
    <row r="310" spans="1:9" ht="15" customHeight="1" x14ac:dyDescent="0.25">
      <c r="A310" s="25" t="s">
        <v>647</v>
      </c>
      <c r="B310" s="8" t="s">
        <v>298</v>
      </c>
      <c r="C310" s="11">
        <f>VLOOKUP($A310,RAW!$U$2:$AC$460,8,FALSE)</f>
        <v>20763</v>
      </c>
      <c r="D310" s="11">
        <f>VLOOKUP($A310,RAW!$U$2:$AC$460,9,FALSE)</f>
        <v>30054</v>
      </c>
      <c r="E310" s="1">
        <f t="shared" si="20"/>
        <v>9291</v>
      </c>
      <c r="F310" s="1">
        <f t="shared" si="21"/>
        <v>743.85593717449649</v>
      </c>
      <c r="G310" s="16">
        <f t="shared" si="22"/>
        <v>8547.1440628255041</v>
      </c>
      <c r="H310" s="16">
        <f t="shared" si="23"/>
        <v>8547.1440628255041</v>
      </c>
      <c r="I310" s="3">
        <f t="shared" si="24"/>
        <v>0.41165265437680026</v>
      </c>
    </row>
    <row r="311" spans="1:9" ht="15" customHeight="1" x14ac:dyDescent="0.25">
      <c r="A311" s="25" t="s">
        <v>648</v>
      </c>
      <c r="B311" s="8" t="s">
        <v>299</v>
      </c>
      <c r="C311" s="11">
        <f>VLOOKUP($A311,RAW!$U$2:$AC$460,8,FALSE)</f>
        <v>37570</v>
      </c>
      <c r="D311" s="11">
        <f>VLOOKUP($A311,RAW!$U$2:$AC$460,9,FALSE)</f>
        <v>28704</v>
      </c>
      <c r="E311" s="1">
        <f t="shared" si="20"/>
        <v>-8866</v>
      </c>
      <c r="F311" s="1">
        <f t="shared" si="21"/>
        <v>1345.9840851344136</v>
      </c>
      <c r="G311" s="16">
        <f t="shared" si="22"/>
        <v>-10211.984085134414</v>
      </c>
      <c r="H311" s="16">
        <f t="shared" si="23"/>
        <v>10211.984085134414</v>
      </c>
      <c r="I311" s="3">
        <f t="shared" si="24"/>
        <v>-0.27181219284360963</v>
      </c>
    </row>
    <row r="312" spans="1:9" ht="15" customHeight="1" x14ac:dyDescent="0.25">
      <c r="A312" s="25" t="s">
        <v>356</v>
      </c>
      <c r="B312" s="8" t="s">
        <v>298</v>
      </c>
      <c r="C312" s="11">
        <f>VLOOKUP($A312,RAW!$U$2:$AC$460,8,FALSE)</f>
        <v>816330</v>
      </c>
      <c r="D312" s="11">
        <f>VLOOKUP($A312,RAW!$U$2:$AC$460,9,FALSE)</f>
        <v>985115</v>
      </c>
      <c r="E312" s="1">
        <f t="shared" si="20"/>
        <v>168785</v>
      </c>
      <c r="F312" s="1">
        <f t="shared" si="21"/>
        <v>29245.866069144955</v>
      </c>
      <c r="G312" s="16">
        <f t="shared" si="22"/>
        <v>139539.13393085505</v>
      </c>
      <c r="H312" s="16">
        <f t="shared" si="23"/>
        <v>139539.13393085505</v>
      </c>
      <c r="I312" s="3">
        <f t="shared" si="24"/>
        <v>0.17093471259276891</v>
      </c>
    </row>
    <row r="313" spans="1:9" ht="15" customHeight="1" x14ac:dyDescent="0.25">
      <c r="A313" s="25" t="s">
        <v>649</v>
      </c>
      <c r="B313" s="8" t="s">
        <v>299</v>
      </c>
      <c r="C313" s="11">
        <f>VLOOKUP($A313,RAW!$U$2:$AC$460,8,FALSE)</f>
        <v>21226</v>
      </c>
      <c r="D313" s="11">
        <f>VLOOKUP($A313,RAW!$U$2:$AC$460,9,FALSE)</f>
        <v>23928</v>
      </c>
      <c r="E313" s="1">
        <f t="shared" si="20"/>
        <v>2702</v>
      </c>
      <c r="F313" s="1">
        <f t="shared" si="21"/>
        <v>760.44339076558595</v>
      </c>
      <c r="G313" s="16">
        <f t="shared" si="22"/>
        <v>1941.5566092344141</v>
      </c>
      <c r="H313" s="16">
        <f t="shared" si="23"/>
        <v>1941.5566092344141</v>
      </c>
      <c r="I313" s="3">
        <f t="shared" si="24"/>
        <v>9.1470677906078116E-2</v>
      </c>
    </row>
    <row r="314" spans="1:9" ht="15" customHeight="1" x14ac:dyDescent="0.25">
      <c r="A314" s="25" t="s">
        <v>650</v>
      </c>
      <c r="B314" s="8" t="s">
        <v>299</v>
      </c>
      <c r="C314" s="11">
        <f>VLOOKUP($A314,RAW!$U$2:$AC$460,8,FALSE)</f>
        <v>19988</v>
      </c>
      <c r="D314" s="11">
        <f>VLOOKUP($A314,RAW!$U$2:$AC$460,9,FALSE)</f>
        <v>13420</v>
      </c>
      <c r="E314" s="1">
        <f t="shared" si="20"/>
        <v>-6568</v>
      </c>
      <c r="F314" s="1">
        <f t="shared" si="21"/>
        <v>716.09076107710041</v>
      </c>
      <c r="G314" s="16">
        <f t="shared" si="22"/>
        <v>-7284.0907610771001</v>
      </c>
      <c r="H314" s="16">
        <f t="shared" si="23"/>
        <v>7284.0907610771001</v>
      </c>
      <c r="I314" s="3">
        <f t="shared" si="24"/>
        <v>-0.36442319196903644</v>
      </c>
    </row>
    <row r="315" spans="1:9" ht="15" customHeight="1" x14ac:dyDescent="0.25">
      <c r="A315" s="25" t="s">
        <v>651</v>
      </c>
      <c r="B315" s="8" t="s">
        <v>299</v>
      </c>
      <c r="C315" s="11">
        <f>VLOOKUP($A315,RAW!$U$2:$AC$460,8,FALSE)</f>
        <v>78221</v>
      </c>
      <c r="D315" s="11">
        <f>VLOOKUP($A315,RAW!$U$2:$AC$460,9,FALSE)</f>
        <v>49310</v>
      </c>
      <c r="E315" s="1">
        <f t="shared" si="20"/>
        <v>-28911</v>
      </c>
      <c r="F315" s="1">
        <f t="shared" si="21"/>
        <v>2802.3481800186046</v>
      </c>
      <c r="G315" s="16">
        <f t="shared" si="22"/>
        <v>-31713.348180018605</v>
      </c>
      <c r="H315" s="16">
        <f t="shared" si="23"/>
        <v>31713.348180018605</v>
      </c>
      <c r="I315" s="3">
        <f t="shared" si="24"/>
        <v>-0.40543266105033948</v>
      </c>
    </row>
    <row r="316" spans="1:9" ht="15" customHeight="1" x14ac:dyDescent="0.25">
      <c r="A316" s="25" t="s">
        <v>652</v>
      </c>
      <c r="C316" s="23">
        <v>0</v>
      </c>
      <c r="D316" s="11">
        <v>0</v>
      </c>
      <c r="E316" s="1">
        <f t="shared" si="20"/>
        <v>0</v>
      </c>
      <c r="F316" s="1">
        <f t="shared" si="21"/>
        <v>0</v>
      </c>
      <c r="G316" s="16">
        <f t="shared" si="22"/>
        <v>0</v>
      </c>
      <c r="H316" s="16">
        <f t="shared" si="23"/>
        <v>0</v>
      </c>
      <c r="I316" s="3" t="str">
        <f t="shared" si="24"/>
        <v/>
      </c>
    </row>
    <row r="317" spans="1:9" ht="15" customHeight="1" x14ac:dyDescent="0.25">
      <c r="A317" s="25" t="s">
        <v>653</v>
      </c>
      <c r="B317" s="8" t="s">
        <v>298</v>
      </c>
      <c r="C317" s="11">
        <f>VLOOKUP($A317,RAW!$U$2:$AC$460,8,FALSE)</f>
        <v>63637</v>
      </c>
      <c r="D317" s="11">
        <f>VLOOKUP($A317,RAW!$U$2:$AC$460,9,FALSE)</f>
        <v>65964</v>
      </c>
      <c r="E317" s="1">
        <f t="shared" si="20"/>
        <v>2327</v>
      </c>
      <c r="F317" s="1">
        <f t="shared" si="21"/>
        <v>2279.8613049161213</v>
      </c>
      <c r="G317" s="16">
        <f t="shared" si="22"/>
        <v>47.138695083878702</v>
      </c>
      <c r="H317" s="16">
        <f t="shared" si="23"/>
        <v>47.138695083878702</v>
      </c>
      <c r="I317" s="3">
        <f t="shared" si="24"/>
        <v>7.4074351531151219E-4</v>
      </c>
    </row>
    <row r="318" spans="1:9" ht="15" customHeight="1" x14ac:dyDescent="0.25">
      <c r="A318" s="25" t="s">
        <v>654</v>
      </c>
      <c r="B318" s="8" t="s">
        <v>298</v>
      </c>
      <c r="C318" s="11">
        <f>VLOOKUP($A318,RAW!$U$2:$AC$460,8,FALSE)</f>
        <v>167592</v>
      </c>
      <c r="D318" s="11">
        <f>VLOOKUP($A318,RAW!$U$2:$AC$460,9,FALSE)</f>
        <v>221944</v>
      </c>
      <c r="E318" s="1">
        <f t="shared" si="20"/>
        <v>54352</v>
      </c>
      <c r="F318" s="1">
        <f t="shared" si="21"/>
        <v>6004.1566355029718</v>
      </c>
      <c r="G318" s="16">
        <f t="shared" si="22"/>
        <v>48347.843364497028</v>
      </c>
      <c r="H318" s="16">
        <f t="shared" si="23"/>
        <v>48347.843364497028</v>
      </c>
      <c r="I318" s="3">
        <f t="shared" si="24"/>
        <v>0.28848538930555773</v>
      </c>
    </row>
    <row r="319" spans="1:9" ht="15" customHeight="1" x14ac:dyDescent="0.25">
      <c r="A319" s="25" t="s">
        <v>655</v>
      </c>
      <c r="B319" s="8" t="s">
        <v>298</v>
      </c>
      <c r="C319" s="11">
        <f>VLOOKUP($A319,RAW!$U$2:$AC$460,8,FALSE)</f>
        <v>198939</v>
      </c>
      <c r="D319" s="11">
        <f>VLOOKUP($A319,RAW!$U$2:$AC$460,9,FALSE)</f>
        <v>171625</v>
      </c>
      <c r="E319" s="1">
        <f t="shared" si="20"/>
        <v>-27314</v>
      </c>
      <c r="F319" s="1">
        <f t="shared" si="21"/>
        <v>7127.1953130837137</v>
      </c>
      <c r="G319" s="16">
        <f t="shared" si="22"/>
        <v>-34441.195313083714</v>
      </c>
      <c r="H319" s="16">
        <f t="shared" si="23"/>
        <v>34441.195313083714</v>
      </c>
      <c r="I319" s="3">
        <f t="shared" si="24"/>
        <v>-0.17312440151545808</v>
      </c>
    </row>
    <row r="320" spans="1:9" ht="15" customHeight="1" x14ac:dyDescent="0.25">
      <c r="A320" s="25" t="s">
        <v>656</v>
      </c>
      <c r="B320" s="8" t="s">
        <v>298</v>
      </c>
      <c r="C320" s="11">
        <f>VLOOKUP($A320,RAW!$U$2:$AC$460,8,FALSE)</f>
        <v>25193</v>
      </c>
      <c r="D320" s="11">
        <f>VLOOKUP($A320,RAW!$U$2:$AC$460,9,FALSE)</f>
        <v>21495</v>
      </c>
      <c r="E320" s="1">
        <f t="shared" si="20"/>
        <v>-3698</v>
      </c>
      <c r="F320" s="1">
        <f t="shared" si="21"/>
        <v>902.5652663505798</v>
      </c>
      <c r="G320" s="16">
        <f t="shared" si="22"/>
        <v>-4600.5652663505798</v>
      </c>
      <c r="H320" s="16">
        <f t="shared" si="23"/>
        <v>4600.5652663505798</v>
      </c>
      <c r="I320" s="3">
        <f t="shared" si="24"/>
        <v>-0.18261283953282975</v>
      </c>
    </row>
    <row r="321" spans="1:9" ht="15" customHeight="1" x14ac:dyDescent="0.25">
      <c r="A321" s="25" t="s">
        <v>357</v>
      </c>
      <c r="B321" s="8" t="s">
        <v>298</v>
      </c>
      <c r="C321" s="11">
        <f>VLOOKUP($A321,RAW!$U$2:$AC$460,8,FALSE)</f>
        <v>228011</v>
      </c>
      <c r="D321" s="11">
        <f>VLOOKUP($A321,RAW!$U$2:$AC$460,9,FALSE)</f>
        <v>283056</v>
      </c>
      <c r="E321" s="1">
        <f t="shared" si="20"/>
        <v>55045</v>
      </c>
      <c r="F321" s="1">
        <f t="shared" si="21"/>
        <v>8168.72976405597</v>
      </c>
      <c r="G321" s="16">
        <f t="shared" si="22"/>
        <v>46876.27023594403</v>
      </c>
      <c r="H321" s="16">
        <f t="shared" si="23"/>
        <v>46876.27023594403</v>
      </c>
      <c r="I321" s="3">
        <f t="shared" si="24"/>
        <v>0.20558775776582722</v>
      </c>
    </row>
    <row r="322" spans="1:9" ht="15" customHeight="1" x14ac:dyDescent="0.25">
      <c r="A322" s="25" t="s">
        <v>657</v>
      </c>
      <c r="B322" s="8" t="s">
        <v>299</v>
      </c>
      <c r="C322" s="11">
        <f>VLOOKUP($A322,RAW!$U$2:$AC$460,8,FALSE)</f>
        <v>997345</v>
      </c>
      <c r="D322" s="11">
        <f>VLOOKUP($A322,RAW!$U$2:$AC$460,9,FALSE)</f>
        <v>990024</v>
      </c>
      <c r="E322" s="1">
        <f t="shared" si="20"/>
        <v>-7321</v>
      </c>
      <c r="F322" s="1">
        <f t="shared" si="21"/>
        <v>35730.915554654828</v>
      </c>
      <c r="G322" s="16">
        <f t="shared" si="22"/>
        <v>-43051.915554654828</v>
      </c>
      <c r="H322" s="16">
        <f t="shared" si="23"/>
        <v>43051.915554654828</v>
      </c>
      <c r="I322" s="3">
        <f t="shared" si="24"/>
        <v>-4.3166522672349918E-2</v>
      </c>
    </row>
    <row r="323" spans="1:9" ht="15" customHeight="1" x14ac:dyDescent="0.25">
      <c r="A323" s="25" t="s">
        <v>658</v>
      </c>
      <c r="B323" s="8" t="s">
        <v>298</v>
      </c>
      <c r="C323" s="11">
        <f>VLOOKUP($A323,RAW!$U$2:$AC$460,8,FALSE)</f>
        <v>332553</v>
      </c>
      <c r="D323" s="11">
        <f>VLOOKUP($A323,RAW!$U$2:$AC$460,9,FALSE)</f>
        <v>367945</v>
      </c>
      <c r="E323" s="1">
        <f t="shared" ref="E323:E386" si="25">D323-C323</f>
        <v>35392</v>
      </c>
      <c r="F323" s="1">
        <f t="shared" ref="F323:F386" si="26">IF(C323=0,0,+C323*E$463)</f>
        <v>11914.054976409494</v>
      </c>
      <c r="G323" s="16">
        <f t="shared" ref="G323:G386" si="27">IF(C323=0,0,+E323-F323)</f>
        <v>23477.945023590506</v>
      </c>
      <c r="H323" s="16">
        <f t="shared" ref="H323:H386" si="28">ABS(G323)</f>
        <v>23477.945023590506</v>
      </c>
      <c r="I323" s="3">
        <f t="shared" ref="I323:I386" si="29">IFERROR(+G323/C323,"")</f>
        <v>7.0599107581620094E-2</v>
      </c>
    </row>
    <row r="324" spans="1:9" ht="15" customHeight="1" x14ac:dyDescent="0.25">
      <c r="A324" s="25" t="s">
        <v>659</v>
      </c>
      <c r="B324" s="8" t="s">
        <v>299</v>
      </c>
      <c r="C324" s="11">
        <f>VLOOKUP($A324,RAW!$U$2:$AC$460,8,FALSE)</f>
        <v>241058</v>
      </c>
      <c r="D324" s="11">
        <f>VLOOKUP($A324,RAW!$U$2:$AC$460,9,FALSE)</f>
        <v>243256</v>
      </c>
      <c r="E324" s="1">
        <f t="shared" si="25"/>
        <v>2198</v>
      </c>
      <c r="F324" s="1">
        <f t="shared" si="26"/>
        <v>8636.1520254014231</v>
      </c>
      <c r="G324" s="16">
        <f t="shared" si="27"/>
        <v>-6438.1520254014231</v>
      </c>
      <c r="H324" s="16">
        <f t="shared" si="28"/>
        <v>6438.1520254014231</v>
      </c>
      <c r="I324" s="3">
        <f t="shared" si="29"/>
        <v>-2.670789613039776E-2</v>
      </c>
    </row>
    <row r="325" spans="1:9" ht="15" customHeight="1" x14ac:dyDescent="0.25">
      <c r="A325" s="25" t="s">
        <v>660</v>
      </c>
      <c r="B325" s="8" t="s">
        <v>298</v>
      </c>
      <c r="C325" s="11">
        <f>VLOOKUP($A325,RAW!$U$2:$AC$460,8,FALSE)</f>
        <v>57695</v>
      </c>
      <c r="D325" s="11">
        <f>VLOOKUP($A325,RAW!$U$2:$AC$460,9,FALSE)</f>
        <v>63264</v>
      </c>
      <c r="E325" s="1">
        <f t="shared" si="25"/>
        <v>5569</v>
      </c>
      <c r="F325" s="1">
        <f t="shared" si="26"/>
        <v>2066.98301282486</v>
      </c>
      <c r="G325" s="16">
        <f t="shared" si="27"/>
        <v>3502.01698717514</v>
      </c>
      <c r="H325" s="16">
        <f t="shared" si="28"/>
        <v>3502.01698717514</v>
      </c>
      <c r="I325" s="3">
        <f t="shared" si="29"/>
        <v>6.0698795167261288E-2</v>
      </c>
    </row>
    <row r="326" spans="1:9" ht="15" customHeight="1" x14ac:dyDescent="0.25">
      <c r="A326" s="25" t="s">
        <v>661</v>
      </c>
      <c r="B326" s="8" t="s">
        <v>299</v>
      </c>
      <c r="C326" s="11">
        <f>VLOOKUP($A326,RAW!$U$2:$AC$460,8,FALSE)</f>
        <v>100675</v>
      </c>
      <c r="D326" s="11">
        <f>VLOOKUP($A326,RAW!$U$2:$AC$460,9,FALSE)</f>
        <v>98999</v>
      </c>
      <c r="E326" s="1">
        <f t="shared" si="25"/>
        <v>-1676</v>
      </c>
      <c r="F326" s="1">
        <f t="shared" si="26"/>
        <v>3606.7859401359356</v>
      </c>
      <c r="G326" s="16">
        <f t="shared" si="27"/>
        <v>-5282.7859401359356</v>
      </c>
      <c r="H326" s="16">
        <f t="shared" si="28"/>
        <v>5282.7859401359356</v>
      </c>
      <c r="I326" s="3">
        <f t="shared" si="29"/>
        <v>-5.2473662181633331E-2</v>
      </c>
    </row>
    <row r="327" spans="1:9" ht="15" customHeight="1" x14ac:dyDescent="0.25">
      <c r="A327" s="25" t="s">
        <v>358</v>
      </c>
      <c r="B327" s="8" t="s">
        <v>298</v>
      </c>
      <c r="C327" s="11">
        <f>VLOOKUP($A327,RAW!$U$2:$AC$460,8,FALSE)</f>
        <v>532667</v>
      </c>
      <c r="D327" s="11">
        <f>VLOOKUP($A327,RAW!$U$2:$AC$460,9,FALSE)</f>
        <v>680492</v>
      </c>
      <c r="E327" s="1">
        <f t="shared" si="25"/>
        <v>147825</v>
      </c>
      <c r="F327" s="1">
        <f t="shared" si="26"/>
        <v>19083.345879060227</v>
      </c>
      <c r="G327" s="16">
        <f t="shared" si="27"/>
        <v>128741.65412093977</v>
      </c>
      <c r="H327" s="16">
        <f t="shared" si="28"/>
        <v>128741.65412093977</v>
      </c>
      <c r="I327" s="3">
        <f t="shared" si="29"/>
        <v>0.24169256612656645</v>
      </c>
    </row>
    <row r="328" spans="1:9" ht="15" customHeight="1" x14ac:dyDescent="0.25">
      <c r="A328" s="25" t="s">
        <v>662</v>
      </c>
      <c r="B328" s="8" t="s">
        <v>299</v>
      </c>
      <c r="C328" s="11">
        <f>VLOOKUP($A328,RAW!$U$2:$AC$460,8,FALSE)</f>
        <v>26977</v>
      </c>
      <c r="D328" s="11">
        <f>VLOOKUP($A328,RAW!$U$2:$AC$460,9,FALSE)</f>
        <v>24099</v>
      </c>
      <c r="E328" s="1">
        <f t="shared" si="25"/>
        <v>-2878</v>
      </c>
      <c r="F328" s="1">
        <f t="shared" si="26"/>
        <v>966.47891042510184</v>
      </c>
      <c r="G328" s="16">
        <f t="shared" si="27"/>
        <v>-3844.4789104251017</v>
      </c>
      <c r="H328" s="16">
        <f t="shared" si="28"/>
        <v>3844.4789104251017</v>
      </c>
      <c r="I328" s="3">
        <f t="shared" si="29"/>
        <v>-0.14250950477907484</v>
      </c>
    </row>
    <row r="329" spans="1:9" ht="15" customHeight="1" x14ac:dyDescent="0.25">
      <c r="A329" s="25" t="s">
        <v>663</v>
      </c>
      <c r="B329" s="8" t="s">
        <v>298</v>
      </c>
      <c r="C329" s="11">
        <f>VLOOKUP($A329,RAW!$U$2:$AC$460,8,FALSE)</f>
        <v>395161</v>
      </c>
      <c r="D329" s="11">
        <f>VLOOKUP($A329,RAW!$U$2:$AC$460,9,FALSE)</f>
        <v>432374</v>
      </c>
      <c r="E329" s="1">
        <f t="shared" si="25"/>
        <v>37213</v>
      </c>
      <c r="F329" s="1">
        <f t="shared" si="26"/>
        <v>14157.051292675009</v>
      </c>
      <c r="G329" s="16">
        <f t="shared" si="27"/>
        <v>23055.948707324991</v>
      </c>
      <c r="H329" s="16">
        <f t="shared" si="28"/>
        <v>23055.948707324991</v>
      </c>
      <c r="I329" s="3">
        <f t="shared" si="29"/>
        <v>5.8345708982731066E-2</v>
      </c>
    </row>
    <row r="330" spans="1:9" ht="15" customHeight="1" x14ac:dyDescent="0.25">
      <c r="A330" s="25" t="s">
        <v>664</v>
      </c>
      <c r="B330" s="8" t="s">
        <v>299</v>
      </c>
      <c r="C330" s="11">
        <f>VLOOKUP($A330,RAW!$U$2:$AC$460,8,FALSE)</f>
        <v>44493</v>
      </c>
      <c r="D330" s="11">
        <f>VLOOKUP($A330,RAW!$U$2:$AC$460,9,FALSE)</f>
        <v>45972</v>
      </c>
      <c r="E330" s="1">
        <f t="shared" si="25"/>
        <v>1479</v>
      </c>
      <c r="F330" s="1">
        <f t="shared" si="26"/>
        <v>1594.0077162599273</v>
      </c>
      <c r="G330" s="16">
        <f t="shared" si="27"/>
        <v>-115.00771625992729</v>
      </c>
      <c r="H330" s="16">
        <f t="shared" si="28"/>
        <v>115.00771625992729</v>
      </c>
      <c r="I330" s="3">
        <f t="shared" si="29"/>
        <v>-2.5848496675865257E-3</v>
      </c>
    </row>
    <row r="331" spans="1:9" ht="15" customHeight="1" x14ac:dyDescent="0.25">
      <c r="A331" s="25" t="s">
        <v>665</v>
      </c>
      <c r="B331" s="8" t="s">
        <v>298</v>
      </c>
      <c r="C331" s="11">
        <f>VLOOKUP($A331,RAW!$U$2:$AC$460,8,FALSE)</f>
        <v>450897</v>
      </c>
      <c r="D331" s="11">
        <f>VLOOKUP($A331,RAW!$U$2:$AC$460,9,FALSE)</f>
        <v>470407</v>
      </c>
      <c r="E331" s="1">
        <f t="shared" si="25"/>
        <v>19510</v>
      </c>
      <c r="F331" s="1">
        <f t="shared" si="26"/>
        <v>16153.851105532385</v>
      </c>
      <c r="G331" s="16">
        <f t="shared" si="27"/>
        <v>3356.1488944676148</v>
      </c>
      <c r="H331" s="16">
        <f t="shared" si="28"/>
        <v>3356.1488944676148</v>
      </c>
      <c r="I331" s="3">
        <f t="shared" si="29"/>
        <v>7.443271732718592E-3</v>
      </c>
    </row>
    <row r="332" spans="1:9" ht="15" customHeight="1" x14ac:dyDescent="0.25">
      <c r="A332" s="25" t="s">
        <v>666</v>
      </c>
      <c r="B332" s="8" t="s">
        <v>299</v>
      </c>
      <c r="C332" s="11">
        <f>VLOOKUP($A332,RAW!$U$2:$AC$460,8,FALSE)</f>
        <v>614917</v>
      </c>
      <c r="D332" s="11">
        <f>VLOOKUP($A332,RAW!$U$2:$AC$460,9,FALSE)</f>
        <v>607940</v>
      </c>
      <c r="E332" s="1">
        <f t="shared" si="25"/>
        <v>-6977</v>
      </c>
      <c r="F332" s="1">
        <f t="shared" si="26"/>
        <v>22030.037148751617</v>
      </c>
      <c r="G332" s="16">
        <f t="shared" si="27"/>
        <v>-29007.037148751617</v>
      </c>
      <c r="H332" s="16">
        <f t="shared" si="28"/>
        <v>29007.037148751617</v>
      </c>
      <c r="I332" s="3">
        <f t="shared" si="29"/>
        <v>-4.7172280403292827E-2</v>
      </c>
    </row>
    <row r="333" spans="1:9" ht="15" customHeight="1" x14ac:dyDescent="0.25">
      <c r="A333" s="25" t="s">
        <v>667</v>
      </c>
      <c r="B333" s="8" t="s">
        <v>298</v>
      </c>
      <c r="C333" s="11">
        <f>VLOOKUP($A333,RAW!$U$2:$AC$460,8,FALSE)</f>
        <v>31920</v>
      </c>
      <c r="D333" s="11">
        <f>VLOOKUP($A333,RAW!$U$2:$AC$460,9,FALSE)</f>
        <v>39953</v>
      </c>
      <c r="E333" s="1">
        <f t="shared" si="25"/>
        <v>8033</v>
      </c>
      <c r="F333" s="1">
        <f t="shared" si="26"/>
        <v>1143.5669948759778</v>
      </c>
      <c r="G333" s="16">
        <f t="shared" si="27"/>
        <v>6889.4330051240222</v>
      </c>
      <c r="H333" s="16">
        <f t="shared" si="28"/>
        <v>6889.4330051240222</v>
      </c>
      <c r="I333" s="3">
        <f t="shared" si="29"/>
        <v>0.21583436732844682</v>
      </c>
    </row>
    <row r="334" spans="1:9" ht="15" customHeight="1" x14ac:dyDescent="0.25">
      <c r="A334" s="25" t="s">
        <v>668</v>
      </c>
      <c r="B334" s="8" t="s">
        <v>299</v>
      </c>
      <c r="C334" s="11">
        <f>VLOOKUP($A334,RAW!$U$2:$AC$460,8,FALSE)</f>
        <v>64281</v>
      </c>
      <c r="D334" s="11">
        <f>VLOOKUP($A334,RAW!$U$2:$AC$460,9,FALSE)</f>
        <v>59271</v>
      </c>
      <c r="E334" s="1">
        <f t="shared" si="25"/>
        <v>-5010</v>
      </c>
      <c r="F334" s="1">
        <f t="shared" si="26"/>
        <v>2302.933270602216</v>
      </c>
      <c r="G334" s="16">
        <f t="shared" si="27"/>
        <v>-7312.933270602216</v>
      </c>
      <c r="H334" s="16">
        <f t="shared" si="28"/>
        <v>7312.933270602216</v>
      </c>
      <c r="I334" s="3">
        <f t="shared" si="29"/>
        <v>-0.11376508253764278</v>
      </c>
    </row>
    <row r="335" spans="1:9" ht="15" customHeight="1" x14ac:dyDescent="0.25">
      <c r="A335" s="25" t="s">
        <v>669</v>
      </c>
      <c r="B335" s="8" t="s">
        <v>298</v>
      </c>
      <c r="C335" s="11">
        <f>VLOOKUP($A335,RAW!$U$2:$AC$460,8,FALSE)</f>
        <v>131544</v>
      </c>
      <c r="D335" s="11">
        <f>VLOOKUP($A335,RAW!$U$2:$AC$460,9,FALSE)</f>
        <v>133693</v>
      </c>
      <c r="E335" s="1">
        <f t="shared" si="25"/>
        <v>2149</v>
      </c>
      <c r="F335" s="1">
        <f t="shared" si="26"/>
        <v>4712.6997736204767</v>
      </c>
      <c r="G335" s="16">
        <f t="shared" si="27"/>
        <v>-2563.6997736204767</v>
      </c>
      <c r="H335" s="16">
        <f t="shared" si="28"/>
        <v>2563.6997736204767</v>
      </c>
      <c r="I335" s="3">
        <f t="shared" si="29"/>
        <v>-1.9489294636170988E-2</v>
      </c>
    </row>
    <row r="336" spans="1:9" ht="15" customHeight="1" x14ac:dyDescent="0.25">
      <c r="A336" s="25" t="s">
        <v>670</v>
      </c>
      <c r="B336" s="8" t="s">
        <v>299</v>
      </c>
      <c r="C336" s="11">
        <f>VLOOKUP($A336,RAW!$U$2:$AC$460,8,FALSE)</f>
        <v>198537</v>
      </c>
      <c r="D336" s="11">
        <f>VLOOKUP($A336,RAW!$U$2:$AC$460,9,FALSE)</f>
        <v>181065</v>
      </c>
      <c r="E336" s="1">
        <f t="shared" si="25"/>
        <v>-17472</v>
      </c>
      <c r="F336" s="1">
        <f t="shared" si="26"/>
        <v>7112.7932475467414</v>
      </c>
      <c r="G336" s="16">
        <f t="shared" si="27"/>
        <v>-24584.793247546742</v>
      </c>
      <c r="H336" s="16">
        <f t="shared" si="28"/>
        <v>24584.793247546742</v>
      </c>
      <c r="I336" s="3">
        <f t="shared" si="29"/>
        <v>-0.12382978108638058</v>
      </c>
    </row>
    <row r="337" spans="1:9" ht="15" customHeight="1" x14ac:dyDescent="0.25">
      <c r="A337" s="25" t="s">
        <v>671</v>
      </c>
      <c r="B337" s="8" t="s">
        <v>299</v>
      </c>
      <c r="C337" s="11">
        <f>VLOOKUP($A337,RAW!$U$2:$AC$460,8,FALSE)</f>
        <v>75335</v>
      </c>
      <c r="D337" s="11">
        <f>VLOOKUP($A337,RAW!$U$2:$AC$460,9,FALSE)</f>
        <v>77051</v>
      </c>
      <c r="E337" s="1">
        <f t="shared" si="25"/>
        <v>1716</v>
      </c>
      <c r="F337" s="1">
        <f t="shared" si="26"/>
        <v>2698.9542468352688</v>
      </c>
      <c r="G337" s="16">
        <f t="shared" si="27"/>
        <v>-982.9542468352688</v>
      </c>
      <c r="H337" s="16">
        <f t="shared" si="28"/>
        <v>982.9542468352688</v>
      </c>
      <c r="I337" s="3">
        <f t="shared" si="29"/>
        <v>-1.3047776555854103E-2</v>
      </c>
    </row>
    <row r="338" spans="1:9" ht="15" customHeight="1" x14ac:dyDescent="0.25">
      <c r="A338" s="25" t="s">
        <v>672</v>
      </c>
      <c r="B338" s="8" t="s">
        <v>299</v>
      </c>
      <c r="C338" s="11">
        <f>VLOOKUP($A338,RAW!$U$2:$AC$460,8,FALSE)</f>
        <v>50134</v>
      </c>
      <c r="D338" s="11">
        <f>VLOOKUP($A338,RAW!$U$2:$AC$460,9,FALSE)</f>
        <v>41140</v>
      </c>
      <c r="E338" s="1">
        <f t="shared" si="25"/>
        <v>-8994</v>
      </c>
      <c r="F338" s="1">
        <f t="shared" si="26"/>
        <v>1796.1023722152968</v>
      </c>
      <c r="G338" s="16">
        <f t="shared" si="27"/>
        <v>-10790.102372215297</v>
      </c>
      <c r="H338" s="16">
        <f t="shared" si="28"/>
        <v>10790.102372215297</v>
      </c>
      <c r="I338" s="3">
        <f t="shared" si="29"/>
        <v>-0.21522524379094621</v>
      </c>
    </row>
    <row r="339" spans="1:9" ht="15" customHeight="1" x14ac:dyDescent="0.25">
      <c r="A339" s="25" t="s">
        <v>673</v>
      </c>
      <c r="B339" s="8" t="s">
        <v>298</v>
      </c>
      <c r="C339" s="11">
        <f>VLOOKUP($A339,RAW!$U$2:$AC$460,8,FALSE)</f>
        <v>31650</v>
      </c>
      <c r="D339" s="11">
        <f>VLOOKUP($A339,RAW!$U$2:$AC$460,9,FALSE)</f>
        <v>29794</v>
      </c>
      <c r="E339" s="1">
        <f t="shared" si="25"/>
        <v>-1856</v>
      </c>
      <c r="F339" s="1">
        <f t="shared" si="26"/>
        <v>1133.8939657839817</v>
      </c>
      <c r="G339" s="16">
        <f t="shared" si="27"/>
        <v>-2989.8939657839819</v>
      </c>
      <c r="H339" s="16">
        <f t="shared" si="28"/>
        <v>2989.8939657839819</v>
      </c>
      <c r="I339" s="3">
        <f t="shared" si="29"/>
        <v>-9.4467423879430704E-2</v>
      </c>
    </row>
    <row r="340" spans="1:9" ht="15" customHeight="1" x14ac:dyDescent="0.25">
      <c r="A340" s="25" t="s">
        <v>674</v>
      </c>
      <c r="B340" s="8" t="s">
        <v>298</v>
      </c>
      <c r="C340" s="23">
        <v>0</v>
      </c>
      <c r="D340" s="11">
        <v>0</v>
      </c>
      <c r="E340" s="1">
        <f t="shared" si="25"/>
        <v>0</v>
      </c>
      <c r="F340" s="1">
        <f t="shared" si="26"/>
        <v>0</v>
      </c>
      <c r="G340" s="16">
        <f t="shared" si="27"/>
        <v>0</v>
      </c>
      <c r="H340" s="16">
        <f t="shared" si="28"/>
        <v>0</v>
      </c>
      <c r="I340" s="3" t="str">
        <f t="shared" si="29"/>
        <v/>
      </c>
    </row>
    <row r="341" spans="1:9" ht="15" customHeight="1" x14ac:dyDescent="0.25">
      <c r="A341" s="25" t="s">
        <v>675</v>
      </c>
      <c r="B341" s="8" t="s">
        <v>298</v>
      </c>
      <c r="C341" s="11">
        <f>VLOOKUP($A341,RAW!$U$2:$AC$460,8,FALSE)</f>
        <v>14679</v>
      </c>
      <c r="D341" s="11">
        <f>VLOOKUP($A341,RAW!$U$2:$AC$460,9,FALSE)</f>
        <v>12913</v>
      </c>
      <c r="E341" s="1">
        <f t="shared" si="25"/>
        <v>-1766</v>
      </c>
      <c r="F341" s="1">
        <f t="shared" si="26"/>
        <v>525.89034830151877</v>
      </c>
      <c r="G341" s="16">
        <f t="shared" si="27"/>
        <v>-2291.8903483015188</v>
      </c>
      <c r="H341" s="16">
        <f t="shared" si="28"/>
        <v>2291.8903483015188</v>
      </c>
      <c r="I341" s="3">
        <f t="shared" si="29"/>
        <v>-0.15613395655708964</v>
      </c>
    </row>
    <row r="342" spans="1:9" ht="15" customHeight="1" x14ac:dyDescent="0.25">
      <c r="A342" s="25" t="s">
        <v>676</v>
      </c>
      <c r="B342" s="8" t="s">
        <v>299</v>
      </c>
      <c r="C342" s="11">
        <f>VLOOKUP($A342,RAW!$U$2:$AC$460,8,FALSE)</f>
        <v>34398</v>
      </c>
      <c r="D342" s="11">
        <f>VLOOKUP($A342,RAW!$U$2:$AC$460,9,FALSE)</f>
        <v>30764</v>
      </c>
      <c r="E342" s="1">
        <f t="shared" si="25"/>
        <v>-3634</v>
      </c>
      <c r="F342" s="1">
        <f t="shared" si="26"/>
        <v>1232.343906320297</v>
      </c>
      <c r="G342" s="16">
        <f t="shared" si="27"/>
        <v>-4866.3439063202968</v>
      </c>
      <c r="H342" s="16">
        <f t="shared" si="28"/>
        <v>4866.3439063202968</v>
      </c>
      <c r="I342" s="3">
        <f t="shared" si="29"/>
        <v>-0.14147171074830794</v>
      </c>
    </row>
    <row r="343" spans="1:9" ht="15" customHeight="1" x14ac:dyDescent="0.25">
      <c r="A343" s="25" t="s">
        <v>677</v>
      </c>
      <c r="B343" s="8" t="s">
        <v>299</v>
      </c>
      <c r="C343" s="11">
        <f>VLOOKUP($A343,RAW!$U$2:$AC$460,8,FALSE)</f>
        <v>296114</v>
      </c>
      <c r="D343" s="11">
        <f>VLOOKUP($A343,RAW!$U$2:$AC$460,9,FALSE)</f>
        <v>365755</v>
      </c>
      <c r="E343" s="1">
        <f t="shared" si="25"/>
        <v>69641</v>
      </c>
      <c r="F343" s="1">
        <f t="shared" si="26"/>
        <v>10608.59013536044</v>
      </c>
      <c r="G343" s="16">
        <f t="shared" si="27"/>
        <v>59032.409864639558</v>
      </c>
      <c r="H343" s="16">
        <f t="shared" si="28"/>
        <v>59032.409864639558</v>
      </c>
      <c r="I343" s="3">
        <f t="shared" si="29"/>
        <v>0.19935703771060995</v>
      </c>
    </row>
    <row r="344" spans="1:9" ht="15" customHeight="1" x14ac:dyDescent="0.25">
      <c r="A344" s="25" t="s">
        <v>678</v>
      </c>
      <c r="B344" s="8" t="s">
        <v>298</v>
      </c>
      <c r="C344" s="11">
        <f>VLOOKUP($A344,RAW!$U$2:$AC$460,8,FALSE)</f>
        <v>1041106</v>
      </c>
      <c r="D344" s="11">
        <f>VLOOKUP($A344,RAW!$U$2:$AC$460,9,FALSE)</f>
        <v>1019233</v>
      </c>
      <c r="E344" s="1">
        <f t="shared" si="25"/>
        <v>-21873</v>
      </c>
      <c r="F344" s="1">
        <f t="shared" si="26"/>
        <v>37298.69861426534</v>
      </c>
      <c r="G344" s="16">
        <f t="shared" si="27"/>
        <v>-59171.69861426534</v>
      </c>
      <c r="H344" s="16">
        <f t="shared" si="28"/>
        <v>59171.69861426534</v>
      </c>
      <c r="I344" s="3">
        <f t="shared" si="29"/>
        <v>-5.6835421767106653E-2</v>
      </c>
    </row>
    <row r="345" spans="1:9" ht="15" customHeight="1" x14ac:dyDescent="0.25">
      <c r="A345" s="25" t="s">
        <v>679</v>
      </c>
      <c r="B345" s="8" t="s">
        <v>298</v>
      </c>
      <c r="C345" s="11">
        <f>VLOOKUP($A345,RAW!$U$2:$AC$460,8,FALSE)</f>
        <v>13514</v>
      </c>
      <c r="D345" s="11">
        <f>VLOOKUP($A345,RAW!$U$2:$AC$460,9,FALSE)</f>
        <v>8895</v>
      </c>
      <c r="E345" s="1">
        <f t="shared" si="25"/>
        <v>-4619</v>
      </c>
      <c r="F345" s="1">
        <f t="shared" si="26"/>
        <v>484.15301907123944</v>
      </c>
      <c r="G345" s="16">
        <f t="shared" si="27"/>
        <v>-5103.1530190712392</v>
      </c>
      <c r="H345" s="16">
        <f t="shared" si="28"/>
        <v>5103.1530190712392</v>
      </c>
      <c r="I345" s="3">
        <f t="shared" si="29"/>
        <v>-0.37761972910102404</v>
      </c>
    </row>
    <row r="346" spans="1:9" ht="15" customHeight="1" x14ac:dyDescent="0.25">
      <c r="A346" s="25" t="s">
        <v>680</v>
      </c>
      <c r="B346" s="8" t="s">
        <v>299</v>
      </c>
      <c r="C346" s="11">
        <f>VLOOKUP($A346,RAW!$U$2:$AC$460,8,FALSE)</f>
        <v>198828</v>
      </c>
      <c r="D346" s="11">
        <f>VLOOKUP($A346,RAW!$U$2:$AC$460,9,FALSE)</f>
        <v>168348</v>
      </c>
      <c r="E346" s="1">
        <f t="shared" si="25"/>
        <v>-30480</v>
      </c>
      <c r="F346" s="1">
        <f t="shared" si="26"/>
        <v>7123.2186233458933</v>
      </c>
      <c r="G346" s="16">
        <f t="shared" si="27"/>
        <v>-37603.218623345892</v>
      </c>
      <c r="H346" s="16">
        <f t="shared" si="28"/>
        <v>37603.218623345892</v>
      </c>
      <c r="I346" s="3">
        <f t="shared" si="29"/>
        <v>-0.18912436187733062</v>
      </c>
    </row>
    <row r="347" spans="1:9" ht="15" customHeight="1" x14ac:dyDescent="0.25">
      <c r="A347" s="25" t="s">
        <v>681</v>
      </c>
      <c r="B347" s="8" t="s">
        <v>298</v>
      </c>
      <c r="C347" s="11">
        <f>VLOOKUP($A347,RAW!$U$2:$AC$460,8,FALSE)</f>
        <v>19529</v>
      </c>
      <c r="D347" s="11">
        <f>VLOOKUP($A347,RAW!$U$2:$AC$460,9,FALSE)</f>
        <v>14956</v>
      </c>
      <c r="E347" s="1">
        <f t="shared" si="25"/>
        <v>-4573</v>
      </c>
      <c r="F347" s="1">
        <f t="shared" si="26"/>
        <v>699.64661162070706</v>
      </c>
      <c r="G347" s="16">
        <f t="shared" si="27"/>
        <v>-5272.6466116207066</v>
      </c>
      <c r="H347" s="16">
        <f t="shared" si="28"/>
        <v>5272.6466116207066</v>
      </c>
      <c r="I347" s="3">
        <f t="shared" si="29"/>
        <v>-0.26999060943318687</v>
      </c>
    </row>
    <row r="348" spans="1:9" ht="15" customHeight="1" x14ac:dyDescent="0.25">
      <c r="A348" s="25" t="s">
        <v>682</v>
      </c>
      <c r="B348" s="8" t="s">
        <v>299</v>
      </c>
      <c r="C348" s="11">
        <f>VLOOKUP($A348,RAW!$U$2:$AC$460,8,FALSE)</f>
        <v>36036</v>
      </c>
      <c r="D348" s="11">
        <f>VLOOKUP($A348,RAW!$U$2:$AC$460,9,FALSE)</f>
        <v>36647</v>
      </c>
      <c r="E348" s="1">
        <f t="shared" si="25"/>
        <v>611</v>
      </c>
      <c r="F348" s="1">
        <f t="shared" si="26"/>
        <v>1291.0269494784066</v>
      </c>
      <c r="G348" s="16">
        <f t="shared" si="27"/>
        <v>-680.02694947840655</v>
      </c>
      <c r="H348" s="16">
        <f t="shared" si="28"/>
        <v>680.02694947840655</v>
      </c>
      <c r="I348" s="3">
        <f t="shared" si="29"/>
        <v>-1.8870766718792502E-2</v>
      </c>
    </row>
    <row r="349" spans="1:9" ht="15" customHeight="1" x14ac:dyDescent="0.25">
      <c r="A349" s="25" t="s">
        <v>683</v>
      </c>
      <c r="B349" s="8" t="s">
        <v>298</v>
      </c>
      <c r="C349" s="11">
        <f>VLOOKUP($A349,RAW!$U$2:$AC$460,8,FALSE)</f>
        <v>1248455</v>
      </c>
      <c r="D349" s="11">
        <f>VLOOKUP($A349,RAW!$U$2:$AC$460,9,FALSE)</f>
        <v>1338170</v>
      </c>
      <c r="E349" s="1">
        <f t="shared" si="25"/>
        <v>89715</v>
      </c>
      <c r="F349" s="1">
        <f t="shared" si="26"/>
        <v>44727.190870547893</v>
      </c>
      <c r="G349" s="16">
        <f t="shared" si="27"/>
        <v>44987.809129452107</v>
      </c>
      <c r="H349" s="16">
        <f t="shared" si="28"/>
        <v>44987.809129452107</v>
      </c>
      <c r="I349" s="3">
        <f t="shared" si="29"/>
        <v>3.603478629942778E-2</v>
      </c>
    </row>
    <row r="350" spans="1:9" ht="15" customHeight="1" x14ac:dyDescent="0.25">
      <c r="A350" s="25" t="s">
        <v>684</v>
      </c>
      <c r="B350" s="8" t="s">
        <v>298</v>
      </c>
      <c r="C350" s="11">
        <f>VLOOKUP($A350,RAW!$U$2:$AC$460,8,FALSE)</f>
        <v>237010</v>
      </c>
      <c r="D350" s="11">
        <f>VLOOKUP($A350,RAW!$U$2:$AC$460,9,FALSE)</f>
        <v>295402</v>
      </c>
      <c r="E350" s="1">
        <f t="shared" si="25"/>
        <v>58392</v>
      </c>
      <c r="F350" s="1">
        <f t="shared" si="26"/>
        <v>8491.1282410888307</v>
      </c>
      <c r="G350" s="16">
        <f t="shared" si="27"/>
        <v>49900.871758911169</v>
      </c>
      <c r="H350" s="16">
        <f t="shared" si="28"/>
        <v>49900.871758911169</v>
      </c>
      <c r="I350" s="3">
        <f t="shared" si="29"/>
        <v>0.2105433178300965</v>
      </c>
    </row>
    <row r="351" spans="1:9" ht="15" customHeight="1" x14ac:dyDescent="0.25">
      <c r="A351" s="25" t="s">
        <v>685</v>
      </c>
      <c r="B351" s="8" t="s">
        <v>299</v>
      </c>
      <c r="C351" s="11">
        <f>VLOOKUP($A351,RAW!$U$2:$AC$460,8,FALSE)</f>
        <v>333618</v>
      </c>
      <c r="D351" s="11">
        <f>VLOOKUP($A351,RAW!$U$2:$AC$460,9,FALSE)</f>
        <v>328831</v>
      </c>
      <c r="E351" s="1">
        <f t="shared" si="25"/>
        <v>-4787</v>
      </c>
      <c r="F351" s="1">
        <f t="shared" si="26"/>
        <v>11952.209702272366</v>
      </c>
      <c r="G351" s="16">
        <f t="shared" si="27"/>
        <v>-16739.209702272368</v>
      </c>
      <c r="H351" s="16">
        <f t="shared" si="28"/>
        <v>16739.209702272368</v>
      </c>
      <c r="I351" s="3">
        <f t="shared" si="29"/>
        <v>-5.0174779844829619E-2</v>
      </c>
    </row>
    <row r="352" spans="1:9" ht="15" customHeight="1" x14ac:dyDescent="0.25">
      <c r="A352" s="25" t="s">
        <v>686</v>
      </c>
      <c r="B352" s="8" t="s">
        <v>298</v>
      </c>
      <c r="C352" s="11">
        <f>VLOOKUP($A352,RAW!$U$2:$AC$460,8,FALSE)</f>
        <v>12397</v>
      </c>
      <c r="D352" s="11">
        <f>VLOOKUP($A352,RAW!$U$2:$AC$460,9,FALSE)</f>
        <v>11456</v>
      </c>
      <c r="E352" s="1">
        <f t="shared" si="25"/>
        <v>-941</v>
      </c>
      <c r="F352" s="1">
        <f t="shared" si="26"/>
        <v>444.13533945731507</v>
      </c>
      <c r="G352" s="16">
        <f t="shared" si="27"/>
        <v>-1385.135339457315</v>
      </c>
      <c r="H352" s="16">
        <f t="shared" si="28"/>
        <v>1385.135339457315</v>
      </c>
      <c r="I352" s="3">
        <f t="shared" si="29"/>
        <v>-0.11173149467268816</v>
      </c>
    </row>
    <row r="353" spans="1:9" ht="15" customHeight="1" x14ac:dyDescent="0.25">
      <c r="A353" s="25" t="s">
        <v>687</v>
      </c>
      <c r="B353" s="8" t="s">
        <v>298</v>
      </c>
      <c r="C353" s="11">
        <f>VLOOKUP($A353,RAW!$U$2:$AC$460,8,FALSE)</f>
        <v>111433</v>
      </c>
      <c r="D353" s="11">
        <f>VLOOKUP($A353,RAW!$U$2:$AC$460,9,FALSE)</f>
        <v>118230</v>
      </c>
      <c r="E353" s="1">
        <f t="shared" si="25"/>
        <v>6797</v>
      </c>
      <c r="F353" s="1">
        <f t="shared" si="26"/>
        <v>3992.2024104014672</v>
      </c>
      <c r="G353" s="16">
        <f t="shared" si="27"/>
        <v>2804.7975895985328</v>
      </c>
      <c r="H353" s="16">
        <f t="shared" si="28"/>
        <v>2804.7975895985328</v>
      </c>
      <c r="I353" s="3">
        <f t="shared" si="29"/>
        <v>2.5170260062984329E-2</v>
      </c>
    </row>
    <row r="354" spans="1:9" ht="15" customHeight="1" x14ac:dyDescent="0.25">
      <c r="A354" s="25" t="s">
        <v>688</v>
      </c>
      <c r="B354" s="8" t="s">
        <v>299</v>
      </c>
      <c r="C354" s="11">
        <f>VLOOKUP($A354,RAW!$U$2:$AC$460,8,FALSE)</f>
        <v>14356</v>
      </c>
      <c r="D354" s="11">
        <f>VLOOKUP($A354,RAW!$U$2:$AC$460,9,FALSE)</f>
        <v>12376</v>
      </c>
      <c r="E354" s="1">
        <f t="shared" si="25"/>
        <v>-1980</v>
      </c>
      <c r="F354" s="1">
        <f t="shared" si="26"/>
        <v>514.31853942479756</v>
      </c>
      <c r="G354" s="16">
        <f t="shared" si="27"/>
        <v>-2494.3185394247976</v>
      </c>
      <c r="H354" s="16">
        <f t="shared" si="28"/>
        <v>2494.3185394247976</v>
      </c>
      <c r="I354" s="3">
        <f t="shared" si="29"/>
        <v>-0.17374746025527985</v>
      </c>
    </row>
    <row r="355" spans="1:9" ht="15" customHeight="1" x14ac:dyDescent="0.25">
      <c r="A355" s="25" t="s">
        <v>689</v>
      </c>
      <c r="B355" s="8" t="s">
        <v>298</v>
      </c>
      <c r="C355" s="11">
        <f>VLOOKUP($A355,RAW!$U$2:$AC$460,8,FALSE)</f>
        <v>104554</v>
      </c>
      <c r="D355" s="11">
        <f>VLOOKUP($A355,RAW!$U$2:$AC$460,9,FALSE)</f>
        <v>159450</v>
      </c>
      <c r="E355" s="1">
        <f t="shared" si="25"/>
        <v>54896</v>
      </c>
      <c r="F355" s="1">
        <f t="shared" si="26"/>
        <v>3745.7551247576121</v>
      </c>
      <c r="G355" s="16">
        <f t="shared" si="27"/>
        <v>51150.244875242388</v>
      </c>
      <c r="H355" s="16">
        <f t="shared" si="28"/>
        <v>51150.244875242388</v>
      </c>
      <c r="I355" s="3">
        <f t="shared" si="29"/>
        <v>0.48922322316929423</v>
      </c>
    </row>
    <row r="356" spans="1:9" ht="15" customHeight="1" x14ac:dyDescent="0.25">
      <c r="A356" s="25" t="s">
        <v>690</v>
      </c>
      <c r="B356" s="8" t="s">
        <v>299</v>
      </c>
      <c r="C356" s="11">
        <f>VLOOKUP($A356,RAW!$U$2:$AC$460,8,FALSE)</f>
        <v>83102</v>
      </c>
      <c r="D356" s="11">
        <f>VLOOKUP($A356,RAW!$U$2:$AC$460,9,FALSE)</f>
        <v>106937</v>
      </c>
      <c r="E356" s="1">
        <f t="shared" si="25"/>
        <v>23835</v>
      </c>
      <c r="F356" s="1">
        <f t="shared" si="26"/>
        <v>2977.2150503816888</v>
      </c>
      <c r="G356" s="16">
        <f t="shared" si="27"/>
        <v>20857.784949618312</v>
      </c>
      <c r="H356" s="16">
        <f t="shared" si="28"/>
        <v>20857.784949618312</v>
      </c>
      <c r="I356" s="3">
        <f t="shared" si="29"/>
        <v>0.25099016810207109</v>
      </c>
    </row>
    <row r="357" spans="1:9" ht="15" customHeight="1" x14ac:dyDescent="0.25">
      <c r="A357" s="25" t="s">
        <v>691</v>
      </c>
      <c r="B357" s="8" t="s">
        <v>298</v>
      </c>
      <c r="C357" s="11">
        <f>VLOOKUP($A357,RAW!$U$2:$AC$460,8,FALSE)</f>
        <v>14395</v>
      </c>
      <c r="D357" s="11">
        <f>VLOOKUP($A357,RAW!$U$2:$AC$460,9,FALSE)</f>
        <v>15931</v>
      </c>
      <c r="E357" s="1">
        <f t="shared" si="25"/>
        <v>1536</v>
      </c>
      <c r="F357" s="1">
        <f t="shared" si="26"/>
        <v>515.71575473808582</v>
      </c>
      <c r="G357" s="16">
        <f t="shared" si="27"/>
        <v>1020.2842452619142</v>
      </c>
      <c r="H357" s="16">
        <f t="shared" si="28"/>
        <v>1020.2842452619142</v>
      </c>
      <c r="I357" s="3">
        <f t="shared" si="29"/>
        <v>7.0877682894193411E-2</v>
      </c>
    </row>
    <row r="358" spans="1:9" ht="15" customHeight="1" x14ac:dyDescent="0.25">
      <c r="A358" s="25" t="s">
        <v>692</v>
      </c>
      <c r="B358" s="8" t="s">
        <v>299</v>
      </c>
      <c r="C358" s="11">
        <f>VLOOKUP($A358,RAW!$U$2:$AC$460,8,FALSE)</f>
        <v>9666</v>
      </c>
      <c r="D358" s="11">
        <f>VLOOKUP($A358,RAW!$U$2:$AC$460,9,FALSE)</f>
        <v>9250</v>
      </c>
      <c r="E358" s="1">
        <f t="shared" si="25"/>
        <v>-416</v>
      </c>
      <c r="F358" s="1">
        <f t="shared" si="26"/>
        <v>346.29444149345869</v>
      </c>
      <c r="G358" s="16">
        <f t="shared" si="27"/>
        <v>-762.29444149345863</v>
      </c>
      <c r="H358" s="16">
        <f t="shared" si="28"/>
        <v>762.29444149345863</v>
      </c>
      <c r="I358" s="3">
        <f t="shared" si="29"/>
        <v>-7.8863484532739364E-2</v>
      </c>
    </row>
    <row r="359" spans="1:9" ht="15" customHeight="1" x14ac:dyDescent="0.25">
      <c r="A359" s="25" t="s">
        <v>693</v>
      </c>
      <c r="B359" s="8" t="s">
        <v>299</v>
      </c>
      <c r="C359" s="11">
        <f>VLOOKUP($A359,RAW!$U$2:$AC$460,8,FALSE)</f>
        <v>10859</v>
      </c>
      <c r="D359" s="11">
        <f>VLOOKUP($A359,RAW!$U$2:$AC$460,9,FALSE)</f>
        <v>9732</v>
      </c>
      <c r="E359" s="1">
        <f t="shared" si="25"/>
        <v>-1127</v>
      </c>
      <c r="F359" s="1">
        <f t="shared" si="26"/>
        <v>389.03489966661164</v>
      </c>
      <c r="G359" s="16">
        <f t="shared" si="27"/>
        <v>-1516.0348996666116</v>
      </c>
      <c r="H359" s="16">
        <f t="shared" si="28"/>
        <v>1516.0348996666116</v>
      </c>
      <c r="I359" s="3">
        <f t="shared" si="29"/>
        <v>-0.1396109125763525</v>
      </c>
    </row>
    <row r="360" spans="1:9" ht="15" customHeight="1" x14ac:dyDescent="0.25">
      <c r="A360" s="25" t="s">
        <v>694</v>
      </c>
      <c r="B360" s="8" t="s">
        <v>298</v>
      </c>
      <c r="C360" s="11">
        <f>VLOOKUP($A360,RAW!$U$2:$AC$460,8,FALSE)</f>
        <v>119190</v>
      </c>
      <c r="D360" s="11">
        <f>VLOOKUP($A360,RAW!$U$2:$AC$460,9,FALSE)</f>
        <v>185020</v>
      </c>
      <c r="E360" s="1">
        <f t="shared" si="25"/>
        <v>65830</v>
      </c>
      <c r="F360" s="1">
        <f t="shared" si="26"/>
        <v>4270.1049536111459</v>
      </c>
      <c r="G360" s="16">
        <f t="shared" si="27"/>
        <v>61559.895046388854</v>
      </c>
      <c r="H360" s="16">
        <f t="shared" si="28"/>
        <v>61559.895046388854</v>
      </c>
      <c r="I360" s="3">
        <f t="shared" si="29"/>
        <v>0.51648540184905489</v>
      </c>
    </row>
    <row r="361" spans="1:9" ht="15" customHeight="1" x14ac:dyDescent="0.25">
      <c r="A361" s="25" t="s">
        <v>695</v>
      </c>
      <c r="B361" s="8" t="s">
        <v>298</v>
      </c>
      <c r="C361" s="23">
        <v>0</v>
      </c>
      <c r="D361" s="11">
        <v>0</v>
      </c>
      <c r="E361" s="1">
        <f t="shared" si="25"/>
        <v>0</v>
      </c>
      <c r="F361" s="1">
        <f t="shared" si="26"/>
        <v>0</v>
      </c>
      <c r="G361" s="16">
        <f t="shared" si="27"/>
        <v>0</v>
      </c>
      <c r="H361" s="16">
        <f t="shared" si="28"/>
        <v>0</v>
      </c>
      <c r="I361" s="3" t="str">
        <f t="shared" si="29"/>
        <v/>
      </c>
    </row>
    <row r="362" spans="1:9" ht="15" customHeight="1" x14ac:dyDescent="0.25">
      <c r="A362" s="25" t="s">
        <v>359</v>
      </c>
      <c r="B362" s="8" t="s">
        <v>299</v>
      </c>
      <c r="C362" s="11">
        <f>VLOOKUP($A362,RAW!$U$2:$AC$460,8,FALSE)</f>
        <v>2293461</v>
      </c>
      <c r="D362" s="11">
        <f>VLOOKUP($A362,RAW!$U$2:$AC$460,9,FALSE)</f>
        <v>2236160</v>
      </c>
      <c r="E362" s="1">
        <f t="shared" si="25"/>
        <v>-57301</v>
      </c>
      <c r="F362" s="1">
        <f t="shared" si="26"/>
        <v>82165.611016142066</v>
      </c>
      <c r="G362" s="16">
        <f t="shared" si="27"/>
        <v>-139466.61101614207</v>
      </c>
      <c r="H362" s="16">
        <f t="shared" si="28"/>
        <v>139466.61101614207</v>
      </c>
      <c r="I362" s="3">
        <f t="shared" si="29"/>
        <v>-6.0810543984023302E-2</v>
      </c>
    </row>
    <row r="363" spans="1:9" ht="15" customHeight="1" x14ac:dyDescent="0.25">
      <c r="A363" s="25" t="s">
        <v>696</v>
      </c>
      <c r="B363" s="8" t="s">
        <v>298</v>
      </c>
      <c r="C363" s="23">
        <v>0</v>
      </c>
      <c r="D363" s="11">
        <v>0</v>
      </c>
      <c r="E363" s="1">
        <f t="shared" si="25"/>
        <v>0</v>
      </c>
      <c r="F363" s="1">
        <f t="shared" si="26"/>
        <v>0</v>
      </c>
      <c r="G363" s="16">
        <f t="shared" si="27"/>
        <v>0</v>
      </c>
      <c r="H363" s="16">
        <f t="shared" si="28"/>
        <v>0</v>
      </c>
      <c r="I363" s="3" t="str">
        <f t="shared" si="29"/>
        <v/>
      </c>
    </row>
    <row r="364" spans="1:9" ht="15" customHeight="1" x14ac:dyDescent="0.25">
      <c r="A364" s="25" t="s">
        <v>697</v>
      </c>
      <c r="B364" s="8" t="s">
        <v>298</v>
      </c>
      <c r="C364" s="23">
        <v>0</v>
      </c>
      <c r="D364" s="11">
        <v>0</v>
      </c>
      <c r="E364" s="1">
        <f t="shared" si="25"/>
        <v>0</v>
      </c>
      <c r="F364" s="1">
        <f t="shared" si="26"/>
        <v>0</v>
      </c>
      <c r="G364" s="16">
        <f t="shared" si="27"/>
        <v>0</v>
      </c>
      <c r="H364" s="16">
        <f t="shared" si="28"/>
        <v>0</v>
      </c>
      <c r="I364" s="3" t="str">
        <f t="shared" si="29"/>
        <v/>
      </c>
    </row>
    <row r="365" spans="1:9" ht="15" customHeight="1" x14ac:dyDescent="0.25">
      <c r="A365" s="25" t="s">
        <v>698</v>
      </c>
      <c r="B365" s="8" t="s">
        <v>299</v>
      </c>
      <c r="C365" s="11">
        <f>VLOOKUP($A365,RAW!$U$2:$AC$460,8,FALSE)</f>
        <v>421726</v>
      </c>
      <c r="D365" s="11">
        <f>VLOOKUP($A365,RAW!$U$2:$AC$460,9,FALSE)</f>
        <v>411788</v>
      </c>
      <c r="E365" s="1">
        <f t="shared" si="25"/>
        <v>-9938</v>
      </c>
      <c r="F365" s="1">
        <f t="shared" si="26"/>
        <v>15108.769877226398</v>
      </c>
      <c r="G365" s="16">
        <f t="shared" si="27"/>
        <v>-25046.769877226398</v>
      </c>
      <c r="H365" s="16">
        <f t="shared" si="28"/>
        <v>25046.769877226398</v>
      </c>
      <c r="I365" s="3">
        <f t="shared" si="29"/>
        <v>-5.9391097246141805E-2</v>
      </c>
    </row>
    <row r="366" spans="1:9" ht="15" customHeight="1" x14ac:dyDescent="0.25">
      <c r="A366" s="25" t="s">
        <v>699</v>
      </c>
      <c r="B366" s="8" t="s">
        <v>299</v>
      </c>
      <c r="C366" s="11">
        <f>VLOOKUP($A366,RAW!$U$2:$AC$460,8,FALSE)</f>
        <v>28159</v>
      </c>
      <c r="D366" s="11">
        <f>VLOOKUP($A366,RAW!$U$2:$AC$460,9,FALSE)</f>
        <v>26612</v>
      </c>
      <c r="E366" s="1">
        <f t="shared" si="25"/>
        <v>-1547</v>
      </c>
      <c r="F366" s="1">
        <f t="shared" si="26"/>
        <v>1008.8252822278401</v>
      </c>
      <c r="G366" s="16">
        <f t="shared" si="27"/>
        <v>-2555.82528222784</v>
      </c>
      <c r="H366" s="16">
        <f t="shared" si="28"/>
        <v>2555.82528222784</v>
      </c>
      <c r="I366" s="3">
        <f t="shared" si="29"/>
        <v>-9.0764064143891474E-2</v>
      </c>
    </row>
    <row r="367" spans="1:9" ht="15" customHeight="1" x14ac:dyDescent="0.25">
      <c r="A367" s="25" t="s">
        <v>700</v>
      </c>
      <c r="B367" s="8" t="s">
        <v>298</v>
      </c>
      <c r="C367" s="23">
        <v>0</v>
      </c>
      <c r="D367" s="11">
        <v>0</v>
      </c>
      <c r="E367" s="1">
        <f t="shared" si="25"/>
        <v>0</v>
      </c>
      <c r="F367" s="1">
        <f t="shared" si="26"/>
        <v>0</v>
      </c>
      <c r="G367" s="16">
        <f t="shared" si="27"/>
        <v>0</v>
      </c>
      <c r="H367" s="16">
        <f t="shared" si="28"/>
        <v>0</v>
      </c>
      <c r="I367" s="3" t="str">
        <f t="shared" si="29"/>
        <v/>
      </c>
    </row>
    <row r="368" spans="1:9" ht="15" customHeight="1" x14ac:dyDescent="0.25">
      <c r="A368" s="25" t="s">
        <v>360</v>
      </c>
      <c r="B368" s="8" t="s">
        <v>298</v>
      </c>
      <c r="C368" s="11">
        <f>VLOOKUP($A368,RAW!$U$2:$AC$460,8,FALSE)</f>
        <v>102085</v>
      </c>
      <c r="D368" s="11">
        <f>VLOOKUP($A368,RAW!$U$2:$AC$460,9,FALSE)</f>
        <v>107099</v>
      </c>
      <c r="E368" s="1">
        <f t="shared" si="25"/>
        <v>5014</v>
      </c>
      <c r="F368" s="1">
        <f t="shared" si="26"/>
        <v>3657.3006476163596</v>
      </c>
      <c r="G368" s="16">
        <f t="shared" si="27"/>
        <v>1356.6993523836404</v>
      </c>
      <c r="H368" s="16">
        <f t="shared" si="28"/>
        <v>1356.6993523836404</v>
      </c>
      <c r="I368" s="3">
        <f t="shared" si="29"/>
        <v>1.3289899127037669E-2</v>
      </c>
    </row>
    <row r="369" spans="1:9" ht="15" customHeight="1" x14ac:dyDescent="0.25">
      <c r="A369" s="25" t="s">
        <v>701</v>
      </c>
      <c r="B369" s="8" t="s">
        <v>298</v>
      </c>
      <c r="C369" s="11">
        <f>VLOOKUP($A369,RAW!$U$2:$AC$460,8,FALSE)</f>
        <v>56339</v>
      </c>
      <c r="D369" s="11">
        <f>VLOOKUP($A369,RAW!$U$2:$AC$460,9,FALSE)</f>
        <v>59372</v>
      </c>
      <c r="E369" s="1">
        <f t="shared" si="25"/>
        <v>3033</v>
      </c>
      <c r="F369" s="1">
        <f t="shared" si="26"/>
        <v>2018.4029111628356</v>
      </c>
      <c r="G369" s="16">
        <f t="shared" si="27"/>
        <v>1014.5970888371644</v>
      </c>
      <c r="H369" s="16">
        <f t="shared" si="28"/>
        <v>1014.5970888371644</v>
      </c>
      <c r="I369" s="3">
        <f t="shared" si="29"/>
        <v>1.800878767527227E-2</v>
      </c>
    </row>
    <row r="370" spans="1:9" ht="15" customHeight="1" x14ac:dyDescent="0.25">
      <c r="A370" s="25" t="s">
        <v>702</v>
      </c>
      <c r="B370" s="8" t="s">
        <v>299</v>
      </c>
      <c r="C370" s="11">
        <f>VLOOKUP($A370,RAW!$U$2:$AC$460,8,FALSE)</f>
        <v>78481</v>
      </c>
      <c r="D370" s="11">
        <f>VLOOKUP($A370,RAW!$U$2:$AC$460,9,FALSE)</f>
        <v>69630</v>
      </c>
      <c r="E370" s="1">
        <f t="shared" si="25"/>
        <v>-8851</v>
      </c>
      <c r="F370" s="1">
        <f t="shared" si="26"/>
        <v>2811.6629487738601</v>
      </c>
      <c r="G370" s="16">
        <f t="shared" si="27"/>
        <v>-11662.662948773861</v>
      </c>
      <c r="H370" s="16">
        <f t="shared" si="28"/>
        <v>11662.662948773861</v>
      </c>
      <c r="I370" s="3">
        <f t="shared" si="29"/>
        <v>-0.14860492283194482</v>
      </c>
    </row>
    <row r="371" spans="1:9" ht="15" customHeight="1" x14ac:dyDescent="0.25">
      <c r="A371" s="25" t="s">
        <v>703</v>
      </c>
      <c r="B371" s="8" t="s">
        <v>298</v>
      </c>
      <c r="C371" s="11">
        <f>VLOOKUP($A371,RAW!$U$2:$AC$460,8,FALSE)</f>
        <v>725907</v>
      </c>
      <c r="D371" s="11">
        <f>VLOOKUP($A371,RAW!$U$2:$AC$460,9,FALSE)</f>
        <v>763542</v>
      </c>
      <c r="E371" s="1">
        <f t="shared" si="25"/>
        <v>37635</v>
      </c>
      <c r="F371" s="1">
        <f t="shared" si="26"/>
        <v>26006.368626235475</v>
      </c>
      <c r="G371" s="16">
        <f t="shared" si="27"/>
        <v>11628.631373764525</v>
      </c>
      <c r="H371" s="16">
        <f t="shared" si="28"/>
        <v>11628.631373764525</v>
      </c>
      <c r="I371" s="3">
        <f t="shared" si="29"/>
        <v>1.6019450664843466E-2</v>
      </c>
    </row>
    <row r="372" spans="1:9" ht="15" customHeight="1" x14ac:dyDescent="0.25">
      <c r="A372" s="25" t="s">
        <v>704</v>
      </c>
      <c r="B372" s="8" t="s">
        <v>298</v>
      </c>
      <c r="C372" s="23">
        <v>0</v>
      </c>
      <c r="D372" s="11">
        <v>0</v>
      </c>
      <c r="E372" s="1">
        <f t="shared" si="25"/>
        <v>0</v>
      </c>
      <c r="F372" s="1">
        <f t="shared" si="26"/>
        <v>0</v>
      </c>
      <c r="G372" s="16">
        <f t="shared" si="27"/>
        <v>0</v>
      </c>
      <c r="H372" s="16">
        <f t="shared" si="28"/>
        <v>0</v>
      </c>
      <c r="I372" s="3" t="str">
        <f t="shared" si="29"/>
        <v/>
      </c>
    </row>
    <row r="373" spans="1:9" ht="15" customHeight="1" x14ac:dyDescent="0.25">
      <c r="A373" s="25" t="s">
        <v>361</v>
      </c>
      <c r="B373" s="8" t="s">
        <v>299</v>
      </c>
      <c r="C373" s="11">
        <f>VLOOKUP($A373,RAW!$U$2:$AC$460,8,FALSE)</f>
        <v>58174</v>
      </c>
      <c r="D373" s="11">
        <f>VLOOKUP($A373,RAW!$U$2:$AC$460,9,FALSE)</f>
        <v>55548</v>
      </c>
      <c r="E373" s="1">
        <f t="shared" si="25"/>
        <v>-2626</v>
      </c>
      <c r="F373" s="1">
        <f t="shared" si="26"/>
        <v>2084.1436829547347</v>
      </c>
      <c r="G373" s="16">
        <f t="shared" si="27"/>
        <v>-4710.1436829547347</v>
      </c>
      <c r="H373" s="16">
        <f t="shared" si="28"/>
        <v>4710.1436829547347</v>
      </c>
      <c r="I373" s="3">
        <f t="shared" si="29"/>
        <v>-8.0966474420784793E-2</v>
      </c>
    </row>
    <row r="374" spans="1:9" ht="15" customHeight="1" x14ac:dyDescent="0.25">
      <c r="A374" s="25" t="s">
        <v>705</v>
      </c>
      <c r="B374" s="8" t="s">
        <v>298</v>
      </c>
      <c r="C374" s="23">
        <v>0</v>
      </c>
      <c r="D374" s="11">
        <v>0</v>
      </c>
      <c r="E374" s="1">
        <f t="shared" si="25"/>
        <v>0</v>
      </c>
      <c r="F374" s="1">
        <f t="shared" si="26"/>
        <v>0</v>
      </c>
      <c r="G374" s="16">
        <f t="shared" si="27"/>
        <v>0</v>
      </c>
      <c r="H374" s="16">
        <f t="shared" si="28"/>
        <v>0</v>
      </c>
      <c r="I374" s="3" t="str">
        <f t="shared" si="29"/>
        <v/>
      </c>
    </row>
    <row r="375" spans="1:9" ht="15" customHeight="1" x14ac:dyDescent="0.25">
      <c r="A375" s="25" t="s">
        <v>706</v>
      </c>
      <c r="B375" s="8" t="s">
        <v>298</v>
      </c>
      <c r="C375" s="23">
        <v>0</v>
      </c>
      <c r="D375" s="11">
        <v>0</v>
      </c>
      <c r="E375" s="1">
        <f t="shared" si="25"/>
        <v>0</v>
      </c>
      <c r="F375" s="1">
        <f t="shared" si="26"/>
        <v>0</v>
      </c>
      <c r="G375" s="16">
        <f t="shared" si="27"/>
        <v>0</v>
      </c>
      <c r="H375" s="16">
        <f t="shared" si="28"/>
        <v>0</v>
      </c>
      <c r="I375" s="3" t="str">
        <f t="shared" si="29"/>
        <v/>
      </c>
    </row>
    <row r="376" spans="1:9" ht="15" customHeight="1" x14ac:dyDescent="0.25">
      <c r="A376" s="25" t="s">
        <v>707</v>
      </c>
      <c r="B376" s="8" t="s">
        <v>298</v>
      </c>
      <c r="C376" s="11">
        <f>VLOOKUP($A376,RAW!$U$2:$AC$460,8,FALSE)</f>
        <v>477460</v>
      </c>
      <c r="D376" s="11">
        <f>VLOOKUP($A376,RAW!$U$2:$AC$460,9,FALSE)</f>
        <v>520702</v>
      </c>
      <c r="E376" s="1">
        <f t="shared" si="25"/>
        <v>43242</v>
      </c>
      <c r="F376" s="1">
        <f t="shared" si="26"/>
        <v>17105.498038016427</v>
      </c>
      <c r="G376" s="16">
        <f t="shared" si="27"/>
        <v>26136.501961983573</v>
      </c>
      <c r="H376" s="16">
        <f t="shared" si="28"/>
        <v>26136.501961983573</v>
      </c>
      <c r="I376" s="3">
        <f t="shared" si="29"/>
        <v>5.4740715372981134E-2</v>
      </c>
    </row>
    <row r="377" spans="1:9" ht="15" customHeight="1" x14ac:dyDescent="0.25">
      <c r="A377" s="25" t="s">
        <v>708</v>
      </c>
      <c r="B377" s="8" t="s">
        <v>299</v>
      </c>
      <c r="C377" s="11">
        <f>VLOOKUP($A377,RAW!$U$2:$AC$460,8,FALSE)</f>
        <v>306573</v>
      </c>
      <c r="D377" s="11">
        <f>VLOOKUP($A377,RAW!$U$2:$AC$460,9,FALSE)</f>
        <v>248571</v>
      </c>
      <c r="E377" s="1">
        <f t="shared" si="25"/>
        <v>-58002</v>
      </c>
      <c r="F377" s="1">
        <f t="shared" si="26"/>
        <v>10983.294621557428</v>
      </c>
      <c r="G377" s="16">
        <f t="shared" si="27"/>
        <v>-68985.294621557434</v>
      </c>
      <c r="H377" s="16">
        <f t="shared" si="28"/>
        <v>68985.294621557434</v>
      </c>
      <c r="I377" s="3">
        <f t="shared" si="29"/>
        <v>-0.22502077685105157</v>
      </c>
    </row>
    <row r="378" spans="1:9" ht="15" customHeight="1" x14ac:dyDescent="0.25">
      <c r="A378" s="25" t="s">
        <v>709</v>
      </c>
      <c r="B378" s="8" t="s">
        <v>298</v>
      </c>
      <c r="C378" s="11">
        <f>VLOOKUP($A378,RAW!$U$2:$AC$460,8,FALSE)</f>
        <v>48052</v>
      </c>
      <c r="D378" s="11">
        <f>VLOOKUP($A378,RAW!$U$2:$AC$460,9,FALSE)</f>
        <v>31233</v>
      </c>
      <c r="E378" s="1">
        <f t="shared" si="25"/>
        <v>-16819</v>
      </c>
      <c r="F378" s="1">
        <f t="shared" si="26"/>
        <v>1721.5125701059048</v>
      </c>
      <c r="G378" s="16">
        <f t="shared" si="27"/>
        <v>-18540.512570105904</v>
      </c>
      <c r="H378" s="16">
        <f t="shared" si="28"/>
        <v>18540.512570105904</v>
      </c>
      <c r="I378" s="3">
        <f t="shared" si="29"/>
        <v>-0.38584268230470958</v>
      </c>
    </row>
    <row r="379" spans="1:9" ht="15" customHeight="1" x14ac:dyDescent="0.25">
      <c r="A379" s="25" t="s">
        <v>362</v>
      </c>
      <c r="B379" s="8" t="s">
        <v>298</v>
      </c>
      <c r="C379" s="11">
        <f>VLOOKUP($A379,RAW!$U$2:$AC$460,8,FALSE)</f>
        <v>29832</v>
      </c>
      <c r="D379" s="11">
        <f>VLOOKUP($A379,RAW!$U$2:$AC$460,9,FALSE)</f>
        <v>31286</v>
      </c>
      <c r="E379" s="1">
        <f t="shared" si="25"/>
        <v>1454</v>
      </c>
      <c r="F379" s="1">
        <f t="shared" si="26"/>
        <v>1068.7622365645416</v>
      </c>
      <c r="G379" s="16">
        <f t="shared" si="27"/>
        <v>385.23776343545842</v>
      </c>
      <c r="H379" s="16">
        <f t="shared" si="28"/>
        <v>385.23776343545842</v>
      </c>
      <c r="I379" s="3">
        <f t="shared" si="29"/>
        <v>1.2913574800062297E-2</v>
      </c>
    </row>
    <row r="380" spans="1:9" ht="15" customHeight="1" x14ac:dyDescent="0.25">
      <c r="A380" s="25" t="s">
        <v>710</v>
      </c>
      <c r="B380" s="8" t="s">
        <v>298</v>
      </c>
      <c r="C380" s="11">
        <f>VLOOKUP($A380,RAW!$U$2:$AC$460,8,FALSE)</f>
        <v>270954</v>
      </c>
      <c r="D380" s="11">
        <f>VLOOKUP($A380,RAW!$U$2:$AC$460,9,FALSE)</f>
        <v>253954</v>
      </c>
      <c r="E380" s="1">
        <f t="shared" si="25"/>
        <v>-17000</v>
      </c>
      <c r="F380" s="1">
        <f t="shared" si="26"/>
        <v>9707.2071281211047</v>
      </c>
      <c r="G380" s="16">
        <f t="shared" si="27"/>
        <v>-26707.207128121103</v>
      </c>
      <c r="H380" s="16">
        <f t="shared" si="28"/>
        <v>26707.207128121103</v>
      </c>
      <c r="I380" s="3">
        <f t="shared" si="29"/>
        <v>-9.8567310791208479E-2</v>
      </c>
    </row>
    <row r="381" spans="1:9" ht="15" customHeight="1" x14ac:dyDescent="0.25">
      <c r="A381" s="25" t="s">
        <v>711</v>
      </c>
      <c r="B381" s="8" t="s">
        <v>299</v>
      </c>
      <c r="C381" s="11">
        <f>VLOOKUP($A381,RAW!$U$2:$AC$460,8,FALSE)</f>
        <v>63938</v>
      </c>
      <c r="D381" s="11">
        <f>VLOOKUP($A381,RAW!$U$2:$AC$460,9,FALSE)</f>
        <v>60544</v>
      </c>
      <c r="E381" s="1">
        <f t="shared" si="25"/>
        <v>-3394</v>
      </c>
      <c r="F381" s="1">
        <f t="shared" si="26"/>
        <v>2290.6449410520136</v>
      </c>
      <c r="G381" s="16">
        <f t="shared" si="27"/>
        <v>-5684.6449410520136</v>
      </c>
      <c r="H381" s="16">
        <f t="shared" si="28"/>
        <v>5684.6449410520136</v>
      </c>
      <c r="I381" s="3">
        <f t="shared" si="29"/>
        <v>-8.8908707514342225E-2</v>
      </c>
    </row>
    <row r="382" spans="1:9" ht="15" customHeight="1" x14ac:dyDescent="0.25">
      <c r="A382" s="25" t="s">
        <v>712</v>
      </c>
      <c r="B382" s="8" t="s">
        <v>299</v>
      </c>
      <c r="C382" s="11">
        <f>VLOOKUP($A382,RAW!$U$2:$AC$460,8,FALSE)</f>
        <v>286253</v>
      </c>
      <c r="D382" s="11">
        <f>VLOOKUP($A382,RAW!$U$2:$AC$460,9,FALSE)</f>
        <v>257507</v>
      </c>
      <c r="E382" s="1">
        <f t="shared" si="25"/>
        <v>-28746</v>
      </c>
      <c r="F382" s="1">
        <f t="shared" si="26"/>
        <v>10255.309617300542</v>
      </c>
      <c r="G382" s="16">
        <f t="shared" si="27"/>
        <v>-39001.30961730054</v>
      </c>
      <c r="H382" s="16">
        <f t="shared" si="28"/>
        <v>39001.30961730054</v>
      </c>
      <c r="I382" s="3">
        <f t="shared" si="29"/>
        <v>-0.13624768864361436</v>
      </c>
    </row>
    <row r="383" spans="1:9" ht="15" customHeight="1" x14ac:dyDescent="0.25">
      <c r="A383" s="25" t="s">
        <v>713</v>
      </c>
      <c r="B383" s="8" t="s">
        <v>298</v>
      </c>
      <c r="C383" s="11">
        <f>VLOOKUP($A383,RAW!$U$2:$AC$460,8,FALSE)</f>
        <v>12805</v>
      </c>
      <c r="D383" s="11">
        <f>VLOOKUP($A383,RAW!$U$2:$AC$460,9,FALSE)</f>
        <v>16695</v>
      </c>
      <c r="E383" s="1">
        <f t="shared" si="25"/>
        <v>3890</v>
      </c>
      <c r="F383" s="1">
        <f t="shared" si="26"/>
        <v>458.75236119633132</v>
      </c>
      <c r="G383" s="16">
        <f t="shared" si="27"/>
        <v>3431.2476388036685</v>
      </c>
      <c r="H383" s="16">
        <f t="shared" si="28"/>
        <v>3431.2476388036685</v>
      </c>
      <c r="I383" s="3">
        <f t="shared" si="29"/>
        <v>0.26796154930134075</v>
      </c>
    </row>
    <row r="384" spans="1:9" ht="15" customHeight="1" x14ac:dyDescent="0.25">
      <c r="A384" s="25" t="s">
        <v>714</v>
      </c>
      <c r="B384" s="8" t="s">
        <v>298</v>
      </c>
      <c r="C384" s="23">
        <v>0</v>
      </c>
      <c r="D384" s="11">
        <v>0</v>
      </c>
      <c r="E384" s="1">
        <f t="shared" si="25"/>
        <v>0</v>
      </c>
      <c r="F384" s="1">
        <f t="shared" si="26"/>
        <v>0</v>
      </c>
      <c r="G384" s="16">
        <f t="shared" si="27"/>
        <v>0</v>
      </c>
      <c r="H384" s="16">
        <f t="shared" si="28"/>
        <v>0</v>
      </c>
      <c r="I384" s="3" t="str">
        <f t="shared" si="29"/>
        <v/>
      </c>
    </row>
    <row r="385" spans="1:9" ht="15" customHeight="1" x14ac:dyDescent="0.25">
      <c r="A385" s="25" t="s">
        <v>715</v>
      </c>
      <c r="B385" s="8" t="s">
        <v>299</v>
      </c>
      <c r="C385" s="11">
        <f>VLOOKUP($A385,RAW!$U$2:$AC$460,8,FALSE)</f>
        <v>109858</v>
      </c>
      <c r="D385" s="11">
        <f>VLOOKUP($A385,RAW!$U$2:$AC$460,9,FALSE)</f>
        <v>97686</v>
      </c>
      <c r="E385" s="1">
        <f t="shared" si="25"/>
        <v>-12172</v>
      </c>
      <c r="F385" s="1">
        <f t="shared" si="26"/>
        <v>3935.7764073648236</v>
      </c>
      <c r="G385" s="16">
        <f t="shared" si="27"/>
        <v>-16107.776407364823</v>
      </c>
      <c r="H385" s="16">
        <f t="shared" si="28"/>
        <v>16107.776407364823</v>
      </c>
      <c r="I385" s="3">
        <f t="shared" si="29"/>
        <v>-0.14662360872548949</v>
      </c>
    </row>
    <row r="386" spans="1:9" ht="15" customHeight="1" x14ac:dyDescent="0.25">
      <c r="A386" s="25" t="s">
        <v>363</v>
      </c>
      <c r="B386" s="8" t="s">
        <v>298</v>
      </c>
      <c r="C386" s="11">
        <f>VLOOKUP($A386,RAW!$U$2:$AC$460,8,FALSE)</f>
        <v>93830</v>
      </c>
      <c r="D386" s="11">
        <f>VLOOKUP($A386,RAW!$U$2:$AC$460,9,FALSE)</f>
        <v>254720</v>
      </c>
      <c r="E386" s="1">
        <f t="shared" si="25"/>
        <v>160890</v>
      </c>
      <c r="F386" s="1">
        <f t="shared" si="26"/>
        <v>3361.5567396369984</v>
      </c>
      <c r="G386" s="16">
        <f t="shared" si="27"/>
        <v>157528.44326036301</v>
      </c>
      <c r="H386" s="16">
        <f t="shared" si="28"/>
        <v>157528.44326036301</v>
      </c>
      <c r="I386" s="3">
        <f t="shared" si="29"/>
        <v>1.6788707583967069</v>
      </c>
    </row>
    <row r="387" spans="1:9" ht="15" customHeight="1" x14ac:dyDescent="0.25">
      <c r="A387" s="25" t="s">
        <v>716</v>
      </c>
      <c r="B387" s="8" t="s">
        <v>299</v>
      </c>
      <c r="C387" s="11">
        <f>VLOOKUP($A387,RAW!$U$2:$AC$460,8,FALSE)</f>
        <v>15847</v>
      </c>
      <c r="D387" s="11">
        <f>VLOOKUP($A387,RAW!$U$2:$AC$460,9,FALSE)</f>
        <v>13813</v>
      </c>
      <c r="E387" s="1">
        <f t="shared" ref="E387:E450" si="30">D387-C387</f>
        <v>-2034</v>
      </c>
      <c r="F387" s="1">
        <f t="shared" ref="F387:F450" si="31">IF(C387=0,0,+C387*E$463)</f>
        <v>567.73515563282012</v>
      </c>
      <c r="G387" s="16">
        <f t="shared" ref="G387:G450" si="32">IF(C387=0,0,+E387-F387)</f>
        <v>-2601.7351556328204</v>
      </c>
      <c r="H387" s="16">
        <f t="shared" ref="H387:H450" si="33">ABS(G387)</f>
        <v>2601.7351556328204</v>
      </c>
      <c r="I387" s="3">
        <f t="shared" ref="I387:I450" si="34">IFERROR(+G387/C387,"")</f>
        <v>-0.16417840320772514</v>
      </c>
    </row>
    <row r="388" spans="1:9" ht="15" customHeight="1" x14ac:dyDescent="0.25">
      <c r="A388" s="25" t="s">
        <v>717</v>
      </c>
      <c r="B388" s="8" t="s">
        <v>299</v>
      </c>
      <c r="C388" s="11">
        <f>VLOOKUP($A388,RAW!$U$2:$AC$460,8,FALSE)</f>
        <v>14695</v>
      </c>
      <c r="D388" s="11">
        <f>VLOOKUP($A388,RAW!$U$2:$AC$460,9,FALSE)</f>
        <v>10936</v>
      </c>
      <c r="E388" s="1">
        <f t="shared" si="30"/>
        <v>-3759</v>
      </c>
      <c r="F388" s="1">
        <f t="shared" si="31"/>
        <v>526.46356484030366</v>
      </c>
      <c r="G388" s="16">
        <f t="shared" si="32"/>
        <v>-4285.4635648403037</v>
      </c>
      <c r="H388" s="16">
        <f t="shared" si="33"/>
        <v>4285.4635648403037</v>
      </c>
      <c r="I388" s="3">
        <f t="shared" si="34"/>
        <v>-0.29162732663084745</v>
      </c>
    </row>
    <row r="389" spans="1:9" x14ac:dyDescent="0.25">
      <c r="A389" s="25" t="s">
        <v>718</v>
      </c>
      <c r="B389" s="8" t="s">
        <v>299</v>
      </c>
      <c r="C389" s="11">
        <f>VLOOKUP($A389,RAW!$U$2:$AC$460,8,FALSE)</f>
        <v>18763</v>
      </c>
      <c r="D389" s="11">
        <f>VLOOKUP($A389,RAW!$U$2:$AC$460,9,FALSE)</f>
        <v>16233</v>
      </c>
      <c r="E389" s="1">
        <f t="shared" si="30"/>
        <v>-2530</v>
      </c>
      <c r="F389" s="1">
        <f t="shared" si="31"/>
        <v>672.20386982637751</v>
      </c>
      <c r="G389" s="16">
        <f t="shared" si="32"/>
        <v>-3202.2038698263777</v>
      </c>
      <c r="H389" s="16">
        <f t="shared" si="33"/>
        <v>3202.2038698263777</v>
      </c>
      <c r="I389" s="3">
        <f t="shared" si="34"/>
        <v>-0.17066587804862643</v>
      </c>
    </row>
    <row r="390" spans="1:9" ht="15" customHeight="1" x14ac:dyDescent="0.25">
      <c r="A390" s="25" t="s">
        <v>719</v>
      </c>
      <c r="B390" s="8" t="s">
        <v>298</v>
      </c>
      <c r="C390" s="11">
        <f>VLOOKUP($A390,RAW!$U$2:$AC$460,8,FALSE)</f>
        <v>48852</v>
      </c>
      <c r="D390" s="11">
        <f>VLOOKUP($A390,RAW!$U$2:$AC$460,9,FALSE)</f>
        <v>40803</v>
      </c>
      <c r="E390" s="1">
        <f t="shared" si="30"/>
        <v>-8049</v>
      </c>
      <c r="F390" s="1">
        <f t="shared" si="31"/>
        <v>1750.1733970451526</v>
      </c>
      <c r="G390" s="16">
        <f t="shared" si="32"/>
        <v>-9799.1733970451533</v>
      </c>
      <c r="H390" s="16">
        <f t="shared" si="33"/>
        <v>9799.1733970451533</v>
      </c>
      <c r="I390" s="3">
        <f t="shared" si="34"/>
        <v>-0.20058899117835816</v>
      </c>
    </row>
    <row r="391" spans="1:9" ht="15" customHeight="1" x14ac:dyDescent="0.25">
      <c r="A391" s="25" t="s">
        <v>720</v>
      </c>
      <c r="B391" s="8" t="s">
        <v>299</v>
      </c>
      <c r="C391" s="11">
        <f>VLOOKUP($A391,RAW!$U$2:$AC$460,8,FALSE)</f>
        <v>31774</v>
      </c>
      <c r="D391" s="11">
        <f>VLOOKUP($A391,RAW!$U$2:$AC$460,9,FALSE)</f>
        <v>23474</v>
      </c>
      <c r="E391" s="1">
        <f t="shared" si="30"/>
        <v>-8300</v>
      </c>
      <c r="F391" s="1">
        <f t="shared" si="31"/>
        <v>1138.3363939595652</v>
      </c>
      <c r="G391" s="16">
        <f t="shared" si="32"/>
        <v>-9438.3363939595656</v>
      </c>
      <c r="H391" s="16">
        <f t="shared" si="33"/>
        <v>9438.3363939595656</v>
      </c>
      <c r="I391" s="3">
        <f t="shared" si="34"/>
        <v>-0.29704589897273131</v>
      </c>
    </row>
    <row r="392" spans="1:9" ht="15" customHeight="1" x14ac:dyDescent="0.25">
      <c r="A392" s="25" t="s">
        <v>364</v>
      </c>
      <c r="B392" s="21" t="s">
        <v>298</v>
      </c>
      <c r="C392" s="11">
        <f>VLOOKUP($A392,RAW!$U$2:$AC$460,8,FALSE)</f>
        <v>374197</v>
      </c>
      <c r="D392" s="11">
        <f>VLOOKUP($A392,RAW!$U$2:$AC$460,9,FALSE)</f>
        <v>405533</v>
      </c>
      <c r="E392" s="1">
        <f t="shared" si="30"/>
        <v>31336</v>
      </c>
      <c r="F392" s="1">
        <f t="shared" si="31"/>
        <v>13405.994322732025</v>
      </c>
      <c r="G392" s="16">
        <f t="shared" si="32"/>
        <v>17930.005677267975</v>
      </c>
      <c r="H392" s="16">
        <f t="shared" si="33"/>
        <v>17930.005677267975</v>
      </c>
      <c r="I392" s="3">
        <f t="shared" si="34"/>
        <v>4.7915952498999125E-2</v>
      </c>
    </row>
    <row r="393" spans="1:9" ht="15" customHeight="1" x14ac:dyDescent="0.25">
      <c r="A393" s="25" t="s">
        <v>721</v>
      </c>
      <c r="B393" s="8" t="s">
        <v>298</v>
      </c>
      <c r="C393" s="11">
        <f>VLOOKUP($A393,RAW!$U$2:$AC$460,8,FALSE)</f>
        <v>79088</v>
      </c>
      <c r="D393" s="11">
        <f>VLOOKUP($A393,RAW!$U$2:$AC$460,9,FALSE)</f>
        <v>60151</v>
      </c>
      <c r="E393" s="1">
        <f t="shared" si="30"/>
        <v>-18937</v>
      </c>
      <c r="F393" s="1">
        <f t="shared" si="31"/>
        <v>2833.4093512140139</v>
      </c>
      <c r="G393" s="16">
        <f t="shared" si="32"/>
        <v>-21770.409351214013</v>
      </c>
      <c r="H393" s="16">
        <f t="shared" si="33"/>
        <v>21770.409351214013</v>
      </c>
      <c r="I393" s="3">
        <f t="shared" si="34"/>
        <v>-0.27526817407462589</v>
      </c>
    </row>
    <row r="394" spans="1:9" ht="15" customHeight="1" x14ac:dyDescent="0.25">
      <c r="A394" s="25" t="s">
        <v>722</v>
      </c>
      <c r="B394" s="8" t="s">
        <v>298</v>
      </c>
      <c r="C394" s="11">
        <f>VLOOKUP($A394,RAW!$U$2:$AC$460,8,FALSE)</f>
        <v>20291</v>
      </c>
      <c r="D394" s="11">
        <f>VLOOKUP($A394,RAW!$U$2:$AC$460,9,FALSE)</f>
        <v>18330</v>
      </c>
      <c r="E394" s="1">
        <f t="shared" si="30"/>
        <v>-1961</v>
      </c>
      <c r="F394" s="1">
        <f t="shared" si="31"/>
        <v>726.94604928034039</v>
      </c>
      <c r="G394" s="16">
        <f t="shared" si="32"/>
        <v>-2687.9460492803405</v>
      </c>
      <c r="H394" s="16">
        <f t="shared" si="33"/>
        <v>2687.9460492803405</v>
      </c>
      <c r="I394" s="3">
        <f t="shared" si="34"/>
        <v>-0.13246986591495444</v>
      </c>
    </row>
    <row r="395" spans="1:9" ht="15" customHeight="1" x14ac:dyDescent="0.25">
      <c r="A395" s="25" t="s">
        <v>723</v>
      </c>
      <c r="B395" s="8" t="s">
        <v>299</v>
      </c>
      <c r="C395" s="11">
        <f>VLOOKUP($A395,RAW!$U$2:$AC$460,8,FALSE)</f>
        <v>43221</v>
      </c>
      <c r="D395" s="11">
        <f>VLOOKUP($A395,RAW!$U$2:$AC$460,9,FALSE)</f>
        <v>44431</v>
      </c>
      <c r="E395" s="1">
        <f t="shared" si="30"/>
        <v>1210</v>
      </c>
      <c r="F395" s="1">
        <f t="shared" si="31"/>
        <v>1548.4370014265237</v>
      </c>
      <c r="G395" s="16">
        <f t="shared" si="32"/>
        <v>-338.43700142652369</v>
      </c>
      <c r="H395" s="16">
        <f t="shared" si="33"/>
        <v>338.43700142652369</v>
      </c>
      <c r="I395" s="3">
        <f t="shared" si="34"/>
        <v>-7.830383411455628E-3</v>
      </c>
    </row>
    <row r="396" spans="1:9" x14ac:dyDescent="0.25">
      <c r="A396" s="25" t="s">
        <v>724</v>
      </c>
      <c r="B396" s="8" t="s">
        <v>299</v>
      </c>
      <c r="C396" s="11">
        <f>VLOOKUP($A396,RAW!$U$2:$AC$460,8,FALSE)</f>
        <v>30549</v>
      </c>
      <c r="D396" s="11">
        <f>VLOOKUP($A396,RAW!$U$2:$AC$460,9,FALSE)</f>
        <v>20478</v>
      </c>
      <c r="E396" s="1">
        <f t="shared" si="30"/>
        <v>-10071</v>
      </c>
      <c r="F396" s="1">
        <f t="shared" si="31"/>
        <v>1094.4495027088424</v>
      </c>
      <c r="G396" s="16">
        <f t="shared" si="32"/>
        <v>-11165.449502708841</v>
      </c>
      <c r="H396" s="16">
        <f t="shared" si="33"/>
        <v>11165.449502708841</v>
      </c>
      <c r="I396" s="3">
        <f t="shared" si="34"/>
        <v>-0.36549312588657046</v>
      </c>
    </row>
    <row r="397" spans="1:9" ht="15" customHeight="1" x14ac:dyDescent="0.25">
      <c r="A397" s="25" t="s">
        <v>725</v>
      </c>
      <c r="B397" s="8" t="s">
        <v>299</v>
      </c>
      <c r="C397" s="11">
        <f>VLOOKUP($A397,RAW!$U$2:$AC$460,8,FALSE)</f>
        <v>40533</v>
      </c>
      <c r="D397" s="11">
        <f>VLOOKUP($A397,RAW!$U$2:$AC$460,9,FALSE)</f>
        <v>41244</v>
      </c>
      <c r="E397" s="1">
        <f t="shared" si="30"/>
        <v>711</v>
      </c>
      <c r="F397" s="1">
        <f t="shared" si="31"/>
        <v>1452.1366229106518</v>
      </c>
      <c r="G397" s="16">
        <f t="shared" si="32"/>
        <v>-741.13662291065179</v>
      </c>
      <c r="H397" s="16">
        <f t="shared" si="33"/>
        <v>741.13662291065179</v>
      </c>
      <c r="I397" s="3">
        <f t="shared" si="34"/>
        <v>-1.8284770999201928E-2</v>
      </c>
    </row>
    <row r="398" spans="1:9" ht="15" customHeight="1" x14ac:dyDescent="0.25">
      <c r="A398" s="25" t="s">
        <v>365</v>
      </c>
      <c r="B398" s="8" t="s">
        <v>298</v>
      </c>
      <c r="C398" s="11">
        <f>VLOOKUP($A398,RAW!$U$2:$AC$460,8,FALSE)</f>
        <v>113105</v>
      </c>
      <c r="D398" s="11">
        <f>VLOOKUP($A398,RAW!$U$2:$AC$460,9,FALSE)</f>
        <v>124707</v>
      </c>
      <c r="E398" s="1">
        <f t="shared" si="30"/>
        <v>11602</v>
      </c>
      <c r="F398" s="1">
        <f t="shared" si="31"/>
        <v>4052.1035387044944</v>
      </c>
      <c r="G398" s="16">
        <f t="shared" si="32"/>
        <v>7549.896461295506</v>
      </c>
      <c r="H398" s="16">
        <f t="shared" si="33"/>
        <v>7549.896461295506</v>
      </c>
      <c r="I398" s="3">
        <f t="shared" si="34"/>
        <v>6.6751217552676767E-2</v>
      </c>
    </row>
    <row r="399" spans="1:9" ht="15" customHeight="1" x14ac:dyDescent="0.25">
      <c r="A399" s="25" t="s">
        <v>726</v>
      </c>
      <c r="B399" s="21" t="s">
        <v>298</v>
      </c>
      <c r="C399" s="11">
        <f>VLOOKUP($A399,RAW!$U$2:$AC$460,8,FALSE)</f>
        <v>51517</v>
      </c>
      <c r="D399" s="11">
        <f>VLOOKUP($A399,RAW!$U$2:$AC$460,9,FALSE)</f>
        <v>55985</v>
      </c>
      <c r="E399" s="1">
        <f t="shared" si="30"/>
        <v>4468</v>
      </c>
      <c r="F399" s="1">
        <f t="shared" si="31"/>
        <v>1845.649776786521</v>
      </c>
      <c r="G399" s="16">
        <f t="shared" si="32"/>
        <v>2622.3502232134788</v>
      </c>
      <c r="H399" s="16">
        <f t="shared" si="33"/>
        <v>2622.3502232134788</v>
      </c>
      <c r="I399" s="3">
        <f t="shared" si="34"/>
        <v>5.09026190036974E-2</v>
      </c>
    </row>
    <row r="400" spans="1:9" ht="15" customHeight="1" x14ac:dyDescent="0.25">
      <c r="A400" s="25" t="s">
        <v>727</v>
      </c>
      <c r="B400" s="8" t="s">
        <v>298</v>
      </c>
      <c r="C400" s="11">
        <f>VLOOKUP($A400,RAW!$U$2:$AC$460,8,FALSE)</f>
        <v>109404</v>
      </c>
      <c r="D400" s="11">
        <f>VLOOKUP($A400,RAW!$U$2:$AC$460,9,FALSE)</f>
        <v>114832</v>
      </c>
      <c r="E400" s="1">
        <f t="shared" si="30"/>
        <v>5428</v>
      </c>
      <c r="F400" s="1">
        <f t="shared" si="31"/>
        <v>3919.5113880768004</v>
      </c>
      <c r="G400" s="16">
        <f t="shared" si="32"/>
        <v>1508.4886119231996</v>
      </c>
      <c r="H400" s="16">
        <f t="shared" si="33"/>
        <v>1508.4886119231996</v>
      </c>
      <c r="I400" s="3">
        <f t="shared" si="34"/>
        <v>1.378824002708493E-2</v>
      </c>
    </row>
    <row r="401" spans="1:9" ht="15" customHeight="1" x14ac:dyDescent="0.25">
      <c r="A401" s="25" t="s">
        <v>728</v>
      </c>
      <c r="B401" s="8" t="s">
        <v>298</v>
      </c>
      <c r="C401" s="11">
        <f>VLOOKUP($A401,RAW!$U$2:$AC$460,8,FALSE)</f>
        <v>87322</v>
      </c>
      <c r="D401" s="11">
        <f>VLOOKUP($A401,RAW!$U$2:$AC$460,9,FALSE)</f>
        <v>97266</v>
      </c>
      <c r="E401" s="1">
        <f t="shared" si="30"/>
        <v>9944</v>
      </c>
      <c r="F401" s="1">
        <f t="shared" si="31"/>
        <v>3128.4009124862196</v>
      </c>
      <c r="G401" s="16">
        <f t="shared" si="32"/>
        <v>6815.5990875137804</v>
      </c>
      <c r="H401" s="16">
        <f t="shared" si="33"/>
        <v>6815.5990875137804</v>
      </c>
      <c r="I401" s="3">
        <f t="shared" si="34"/>
        <v>7.8051339725542027E-2</v>
      </c>
    </row>
    <row r="402" spans="1:9" ht="15" customHeight="1" x14ac:dyDescent="0.25">
      <c r="A402" s="25" t="s">
        <v>729</v>
      </c>
      <c r="B402" s="8" t="s">
        <v>298</v>
      </c>
      <c r="C402" s="11">
        <f>VLOOKUP($A402,RAW!$U$2:$AC$460,8,FALSE)</f>
        <v>46656</v>
      </c>
      <c r="D402" s="11">
        <f>VLOOKUP($A402,RAW!$U$2:$AC$460,9,FALSE)</f>
        <v>53773</v>
      </c>
      <c r="E402" s="1">
        <f t="shared" si="30"/>
        <v>7117</v>
      </c>
      <c r="F402" s="1">
        <f t="shared" si="31"/>
        <v>1671.499427096918</v>
      </c>
      <c r="G402" s="16">
        <f t="shared" si="32"/>
        <v>5445.5005729030818</v>
      </c>
      <c r="H402" s="16">
        <f t="shared" si="33"/>
        <v>5445.5005729030818</v>
      </c>
      <c r="I402" s="3">
        <f t="shared" si="34"/>
        <v>0.11671597592813533</v>
      </c>
    </row>
    <row r="403" spans="1:9" ht="15" customHeight="1" x14ac:dyDescent="0.25">
      <c r="A403" s="25" t="s">
        <v>730</v>
      </c>
      <c r="B403" s="8" t="s">
        <v>299</v>
      </c>
      <c r="C403" s="11">
        <f>VLOOKUP($A403,RAW!$U$2:$AC$460,8,FALSE)</f>
        <v>66764</v>
      </c>
      <c r="D403" s="11">
        <f>VLOOKUP($A403,RAW!$U$2:$AC$460,9,FALSE)</f>
        <v>63465</v>
      </c>
      <c r="E403" s="1">
        <f t="shared" si="30"/>
        <v>-3299</v>
      </c>
      <c r="F403" s="1">
        <f t="shared" si="31"/>
        <v>2391.8893122149052</v>
      </c>
      <c r="G403" s="16">
        <f t="shared" si="32"/>
        <v>-5690.8893122149057</v>
      </c>
      <c r="H403" s="16">
        <f t="shared" si="33"/>
        <v>5690.8893122149057</v>
      </c>
      <c r="I403" s="3">
        <f t="shared" si="34"/>
        <v>-8.5238890902505929E-2</v>
      </c>
    </row>
    <row r="404" spans="1:9" ht="15" customHeight="1" x14ac:dyDescent="0.25">
      <c r="A404" s="25" t="s">
        <v>731</v>
      </c>
      <c r="B404" s="8" t="s">
        <v>299</v>
      </c>
      <c r="C404" s="11">
        <f>VLOOKUP($A404,RAW!$U$2:$AC$460,8,FALSE)</f>
        <v>122129</v>
      </c>
      <c r="D404" s="11">
        <f>VLOOKUP($A404,RAW!$U$2:$AC$460,9,FALSE)</f>
        <v>108679</v>
      </c>
      <c r="E404" s="1">
        <f t="shared" si="30"/>
        <v>-13450</v>
      </c>
      <c r="F404" s="1">
        <f t="shared" si="31"/>
        <v>4375.397666579207</v>
      </c>
      <c r="G404" s="16">
        <f t="shared" si="32"/>
        <v>-17825.397666579207</v>
      </c>
      <c r="H404" s="16">
        <f t="shared" si="33"/>
        <v>17825.397666579207</v>
      </c>
      <c r="I404" s="3">
        <f t="shared" si="34"/>
        <v>-0.14595548695706348</v>
      </c>
    </row>
    <row r="405" spans="1:9" ht="15" customHeight="1" x14ac:dyDescent="0.25">
      <c r="A405" s="25" t="s">
        <v>732</v>
      </c>
      <c r="B405" s="8" t="s">
        <v>299</v>
      </c>
      <c r="C405" s="11">
        <f>VLOOKUP($A405,RAW!$U$2:$AC$460,8,FALSE)</f>
        <v>97312</v>
      </c>
      <c r="D405" s="11">
        <f>VLOOKUP($A405,RAW!$U$2:$AC$460,9,FALSE)</f>
        <v>91999</v>
      </c>
      <c r="E405" s="1">
        <f t="shared" si="30"/>
        <v>-5313</v>
      </c>
      <c r="F405" s="1">
        <f t="shared" si="31"/>
        <v>3486.3029888900737</v>
      </c>
      <c r="G405" s="16">
        <f t="shared" si="32"/>
        <v>-8799.3029888900746</v>
      </c>
      <c r="H405" s="16">
        <f t="shared" si="33"/>
        <v>8799.3029888900746</v>
      </c>
      <c r="I405" s="3">
        <f t="shared" si="34"/>
        <v>-9.0423616705956861E-2</v>
      </c>
    </row>
    <row r="406" spans="1:9" ht="15" customHeight="1" x14ac:dyDescent="0.25">
      <c r="A406" s="25" t="s">
        <v>733</v>
      </c>
      <c r="B406" s="8" t="s">
        <v>298</v>
      </c>
      <c r="C406" s="11">
        <f>VLOOKUP($A406,RAW!$U$2:$AC$460,8,FALSE)</f>
        <v>41199</v>
      </c>
      <c r="D406" s="11">
        <f>VLOOKUP($A406,RAW!$U$2:$AC$460,9,FALSE)</f>
        <v>32267</v>
      </c>
      <c r="E406" s="1">
        <f t="shared" si="30"/>
        <v>-8932</v>
      </c>
      <c r="F406" s="1">
        <f t="shared" si="31"/>
        <v>1475.9967613375754</v>
      </c>
      <c r="G406" s="16">
        <f t="shared" si="32"/>
        <v>-10407.996761337576</v>
      </c>
      <c r="H406" s="16">
        <f t="shared" si="33"/>
        <v>10407.996761337576</v>
      </c>
      <c r="I406" s="3">
        <f t="shared" si="34"/>
        <v>-0.25262741234829911</v>
      </c>
    </row>
    <row r="407" spans="1:9" ht="15" customHeight="1" x14ac:dyDescent="0.25">
      <c r="A407" s="25" t="s">
        <v>734</v>
      </c>
      <c r="B407" s="8" t="s">
        <v>299</v>
      </c>
      <c r="C407" s="11">
        <f>VLOOKUP($A407,RAW!$U$2:$AC$460,8,FALSE)</f>
        <v>16434</v>
      </c>
      <c r="D407" s="11">
        <f>VLOOKUP($A407,RAW!$U$2:$AC$460,9,FALSE)</f>
        <v>16746</v>
      </c>
      <c r="E407" s="1">
        <f t="shared" si="30"/>
        <v>312</v>
      </c>
      <c r="F407" s="1">
        <f t="shared" si="31"/>
        <v>588.76503739949305</v>
      </c>
      <c r="G407" s="16">
        <f t="shared" si="32"/>
        <v>-276.76503739949305</v>
      </c>
      <c r="H407" s="16">
        <f t="shared" si="33"/>
        <v>276.76503739949305</v>
      </c>
      <c r="I407" s="3">
        <f t="shared" si="34"/>
        <v>-1.6841002640835649E-2</v>
      </c>
    </row>
    <row r="408" spans="1:9" ht="15" customHeight="1" x14ac:dyDescent="0.25">
      <c r="A408" s="25" t="s">
        <v>735</v>
      </c>
      <c r="B408" s="8" t="s">
        <v>298</v>
      </c>
      <c r="C408" s="11">
        <f>VLOOKUP($A408,RAW!$U$2:$AC$460,8,FALSE)</f>
        <v>967177</v>
      </c>
      <c r="D408" s="11">
        <f>VLOOKUP($A408,RAW!$U$2:$AC$460,9,FALSE)</f>
        <v>999167</v>
      </c>
      <c r="E408" s="1">
        <f t="shared" si="30"/>
        <v>31990</v>
      </c>
      <c r="F408" s="1">
        <f t="shared" si="31"/>
        <v>34650.115770775803</v>
      </c>
      <c r="G408" s="16">
        <f t="shared" si="32"/>
        <v>-2660.115770775803</v>
      </c>
      <c r="H408" s="16">
        <f t="shared" si="33"/>
        <v>2660.115770775803</v>
      </c>
      <c r="I408" s="3">
        <f t="shared" si="34"/>
        <v>-2.7503918835702287E-3</v>
      </c>
    </row>
    <row r="409" spans="1:9" ht="15" customHeight="1" x14ac:dyDescent="0.25">
      <c r="A409" s="25" t="s">
        <v>736</v>
      </c>
      <c r="B409" s="8" t="s">
        <v>298</v>
      </c>
      <c r="C409" s="11">
        <f>VLOOKUP($A409,RAW!$U$2:$AC$460,8,FALSE)</f>
        <v>45827</v>
      </c>
      <c r="D409" s="11">
        <f>VLOOKUP($A409,RAW!$U$2:$AC$460,9,FALSE)</f>
        <v>53636</v>
      </c>
      <c r="E409" s="1">
        <f t="shared" si="30"/>
        <v>7809</v>
      </c>
      <c r="F409" s="1">
        <f t="shared" si="31"/>
        <v>1641.7996451811225</v>
      </c>
      <c r="G409" s="16">
        <f t="shared" si="32"/>
        <v>6167.2003548188777</v>
      </c>
      <c r="H409" s="16">
        <f t="shared" si="33"/>
        <v>6167.2003548188777</v>
      </c>
      <c r="I409" s="3">
        <f t="shared" si="34"/>
        <v>0.13457569456475174</v>
      </c>
    </row>
    <row r="410" spans="1:9" ht="15" customHeight="1" x14ac:dyDescent="0.25">
      <c r="A410" s="25" t="s">
        <v>737</v>
      </c>
      <c r="B410" s="8" t="s">
        <v>298</v>
      </c>
      <c r="C410" s="11">
        <f>VLOOKUP($A410,RAW!$U$2:$AC$460,8,FALSE)</f>
        <v>103480</v>
      </c>
      <c r="D410" s="11">
        <f>VLOOKUP($A410,RAW!$U$2:$AC$460,9,FALSE)</f>
        <v>105720</v>
      </c>
      <c r="E410" s="1">
        <f t="shared" si="30"/>
        <v>2240</v>
      </c>
      <c r="F410" s="1">
        <f t="shared" si="31"/>
        <v>3707.2779645916721</v>
      </c>
      <c r="G410" s="16">
        <f t="shared" si="32"/>
        <v>-1467.2779645916721</v>
      </c>
      <c r="H410" s="16">
        <f t="shared" si="33"/>
        <v>1467.2779645916721</v>
      </c>
      <c r="I410" s="3">
        <f t="shared" si="34"/>
        <v>-1.4179338660530267E-2</v>
      </c>
    </row>
    <row r="411" spans="1:9" ht="15" customHeight="1" x14ac:dyDescent="0.25">
      <c r="A411" s="25" t="s">
        <v>738</v>
      </c>
      <c r="B411" s="8" t="s">
        <v>299</v>
      </c>
      <c r="C411" s="11">
        <f>VLOOKUP($A411,RAW!$U$2:$AC$460,8,FALSE)</f>
        <v>365579</v>
      </c>
      <c r="D411" s="11">
        <f>VLOOKUP($A411,RAW!$U$2:$AC$460,9,FALSE)</f>
        <v>353496</v>
      </c>
      <c r="E411" s="1">
        <f t="shared" si="30"/>
        <v>-12083</v>
      </c>
      <c r="F411" s="1">
        <f t="shared" si="31"/>
        <v>13097.245564528981</v>
      </c>
      <c r="G411" s="16">
        <f t="shared" si="32"/>
        <v>-25180.245564528981</v>
      </c>
      <c r="H411" s="16">
        <f t="shared" si="33"/>
        <v>25180.245564528981</v>
      </c>
      <c r="I411" s="3">
        <f t="shared" si="34"/>
        <v>-6.8877713338372781E-2</v>
      </c>
    </row>
    <row r="412" spans="1:9" ht="15" customHeight="1" x14ac:dyDescent="0.25">
      <c r="A412" s="25" t="s">
        <v>739</v>
      </c>
      <c r="B412" s="8" t="s">
        <v>298</v>
      </c>
      <c r="C412" s="11">
        <f>VLOOKUP($A412,RAW!$U$2:$AC$460,8,FALSE)</f>
        <v>185361</v>
      </c>
      <c r="D412" s="11">
        <f>VLOOKUP($A412,RAW!$U$2:$AC$460,9,FALSE)</f>
        <v>184417</v>
      </c>
      <c r="E412" s="1">
        <f t="shared" si="30"/>
        <v>-944</v>
      </c>
      <c r="F412" s="1">
        <f t="shared" si="31"/>
        <v>6640.7494278573349</v>
      </c>
      <c r="G412" s="16">
        <f t="shared" si="32"/>
        <v>-7584.7494278573349</v>
      </c>
      <c r="H412" s="16">
        <f t="shared" si="33"/>
        <v>7584.7494278573349</v>
      </c>
      <c r="I412" s="3">
        <f t="shared" si="34"/>
        <v>-4.0918798603035884E-2</v>
      </c>
    </row>
    <row r="413" spans="1:9" ht="15" customHeight="1" x14ac:dyDescent="0.25">
      <c r="A413" s="25" t="s">
        <v>740</v>
      </c>
      <c r="B413" s="8" t="s">
        <v>299</v>
      </c>
      <c r="C413" s="11">
        <f>VLOOKUP($A413,RAW!$U$2:$AC$460,8,FALSE)</f>
        <v>69731</v>
      </c>
      <c r="D413" s="11">
        <f>VLOOKUP($A413,RAW!$U$2:$AC$460,9,FALSE)</f>
        <v>37701</v>
      </c>
      <c r="E413" s="1">
        <f t="shared" si="30"/>
        <v>-32030</v>
      </c>
      <c r="F413" s="1">
        <f t="shared" si="31"/>
        <v>2498.1851541258397</v>
      </c>
      <c r="G413" s="16">
        <f t="shared" si="32"/>
        <v>-34528.185154125837</v>
      </c>
      <c r="H413" s="16">
        <f t="shared" si="33"/>
        <v>34528.185154125837</v>
      </c>
      <c r="I413" s="3">
        <f t="shared" si="34"/>
        <v>-0.49516262715472081</v>
      </c>
    </row>
    <row r="414" spans="1:9" ht="15" customHeight="1" x14ac:dyDescent="0.25">
      <c r="A414" s="25" t="s">
        <v>741</v>
      </c>
      <c r="B414" s="8" t="s">
        <v>298</v>
      </c>
      <c r="C414" s="11">
        <f>VLOOKUP($A414,RAW!$U$2:$AC$460,8,FALSE)</f>
        <v>19642</v>
      </c>
      <c r="D414" s="11">
        <f>VLOOKUP($A414,RAW!$U$2:$AC$460,9,FALSE)</f>
        <v>10772</v>
      </c>
      <c r="E414" s="1">
        <f t="shared" si="30"/>
        <v>-8870</v>
      </c>
      <c r="F414" s="1">
        <f t="shared" si="31"/>
        <v>703.69495342587584</v>
      </c>
      <c r="G414" s="16">
        <f t="shared" si="32"/>
        <v>-9573.6949534258765</v>
      </c>
      <c r="H414" s="16">
        <f t="shared" si="33"/>
        <v>9573.6949534258765</v>
      </c>
      <c r="I414" s="3">
        <f t="shared" si="34"/>
        <v>-0.4874093754926116</v>
      </c>
    </row>
    <row r="415" spans="1:9" ht="15" customHeight="1" x14ac:dyDescent="0.25">
      <c r="A415" s="25" t="s">
        <v>742</v>
      </c>
      <c r="B415" s="8" t="s">
        <v>298</v>
      </c>
      <c r="C415" s="23">
        <v>0</v>
      </c>
      <c r="D415" s="11">
        <v>0</v>
      </c>
      <c r="E415" s="1">
        <f t="shared" si="30"/>
        <v>0</v>
      </c>
      <c r="F415" s="1">
        <f t="shared" si="31"/>
        <v>0</v>
      </c>
      <c r="G415" s="16">
        <f t="shared" si="32"/>
        <v>0</v>
      </c>
      <c r="H415" s="16">
        <f t="shared" si="33"/>
        <v>0</v>
      </c>
      <c r="I415" s="3" t="str">
        <f t="shared" si="34"/>
        <v/>
      </c>
    </row>
    <row r="416" spans="1:9" ht="15" customHeight="1" x14ac:dyDescent="0.25">
      <c r="A416" s="25" t="s">
        <v>743</v>
      </c>
      <c r="B416" s="8" t="s">
        <v>298</v>
      </c>
      <c r="C416" s="11">
        <f>VLOOKUP($A416,RAW!$U$2:$AC$460,8,FALSE)</f>
        <v>11687</v>
      </c>
      <c r="D416" s="11">
        <f>VLOOKUP($A416,RAW!$U$2:$AC$460,9,FALSE)</f>
        <v>12727</v>
      </c>
      <c r="E416" s="1">
        <f t="shared" si="30"/>
        <v>1040</v>
      </c>
      <c r="F416" s="1">
        <f t="shared" si="31"/>
        <v>418.69885554873287</v>
      </c>
      <c r="G416" s="16">
        <f t="shared" si="32"/>
        <v>621.30114445126719</v>
      </c>
      <c r="H416" s="16">
        <f t="shared" si="33"/>
        <v>621.30114445126719</v>
      </c>
      <c r="I416" s="3">
        <f t="shared" si="34"/>
        <v>5.3161730508365465E-2</v>
      </c>
    </row>
    <row r="417" spans="1:9" ht="15" customHeight="1" x14ac:dyDescent="0.25">
      <c r="A417" s="25" t="s">
        <v>744</v>
      </c>
      <c r="B417" s="8" t="s">
        <v>298</v>
      </c>
      <c r="C417" s="11">
        <f>VLOOKUP($A417,RAW!$U$2:$AC$460,8,FALSE)</f>
        <v>48530</v>
      </c>
      <c r="D417" s="11">
        <f>VLOOKUP($A417,RAW!$U$2:$AC$460,9,FALSE)</f>
        <v>37690</v>
      </c>
      <c r="E417" s="1">
        <f t="shared" si="30"/>
        <v>-10840</v>
      </c>
      <c r="F417" s="1">
        <f t="shared" si="31"/>
        <v>1738.6374142021052</v>
      </c>
      <c r="G417" s="16">
        <f t="shared" si="32"/>
        <v>-12578.637414202105</v>
      </c>
      <c r="H417" s="16">
        <f t="shared" si="33"/>
        <v>12578.637414202105</v>
      </c>
      <c r="I417" s="3">
        <f t="shared" si="34"/>
        <v>-0.2591930231650959</v>
      </c>
    </row>
    <row r="418" spans="1:9" ht="15" customHeight="1" x14ac:dyDescent="0.25">
      <c r="A418" s="25" t="s">
        <v>745</v>
      </c>
      <c r="B418" s="8" t="s">
        <v>299</v>
      </c>
      <c r="C418" s="11">
        <f>VLOOKUP($A418,RAW!$U$2:$AC$460,8,FALSE)</f>
        <v>37623</v>
      </c>
      <c r="D418" s="11">
        <f>VLOOKUP($A418,RAW!$U$2:$AC$460,9,FALSE)</f>
        <v>29726</v>
      </c>
      <c r="E418" s="1">
        <f t="shared" si="30"/>
        <v>-7897</v>
      </c>
      <c r="F418" s="1">
        <f t="shared" si="31"/>
        <v>1347.8828649191389</v>
      </c>
      <c r="G418" s="16">
        <f t="shared" si="32"/>
        <v>-9244.8828649191382</v>
      </c>
      <c r="H418" s="16">
        <f t="shared" si="33"/>
        <v>9244.8828649191382</v>
      </c>
      <c r="I418" s="3">
        <f t="shared" si="34"/>
        <v>-0.24572423424286044</v>
      </c>
    </row>
    <row r="419" spans="1:9" ht="15" customHeight="1" x14ac:dyDescent="0.25">
      <c r="A419" s="25" t="s">
        <v>746</v>
      </c>
      <c r="B419" s="8" t="s">
        <v>298</v>
      </c>
      <c r="C419" s="11">
        <f>VLOOKUP($A419,RAW!$U$2:$AC$460,8,FALSE)</f>
        <v>18026</v>
      </c>
      <c r="D419" s="11">
        <f>VLOOKUP($A419,RAW!$U$2:$AC$460,9,FALSE)</f>
        <v>16887</v>
      </c>
      <c r="E419" s="1">
        <f t="shared" si="30"/>
        <v>-1139</v>
      </c>
      <c r="F419" s="1">
        <f t="shared" si="31"/>
        <v>645.80008300859572</v>
      </c>
      <c r="G419" s="16">
        <f t="shared" si="32"/>
        <v>-1784.8000830085957</v>
      </c>
      <c r="H419" s="16">
        <f t="shared" si="33"/>
        <v>1784.8000830085957</v>
      </c>
      <c r="I419" s="3">
        <f t="shared" si="34"/>
        <v>-9.9012542050848543E-2</v>
      </c>
    </row>
    <row r="420" spans="1:9" ht="15" customHeight="1" x14ac:dyDescent="0.25">
      <c r="A420" s="25" t="s">
        <v>747</v>
      </c>
      <c r="B420" s="8" t="s">
        <v>299</v>
      </c>
      <c r="C420" s="11">
        <f>VLOOKUP($A420,RAW!$U$2:$AC$460,8,FALSE)</f>
        <v>85916</v>
      </c>
      <c r="D420" s="11">
        <f>VLOOKUP($A420,RAW!$U$2:$AC$460,9,FALSE)</f>
        <v>71120</v>
      </c>
      <c r="E420" s="1">
        <f t="shared" si="30"/>
        <v>-14796</v>
      </c>
      <c r="F420" s="1">
        <f t="shared" si="31"/>
        <v>3078.0295091404919</v>
      </c>
      <c r="G420" s="16">
        <f t="shared" si="32"/>
        <v>-17874.029509140491</v>
      </c>
      <c r="H420" s="16">
        <f t="shared" si="33"/>
        <v>17874.029509140491</v>
      </c>
      <c r="I420" s="3">
        <f t="shared" si="34"/>
        <v>-0.20804075502980227</v>
      </c>
    </row>
    <row r="421" spans="1:9" ht="15" customHeight="1" x14ac:dyDescent="0.25">
      <c r="A421" s="25" t="s">
        <v>748</v>
      </c>
      <c r="B421" s="8" t="s">
        <v>298</v>
      </c>
      <c r="C421" s="11">
        <f>VLOOKUP($A421,RAW!$U$2:$AC$460,8,FALSE)</f>
        <v>1557327</v>
      </c>
      <c r="D421" s="11">
        <f>VLOOKUP($A421,RAW!$U$2:$AC$460,9,FALSE)</f>
        <v>1620414</v>
      </c>
      <c r="E421" s="1">
        <f t="shared" si="30"/>
        <v>63087</v>
      </c>
      <c r="F421" s="1">
        <f t="shared" si="31"/>
        <v>55792.849543521988</v>
      </c>
      <c r="G421" s="16">
        <f t="shared" si="32"/>
        <v>7294.1504564780116</v>
      </c>
      <c r="H421" s="16">
        <f t="shared" si="33"/>
        <v>7294.1504564780116</v>
      </c>
      <c r="I421" s="3">
        <f t="shared" si="34"/>
        <v>4.6837629197195012E-3</v>
      </c>
    </row>
    <row r="422" spans="1:9" ht="15" customHeight="1" x14ac:dyDescent="0.25">
      <c r="A422" s="25" t="s">
        <v>366</v>
      </c>
      <c r="B422" s="8" t="s">
        <v>298</v>
      </c>
      <c r="C422" s="11">
        <f>VLOOKUP($A422,RAW!$U$2:$AC$460,8,FALSE)</f>
        <v>16915</v>
      </c>
      <c r="D422" s="11">
        <f>VLOOKUP($A422,RAW!$U$2:$AC$460,9,FALSE)</f>
        <v>14366</v>
      </c>
      <c r="E422" s="1">
        <f t="shared" si="30"/>
        <v>-2549</v>
      </c>
      <c r="F422" s="1">
        <f t="shared" si="31"/>
        <v>605.99735959671568</v>
      </c>
      <c r="G422" s="16">
        <f t="shared" si="32"/>
        <v>-3154.9973595967158</v>
      </c>
      <c r="H422" s="16">
        <f t="shared" si="33"/>
        <v>3154.9973595967158</v>
      </c>
      <c r="I422" s="3">
        <f t="shared" si="34"/>
        <v>-0.18652068339324362</v>
      </c>
    </row>
    <row r="423" spans="1:9" ht="15" customHeight="1" x14ac:dyDescent="0.25">
      <c r="A423" s="25" t="s">
        <v>749</v>
      </c>
      <c r="B423" s="8" t="s">
        <v>298</v>
      </c>
      <c r="C423" s="11">
        <f>VLOOKUP($A423,RAW!$U$2:$AC$460,8,FALSE)</f>
        <v>255742</v>
      </c>
      <c r="D423" s="11">
        <f>VLOOKUP($A423,RAW!$U$2:$AC$460,9,FALSE)</f>
        <v>253759</v>
      </c>
      <c r="E423" s="1">
        <f t="shared" si="30"/>
        <v>-1983</v>
      </c>
      <c r="F423" s="1">
        <f t="shared" si="31"/>
        <v>9162.221503871313</v>
      </c>
      <c r="G423" s="16">
        <f t="shared" si="32"/>
        <v>-11145.221503871313</v>
      </c>
      <c r="H423" s="16">
        <f t="shared" si="33"/>
        <v>11145.221503871313</v>
      </c>
      <c r="I423" s="3">
        <f t="shared" si="34"/>
        <v>-4.3579941909703192E-2</v>
      </c>
    </row>
    <row r="424" spans="1:9" ht="15" customHeight="1" x14ac:dyDescent="0.25">
      <c r="A424" s="25" t="s">
        <v>750</v>
      </c>
      <c r="B424" s="8" t="s">
        <v>298</v>
      </c>
      <c r="C424" s="11">
        <f>VLOOKUP($A424,RAW!$U$2:$AC$460,8,FALSE)</f>
        <v>143344</v>
      </c>
      <c r="D424" s="11">
        <f>VLOOKUP($A424,RAW!$U$2:$AC$460,9,FALSE)</f>
        <v>166495</v>
      </c>
      <c r="E424" s="1">
        <f t="shared" si="30"/>
        <v>23151</v>
      </c>
      <c r="F424" s="1">
        <f t="shared" si="31"/>
        <v>5135.446970974378</v>
      </c>
      <c r="G424" s="16">
        <f t="shared" si="32"/>
        <v>18015.553029025621</v>
      </c>
      <c r="H424" s="16">
        <f t="shared" si="33"/>
        <v>18015.553029025621</v>
      </c>
      <c r="I424" s="3">
        <f t="shared" si="34"/>
        <v>0.12568055188236424</v>
      </c>
    </row>
    <row r="425" spans="1:9" ht="15" customHeight="1" x14ac:dyDescent="0.25">
      <c r="A425" s="25" t="s">
        <v>751</v>
      </c>
      <c r="B425" s="8" t="s">
        <v>298</v>
      </c>
      <c r="C425" s="11">
        <f>VLOOKUP($A425,RAW!$U$2:$AC$460,8,FALSE)</f>
        <v>40095</v>
      </c>
      <c r="D425" s="11">
        <f>VLOOKUP($A425,RAW!$U$2:$AC$460,9,FALSE)</f>
        <v>51179</v>
      </c>
      <c r="E425" s="1">
        <f t="shared" si="30"/>
        <v>11084</v>
      </c>
      <c r="F425" s="1">
        <f t="shared" si="31"/>
        <v>1436.4448201614139</v>
      </c>
      <c r="G425" s="16">
        <f t="shared" si="32"/>
        <v>9647.5551798385859</v>
      </c>
      <c r="H425" s="16">
        <f t="shared" si="33"/>
        <v>9647.5551798385859</v>
      </c>
      <c r="I425" s="3">
        <f t="shared" si="34"/>
        <v>0.24061741313975774</v>
      </c>
    </row>
    <row r="426" spans="1:9" ht="15" customHeight="1" x14ac:dyDescent="0.25">
      <c r="A426" s="25" t="s">
        <v>752</v>
      </c>
      <c r="B426" s="21" t="s">
        <v>298</v>
      </c>
      <c r="C426" s="11">
        <f>VLOOKUP($A426,RAW!$U$2:$AC$460,8,FALSE)</f>
        <v>148111</v>
      </c>
      <c r="D426" s="11">
        <f>VLOOKUP($A426,RAW!$U$2:$AC$460,9,FALSE)</f>
        <v>160547</v>
      </c>
      <c r="E426" s="1">
        <f t="shared" si="30"/>
        <v>12436</v>
      </c>
      <c r="F426" s="1">
        <f t="shared" si="31"/>
        <v>5306.2296734986194</v>
      </c>
      <c r="G426" s="16">
        <f t="shared" si="32"/>
        <v>7129.7703265013806</v>
      </c>
      <c r="H426" s="16">
        <f t="shared" si="33"/>
        <v>7129.7703265013806</v>
      </c>
      <c r="I426" s="3">
        <f t="shared" si="34"/>
        <v>4.8138020312477672E-2</v>
      </c>
    </row>
    <row r="427" spans="1:9" ht="15" customHeight="1" x14ac:dyDescent="0.25">
      <c r="A427" s="25" t="s">
        <v>367</v>
      </c>
      <c r="B427" s="8" t="s">
        <v>298</v>
      </c>
      <c r="C427" s="11">
        <f>VLOOKUP($A427,RAW!$U$2:$AC$460,8,FALSE)</f>
        <v>360279</v>
      </c>
      <c r="D427" s="11">
        <f>VLOOKUP($A427,RAW!$U$2:$AC$460,9,FALSE)</f>
        <v>346913</v>
      </c>
      <c r="E427" s="1">
        <f t="shared" si="30"/>
        <v>-13366</v>
      </c>
      <c r="F427" s="1">
        <f t="shared" si="31"/>
        <v>12907.367586056465</v>
      </c>
      <c r="G427" s="16">
        <f t="shared" si="32"/>
        <v>-26273.367586056465</v>
      </c>
      <c r="H427" s="16">
        <f t="shared" si="33"/>
        <v>26273.367586056465</v>
      </c>
      <c r="I427" s="3">
        <f t="shared" si="34"/>
        <v>-7.2925059706661965E-2</v>
      </c>
    </row>
    <row r="428" spans="1:9" ht="15" customHeight="1" x14ac:dyDescent="0.25">
      <c r="A428" s="25" t="s">
        <v>753</v>
      </c>
      <c r="B428" s="8" t="s">
        <v>298</v>
      </c>
      <c r="C428" s="11">
        <f>VLOOKUP($A428,RAW!$U$2:$AC$460,8,FALSE)</f>
        <v>760897</v>
      </c>
      <c r="D428" s="11">
        <f>VLOOKUP($A428,RAW!$U$2:$AC$460,9,FALSE)</f>
        <v>788980</v>
      </c>
      <c r="E428" s="1">
        <f t="shared" si="30"/>
        <v>28083</v>
      </c>
      <c r="F428" s="1">
        <f t="shared" si="31"/>
        <v>27259.921544490815</v>
      </c>
      <c r="G428" s="16">
        <f t="shared" si="32"/>
        <v>823.07845550918501</v>
      </c>
      <c r="H428" s="16">
        <f t="shared" si="33"/>
        <v>823.07845550918501</v>
      </c>
      <c r="I428" s="3">
        <f t="shared" si="34"/>
        <v>1.0817212520343555E-3</v>
      </c>
    </row>
    <row r="429" spans="1:9" ht="15" customHeight="1" x14ac:dyDescent="0.25">
      <c r="A429" s="25" t="s">
        <v>754</v>
      </c>
      <c r="B429" s="8" t="s">
        <v>298</v>
      </c>
      <c r="C429" s="11">
        <f>VLOOKUP($A429,RAW!$U$2:$AC$460,8,FALSE)</f>
        <v>3814511</v>
      </c>
      <c r="D429" s="11">
        <f>VLOOKUP($A429,RAW!$U$2:$AC$460,9,FALSE)</f>
        <v>4257191</v>
      </c>
      <c r="E429" s="1">
        <f t="shared" si="30"/>
        <v>442680</v>
      </c>
      <c r="F429" s="1">
        <f t="shared" si="31"/>
        <v>136658.7995360702</v>
      </c>
      <c r="G429" s="16">
        <f t="shared" si="32"/>
        <v>306021.2004639298</v>
      </c>
      <c r="H429" s="16">
        <f t="shared" si="33"/>
        <v>306021.2004639298</v>
      </c>
      <c r="I429" s="3">
        <f t="shared" si="34"/>
        <v>8.0225538860401707E-2</v>
      </c>
    </row>
    <row r="430" spans="1:9" ht="15" customHeight="1" x14ac:dyDescent="0.25">
      <c r="A430" s="44" t="s">
        <v>755</v>
      </c>
      <c r="B430" s="8" t="s">
        <v>299</v>
      </c>
      <c r="C430" s="11">
        <f>VLOOKUP($A430,RAW!$U$2:$AC$460,8,FALSE)</f>
        <v>437404</v>
      </c>
      <c r="D430" s="11">
        <f>VLOOKUP($A430,RAW!$U$2:$AC$460,9,FALSE)</f>
        <v>526187</v>
      </c>
      <c r="E430" s="1">
        <f t="shared" si="30"/>
        <v>88783</v>
      </c>
      <c r="F430" s="1">
        <f t="shared" si="31"/>
        <v>15670.450433168302</v>
      </c>
      <c r="G430" s="16">
        <f t="shared" si="32"/>
        <v>73112.549566831702</v>
      </c>
      <c r="H430" s="16">
        <f t="shared" si="33"/>
        <v>73112.549566831702</v>
      </c>
      <c r="I430" s="3">
        <f t="shared" si="34"/>
        <v>0.16715107673188107</v>
      </c>
    </row>
    <row r="431" spans="1:9" ht="15" customHeight="1" x14ac:dyDescent="0.25">
      <c r="A431" s="25" t="s">
        <v>756</v>
      </c>
      <c r="B431" s="8" t="s">
        <v>298</v>
      </c>
      <c r="C431" s="11">
        <f>VLOOKUP($A431,RAW!$U$2:$AC$460,8,FALSE)</f>
        <v>88953</v>
      </c>
      <c r="D431" s="11">
        <f>VLOOKUP($A431,RAW!$U$2:$AC$460,9,FALSE)</f>
        <v>77832</v>
      </c>
      <c r="E431" s="1">
        <f t="shared" si="30"/>
        <v>-11121</v>
      </c>
      <c r="F431" s="1">
        <f t="shared" si="31"/>
        <v>3186.8331734086105</v>
      </c>
      <c r="G431" s="16">
        <f t="shared" si="32"/>
        <v>-14307.83317340861</v>
      </c>
      <c r="H431" s="16">
        <f t="shared" si="33"/>
        <v>14307.83317340861</v>
      </c>
      <c r="I431" s="3">
        <f t="shared" si="34"/>
        <v>-0.16084711222115736</v>
      </c>
    </row>
    <row r="432" spans="1:9" ht="15" customHeight="1" x14ac:dyDescent="0.25">
      <c r="A432" s="25" t="s">
        <v>757</v>
      </c>
      <c r="B432" s="8" t="s">
        <v>299</v>
      </c>
      <c r="C432" s="11">
        <f>VLOOKUP($A432,RAW!$U$2:$AC$460,8,FALSE)</f>
        <v>59808</v>
      </c>
      <c r="D432" s="11">
        <f>VLOOKUP($A432,RAW!$U$2:$AC$460,9,FALSE)</f>
        <v>51244</v>
      </c>
      <c r="E432" s="1">
        <f t="shared" si="30"/>
        <v>-8564</v>
      </c>
      <c r="F432" s="1">
        <f t="shared" si="31"/>
        <v>2142.6834219781476</v>
      </c>
      <c r="G432" s="16">
        <f t="shared" si="32"/>
        <v>-10706.683421978149</v>
      </c>
      <c r="H432" s="16">
        <f t="shared" si="33"/>
        <v>10706.683421978149</v>
      </c>
      <c r="I432" s="3">
        <f t="shared" si="34"/>
        <v>-0.17901757995549339</v>
      </c>
    </row>
    <row r="433" spans="1:9" ht="15" customHeight="1" x14ac:dyDescent="0.25">
      <c r="A433" s="25" t="s">
        <v>758</v>
      </c>
      <c r="B433" s="8" t="s">
        <v>298</v>
      </c>
      <c r="C433" s="23">
        <v>0</v>
      </c>
      <c r="D433" s="11">
        <v>0</v>
      </c>
      <c r="E433" s="1">
        <f t="shared" si="30"/>
        <v>0</v>
      </c>
      <c r="F433" s="1">
        <f t="shared" si="31"/>
        <v>0</v>
      </c>
      <c r="G433" s="16">
        <f t="shared" si="32"/>
        <v>0</v>
      </c>
      <c r="H433" s="16">
        <f t="shared" si="33"/>
        <v>0</v>
      </c>
      <c r="I433" s="3" t="str">
        <f t="shared" si="34"/>
        <v/>
      </c>
    </row>
    <row r="434" spans="1:9" ht="15" customHeight="1" x14ac:dyDescent="0.25">
      <c r="A434" s="25" t="s">
        <v>759</v>
      </c>
      <c r="B434" s="8" t="s">
        <v>298</v>
      </c>
      <c r="C434" s="11">
        <f>VLOOKUP($A434,RAW!$U$2:$AC$460,8,FALSE)</f>
        <v>49768</v>
      </c>
      <c r="D434" s="11">
        <f>VLOOKUP($A434,RAW!$U$2:$AC$460,9,FALSE)</f>
        <v>66109</v>
      </c>
      <c r="E434" s="1">
        <f t="shared" si="30"/>
        <v>16341</v>
      </c>
      <c r="F434" s="1">
        <f t="shared" si="31"/>
        <v>1782.9900438905909</v>
      </c>
      <c r="G434" s="16">
        <f t="shared" si="32"/>
        <v>14558.009956109408</v>
      </c>
      <c r="H434" s="16">
        <f t="shared" si="33"/>
        <v>14558.009956109408</v>
      </c>
      <c r="I434" s="3">
        <f t="shared" si="34"/>
        <v>0.29251748023045748</v>
      </c>
    </row>
    <row r="435" spans="1:9" ht="15" customHeight="1" x14ac:dyDescent="0.25">
      <c r="A435" s="25" t="s">
        <v>760</v>
      </c>
      <c r="B435" s="8" t="s">
        <v>298</v>
      </c>
      <c r="C435" s="11">
        <f>VLOOKUP($A435,RAW!$U$2:$AC$460,8,FALSE)</f>
        <v>13697</v>
      </c>
      <c r="D435" s="11">
        <f>VLOOKUP($A435,RAW!$U$2:$AC$460,9,FALSE)</f>
        <v>24587</v>
      </c>
      <c r="E435" s="1">
        <f t="shared" si="30"/>
        <v>10890</v>
      </c>
      <c r="F435" s="1">
        <f t="shared" si="31"/>
        <v>490.70918323359234</v>
      </c>
      <c r="G435" s="16">
        <f t="shared" si="32"/>
        <v>10399.290816766408</v>
      </c>
      <c r="H435" s="16">
        <f t="shared" si="33"/>
        <v>10399.290816766408</v>
      </c>
      <c r="I435" s="3">
        <f t="shared" si="34"/>
        <v>0.75923857901485059</v>
      </c>
    </row>
    <row r="436" spans="1:9" ht="15" customHeight="1" x14ac:dyDescent="0.25">
      <c r="A436" s="25" t="s">
        <v>368</v>
      </c>
      <c r="B436" s="8" t="s">
        <v>299</v>
      </c>
      <c r="C436" s="11">
        <f>VLOOKUP($A436,RAW!$U$2:$AC$460,8,FALSE)</f>
        <v>75201</v>
      </c>
      <c r="D436" s="11">
        <f>VLOOKUP($A436,RAW!$U$2:$AC$460,9,FALSE)</f>
        <v>75501</v>
      </c>
      <c r="E436" s="1">
        <f t="shared" si="30"/>
        <v>300</v>
      </c>
      <c r="F436" s="1">
        <f t="shared" si="31"/>
        <v>2694.1535583229452</v>
      </c>
      <c r="G436" s="16">
        <f t="shared" si="32"/>
        <v>-2394.1535583229452</v>
      </c>
      <c r="H436" s="16">
        <f t="shared" si="33"/>
        <v>2394.1535583229452</v>
      </c>
      <c r="I436" s="3">
        <f t="shared" si="34"/>
        <v>-3.1836725021248985E-2</v>
      </c>
    </row>
    <row r="437" spans="1:9" ht="15" customHeight="1" x14ac:dyDescent="0.25">
      <c r="A437" s="25" t="s">
        <v>761</v>
      </c>
      <c r="B437" s="8" t="s">
        <v>298</v>
      </c>
      <c r="C437" s="11">
        <f>VLOOKUP($A437,RAW!$U$2:$AC$460,8,FALSE)</f>
        <v>38349</v>
      </c>
      <c r="D437" s="11">
        <f>VLOOKUP($A437,RAW!$U$2:$AC$460,9,FALSE)</f>
        <v>44705</v>
      </c>
      <c r="E437" s="1">
        <f t="shared" si="30"/>
        <v>6356</v>
      </c>
      <c r="F437" s="1">
        <f t="shared" si="31"/>
        <v>1373.892565366506</v>
      </c>
      <c r="G437" s="16">
        <f t="shared" si="32"/>
        <v>4982.1074346334935</v>
      </c>
      <c r="H437" s="16">
        <f t="shared" si="33"/>
        <v>4982.1074346334935</v>
      </c>
      <c r="I437" s="3">
        <f t="shared" si="34"/>
        <v>0.12991492436917504</v>
      </c>
    </row>
    <row r="438" spans="1:9" ht="15" customHeight="1" x14ac:dyDescent="0.25">
      <c r="A438" s="25" t="s">
        <v>762</v>
      </c>
      <c r="B438" s="8" t="s">
        <v>298</v>
      </c>
      <c r="C438" s="11">
        <f>VLOOKUP($A438,RAW!$U$2:$AC$460,8,FALSE)</f>
        <v>49968</v>
      </c>
      <c r="D438" s="11">
        <f>VLOOKUP($A438,RAW!$U$2:$AC$460,9,FALSE)</f>
        <v>60029</v>
      </c>
      <c r="E438" s="1">
        <f t="shared" si="30"/>
        <v>10061</v>
      </c>
      <c r="F438" s="1">
        <f t="shared" si="31"/>
        <v>1790.1552506254029</v>
      </c>
      <c r="G438" s="16">
        <f t="shared" si="32"/>
        <v>8270.8447493745971</v>
      </c>
      <c r="H438" s="16">
        <f t="shared" si="33"/>
        <v>8270.8447493745971</v>
      </c>
      <c r="I438" s="3">
        <f t="shared" si="34"/>
        <v>0.16552282959843495</v>
      </c>
    </row>
    <row r="439" spans="1:9" ht="15" customHeight="1" x14ac:dyDescent="0.25">
      <c r="A439" s="25" t="s">
        <v>763</v>
      </c>
      <c r="B439" s="8" t="s">
        <v>298</v>
      </c>
      <c r="C439" s="11">
        <f>VLOOKUP($A439,RAW!$U$2:$AC$460,8,FALSE)</f>
        <v>107390</v>
      </c>
      <c r="D439" s="11">
        <f>VLOOKUP($A439,RAW!$U$2:$AC$460,9,FALSE)</f>
        <v>111633</v>
      </c>
      <c r="E439" s="1">
        <f t="shared" si="30"/>
        <v>4243</v>
      </c>
      <c r="F439" s="1">
        <f t="shared" si="31"/>
        <v>3847.357756257245</v>
      </c>
      <c r="G439" s="16">
        <f t="shared" si="32"/>
        <v>395.642243742755</v>
      </c>
      <c r="H439" s="16">
        <f t="shared" si="33"/>
        <v>395.642243742755</v>
      </c>
      <c r="I439" s="3">
        <f t="shared" si="34"/>
        <v>3.6841628060597354E-3</v>
      </c>
    </row>
    <row r="440" spans="1:9" ht="15" customHeight="1" x14ac:dyDescent="0.25">
      <c r="A440" s="25" t="s">
        <v>764</v>
      </c>
      <c r="B440" s="8" t="s">
        <v>298</v>
      </c>
      <c r="C440" s="11">
        <f>VLOOKUP($A440,RAW!$U$2:$AC$460,8,FALSE)</f>
        <v>166406</v>
      </c>
      <c r="D440" s="11">
        <f>VLOOKUP($A440,RAW!$U$2:$AC$460,9,FALSE)</f>
        <v>127460</v>
      </c>
      <c r="E440" s="1">
        <f t="shared" si="30"/>
        <v>-38946</v>
      </c>
      <c r="F440" s="1">
        <f t="shared" si="31"/>
        <v>5961.6669595655376</v>
      </c>
      <c r="G440" s="16">
        <f t="shared" si="32"/>
        <v>-44907.66695956554</v>
      </c>
      <c r="H440" s="16">
        <f t="shared" si="33"/>
        <v>44907.66695956554</v>
      </c>
      <c r="I440" s="3">
        <f t="shared" si="34"/>
        <v>-0.26986807542736163</v>
      </c>
    </row>
    <row r="441" spans="1:9" ht="15" customHeight="1" x14ac:dyDescent="0.25">
      <c r="A441" s="25" t="s">
        <v>369</v>
      </c>
      <c r="B441" s="8" t="s">
        <v>299</v>
      </c>
      <c r="C441" s="11">
        <f>VLOOKUP($A441,RAW!$U$2:$AC$460,8,FALSE)</f>
        <v>171164</v>
      </c>
      <c r="D441" s="11">
        <f>VLOOKUP($A441,RAW!$U$2:$AC$460,9,FALSE)</f>
        <v>162469</v>
      </c>
      <c r="E441" s="1">
        <f t="shared" si="30"/>
        <v>-8695</v>
      </c>
      <c r="F441" s="1">
        <f t="shared" si="31"/>
        <v>6132.1272277867129</v>
      </c>
      <c r="G441" s="16">
        <f t="shared" si="32"/>
        <v>-14827.127227786714</v>
      </c>
      <c r="H441" s="16">
        <f t="shared" si="33"/>
        <v>14827.127227786714</v>
      </c>
      <c r="I441" s="3">
        <f t="shared" si="34"/>
        <v>-8.6625267157735941E-2</v>
      </c>
    </row>
    <row r="442" spans="1:9" ht="15" customHeight="1" x14ac:dyDescent="0.25">
      <c r="A442" s="25" t="s">
        <v>765</v>
      </c>
      <c r="B442" s="8" t="s">
        <v>299</v>
      </c>
      <c r="C442" s="11">
        <f>VLOOKUP($A442,RAW!$U$2:$AC$460,8,FALSE)</f>
        <v>59967</v>
      </c>
      <c r="D442" s="11">
        <f>VLOOKUP($A442,RAW!$U$2:$AC$460,9,FALSE)</f>
        <v>54537</v>
      </c>
      <c r="E442" s="1">
        <f t="shared" si="30"/>
        <v>-5430</v>
      </c>
      <c r="F442" s="1">
        <f t="shared" si="31"/>
        <v>2148.3797613323231</v>
      </c>
      <c r="G442" s="16">
        <f t="shared" si="32"/>
        <v>-7578.3797613323231</v>
      </c>
      <c r="H442" s="16">
        <f t="shared" si="33"/>
        <v>7578.3797613323231</v>
      </c>
      <c r="I442" s="3">
        <f t="shared" si="34"/>
        <v>-0.12637583606537467</v>
      </c>
    </row>
    <row r="443" spans="1:9" ht="15" customHeight="1" x14ac:dyDescent="0.25">
      <c r="A443" s="25" t="s">
        <v>766</v>
      </c>
      <c r="B443" s="8" t="s">
        <v>298</v>
      </c>
      <c r="C443" s="11">
        <f>VLOOKUP($A443,RAW!$U$2:$AC$460,8,FALSE)</f>
        <v>26942</v>
      </c>
      <c r="D443" s="11">
        <f>VLOOKUP($A443,RAW!$U$2:$AC$460,9,FALSE)</f>
        <v>37920</v>
      </c>
      <c r="E443" s="1">
        <f t="shared" si="30"/>
        <v>10978</v>
      </c>
      <c r="F443" s="1">
        <f t="shared" si="31"/>
        <v>965.22499924650981</v>
      </c>
      <c r="G443" s="16">
        <f t="shared" si="32"/>
        <v>10012.775000753491</v>
      </c>
      <c r="H443" s="16">
        <f t="shared" si="33"/>
        <v>10012.775000753491</v>
      </c>
      <c r="I443" s="3">
        <f t="shared" si="34"/>
        <v>0.37164186032044727</v>
      </c>
    </row>
    <row r="444" spans="1:9" ht="15" customHeight="1" x14ac:dyDescent="0.25">
      <c r="A444" s="25" t="s">
        <v>370</v>
      </c>
      <c r="B444" s="8" t="s">
        <v>298</v>
      </c>
      <c r="C444" s="11">
        <f>VLOOKUP($A444,RAW!$U$2:$AC$460,8,FALSE)</f>
        <v>81515</v>
      </c>
      <c r="D444" s="11">
        <f>VLOOKUP($A444,RAW!$U$2:$AC$460,9,FALSE)</f>
        <v>61689</v>
      </c>
      <c r="E444" s="1">
        <f t="shared" si="30"/>
        <v>-19826</v>
      </c>
      <c r="F444" s="1">
        <f t="shared" si="31"/>
        <v>2920.3591349409562</v>
      </c>
      <c r="G444" s="16">
        <f t="shared" si="32"/>
        <v>-22746.359134940954</v>
      </c>
      <c r="H444" s="16">
        <f t="shared" si="33"/>
        <v>22746.359134940954</v>
      </c>
      <c r="I444" s="3">
        <f t="shared" si="34"/>
        <v>-0.27904507311465321</v>
      </c>
    </row>
    <row r="445" spans="1:9" ht="15" customHeight="1" x14ac:dyDescent="0.25">
      <c r="A445" s="25" t="s">
        <v>767</v>
      </c>
      <c r="B445" s="8" t="s">
        <v>298</v>
      </c>
      <c r="C445" s="11">
        <f>VLOOKUP($A445,RAW!$U$2:$AC$460,8,FALSE)</f>
        <v>85824</v>
      </c>
      <c r="D445" s="11">
        <f>VLOOKUP($A445,RAW!$U$2:$AC$460,9,FALSE)</f>
        <v>69870</v>
      </c>
      <c r="E445" s="1">
        <f t="shared" si="30"/>
        <v>-15954</v>
      </c>
      <c r="F445" s="1">
        <f t="shared" si="31"/>
        <v>3074.7335140424784</v>
      </c>
      <c r="G445" s="16">
        <f t="shared" si="32"/>
        <v>-19028.733514042477</v>
      </c>
      <c r="H445" s="16">
        <f t="shared" si="33"/>
        <v>19028.733514042477</v>
      </c>
      <c r="I445" s="3">
        <f t="shared" si="34"/>
        <v>-0.22171809183960753</v>
      </c>
    </row>
    <row r="446" spans="1:9" ht="15" customHeight="1" x14ac:dyDescent="0.25">
      <c r="A446" s="25" t="s">
        <v>768</v>
      </c>
      <c r="B446" s="8" t="s">
        <v>298</v>
      </c>
      <c r="C446" s="11">
        <f>VLOOKUP($A446,RAW!$U$2:$AC$460,8,FALSE)</f>
        <v>56449</v>
      </c>
      <c r="D446" s="11">
        <f>VLOOKUP($A446,RAW!$U$2:$AC$460,9,FALSE)</f>
        <v>43703</v>
      </c>
      <c r="E446" s="1">
        <f t="shared" si="30"/>
        <v>-12746</v>
      </c>
      <c r="F446" s="1">
        <f t="shared" si="31"/>
        <v>2022.3437748669821</v>
      </c>
      <c r="G446" s="16">
        <f t="shared" si="32"/>
        <v>-14768.343774866982</v>
      </c>
      <c r="H446" s="16">
        <f t="shared" si="33"/>
        <v>14768.343774866982</v>
      </c>
      <c r="I446" s="3">
        <f t="shared" si="34"/>
        <v>-0.26162277055159494</v>
      </c>
    </row>
    <row r="447" spans="1:9" ht="15" customHeight="1" x14ac:dyDescent="0.25">
      <c r="A447" s="25" t="s">
        <v>769</v>
      </c>
      <c r="B447" s="62" t="s">
        <v>299</v>
      </c>
      <c r="C447" s="11">
        <f>VLOOKUP($A447,RAW!$U$2:$AC$460,8,FALSE)</f>
        <v>16907</v>
      </c>
      <c r="D447" s="11">
        <f>VLOOKUP($A447,RAW!$U$2:$AC$460,9,FALSE)</f>
        <v>17364</v>
      </c>
      <c r="E447" s="1">
        <f t="shared" si="30"/>
        <v>457</v>
      </c>
      <c r="F447" s="1">
        <f t="shared" si="31"/>
        <v>605.71075132732324</v>
      </c>
      <c r="G447" s="16">
        <f t="shared" si="32"/>
        <v>-148.71075132732324</v>
      </c>
      <c r="H447" s="16">
        <f t="shared" si="33"/>
        <v>148.71075132732324</v>
      </c>
      <c r="I447" s="3">
        <f t="shared" si="34"/>
        <v>-8.7958095065548726E-3</v>
      </c>
    </row>
    <row r="448" spans="1:9" ht="15" customHeight="1" x14ac:dyDescent="0.25">
      <c r="A448" s="25" t="s">
        <v>770</v>
      </c>
      <c r="B448" s="8" t="s">
        <v>298</v>
      </c>
      <c r="C448" s="11">
        <f>VLOOKUP($A448,RAW!$U$2:$AC$460,8,FALSE)</f>
        <v>645741</v>
      </c>
      <c r="D448" s="11">
        <f>VLOOKUP($A448,RAW!$U$2:$AC$460,9,FALSE)</f>
        <v>706311</v>
      </c>
      <c r="E448" s="1">
        <f t="shared" si="30"/>
        <v>60570</v>
      </c>
      <c r="F448" s="1">
        <f t="shared" si="31"/>
        <v>23134.338810720827</v>
      </c>
      <c r="G448" s="16">
        <f t="shared" si="32"/>
        <v>37435.66118927917</v>
      </c>
      <c r="H448" s="16">
        <f t="shared" si="33"/>
        <v>37435.66118927917</v>
      </c>
      <c r="I448" s="3">
        <f t="shared" si="34"/>
        <v>5.7973183039762337E-2</v>
      </c>
    </row>
    <row r="449" spans="1:9" ht="15" customHeight="1" x14ac:dyDescent="0.25">
      <c r="A449" s="25" t="s">
        <v>771</v>
      </c>
      <c r="B449" s="8" t="s">
        <v>298</v>
      </c>
      <c r="C449" s="11">
        <f>VLOOKUP($A449,RAW!$U$2:$AC$460,8,FALSE)</f>
        <v>510844</v>
      </c>
      <c r="D449" s="11">
        <f>VLOOKUP($A449,RAW!$U$2:$AC$460,9,FALSE)</f>
        <v>501530</v>
      </c>
      <c r="E449" s="1">
        <f t="shared" si="30"/>
        <v>-9314</v>
      </c>
      <c r="F449" s="1">
        <f t="shared" si="31"/>
        <v>18301.514346191227</v>
      </c>
      <c r="G449" s="16">
        <f t="shared" si="32"/>
        <v>-27615.514346191227</v>
      </c>
      <c r="H449" s="16">
        <f t="shared" si="33"/>
        <v>27615.514346191227</v>
      </c>
      <c r="I449" s="3">
        <f t="shared" si="34"/>
        <v>-5.405860565298061E-2</v>
      </c>
    </row>
    <row r="450" spans="1:9" ht="15" customHeight="1" x14ac:dyDescent="0.25">
      <c r="A450" s="25" t="s">
        <v>772</v>
      </c>
      <c r="B450" s="8" t="s">
        <v>298</v>
      </c>
      <c r="C450" s="11">
        <f>VLOOKUP($A450,RAW!$U$2:$AC$460,8,FALSE)</f>
        <v>2938897</v>
      </c>
      <c r="D450" s="11">
        <f>VLOOKUP($A450,RAW!$U$2:$AC$460,9,FALSE)</f>
        <v>3074518</v>
      </c>
      <c r="E450" s="1">
        <f t="shared" si="30"/>
        <v>135621</v>
      </c>
      <c r="F450" s="1">
        <f t="shared" si="31"/>
        <v>105289.02288659231</v>
      </c>
      <c r="G450" s="16">
        <f t="shared" si="32"/>
        <v>30331.977113407687</v>
      </c>
      <c r="H450" s="16">
        <f t="shared" si="33"/>
        <v>30331.977113407687</v>
      </c>
      <c r="I450" s="3">
        <f t="shared" si="34"/>
        <v>1.0320871100078597E-2</v>
      </c>
    </row>
    <row r="451" spans="1:9" ht="15" customHeight="1" x14ac:dyDescent="0.25">
      <c r="A451" s="25" t="s">
        <v>773</v>
      </c>
      <c r="B451" s="8" t="s">
        <v>299</v>
      </c>
      <c r="C451" s="11">
        <f>VLOOKUP($A451,RAW!$U$2:$AC$460,8,FALSE)</f>
        <v>53464</v>
      </c>
      <c r="D451" s="11">
        <f>VLOOKUP($A451,RAW!$U$2:$AC$460,9,FALSE)</f>
        <v>39267</v>
      </c>
      <c r="E451" s="1">
        <f t="shared" ref="E451:E459" si="35">D451-C451</f>
        <v>-14197</v>
      </c>
      <c r="F451" s="1">
        <f t="shared" ref="F451:F459" si="36">IF(C451=0,0,+C451*E$463)</f>
        <v>1915.4030643499148</v>
      </c>
      <c r="G451" s="16">
        <f t="shared" ref="G451:G459" si="37">IF(C451=0,0,+E451-F451)</f>
        <v>-16112.403064349915</v>
      </c>
      <c r="H451" s="16">
        <f t="shared" ref="H451:H459" si="38">ABS(G451)</f>
        <v>16112.403064349915</v>
      </c>
      <c r="I451" s="3">
        <f t="shared" ref="I451:I459" si="39">IFERROR(+G451/C451,"")</f>
        <v>-0.30136920290943281</v>
      </c>
    </row>
    <row r="452" spans="1:9" ht="15" customHeight="1" x14ac:dyDescent="0.25">
      <c r="A452" s="25" t="s">
        <v>774</v>
      </c>
      <c r="B452" s="8" t="s">
        <v>298</v>
      </c>
      <c r="C452" s="11">
        <f>VLOOKUP($A452,RAW!$U$2:$AC$460,8,FALSE)</f>
        <v>649855</v>
      </c>
      <c r="D452" s="11">
        <f>VLOOKUP($A452,RAW!$U$2:$AC$460,9,FALSE)</f>
        <v>700608</v>
      </c>
      <c r="E452" s="1">
        <f t="shared" si="35"/>
        <v>50753</v>
      </c>
      <c r="F452" s="1">
        <f t="shared" si="36"/>
        <v>23281.727113255907</v>
      </c>
      <c r="G452" s="16">
        <f t="shared" si="37"/>
        <v>27471.272886744093</v>
      </c>
      <c r="H452" s="16">
        <f t="shared" si="38"/>
        <v>27471.272886744093</v>
      </c>
      <c r="I452" s="3">
        <f t="shared" si="39"/>
        <v>4.2272926863291184E-2</v>
      </c>
    </row>
    <row r="453" spans="1:9" ht="15" customHeight="1" x14ac:dyDescent="0.25">
      <c r="A453" s="25" t="s">
        <v>775</v>
      </c>
      <c r="B453" s="8" t="s">
        <v>298</v>
      </c>
      <c r="C453" s="11">
        <f>VLOOKUP($A453,RAW!$U$2:$AC$460,8,FALSE)</f>
        <v>25772</v>
      </c>
      <c r="D453" s="11">
        <f>VLOOKUP($A453,RAW!$U$2:$AC$460,9,FALSE)</f>
        <v>33745</v>
      </c>
      <c r="E453" s="1">
        <f t="shared" si="35"/>
        <v>7973</v>
      </c>
      <c r="F453" s="1">
        <f t="shared" si="36"/>
        <v>923.30853984786029</v>
      </c>
      <c r="G453" s="16">
        <f t="shared" si="37"/>
        <v>7049.6914601521394</v>
      </c>
      <c r="H453" s="16">
        <f t="shared" si="38"/>
        <v>7049.6914601521394</v>
      </c>
      <c r="I453" s="3">
        <f t="shared" si="39"/>
        <v>0.2735407209433548</v>
      </c>
    </row>
    <row r="454" spans="1:9" ht="15" customHeight="1" x14ac:dyDescent="0.25">
      <c r="A454" s="25" t="s">
        <v>776</v>
      </c>
      <c r="B454" s="8" t="s">
        <v>298</v>
      </c>
      <c r="C454" s="11">
        <f>VLOOKUP($A454,RAW!$U$2:$AC$460,8,FALSE)</f>
        <v>124304</v>
      </c>
      <c r="D454" s="11">
        <f>VLOOKUP($A454,RAW!$U$2:$AC$460,9,FALSE)</f>
        <v>135094</v>
      </c>
      <c r="E454" s="1">
        <f t="shared" si="35"/>
        <v>10790</v>
      </c>
      <c r="F454" s="1">
        <f t="shared" si="36"/>
        <v>4453.319289820286</v>
      </c>
      <c r="G454" s="16">
        <f t="shared" si="37"/>
        <v>6336.680710179714</v>
      </c>
      <c r="H454" s="16">
        <f t="shared" si="38"/>
        <v>6336.680710179714</v>
      </c>
      <c r="I454" s="3">
        <f t="shared" si="39"/>
        <v>5.0977287216660075E-2</v>
      </c>
    </row>
    <row r="455" spans="1:9" ht="15" customHeight="1" x14ac:dyDescent="0.25">
      <c r="A455" s="25" t="s">
        <v>777</v>
      </c>
      <c r="B455" s="8" t="s">
        <v>298</v>
      </c>
      <c r="C455" s="11">
        <f>VLOOKUP($A455,RAW!$U$2:$AC$460,8,FALSE)</f>
        <v>74824</v>
      </c>
      <c r="D455" s="11">
        <f>VLOOKUP($A455,RAW!$U$2:$AC$460,9,FALSE)</f>
        <v>74610</v>
      </c>
      <c r="E455" s="1">
        <f t="shared" si="35"/>
        <v>-214</v>
      </c>
      <c r="F455" s="1">
        <f t="shared" si="36"/>
        <v>2680.6471436278248</v>
      </c>
      <c r="G455" s="16">
        <f t="shared" si="37"/>
        <v>-2894.6471436278248</v>
      </c>
      <c r="H455" s="16">
        <f t="shared" si="38"/>
        <v>2894.6471436278248</v>
      </c>
      <c r="I455" s="3">
        <f t="shared" si="39"/>
        <v>-3.8686078579437413E-2</v>
      </c>
    </row>
    <row r="456" spans="1:9" ht="15" customHeight="1" x14ac:dyDescent="0.25">
      <c r="A456" s="25" t="s">
        <v>778</v>
      </c>
      <c r="B456" s="8" t="s">
        <v>298</v>
      </c>
      <c r="C456" s="11">
        <f>VLOOKUP($A456,RAW!$U$2:$AC$460,8,FALSE)</f>
        <v>7723</v>
      </c>
      <c r="D456" s="11">
        <f>VLOOKUP($A456,RAW!$U$2:$AC$460,9,FALSE)</f>
        <v>49094</v>
      </c>
      <c r="E456" s="1">
        <f t="shared" si="35"/>
        <v>41371</v>
      </c>
      <c r="F456" s="1">
        <f t="shared" si="36"/>
        <v>276.68445806476115</v>
      </c>
      <c r="G456" s="16">
        <f t="shared" si="37"/>
        <v>41094.315541935241</v>
      </c>
      <c r="H456" s="16">
        <f t="shared" si="38"/>
        <v>41094.315541935241</v>
      </c>
      <c r="I456" s="3">
        <f t="shared" si="39"/>
        <v>5.3210301103114386</v>
      </c>
    </row>
    <row r="457" spans="1:9" ht="15" customHeight="1" x14ac:dyDescent="0.25">
      <c r="A457" s="25" t="s">
        <v>779</v>
      </c>
      <c r="B457" s="8" t="s">
        <v>298</v>
      </c>
      <c r="C457" s="11">
        <f>VLOOKUP($A457,RAW!$U$2:$AC$460,8,FALSE)</f>
        <v>11244</v>
      </c>
      <c r="D457" s="11">
        <f>VLOOKUP($A457,RAW!$U$2:$AC$460,9,FALSE)</f>
        <v>111018</v>
      </c>
      <c r="E457" s="1">
        <f t="shared" si="35"/>
        <v>99774</v>
      </c>
      <c r="F457" s="1">
        <f t="shared" si="36"/>
        <v>402.82792263112452</v>
      </c>
      <c r="G457" s="16">
        <f t="shared" si="37"/>
        <v>99371.172077368872</v>
      </c>
      <c r="H457" s="16">
        <f t="shared" si="38"/>
        <v>99371.172077368872</v>
      </c>
      <c r="I457" s="3">
        <f t="shared" si="39"/>
        <v>8.8377065170196438</v>
      </c>
    </row>
    <row r="458" spans="1:9" ht="15" customHeight="1" x14ac:dyDescent="0.25">
      <c r="A458" s="25" t="s">
        <v>780</v>
      </c>
      <c r="B458" s="8" t="s">
        <v>298</v>
      </c>
      <c r="C458" s="11">
        <f>VLOOKUP($A458,RAW!$U$2:$AC$460,8,FALSE)</f>
        <v>18184</v>
      </c>
      <c r="D458" s="11">
        <f>VLOOKUP($A458,RAW!$U$2:$AC$460,9,FALSE)</f>
        <v>171519</v>
      </c>
      <c r="E458" s="1">
        <f t="shared" si="35"/>
        <v>153335</v>
      </c>
      <c r="F458" s="1">
        <f t="shared" si="36"/>
        <v>651.46059632909714</v>
      </c>
      <c r="G458" s="16">
        <f t="shared" si="37"/>
        <v>152683.5394036709</v>
      </c>
      <c r="H458" s="16">
        <f t="shared" si="38"/>
        <v>152683.5394036709</v>
      </c>
      <c r="I458" s="3">
        <f t="shared" si="39"/>
        <v>8.3965870767526898</v>
      </c>
    </row>
    <row r="459" spans="1:9" ht="15" customHeight="1" x14ac:dyDescent="0.25">
      <c r="A459" s="25" t="s">
        <v>781</v>
      </c>
      <c r="B459" s="8" t="s">
        <v>298</v>
      </c>
      <c r="C459" s="11">
        <f>VLOOKUP($A459,RAW!$U$2:$AC$460,8,FALSE)</f>
        <v>1098631</v>
      </c>
      <c r="D459" s="11">
        <f>VLOOKUP($A459,RAW!$U$2:$AC$460,9,FALSE)</f>
        <v>274977</v>
      </c>
      <c r="E459" s="1">
        <f t="shared" si="35"/>
        <v>-823654</v>
      </c>
      <c r="F459" s="1">
        <f t="shared" si="36"/>
        <v>39359.591201365613</v>
      </c>
      <c r="G459" s="16">
        <f t="shared" si="37"/>
        <v>-863013.59120136558</v>
      </c>
      <c r="H459" s="16">
        <f t="shared" si="38"/>
        <v>863013.59120136558</v>
      </c>
      <c r="I459" s="3">
        <f t="shared" si="39"/>
        <v>-0.78553544475020787</v>
      </c>
    </row>
    <row r="460" spans="1:9" ht="15" customHeight="1" x14ac:dyDescent="0.25">
      <c r="A460" s="2"/>
      <c r="B460" s="39"/>
      <c r="C460" s="40"/>
      <c r="D460" s="40"/>
      <c r="E460" s="41"/>
      <c r="F460" s="41"/>
      <c r="G460" s="42"/>
      <c r="H460" s="42"/>
      <c r="I460" s="4"/>
    </row>
    <row r="461" spans="1:9" ht="30" x14ac:dyDescent="0.25">
      <c r="B461" s="21"/>
      <c r="C461" s="49" t="s">
        <v>795</v>
      </c>
      <c r="D461" s="49" t="s">
        <v>316</v>
      </c>
      <c r="E461" s="50" t="s">
        <v>796</v>
      </c>
      <c r="F461" s="27"/>
      <c r="G461" s="51"/>
      <c r="H461" s="51" t="s">
        <v>801</v>
      </c>
      <c r="I461" s="7"/>
    </row>
    <row r="462" spans="1:9" x14ac:dyDescent="0.25">
      <c r="C462" s="15">
        <f>SUM(RAW!$AB$4:$AB$460)</f>
        <v>180824650</v>
      </c>
      <c r="D462" s="15">
        <f>SUM(RAW!AC$4:AC$460)</f>
        <v>187302880</v>
      </c>
      <c r="E462" s="5">
        <f>+D462/C462</f>
        <v>1.0358260336740595</v>
      </c>
      <c r="F462" s="15"/>
      <c r="G462" s="16"/>
      <c r="H462" s="15">
        <f>SUM(H3:H459)</f>
        <v>18467073.780028552</v>
      </c>
      <c r="I462" s="15"/>
    </row>
    <row r="463" spans="1:9" x14ac:dyDescent="0.25">
      <c r="E463" s="5">
        <f>+E462-1</f>
        <v>3.5826033674059454E-2</v>
      </c>
      <c r="G463" s="16"/>
    </row>
    <row r="464" spans="1:9" x14ac:dyDescent="0.25">
      <c r="E464" s="11"/>
    </row>
    <row r="465" spans="3:8" x14ac:dyDescent="0.25">
      <c r="C465" t="s">
        <v>310</v>
      </c>
      <c r="F465" s="17"/>
      <c r="G465" s="43" t="s">
        <v>797</v>
      </c>
    </row>
    <row r="466" spans="3:8" x14ac:dyDescent="0.25">
      <c r="C466" s="46">
        <f>+H462/C462</f>
        <v>0.10212697096346406</v>
      </c>
      <c r="G466" s="8" t="s">
        <v>798</v>
      </c>
      <c r="H466" s="1">
        <f>ABS(SUMIFS(E3:E459,I3:I459,"&lt;"&amp;-1*E463))</f>
        <v>6155999</v>
      </c>
    </row>
    <row r="467" spans="3:8" x14ac:dyDescent="0.25">
      <c r="G467" s="8" t="s">
        <v>799</v>
      </c>
      <c r="H467" s="1">
        <f>SUMIF(G3:G459,"&gt;0")</f>
        <v>9331426.5935006049</v>
      </c>
    </row>
    <row r="468" spans="3:8" x14ac:dyDescent="0.25">
      <c r="G468" s="8" t="s">
        <v>802</v>
      </c>
      <c r="H468" s="1">
        <f>+H467+H466</f>
        <v>15487425.593500605</v>
      </c>
    </row>
    <row r="469" spans="3:8" x14ac:dyDescent="0.25">
      <c r="G469" s="8" t="s">
        <v>803</v>
      </c>
      <c r="H469" s="45">
        <f>H468/C462</f>
        <v>8.5648862549993071E-2</v>
      </c>
    </row>
    <row r="472" spans="3:8" x14ac:dyDescent="0.25">
      <c r="C472" s="15"/>
    </row>
    <row r="473" spans="3:8" x14ac:dyDescent="0.25">
      <c r="C473" s="28"/>
    </row>
  </sheetData>
  <sortState ref="A3:I459">
    <sortCondition ref="A3:A459"/>
  </sortState>
  <mergeCells count="1">
    <mergeCell ref="K2:M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0"/>
  <sheetViews>
    <sheetView workbookViewId="0">
      <selection activeCell="B1" sqref="B1"/>
    </sheetView>
  </sheetViews>
  <sheetFormatPr defaultRowHeight="15" x14ac:dyDescent="0.25"/>
  <cols>
    <col min="1" max="1" width="56.28515625" bestFit="1" customWidth="1"/>
    <col min="2" max="2" width="11.85546875" style="8" customWidth="1"/>
    <col min="3" max="3" width="10.7109375" style="8" bestFit="1" customWidth="1"/>
    <col min="4" max="4" width="10.5703125" style="8" bestFit="1" customWidth="1"/>
    <col min="5" max="5" width="11" bestFit="1" customWidth="1"/>
    <col min="6" max="6" width="12.7109375" style="3" bestFit="1" customWidth="1"/>
    <col min="7" max="7" width="11.28515625" customWidth="1"/>
    <col min="8" max="8" width="10.5703125" bestFit="1" customWidth="1"/>
    <col min="9" max="9" width="11" bestFit="1" customWidth="1"/>
    <col min="10" max="10" width="4" style="53" customWidth="1"/>
    <col min="11" max="11" width="14.140625" customWidth="1"/>
    <col min="12" max="12" width="44.5703125" customWidth="1"/>
    <col min="13" max="14" width="14" customWidth="1"/>
    <col min="15" max="15" width="9.5703125" bestFit="1" customWidth="1"/>
  </cols>
  <sheetData>
    <row r="1" spans="1:17" x14ac:dyDescent="0.25">
      <c r="A1" t="s">
        <v>786</v>
      </c>
      <c r="B1" s="18" t="s">
        <v>846</v>
      </c>
      <c r="E1" s="8"/>
      <c r="J1" s="44"/>
    </row>
    <row r="2" spans="1:17" ht="60.75" customHeight="1" x14ac:dyDescent="0.25">
      <c r="A2" t="s">
        <v>787</v>
      </c>
      <c r="B2" s="34" t="s">
        <v>788</v>
      </c>
      <c r="C2" s="35">
        <v>1850</v>
      </c>
      <c r="D2" s="35">
        <v>1860</v>
      </c>
      <c r="E2" s="34" t="s">
        <v>789</v>
      </c>
      <c r="F2" s="36" t="s">
        <v>790</v>
      </c>
      <c r="G2" s="34" t="s">
        <v>792</v>
      </c>
      <c r="H2" s="33" t="s">
        <v>791</v>
      </c>
      <c r="I2" s="34" t="s">
        <v>793</v>
      </c>
      <c r="J2" s="71"/>
      <c r="K2" s="95" t="str">
        <f>"Summary Statistics "&amp;A1</f>
        <v>Summary Statistics Decade: 1850 to 1860</v>
      </c>
      <c r="L2" s="96"/>
      <c r="M2" s="97"/>
    </row>
    <row r="3" spans="1:17" x14ac:dyDescent="0.25">
      <c r="A3" t="s">
        <v>14</v>
      </c>
      <c r="B3" s="8" t="s">
        <v>298</v>
      </c>
      <c r="C3" s="15">
        <f>VLOOKUP($A3,RAW!$B$4:$M$283,2,FALSE)</f>
        <v>764.5</v>
      </c>
      <c r="D3" s="15">
        <f>VLOOKUP($A3,RAW!$B$4:$M$283,3,FALSE)</f>
        <v>1892</v>
      </c>
      <c r="E3" s="1">
        <f t="shared" ref="E3:E10" si="0">D3-C3</f>
        <v>1127.5</v>
      </c>
      <c r="F3" s="1">
        <f t="shared" ref="F3:F34" si="1">+C3*E$260</f>
        <v>419.62184272427135</v>
      </c>
      <c r="G3" s="16">
        <f t="shared" ref="G3:G66" si="2">+E3-F3</f>
        <v>707.87815727572865</v>
      </c>
      <c r="H3" s="16">
        <f t="shared" ref="H3:H66" si="3">ABS(G3)</f>
        <v>707.87815727572865</v>
      </c>
      <c r="I3" s="3">
        <f>IFERROR(+G3/C3,"")</f>
        <v>0.92593611154444555</v>
      </c>
      <c r="J3" s="52"/>
      <c r="K3" s="9" t="str">
        <f>"Total Jobs in "&amp;C2</f>
        <v>Total Jobs in 1850</v>
      </c>
      <c r="L3" s="9"/>
      <c r="M3" s="12">
        <f>+C259</f>
        <v>5387136.4000000013</v>
      </c>
      <c r="O3" s="13"/>
    </row>
    <row r="4" spans="1:17" x14ac:dyDescent="0.25">
      <c r="A4" t="s">
        <v>15</v>
      </c>
      <c r="B4" s="8" t="s">
        <v>298</v>
      </c>
      <c r="C4" s="15">
        <f>VLOOKUP($A4,RAW!$B$4:$M$283,2,FALSE)</f>
        <v>399.9</v>
      </c>
      <c r="D4" s="15">
        <f>VLOOKUP($A4,RAW!$B$4:$M$283,3,FALSE)</f>
        <v>638</v>
      </c>
      <c r="E4" s="1">
        <f t="shared" si="0"/>
        <v>238.10000000000002</v>
      </c>
      <c r="F4" s="1">
        <f t="shared" si="1"/>
        <v>219.49872453294452</v>
      </c>
      <c r="G4" s="16">
        <f t="shared" si="2"/>
        <v>18.601275467055501</v>
      </c>
      <c r="H4" s="16">
        <f t="shared" si="3"/>
        <v>18.601275467055501</v>
      </c>
      <c r="I4" s="3">
        <f t="shared" ref="I4:I67" si="4">IFERROR(+G4/C4,"")</f>
        <v>4.6514817371981751E-2</v>
      </c>
      <c r="J4" s="52"/>
      <c r="K4" s="9" t="str">
        <f>"Total Jobs in "&amp;D2</f>
        <v>Total Jobs in 1860</v>
      </c>
      <c r="L4" s="9"/>
      <c r="M4" s="12">
        <f>+D259</f>
        <v>8344049.5499999989</v>
      </c>
    </row>
    <row r="5" spans="1:17" x14ac:dyDescent="0.25">
      <c r="A5" t="s">
        <v>115</v>
      </c>
      <c r="B5" s="8" t="s">
        <v>309</v>
      </c>
      <c r="C5" s="15">
        <f>VLOOKUP($A5,RAW!$B$4:$M$283,2,FALSE)</f>
        <v>0</v>
      </c>
      <c r="D5" s="15">
        <f>VLOOKUP($A5,RAW!$B$4:$M$283,3,FALSE)</f>
        <v>0</v>
      </c>
      <c r="E5" s="1">
        <f t="shared" si="0"/>
        <v>0</v>
      </c>
      <c r="F5" s="1">
        <f t="shared" si="1"/>
        <v>0</v>
      </c>
      <c r="G5" s="16">
        <f t="shared" si="2"/>
        <v>0</v>
      </c>
      <c r="H5" s="16">
        <f t="shared" si="3"/>
        <v>0</v>
      </c>
      <c r="I5" s="3" t="str">
        <f t="shared" si="4"/>
        <v/>
      </c>
      <c r="J5" s="52"/>
      <c r="K5" s="9" t="s">
        <v>319</v>
      </c>
      <c r="L5" s="9"/>
      <c r="M5" s="12">
        <f>M4-M3</f>
        <v>2956913.1499999976</v>
      </c>
    </row>
    <row r="6" spans="1:17" x14ac:dyDescent="0.25">
      <c r="A6" t="s">
        <v>94</v>
      </c>
      <c r="B6" s="8" t="s">
        <v>298</v>
      </c>
      <c r="C6" s="15">
        <f>VLOOKUP($A6,RAW!$B$4:$M$283,2,FALSE)</f>
        <v>2805.8</v>
      </c>
      <c r="D6" s="15">
        <f>VLOOKUP($A6,RAW!$B$4:$M$283,3,FALSE)</f>
        <v>4918.3</v>
      </c>
      <c r="E6" s="1">
        <f t="shared" si="0"/>
        <v>2112.5</v>
      </c>
      <c r="F6" s="1">
        <f t="shared" si="1"/>
        <v>1540.0588179408248</v>
      </c>
      <c r="G6" s="16">
        <f t="shared" si="2"/>
        <v>572.44118205917516</v>
      </c>
      <c r="H6" s="16">
        <f t="shared" si="3"/>
        <v>572.44118205917516</v>
      </c>
      <c r="I6" s="3">
        <f t="shared" si="4"/>
        <v>0.20402066507205613</v>
      </c>
      <c r="J6" s="52"/>
      <c r="K6" s="9" t="s">
        <v>311</v>
      </c>
      <c r="L6" s="9"/>
      <c r="M6" s="37">
        <f>(M5/M3)</f>
        <v>0.54888403234044658</v>
      </c>
    </row>
    <row r="7" spans="1:17" x14ac:dyDescent="0.25">
      <c r="A7" t="s">
        <v>48</v>
      </c>
      <c r="B7" s="8" t="s">
        <v>309</v>
      </c>
      <c r="C7" s="15">
        <f>VLOOKUP($A7,RAW!$B$4:$M$283,2,FALSE)</f>
        <v>0</v>
      </c>
      <c r="D7" s="15">
        <f>VLOOKUP($A7,RAW!$B$4:$M$283,3,FALSE)</f>
        <v>0</v>
      </c>
      <c r="E7" s="1">
        <f t="shared" si="0"/>
        <v>0</v>
      </c>
      <c r="F7" s="1">
        <f t="shared" si="1"/>
        <v>0</v>
      </c>
      <c r="G7" s="16">
        <f t="shared" si="2"/>
        <v>0</v>
      </c>
      <c r="H7" s="16">
        <f t="shared" si="3"/>
        <v>0</v>
      </c>
      <c r="I7" s="3" t="str">
        <f t="shared" si="4"/>
        <v/>
      </c>
      <c r="J7" s="52"/>
      <c r="K7" s="9" t="s">
        <v>302</v>
      </c>
      <c r="L7" s="9"/>
      <c r="M7" s="12">
        <f>+M15+M17</f>
        <v>2492745.104751681</v>
      </c>
    </row>
    <row r="8" spans="1:17" x14ac:dyDescent="0.25">
      <c r="A8" t="s">
        <v>16</v>
      </c>
      <c r="B8" s="8" t="s">
        <v>309</v>
      </c>
      <c r="C8" s="15">
        <f>VLOOKUP($A8,RAW!$B$4:$M$283,2,FALSE)</f>
        <v>0</v>
      </c>
      <c r="D8" s="15">
        <f>VLOOKUP($A8,RAW!$B$4:$M$283,3,FALSE)</f>
        <v>0</v>
      </c>
      <c r="E8" s="1">
        <f t="shared" si="0"/>
        <v>0</v>
      </c>
      <c r="F8" s="1">
        <f t="shared" si="1"/>
        <v>0</v>
      </c>
      <c r="G8" s="16">
        <f t="shared" si="2"/>
        <v>0</v>
      </c>
      <c r="H8" s="16">
        <f t="shared" si="3"/>
        <v>0</v>
      </c>
      <c r="I8" s="3" t="str">
        <f t="shared" si="4"/>
        <v/>
      </c>
      <c r="J8" s="52"/>
      <c r="K8" s="9" t="s">
        <v>303</v>
      </c>
      <c r="L8" s="9"/>
      <c r="M8" s="12">
        <f>+M16+M18</f>
        <v>-1208505.1617593945</v>
      </c>
    </row>
    <row r="9" spans="1:17" x14ac:dyDescent="0.25">
      <c r="A9" t="s">
        <v>178</v>
      </c>
      <c r="C9" s="15">
        <f>VLOOKUP($A9,RAW!$B$4:$M$283,2,FALSE)</f>
        <v>0</v>
      </c>
      <c r="D9" s="15">
        <f>VLOOKUP($A9,RAW!$B$4:$M$283,3,FALSE)</f>
        <v>0</v>
      </c>
      <c r="E9" s="1">
        <f t="shared" si="0"/>
        <v>0</v>
      </c>
      <c r="F9" s="1">
        <f t="shared" si="1"/>
        <v>0</v>
      </c>
      <c r="G9" s="16">
        <f t="shared" si="2"/>
        <v>0</v>
      </c>
      <c r="H9" s="16">
        <f t="shared" si="3"/>
        <v>0</v>
      </c>
      <c r="I9" s="3" t="str">
        <f t="shared" si="4"/>
        <v/>
      </c>
      <c r="J9" s="52"/>
      <c r="K9" s="9" t="s">
        <v>300</v>
      </c>
      <c r="L9" s="9"/>
      <c r="M9" s="12">
        <f>+M7-M8</f>
        <v>3701250.2665110752</v>
      </c>
    </row>
    <row r="10" spans="1:17" x14ac:dyDescent="0.25">
      <c r="A10" t="s">
        <v>179</v>
      </c>
      <c r="C10" s="15">
        <f>VLOOKUP($A10,RAW!$B$4:$M$283,2,FALSE)</f>
        <v>0</v>
      </c>
      <c r="D10" s="26">
        <v>0</v>
      </c>
      <c r="E10" s="1">
        <f t="shared" si="0"/>
        <v>0</v>
      </c>
      <c r="F10" s="1">
        <f t="shared" si="1"/>
        <v>0</v>
      </c>
      <c r="G10" s="16">
        <f t="shared" si="2"/>
        <v>0</v>
      </c>
      <c r="H10" s="16">
        <f t="shared" si="3"/>
        <v>0</v>
      </c>
      <c r="I10" s="3" t="str">
        <f t="shared" si="4"/>
        <v/>
      </c>
      <c r="J10" s="52"/>
      <c r="K10" s="9" t="s">
        <v>312</v>
      </c>
      <c r="L10" s="9"/>
      <c r="M10" s="12">
        <f>+H259</f>
        <v>3208960.9470848804</v>
      </c>
    </row>
    <row r="11" spans="1:17" x14ac:dyDescent="0.25">
      <c r="A11" t="s">
        <v>180</v>
      </c>
      <c r="B11" s="8" t="s">
        <v>298</v>
      </c>
      <c r="C11" s="15">
        <f>VLOOKUP($A11,RAW!$B$4:$M$283,2,FALSE)</f>
        <v>602.1</v>
      </c>
      <c r="D11" s="15">
        <f>VLOOKUP($A11,RAW!$B$4:$M$283,3,FALSE)</f>
        <v>6529.2</v>
      </c>
      <c r="E11" s="1">
        <f>D11-C11</f>
        <v>5927.0999999999995</v>
      </c>
      <c r="F11" s="1">
        <f t="shared" si="1"/>
        <v>330.48307587218284</v>
      </c>
      <c r="G11" s="16">
        <f t="shared" si="2"/>
        <v>5596.6169241278167</v>
      </c>
      <c r="H11" s="16">
        <f t="shared" si="3"/>
        <v>5596.6169241278167</v>
      </c>
      <c r="I11" s="3">
        <f t="shared" si="4"/>
        <v>9.2951618072210866</v>
      </c>
      <c r="J11" s="52"/>
      <c r="K11" s="9" t="s">
        <v>310</v>
      </c>
      <c r="L11" s="9"/>
      <c r="M11" s="77">
        <f>+C263</f>
        <v>0.59567100381658789</v>
      </c>
    </row>
    <row r="12" spans="1:17" x14ac:dyDescent="0.25">
      <c r="A12" t="s">
        <v>181</v>
      </c>
      <c r="B12" s="8" t="s">
        <v>309</v>
      </c>
      <c r="C12" s="15">
        <f>VLOOKUP($A12,RAW!$B$4:$M$283,2,FALSE)</f>
        <v>0</v>
      </c>
      <c r="D12" s="15">
        <f>VLOOKUP($A12,RAW!$B$4:$M$283,3,FALSE)</f>
        <v>0</v>
      </c>
      <c r="E12" s="1">
        <f>D12-C12</f>
        <v>0</v>
      </c>
      <c r="F12" s="1">
        <f t="shared" si="1"/>
        <v>0</v>
      </c>
      <c r="G12" s="16">
        <f t="shared" si="2"/>
        <v>0</v>
      </c>
      <c r="H12" s="16">
        <f t="shared" si="3"/>
        <v>0</v>
      </c>
      <c r="I12" s="3" t="str">
        <f t="shared" si="4"/>
        <v/>
      </c>
      <c r="J12" s="52"/>
      <c r="K12" s="9" t="s">
        <v>800</v>
      </c>
      <c r="L12" s="9"/>
      <c r="M12" s="77">
        <f>+H266</f>
        <v>0.29911021438819352</v>
      </c>
      <c r="N12" s="7"/>
      <c r="O12" s="7"/>
      <c r="P12" s="7"/>
      <c r="Q12" s="7"/>
    </row>
    <row r="13" spans="1:17" x14ac:dyDescent="0.25">
      <c r="A13" t="s">
        <v>182</v>
      </c>
      <c r="C13" s="15">
        <f>VLOOKUP($A13,RAW!$B$4:$M$283,2,FALSE)</f>
        <v>0</v>
      </c>
      <c r="D13" s="26">
        <v>0</v>
      </c>
      <c r="E13" s="1">
        <f t="shared" ref="E13:E15" si="5">D13-C13</f>
        <v>0</v>
      </c>
      <c r="F13" s="1">
        <f t="shared" si="1"/>
        <v>0</v>
      </c>
      <c r="G13" s="16">
        <f t="shared" si="2"/>
        <v>0</v>
      </c>
      <c r="H13" s="16">
        <f t="shared" si="3"/>
        <v>0</v>
      </c>
      <c r="I13" s="3" t="str">
        <f t="shared" si="4"/>
        <v/>
      </c>
      <c r="J13" s="52"/>
      <c r="K13" s="9"/>
      <c r="L13" s="9"/>
      <c r="M13" s="12"/>
      <c r="N13" s="7"/>
      <c r="O13" s="7"/>
      <c r="P13" s="7"/>
      <c r="Q13" s="7"/>
    </row>
    <row r="14" spans="1:17" x14ac:dyDescent="0.25">
      <c r="A14" t="s">
        <v>183</v>
      </c>
      <c r="C14" s="15">
        <f>VLOOKUP($A14,RAW!$B$4:$M$283,2,FALSE)</f>
        <v>0</v>
      </c>
      <c r="D14" s="26">
        <v>0</v>
      </c>
      <c r="E14" s="1">
        <f t="shared" si="5"/>
        <v>0</v>
      </c>
      <c r="F14" s="1">
        <f t="shared" si="1"/>
        <v>0</v>
      </c>
      <c r="G14" s="16">
        <f t="shared" si="2"/>
        <v>0</v>
      </c>
      <c r="H14" s="16">
        <f t="shared" si="3"/>
        <v>0</v>
      </c>
      <c r="I14" s="3" t="str">
        <f t="shared" si="4"/>
        <v/>
      </c>
      <c r="J14" s="52"/>
      <c r="K14" s="9" t="s">
        <v>304</v>
      </c>
      <c r="L14" s="9"/>
      <c r="M14" s="9"/>
      <c r="N14" s="75"/>
      <c r="O14" s="7"/>
      <c r="P14" s="7"/>
      <c r="Q14" s="7"/>
    </row>
    <row r="15" spans="1:17" x14ac:dyDescent="0.25">
      <c r="A15" t="s">
        <v>184</v>
      </c>
      <c r="C15" s="15">
        <f>VLOOKUP($A15,RAW!$B$4:$M$283,2,FALSE)</f>
        <v>0</v>
      </c>
      <c r="D15" s="26">
        <v>0</v>
      </c>
      <c r="E15" s="1">
        <f t="shared" si="5"/>
        <v>0</v>
      </c>
      <c r="F15" s="1">
        <f t="shared" si="1"/>
        <v>0</v>
      </c>
      <c r="G15" s="16">
        <f t="shared" si="2"/>
        <v>0</v>
      </c>
      <c r="H15" s="16">
        <f t="shared" si="3"/>
        <v>0</v>
      </c>
      <c r="I15" s="3" t="str">
        <f t="shared" si="4"/>
        <v/>
      </c>
      <c r="J15" s="52"/>
      <c r="K15" s="9" t="s">
        <v>299</v>
      </c>
      <c r="L15" s="9" t="s">
        <v>305</v>
      </c>
      <c r="M15" s="10">
        <f>SUMIFS(G:G,B:B,K15,G:G,"&gt;0")</f>
        <v>544396.60475168168</v>
      </c>
      <c r="N15" s="75"/>
      <c r="O15" s="75"/>
      <c r="P15" s="7"/>
      <c r="Q15" s="7"/>
    </row>
    <row r="16" spans="1:17" x14ac:dyDescent="0.25">
      <c r="A16" t="s">
        <v>185</v>
      </c>
      <c r="B16" s="8" t="s">
        <v>298</v>
      </c>
      <c r="C16" s="15">
        <f>VLOOKUP($A16,RAW!$B$4:$M$283,2,FALSE)</f>
        <v>192.6</v>
      </c>
      <c r="D16" s="15">
        <f>VLOOKUP($A16,RAW!$B$4:$M$283,3,FALSE)</f>
        <v>3607.1</v>
      </c>
      <c r="E16" s="1">
        <f>D16-C16</f>
        <v>3414.5</v>
      </c>
      <c r="F16" s="1">
        <f t="shared" si="1"/>
        <v>105.71506462876998</v>
      </c>
      <c r="G16" s="16">
        <f t="shared" si="2"/>
        <v>3308.7849353712299</v>
      </c>
      <c r="H16" s="16">
        <f t="shared" si="3"/>
        <v>3308.7849353712299</v>
      </c>
      <c r="I16" s="3">
        <f t="shared" si="4"/>
        <v>17.179568719476791</v>
      </c>
      <c r="J16" s="52"/>
      <c r="K16" s="9"/>
      <c r="L16" s="9" t="s">
        <v>306</v>
      </c>
      <c r="M16" s="10">
        <f>SUMIFS(G:G,B:B,K15,G:G,"&lt;0")</f>
        <v>-1203976.2117593945</v>
      </c>
      <c r="N16" s="7"/>
      <c r="O16" s="76"/>
      <c r="P16" s="7"/>
      <c r="Q16" s="7"/>
    </row>
    <row r="17" spans="1:17" x14ac:dyDescent="0.25">
      <c r="A17" t="s">
        <v>186</v>
      </c>
      <c r="C17" s="15">
        <f>VLOOKUP($A17,RAW!$B$4:$M$283,2,FALSE)</f>
        <v>0</v>
      </c>
      <c r="D17" s="26">
        <v>0</v>
      </c>
      <c r="E17" s="1">
        <f>D17-C17</f>
        <v>0</v>
      </c>
      <c r="F17" s="1">
        <f t="shared" si="1"/>
        <v>0</v>
      </c>
      <c r="G17" s="16">
        <f t="shared" si="2"/>
        <v>0</v>
      </c>
      <c r="H17" s="16">
        <f t="shared" si="3"/>
        <v>0</v>
      </c>
      <c r="I17" s="3" t="str">
        <f t="shared" si="4"/>
        <v/>
      </c>
      <c r="J17" s="52"/>
      <c r="K17" s="9" t="s">
        <v>298</v>
      </c>
      <c r="L17" s="9" t="s">
        <v>307</v>
      </c>
      <c r="M17" s="10">
        <f>SUMIFS(E:E,B:B,K17,E:E,"&gt;0")</f>
        <v>1948348.4999999995</v>
      </c>
      <c r="N17" s="7"/>
      <c r="O17" s="27"/>
      <c r="P17" s="7"/>
      <c r="Q17" s="7"/>
    </row>
    <row r="18" spans="1:17" x14ac:dyDescent="0.25">
      <c r="A18" t="s">
        <v>188</v>
      </c>
      <c r="B18" s="8" t="s">
        <v>298</v>
      </c>
      <c r="C18" s="15">
        <f>VLOOKUP($A18,RAW!$B$4:$M$283,2,FALSE)</f>
        <v>762.8</v>
      </c>
      <c r="D18" s="15">
        <f>VLOOKUP($A18,RAW!$B$4:$M$283,3,FALSE)</f>
        <v>18812.899999999998</v>
      </c>
      <c r="E18" s="1">
        <f>D18-C18</f>
        <v>18050.099999999999</v>
      </c>
      <c r="F18" s="1">
        <f t="shared" si="1"/>
        <v>418.68873986929253</v>
      </c>
      <c r="G18" s="16">
        <f t="shared" si="2"/>
        <v>17631.411260130706</v>
      </c>
      <c r="H18" s="16">
        <f t="shared" si="3"/>
        <v>17631.411260130706</v>
      </c>
      <c r="I18" s="3">
        <f t="shared" si="4"/>
        <v>23.114068248729296</v>
      </c>
      <c r="J18" s="52"/>
      <c r="K18" s="9"/>
      <c r="L18" s="9" t="s">
        <v>308</v>
      </c>
      <c r="M18" s="10">
        <f>SUMIFS(E:E,B:B,K17,E:E,"&lt;0")</f>
        <v>-4528.9500000000025</v>
      </c>
      <c r="N18" s="7"/>
      <c r="O18" s="7"/>
      <c r="P18" s="7"/>
      <c r="Q18" s="7"/>
    </row>
    <row r="19" spans="1:17" x14ac:dyDescent="0.25">
      <c r="A19" t="s">
        <v>187</v>
      </c>
      <c r="C19" s="15">
        <f>VLOOKUP($A19,RAW!$B$4:$M$283,2,FALSE)</f>
        <v>0</v>
      </c>
      <c r="D19" s="26">
        <v>0</v>
      </c>
      <c r="E19" s="1">
        <f>D19-C19</f>
        <v>0</v>
      </c>
      <c r="F19" s="1">
        <f t="shared" si="1"/>
        <v>0</v>
      </c>
      <c r="G19" s="16">
        <f t="shared" si="2"/>
        <v>0</v>
      </c>
      <c r="H19" s="16">
        <f t="shared" si="3"/>
        <v>0</v>
      </c>
      <c r="I19" s="3" t="str">
        <f t="shared" si="4"/>
        <v/>
      </c>
      <c r="J19" s="52"/>
      <c r="K19" s="9"/>
      <c r="L19" s="9"/>
      <c r="M19" s="9"/>
      <c r="N19" s="7"/>
      <c r="O19" s="7"/>
      <c r="P19" s="7"/>
      <c r="Q19" s="7"/>
    </row>
    <row r="20" spans="1:17" x14ac:dyDescent="0.25">
      <c r="A20" t="s">
        <v>189</v>
      </c>
      <c r="B20" s="8" t="s">
        <v>298</v>
      </c>
      <c r="C20" s="15">
        <f>VLOOKUP($A20,RAW!$B$4:$M$283,2,FALSE)</f>
        <v>2356.5</v>
      </c>
      <c r="D20" s="15">
        <f>VLOOKUP($A20,RAW!$B$4:$M$283,3,FALSE)</f>
        <v>5285.0999999999995</v>
      </c>
      <c r="E20" s="1">
        <f t="shared" ref="E20:E83" si="6">D20-C20</f>
        <v>2928.5999999999995</v>
      </c>
      <c r="F20" s="1">
        <f t="shared" si="1"/>
        <v>1293.445222210262</v>
      </c>
      <c r="G20" s="16">
        <f t="shared" si="2"/>
        <v>1635.1547777897374</v>
      </c>
      <c r="H20" s="16">
        <f t="shared" si="3"/>
        <v>1635.1547777897374</v>
      </c>
      <c r="I20" s="3">
        <f t="shared" si="4"/>
        <v>0.69389127001474116</v>
      </c>
      <c r="J20" s="52"/>
      <c r="K20" s="9" t="s">
        <v>833</v>
      </c>
      <c r="L20" s="9"/>
      <c r="M20" s="72">
        <f>+M15/M10</f>
        <v>0.16964887193352365</v>
      </c>
      <c r="N20" s="7"/>
      <c r="O20" s="76"/>
      <c r="P20" s="7"/>
      <c r="Q20" s="7"/>
    </row>
    <row r="21" spans="1:17" x14ac:dyDescent="0.25">
      <c r="A21" t="s">
        <v>17</v>
      </c>
      <c r="B21" s="8" t="s">
        <v>298</v>
      </c>
      <c r="C21" s="15">
        <f>VLOOKUP($A21,RAW!$B$4:$M$283,2,FALSE)</f>
        <v>396.9</v>
      </c>
      <c r="D21" s="15">
        <f>VLOOKUP($A21,RAW!$B$4:$M$283,3,FALSE)</f>
        <v>1703</v>
      </c>
      <c r="E21" s="1">
        <f t="shared" si="6"/>
        <v>1306.0999999999999</v>
      </c>
      <c r="F21" s="1">
        <f t="shared" si="1"/>
        <v>217.85207243592319</v>
      </c>
      <c r="G21" s="16">
        <f t="shared" si="2"/>
        <v>1088.2479275640767</v>
      </c>
      <c r="H21" s="16">
        <f t="shared" si="3"/>
        <v>1088.2479275640767</v>
      </c>
      <c r="I21" s="3">
        <f t="shared" si="4"/>
        <v>2.7418693060319392</v>
      </c>
      <c r="J21" s="52"/>
      <c r="K21" s="9" t="s">
        <v>834</v>
      </c>
      <c r="L21" s="9"/>
      <c r="M21" s="32">
        <f>ABS(+M16/M10)</f>
        <v>0.37519191776176763</v>
      </c>
      <c r="N21" s="7"/>
      <c r="O21" s="27"/>
      <c r="P21" s="7"/>
      <c r="Q21" s="7"/>
    </row>
    <row r="22" spans="1:17" x14ac:dyDescent="0.25">
      <c r="A22" t="s">
        <v>18</v>
      </c>
      <c r="B22" s="8" t="s">
        <v>298</v>
      </c>
      <c r="C22" s="15">
        <f>VLOOKUP($A22,RAW!$B$4:$M$283,2,FALSE)</f>
        <v>2130.4</v>
      </c>
      <c r="D22" s="15">
        <f>VLOOKUP($A22,RAW!$B$4:$M$283,3,FALSE)</f>
        <v>5758.2</v>
      </c>
      <c r="E22" s="1">
        <f t="shared" si="6"/>
        <v>3627.7999999999997</v>
      </c>
      <c r="F22" s="1">
        <f t="shared" si="1"/>
        <v>1169.3425424980871</v>
      </c>
      <c r="G22" s="16">
        <f t="shared" si="2"/>
        <v>2458.4574575019124</v>
      </c>
      <c r="H22" s="16">
        <f t="shared" si="3"/>
        <v>2458.4574575019124</v>
      </c>
      <c r="I22" s="3">
        <f t="shared" si="4"/>
        <v>1.1539886676220017</v>
      </c>
      <c r="J22" s="52"/>
      <c r="K22" s="9" t="s">
        <v>835</v>
      </c>
      <c r="L22" s="9"/>
      <c r="M22" s="73">
        <f>+M21+M20</f>
        <v>0.54484078969529126</v>
      </c>
      <c r="N22" s="7"/>
      <c r="O22" s="7"/>
      <c r="P22" s="7"/>
      <c r="Q22" s="7"/>
    </row>
    <row r="23" spans="1:17" x14ac:dyDescent="0.25">
      <c r="A23" t="s">
        <v>190</v>
      </c>
      <c r="B23" s="8" t="s">
        <v>309</v>
      </c>
      <c r="C23" s="15">
        <f>VLOOKUP($A23,RAW!$B$4:$M$283,2,FALSE)</f>
        <v>0</v>
      </c>
      <c r="D23" s="15">
        <f>VLOOKUP($A23,RAW!$B$4:$M$283,3,FALSE)</f>
        <v>0</v>
      </c>
      <c r="E23" s="1">
        <f t="shared" si="6"/>
        <v>0</v>
      </c>
      <c r="F23" s="1">
        <f t="shared" si="1"/>
        <v>0</v>
      </c>
      <c r="G23" s="16">
        <f t="shared" si="2"/>
        <v>0</v>
      </c>
      <c r="H23" s="16">
        <f t="shared" si="3"/>
        <v>0</v>
      </c>
      <c r="I23" s="3" t="str">
        <f t="shared" si="4"/>
        <v/>
      </c>
      <c r="J23" s="52"/>
      <c r="K23" s="9" t="s">
        <v>836</v>
      </c>
      <c r="L23" s="9"/>
      <c r="M23" s="78">
        <f>+M20/M21</f>
        <v>0.45216558220543579</v>
      </c>
      <c r="N23" s="7"/>
      <c r="O23" s="7"/>
      <c r="P23" s="7"/>
      <c r="Q23" s="7"/>
    </row>
    <row r="24" spans="1:17" x14ac:dyDescent="0.25">
      <c r="A24" t="s">
        <v>19</v>
      </c>
      <c r="B24" s="8" t="s">
        <v>298</v>
      </c>
      <c r="C24" s="15">
        <f>VLOOKUP($A24,RAW!$B$4:$M$283,2,FALSE)</f>
        <v>104.9</v>
      </c>
      <c r="D24" s="15">
        <f>VLOOKUP($A24,RAW!$B$4:$M$283,3,FALSE)</f>
        <v>102.3</v>
      </c>
      <c r="E24" s="1">
        <f t="shared" si="6"/>
        <v>-2.6000000000000085</v>
      </c>
      <c r="F24" s="1">
        <f t="shared" si="1"/>
        <v>57.577934992512837</v>
      </c>
      <c r="G24" s="16">
        <f t="shared" si="2"/>
        <v>-60.177934992512846</v>
      </c>
      <c r="H24" s="16">
        <f t="shared" si="3"/>
        <v>60.177934992512846</v>
      </c>
      <c r="I24" s="3">
        <f t="shared" si="4"/>
        <v>-0.57366954234997947</v>
      </c>
      <c r="J24" s="52"/>
    </row>
    <row r="25" spans="1:17" x14ac:dyDescent="0.25">
      <c r="A25" t="s">
        <v>95</v>
      </c>
      <c r="B25" s="8" t="s">
        <v>309</v>
      </c>
      <c r="C25" s="15">
        <f>VLOOKUP($A25,RAW!$B$4:$M$283,2,FALSE)</f>
        <v>0</v>
      </c>
      <c r="D25" s="15">
        <f>VLOOKUP($A25,RAW!$B$4:$M$283,3,FALSE)</f>
        <v>0</v>
      </c>
      <c r="E25" s="1">
        <f t="shared" si="6"/>
        <v>0</v>
      </c>
      <c r="F25" s="1">
        <f t="shared" si="1"/>
        <v>0</v>
      </c>
      <c r="G25" s="16">
        <f t="shared" si="2"/>
        <v>0</v>
      </c>
      <c r="H25" s="16">
        <f t="shared" si="3"/>
        <v>0</v>
      </c>
      <c r="I25" s="3" t="str">
        <f t="shared" si="4"/>
        <v/>
      </c>
      <c r="J25" s="52"/>
    </row>
    <row r="26" spans="1:17" x14ac:dyDescent="0.25">
      <c r="A26" t="s">
        <v>191</v>
      </c>
      <c r="C26" s="15">
        <f>VLOOKUP($A26,RAW!$B$4:$M$283,2,FALSE)</f>
        <v>0</v>
      </c>
      <c r="D26" s="15">
        <f>VLOOKUP($A26,RAW!$B$4:$M$283,3,FALSE)</f>
        <v>0</v>
      </c>
      <c r="E26" s="1">
        <f t="shared" si="6"/>
        <v>0</v>
      </c>
      <c r="F26" s="1">
        <f t="shared" si="1"/>
        <v>0</v>
      </c>
      <c r="G26" s="16">
        <f t="shared" si="2"/>
        <v>0</v>
      </c>
      <c r="H26" s="16">
        <f t="shared" si="3"/>
        <v>0</v>
      </c>
      <c r="I26" s="3" t="str">
        <f t="shared" si="4"/>
        <v/>
      </c>
      <c r="J26" s="52"/>
    </row>
    <row r="27" spans="1:17" x14ac:dyDescent="0.25">
      <c r="A27" t="s">
        <v>229</v>
      </c>
      <c r="B27" s="8" t="s">
        <v>299</v>
      </c>
      <c r="C27" s="15">
        <f>VLOOKUP($A27,RAW!$B$4:$M$283,2,FALSE)</f>
        <v>100.8</v>
      </c>
      <c r="D27" s="15">
        <f>VLOOKUP($A27,RAW!$B$4:$M$283,3,FALSE)</f>
        <v>1126.9000000000001</v>
      </c>
      <c r="E27" s="1">
        <f t="shared" si="6"/>
        <v>1026.1000000000001</v>
      </c>
      <c r="F27" s="1">
        <f t="shared" si="1"/>
        <v>55.327510459917001</v>
      </c>
      <c r="G27" s="16">
        <f t="shared" si="2"/>
        <v>970.77248954008314</v>
      </c>
      <c r="H27" s="16">
        <f t="shared" si="3"/>
        <v>970.77248954008314</v>
      </c>
      <c r="I27" s="3">
        <f t="shared" si="4"/>
        <v>9.6306794597230478</v>
      </c>
      <c r="J27" s="52"/>
    </row>
    <row r="28" spans="1:17" x14ac:dyDescent="0.25">
      <c r="A28" t="s">
        <v>96</v>
      </c>
      <c r="B28" s="8" t="s">
        <v>309</v>
      </c>
      <c r="C28" s="15">
        <f>VLOOKUP($A28,RAW!$B$4:$M$283,2,FALSE)</f>
        <v>0</v>
      </c>
      <c r="D28" s="15">
        <f>VLOOKUP($A28,RAW!$B$4:$M$283,3,FALSE)</f>
        <v>0</v>
      </c>
      <c r="E28" s="1">
        <f t="shared" si="6"/>
        <v>0</v>
      </c>
      <c r="F28" s="1">
        <f t="shared" si="1"/>
        <v>0</v>
      </c>
      <c r="G28" s="16">
        <f t="shared" si="2"/>
        <v>0</v>
      </c>
      <c r="H28" s="16">
        <f t="shared" si="3"/>
        <v>0</v>
      </c>
      <c r="I28" s="3" t="str">
        <f t="shared" si="4"/>
        <v/>
      </c>
      <c r="J28" s="52"/>
    </row>
    <row r="29" spans="1:17" x14ac:dyDescent="0.25">
      <c r="A29" t="s">
        <v>230</v>
      </c>
      <c r="B29" s="8" t="s">
        <v>298</v>
      </c>
      <c r="C29" s="15">
        <f>VLOOKUP($A29,RAW!$B$4:$M$283,2,FALSE)</f>
        <v>0</v>
      </c>
      <c r="D29" s="15">
        <f>VLOOKUP($A29,RAW!$B$4:$M$283,3,FALSE)</f>
        <v>708.30000000000007</v>
      </c>
      <c r="E29" s="1">
        <f t="shared" si="6"/>
        <v>708.30000000000007</v>
      </c>
      <c r="F29" s="1">
        <f t="shared" si="1"/>
        <v>0</v>
      </c>
      <c r="G29" s="16">
        <f t="shared" si="2"/>
        <v>708.30000000000007</v>
      </c>
      <c r="H29" s="16">
        <f t="shared" si="3"/>
        <v>708.30000000000007</v>
      </c>
      <c r="I29" s="3" t="str">
        <f t="shared" si="4"/>
        <v/>
      </c>
      <c r="J29" s="52"/>
    </row>
    <row r="30" spans="1:17" x14ac:dyDescent="0.25">
      <c r="A30" t="s">
        <v>231</v>
      </c>
      <c r="B30" s="8" t="s">
        <v>298</v>
      </c>
      <c r="C30" s="15">
        <f>VLOOKUP($A30,RAW!$B$4:$M$283,2,FALSE)</f>
        <v>111.8</v>
      </c>
      <c r="D30" s="15">
        <f>VLOOKUP($A30,RAW!$B$4:$M$283,3,FALSE)</f>
        <v>107.1</v>
      </c>
      <c r="E30" s="1">
        <f t="shared" si="6"/>
        <v>-4.7000000000000028</v>
      </c>
      <c r="F30" s="1">
        <f t="shared" si="1"/>
        <v>61.365234815661914</v>
      </c>
      <c r="G30" s="16">
        <f t="shared" si="2"/>
        <v>-66.06523481566191</v>
      </c>
      <c r="H30" s="16">
        <f t="shared" si="3"/>
        <v>66.06523481566191</v>
      </c>
      <c r="I30" s="3">
        <f t="shared" si="4"/>
        <v>-0.59092338833329083</v>
      </c>
      <c r="J30" s="52"/>
    </row>
    <row r="31" spans="1:17" x14ac:dyDescent="0.25">
      <c r="A31" t="s">
        <v>116</v>
      </c>
      <c r="B31" s="8" t="s">
        <v>298</v>
      </c>
      <c r="C31" s="15">
        <f>VLOOKUP($A31,RAW!$B$4:$M$283,2,FALSE)</f>
        <v>660.2</v>
      </c>
      <c r="D31" s="15">
        <f>VLOOKUP($A31,RAW!$B$4:$M$283,3,FALSE)</f>
        <v>1904</v>
      </c>
      <c r="E31" s="1">
        <f t="shared" si="6"/>
        <v>1243.8</v>
      </c>
      <c r="F31" s="1">
        <f t="shared" si="1"/>
        <v>362.37323815116281</v>
      </c>
      <c r="G31" s="16">
        <f t="shared" si="2"/>
        <v>881.42676184883715</v>
      </c>
      <c r="H31" s="16">
        <f t="shared" si="3"/>
        <v>881.42676184883715</v>
      </c>
      <c r="I31" s="3">
        <f t="shared" si="4"/>
        <v>1.3350905208252606</v>
      </c>
      <c r="J31" s="52"/>
    </row>
    <row r="32" spans="1:17" x14ac:dyDescent="0.25">
      <c r="A32" t="s">
        <v>20</v>
      </c>
      <c r="B32" s="8" t="s">
        <v>298</v>
      </c>
      <c r="C32" s="15">
        <f>VLOOKUP($A32,RAW!$B$4:$M$283,2,FALSE)</f>
        <v>101</v>
      </c>
      <c r="D32" s="15">
        <f>VLOOKUP($A32,RAW!$B$4:$M$283,3,FALSE)</f>
        <v>489.8</v>
      </c>
      <c r="E32" s="1">
        <f t="shared" si="6"/>
        <v>388.8</v>
      </c>
      <c r="F32" s="1">
        <f t="shared" si="1"/>
        <v>55.437287266385091</v>
      </c>
      <c r="G32" s="16">
        <f t="shared" si="2"/>
        <v>333.3627127336149</v>
      </c>
      <c r="H32" s="16">
        <f t="shared" si="3"/>
        <v>333.3627127336149</v>
      </c>
      <c r="I32" s="3">
        <f t="shared" si="4"/>
        <v>3.3006209181546029</v>
      </c>
      <c r="J32" s="52"/>
    </row>
    <row r="33" spans="1:10" x14ac:dyDescent="0.25">
      <c r="A33" t="s">
        <v>97</v>
      </c>
      <c r="B33" s="8" t="s">
        <v>298</v>
      </c>
      <c r="C33" s="15">
        <f>VLOOKUP($A33,RAW!$B$4:$M$283,2,FALSE)</f>
        <v>783</v>
      </c>
      <c r="D33" s="15">
        <f>VLOOKUP($A33,RAW!$B$4:$M$283,3,FALSE)</f>
        <v>1304</v>
      </c>
      <c r="E33" s="1">
        <f t="shared" si="6"/>
        <v>521</v>
      </c>
      <c r="F33" s="1">
        <f t="shared" si="1"/>
        <v>429.7761973225696</v>
      </c>
      <c r="G33" s="16">
        <f t="shared" si="2"/>
        <v>91.223802677430399</v>
      </c>
      <c r="H33" s="16">
        <f t="shared" si="3"/>
        <v>91.223802677430399</v>
      </c>
      <c r="I33" s="3">
        <f t="shared" si="4"/>
        <v>0.11650549511804649</v>
      </c>
      <c r="J33" s="52"/>
    </row>
    <row r="34" spans="1:10" x14ac:dyDescent="0.25">
      <c r="A34" t="s">
        <v>5</v>
      </c>
      <c r="B34" s="8" t="s">
        <v>298</v>
      </c>
      <c r="C34" s="15">
        <f>VLOOKUP($A34,RAW!$B$4:$M$283,2,FALSE)</f>
        <v>14599.4</v>
      </c>
      <c r="D34" s="15">
        <f>VLOOKUP($A34,RAW!$B$4:$M$283,3,FALSE)</f>
        <v>18271.2</v>
      </c>
      <c r="E34" s="1">
        <f t="shared" si="6"/>
        <v>3671.8000000000011</v>
      </c>
      <c r="F34" s="1">
        <f t="shared" si="1"/>
        <v>8013.3775417511142</v>
      </c>
      <c r="G34" s="16">
        <f t="shared" si="2"/>
        <v>-4341.5775417511131</v>
      </c>
      <c r="H34" s="16">
        <f t="shared" si="3"/>
        <v>4341.5775417511131</v>
      </c>
      <c r="I34" s="3">
        <f t="shared" si="4"/>
        <v>-0.29738054589579799</v>
      </c>
      <c r="J34" s="52"/>
    </row>
    <row r="35" spans="1:10" x14ac:dyDescent="0.25">
      <c r="A35" t="s">
        <v>98</v>
      </c>
      <c r="B35" s="8" t="s">
        <v>298</v>
      </c>
      <c r="C35" s="15">
        <f>VLOOKUP($A35,RAW!$B$4:$M$283,2,FALSE)</f>
        <v>404.3</v>
      </c>
      <c r="D35" s="15">
        <f>VLOOKUP($A35,RAW!$B$4:$M$283,3,FALSE)</f>
        <v>978.2</v>
      </c>
      <c r="E35" s="1">
        <f t="shared" si="6"/>
        <v>573.90000000000009</v>
      </c>
      <c r="F35" s="1">
        <f t="shared" ref="F35:F66" si="7">+C35*E$260</f>
        <v>221.91381427524252</v>
      </c>
      <c r="G35" s="16">
        <f t="shared" si="2"/>
        <v>351.98618572475755</v>
      </c>
      <c r="H35" s="16">
        <f t="shared" si="3"/>
        <v>351.98618572475755</v>
      </c>
      <c r="I35" s="3">
        <f t="shared" si="4"/>
        <v>0.87060644502784457</v>
      </c>
      <c r="J35" s="52"/>
    </row>
    <row r="36" spans="1:10" x14ac:dyDescent="0.25">
      <c r="A36" t="s">
        <v>232</v>
      </c>
      <c r="B36" s="8" t="s">
        <v>298</v>
      </c>
      <c r="C36" s="15">
        <f>VLOOKUP($A36,RAW!$B$4:$M$283,2,FALSE)</f>
        <v>7637</v>
      </c>
      <c r="D36" s="15">
        <f>VLOOKUP($A36,RAW!$B$4:$M$283,3,FALSE)</f>
        <v>9817.2999999999993</v>
      </c>
      <c r="E36" s="1">
        <f t="shared" si="6"/>
        <v>2180.2999999999993</v>
      </c>
      <c r="F36" s="1">
        <f t="shared" si="7"/>
        <v>4191.8273549839896</v>
      </c>
      <c r="G36" s="16">
        <f t="shared" si="2"/>
        <v>-2011.5273549839903</v>
      </c>
      <c r="H36" s="16">
        <f t="shared" si="3"/>
        <v>2011.5273549839903</v>
      </c>
      <c r="I36" s="3">
        <f t="shared" si="4"/>
        <v>-0.26339234712373844</v>
      </c>
      <c r="J36" s="52"/>
    </row>
    <row r="37" spans="1:10" x14ac:dyDescent="0.25">
      <c r="A37" t="s">
        <v>3</v>
      </c>
      <c r="B37" s="8" t="s">
        <v>298</v>
      </c>
      <c r="C37" s="15">
        <f>VLOOKUP($A37,RAW!$B$4:$M$283,2,FALSE)</f>
        <v>5632.6</v>
      </c>
      <c r="D37" s="15">
        <f>VLOOKUP($A37,RAW!$B$4:$M$283,3,FALSE)</f>
        <v>9595.9</v>
      </c>
      <c r="E37" s="1">
        <f t="shared" si="6"/>
        <v>3963.2999999999993</v>
      </c>
      <c r="F37" s="1">
        <f t="shared" si="7"/>
        <v>3091.6442005607992</v>
      </c>
      <c r="G37" s="16">
        <f t="shared" si="2"/>
        <v>871.65579943920011</v>
      </c>
      <c r="H37" s="16">
        <f t="shared" si="3"/>
        <v>871.65579943920011</v>
      </c>
      <c r="I37" s="3">
        <f t="shared" si="4"/>
        <v>0.1547519439404893</v>
      </c>
      <c r="J37" s="52"/>
    </row>
    <row r="38" spans="1:10" x14ac:dyDescent="0.25">
      <c r="A38" t="s">
        <v>49</v>
      </c>
      <c r="B38" s="8" t="s">
        <v>298</v>
      </c>
      <c r="C38" s="15">
        <f>VLOOKUP($A38,RAW!$B$4:$M$283,2,FALSE)</f>
        <v>91.6</v>
      </c>
      <c r="D38" s="15">
        <f>VLOOKUP($A38,RAW!$B$4:$M$283,3,FALSE)</f>
        <v>94.1</v>
      </c>
      <c r="E38" s="1">
        <f t="shared" si="6"/>
        <v>2.5</v>
      </c>
      <c r="F38" s="1">
        <f t="shared" si="7"/>
        <v>50.277777362384896</v>
      </c>
      <c r="G38" s="16">
        <f t="shared" si="2"/>
        <v>-47.777777362384896</v>
      </c>
      <c r="H38" s="16">
        <f t="shared" si="3"/>
        <v>47.777777362384896</v>
      </c>
      <c r="I38" s="3">
        <f t="shared" si="4"/>
        <v>-0.52159145592123257</v>
      </c>
      <c r="J38" s="52"/>
    </row>
    <row r="39" spans="1:10" x14ac:dyDescent="0.25">
      <c r="A39" t="s">
        <v>6</v>
      </c>
      <c r="B39" s="8" t="s">
        <v>299</v>
      </c>
      <c r="C39" s="15">
        <f>VLOOKUP($A39,RAW!$B$4:$M$283,2,FALSE)</f>
        <v>97792.3</v>
      </c>
      <c r="D39" s="15">
        <f>VLOOKUP($A39,RAW!$B$4:$M$283,3,FALSE)</f>
        <v>112103.3</v>
      </c>
      <c r="E39" s="1">
        <f t="shared" si="6"/>
        <v>14311</v>
      </c>
      <c r="F39" s="1">
        <f t="shared" si="7"/>
        <v>53676.631955846642</v>
      </c>
      <c r="G39" s="16">
        <f t="shared" si="2"/>
        <v>-39365.631955846642</v>
      </c>
      <c r="H39" s="16">
        <f t="shared" si="3"/>
        <v>39365.631955846642</v>
      </c>
      <c r="I39" s="3">
        <f t="shared" si="4"/>
        <v>-0.4025432672699859</v>
      </c>
      <c r="J39" s="52"/>
    </row>
    <row r="40" spans="1:10" x14ac:dyDescent="0.25">
      <c r="A40" t="s">
        <v>192</v>
      </c>
      <c r="B40" s="8" t="s">
        <v>298</v>
      </c>
      <c r="C40" s="26">
        <v>0</v>
      </c>
      <c r="D40" s="15">
        <f>VLOOKUP($A40,RAW!$B$4:$M$283,3,FALSE)</f>
        <v>0</v>
      </c>
      <c r="E40" s="1">
        <f t="shared" si="6"/>
        <v>0</v>
      </c>
      <c r="F40" s="1">
        <f t="shared" si="7"/>
        <v>0</v>
      </c>
      <c r="G40" s="16">
        <f t="shared" si="2"/>
        <v>0</v>
      </c>
      <c r="H40" s="16">
        <f t="shared" si="3"/>
        <v>0</v>
      </c>
      <c r="I40" s="3" t="str">
        <f t="shared" si="4"/>
        <v/>
      </c>
      <c r="J40" s="52"/>
    </row>
    <row r="41" spans="1:10" x14ac:dyDescent="0.25">
      <c r="A41" t="s">
        <v>234</v>
      </c>
      <c r="B41" s="8" t="s">
        <v>298</v>
      </c>
      <c r="C41" s="15">
        <f>VLOOKUP($A41,RAW!$B$4:$M$283,2,FALSE)</f>
        <v>2079.6999999999998</v>
      </c>
      <c r="D41" s="15">
        <f>VLOOKUP($A41,RAW!$B$4:$M$283,3,FALSE)</f>
        <v>14402.4</v>
      </c>
      <c r="E41" s="1">
        <f t="shared" si="6"/>
        <v>12322.7</v>
      </c>
      <c r="F41" s="1">
        <f t="shared" si="7"/>
        <v>1141.5141220584264</v>
      </c>
      <c r="G41" s="16">
        <f t="shared" si="2"/>
        <v>11181.185877941574</v>
      </c>
      <c r="H41" s="16">
        <f t="shared" si="3"/>
        <v>11181.185877941574</v>
      </c>
      <c r="I41" s="3">
        <f t="shared" si="4"/>
        <v>5.3763455680826926</v>
      </c>
      <c r="J41" s="52"/>
    </row>
    <row r="42" spans="1:10" x14ac:dyDescent="0.25">
      <c r="A42" t="s">
        <v>193</v>
      </c>
      <c r="B42" s="8" t="s">
        <v>299</v>
      </c>
      <c r="C42" s="15">
        <f>VLOOKUP($A42,RAW!$B$4:$M$283,2,FALSE)</f>
        <v>27421.4</v>
      </c>
      <c r="D42" s="15">
        <f>VLOOKUP($A42,RAW!$B$4:$M$283,3,FALSE)</f>
        <v>25109.200000000001</v>
      </c>
      <c r="E42" s="1">
        <f t="shared" si="6"/>
        <v>-2312.2000000000007</v>
      </c>
      <c r="F42" s="1">
        <f t="shared" si="7"/>
        <v>15051.16860442032</v>
      </c>
      <c r="G42" s="16">
        <f t="shared" si="2"/>
        <v>-17363.36860442032</v>
      </c>
      <c r="H42" s="16">
        <f t="shared" si="3"/>
        <v>17363.36860442032</v>
      </c>
      <c r="I42" s="3">
        <f t="shared" si="4"/>
        <v>-0.63320503710315013</v>
      </c>
      <c r="J42" s="52"/>
    </row>
    <row r="43" spans="1:10" x14ac:dyDescent="0.25">
      <c r="A43" t="s">
        <v>125</v>
      </c>
      <c r="B43" s="8" t="s">
        <v>299</v>
      </c>
      <c r="C43" s="15">
        <f>VLOOKUP($A43,RAW!$B$4:$M$283,2,FALSE)</f>
        <v>1954.8</v>
      </c>
      <c r="D43" s="15">
        <f>VLOOKUP($A43,RAW!$B$4:$M$283,3,FALSE)</f>
        <v>3889.1</v>
      </c>
      <c r="E43" s="1">
        <f t="shared" si="6"/>
        <v>1934.3</v>
      </c>
      <c r="F43" s="1">
        <f t="shared" si="7"/>
        <v>1072.9585064191047</v>
      </c>
      <c r="G43" s="16">
        <f t="shared" si="2"/>
        <v>861.3414935808953</v>
      </c>
      <c r="H43" s="16">
        <f t="shared" si="3"/>
        <v>861.3414935808953</v>
      </c>
      <c r="I43" s="3">
        <f t="shared" si="4"/>
        <v>0.44062896131619361</v>
      </c>
      <c r="J43" s="52"/>
    </row>
    <row r="44" spans="1:10" x14ac:dyDescent="0.25">
      <c r="A44" t="s">
        <v>9</v>
      </c>
      <c r="B44" s="8" t="s">
        <v>298</v>
      </c>
      <c r="C44" s="15">
        <f>VLOOKUP($A44,RAW!$B$4:$M$283,2,FALSE)</f>
        <v>3522.6</v>
      </c>
      <c r="D44" s="15">
        <f>VLOOKUP($A44,RAW!$B$4:$M$283,3,FALSE)</f>
        <v>3656.2</v>
      </c>
      <c r="E44" s="1">
        <f t="shared" si="6"/>
        <v>133.59999999999991</v>
      </c>
      <c r="F44" s="1">
        <f t="shared" si="7"/>
        <v>1933.4988923224566</v>
      </c>
      <c r="G44" s="16">
        <f t="shared" si="2"/>
        <v>-1799.8988923224567</v>
      </c>
      <c r="H44" s="16">
        <f t="shared" si="3"/>
        <v>1799.8988923224567</v>
      </c>
      <c r="I44" s="3">
        <f t="shared" si="4"/>
        <v>-0.51095750080124247</v>
      </c>
      <c r="J44" s="52"/>
    </row>
    <row r="45" spans="1:10" x14ac:dyDescent="0.25">
      <c r="A45" t="s">
        <v>99</v>
      </c>
      <c r="B45" s="8" t="s">
        <v>299</v>
      </c>
      <c r="C45" s="15">
        <f>VLOOKUP($A45,RAW!$B$4:$M$283,2,FALSE)</f>
        <v>2230.5</v>
      </c>
      <c r="D45" s="15">
        <f>VLOOKUP($A45,RAW!$B$4:$M$283,3,FALSE)</f>
        <v>17329.400000000001</v>
      </c>
      <c r="E45" s="1">
        <f t="shared" si="6"/>
        <v>15098.900000000001</v>
      </c>
      <c r="F45" s="1">
        <f t="shared" si="7"/>
        <v>1224.2858341353658</v>
      </c>
      <c r="G45" s="16">
        <f t="shared" si="2"/>
        <v>13874.614165864636</v>
      </c>
      <c r="H45" s="16">
        <f t="shared" si="3"/>
        <v>13874.614165864636</v>
      </c>
      <c r="I45" s="3">
        <f t="shared" si="4"/>
        <v>6.2204053646557433</v>
      </c>
      <c r="J45" s="52"/>
    </row>
    <row r="46" spans="1:10" x14ac:dyDescent="0.25">
      <c r="A46" t="s">
        <v>233</v>
      </c>
      <c r="B46" s="8" t="s">
        <v>298</v>
      </c>
      <c r="C46" s="15">
        <f>VLOOKUP($A46,RAW!$B$4:$M$283,2,FALSE)</f>
        <v>0</v>
      </c>
      <c r="D46" s="15">
        <f>VLOOKUP($A46,RAW!$B$4:$M$283,3,FALSE)</f>
        <v>311.7</v>
      </c>
      <c r="E46" s="1">
        <f t="shared" si="6"/>
        <v>311.7</v>
      </c>
      <c r="F46" s="1">
        <f t="shared" si="7"/>
        <v>0</v>
      </c>
      <c r="G46" s="16">
        <f t="shared" si="2"/>
        <v>311.7</v>
      </c>
      <c r="H46" s="16">
        <f t="shared" si="3"/>
        <v>311.7</v>
      </c>
      <c r="I46" s="3" t="str">
        <f t="shared" si="4"/>
        <v/>
      </c>
      <c r="J46" s="52"/>
    </row>
    <row r="47" spans="1:10" x14ac:dyDescent="0.25">
      <c r="A47" t="s">
        <v>194</v>
      </c>
      <c r="B47" s="8" t="s">
        <v>299</v>
      </c>
      <c r="C47" s="15">
        <f>VLOOKUP($A47,RAW!$B$4:$M$283,2,FALSE)</f>
        <v>494.2</v>
      </c>
      <c r="D47" s="15">
        <f>VLOOKUP($A47,RAW!$B$4:$M$283,3,FALSE)</f>
        <v>2367.4</v>
      </c>
      <c r="E47" s="1">
        <f t="shared" si="6"/>
        <v>1873.2</v>
      </c>
      <c r="F47" s="1">
        <f t="shared" si="7"/>
        <v>271.25848878264861</v>
      </c>
      <c r="G47" s="16">
        <f t="shared" si="2"/>
        <v>1601.9415112173515</v>
      </c>
      <c r="H47" s="16">
        <f t="shared" si="3"/>
        <v>1601.9415112173515</v>
      </c>
      <c r="I47" s="3">
        <f t="shared" si="4"/>
        <v>3.2414842396142283</v>
      </c>
      <c r="J47" s="52"/>
    </row>
    <row r="48" spans="1:10" x14ac:dyDescent="0.25">
      <c r="A48" t="s">
        <v>126</v>
      </c>
      <c r="B48" s="8" t="s">
        <v>298</v>
      </c>
      <c r="C48" s="15">
        <f>VLOOKUP($A48,RAW!$B$4:$M$283,2,FALSE)</f>
        <v>51306.5</v>
      </c>
      <c r="D48" s="15">
        <f>VLOOKUP($A48,RAW!$B$4:$M$283,3,FALSE)</f>
        <v>67464.400000000009</v>
      </c>
      <c r="E48" s="1">
        <f t="shared" si="6"/>
        <v>16157.900000000009</v>
      </c>
      <c r="F48" s="1">
        <f t="shared" si="7"/>
        <v>28161.318605275115</v>
      </c>
      <c r="G48" s="16">
        <f t="shared" si="2"/>
        <v>-12003.418605275107</v>
      </c>
      <c r="H48" s="16">
        <f t="shared" si="3"/>
        <v>12003.418605275107</v>
      </c>
      <c r="I48" s="3">
        <f t="shared" si="4"/>
        <v>-0.2339551246971652</v>
      </c>
      <c r="J48" s="52"/>
    </row>
    <row r="49" spans="1:10" x14ac:dyDescent="0.25">
      <c r="A49" t="s">
        <v>195</v>
      </c>
      <c r="B49" s="8" t="s">
        <v>298</v>
      </c>
      <c r="C49" s="15">
        <f>VLOOKUP($A49,RAW!$B$4:$M$283,2,FALSE)</f>
        <v>3488.7</v>
      </c>
      <c r="D49" s="15">
        <f>VLOOKUP($A49,RAW!$B$4:$M$283,3,FALSE)</f>
        <v>4460.3999999999996</v>
      </c>
      <c r="E49" s="1">
        <f t="shared" si="6"/>
        <v>971.69999999999982</v>
      </c>
      <c r="F49" s="1">
        <f t="shared" si="7"/>
        <v>1914.8917236261154</v>
      </c>
      <c r="G49" s="16">
        <f t="shared" si="2"/>
        <v>-943.19172362611562</v>
      </c>
      <c r="H49" s="16">
        <f t="shared" si="3"/>
        <v>943.19172362611562</v>
      </c>
      <c r="I49" s="3">
        <f t="shared" si="4"/>
        <v>-0.27035621395537468</v>
      </c>
      <c r="J49" s="52"/>
    </row>
    <row r="50" spans="1:10" x14ac:dyDescent="0.25">
      <c r="A50" t="s">
        <v>80</v>
      </c>
      <c r="B50" s="8" t="s">
        <v>298</v>
      </c>
      <c r="C50" s="15">
        <f>VLOOKUP($A50,RAW!$B$4:$M$283,2,FALSE)</f>
        <v>0</v>
      </c>
      <c r="D50" s="15">
        <f>VLOOKUP($A50,RAW!$B$4:$M$283,3,FALSE)</f>
        <v>102.6</v>
      </c>
      <c r="E50" s="1">
        <f t="shared" si="6"/>
        <v>102.6</v>
      </c>
      <c r="F50" s="1">
        <f t="shared" si="7"/>
        <v>0</v>
      </c>
      <c r="G50" s="16">
        <f t="shared" si="2"/>
        <v>102.6</v>
      </c>
      <c r="H50" s="16">
        <f t="shared" si="3"/>
        <v>102.6</v>
      </c>
      <c r="I50" s="3" t="str">
        <f t="shared" si="4"/>
        <v/>
      </c>
      <c r="J50" s="52"/>
    </row>
    <row r="51" spans="1:10" x14ac:dyDescent="0.25">
      <c r="A51" t="s">
        <v>81</v>
      </c>
      <c r="B51" s="8" t="s">
        <v>315</v>
      </c>
      <c r="C51" s="15">
        <f>VLOOKUP($A51,RAW!$B$4:$M$283,2,FALSE)</f>
        <v>398.9</v>
      </c>
      <c r="D51" s="15">
        <f>VLOOKUP($A51,RAW!$B$4:$M$283,3,FALSE)</f>
        <v>4897.6000000000004</v>
      </c>
      <c r="E51" s="1">
        <f t="shared" si="6"/>
        <v>4498.7000000000007</v>
      </c>
      <c r="F51" s="1">
        <f t="shared" si="7"/>
        <v>218.9498405006041</v>
      </c>
      <c r="G51" s="16">
        <f t="shared" si="2"/>
        <v>4279.7501594993964</v>
      </c>
      <c r="H51" s="16">
        <f t="shared" si="3"/>
        <v>4279.7501594993964</v>
      </c>
      <c r="I51" s="3">
        <f t="shared" si="4"/>
        <v>10.728879818248675</v>
      </c>
      <c r="J51" s="52"/>
    </row>
    <row r="52" spans="1:10" x14ac:dyDescent="0.25">
      <c r="A52" t="s">
        <v>8</v>
      </c>
      <c r="B52" s="8" t="s">
        <v>298</v>
      </c>
      <c r="C52" s="15">
        <f>VLOOKUP($A52,RAW!$B$4:$M$283,2,FALSE)</f>
        <v>37314</v>
      </c>
      <c r="D52" s="15">
        <f>VLOOKUP($A52,RAW!$B$4:$M$283,3,FALSE)</f>
        <v>35785.1</v>
      </c>
      <c r="E52" s="1">
        <f t="shared" si="6"/>
        <v>-1528.9000000000015</v>
      </c>
      <c r="F52" s="1">
        <f t="shared" si="7"/>
        <v>20481.058782751421</v>
      </c>
      <c r="G52" s="16">
        <f t="shared" si="2"/>
        <v>-22009.958782751422</v>
      </c>
      <c r="H52" s="16">
        <f t="shared" si="3"/>
        <v>22009.958782751422</v>
      </c>
      <c r="I52" s="3">
        <f t="shared" si="4"/>
        <v>-0.58985792953720917</v>
      </c>
      <c r="J52" s="52"/>
    </row>
    <row r="53" spans="1:10" x14ac:dyDescent="0.25">
      <c r="A53" t="s">
        <v>127</v>
      </c>
      <c r="B53" s="8" t="s">
        <v>298</v>
      </c>
      <c r="C53" s="15">
        <f>VLOOKUP($A53,RAW!$B$4:$M$283,2,FALSE)</f>
        <v>219047.8</v>
      </c>
      <c r="D53" s="15">
        <f>VLOOKUP($A53,RAW!$B$4:$M$283,3,FALSE)</f>
        <v>274344.7</v>
      </c>
      <c r="E53" s="1">
        <f t="shared" si="6"/>
        <v>55296.900000000023</v>
      </c>
      <c r="F53" s="1">
        <f t="shared" si="7"/>
        <v>120231.83973930364</v>
      </c>
      <c r="G53" s="16">
        <f t="shared" si="2"/>
        <v>-64934.93973930362</v>
      </c>
      <c r="H53" s="16">
        <f t="shared" si="3"/>
        <v>64934.93973930362</v>
      </c>
      <c r="I53" s="3">
        <f t="shared" si="4"/>
        <v>-0.29644187131440547</v>
      </c>
      <c r="J53" s="52"/>
    </row>
    <row r="54" spans="1:10" x14ac:dyDescent="0.25">
      <c r="A54" t="s">
        <v>100</v>
      </c>
      <c r="B54" s="8" t="s">
        <v>298</v>
      </c>
      <c r="C54" s="15">
        <f>VLOOKUP($A54,RAW!$B$4:$M$283,2,FALSE)</f>
        <v>112.2</v>
      </c>
      <c r="D54" s="15">
        <f>VLOOKUP($A54,RAW!$B$4:$M$283,3,FALSE)</f>
        <v>600.9</v>
      </c>
      <c r="E54" s="1">
        <f t="shared" si="6"/>
        <v>488.7</v>
      </c>
      <c r="F54" s="1">
        <f t="shared" si="7"/>
        <v>61.584788428598095</v>
      </c>
      <c r="G54" s="16">
        <f t="shared" si="2"/>
        <v>427.11521157140191</v>
      </c>
      <c r="H54" s="16">
        <f t="shared" si="3"/>
        <v>427.11521157140191</v>
      </c>
      <c r="I54" s="3">
        <f t="shared" si="4"/>
        <v>3.8067309409215855</v>
      </c>
      <c r="J54" s="52"/>
    </row>
    <row r="55" spans="1:10" x14ac:dyDescent="0.25">
      <c r="A55" t="s">
        <v>128</v>
      </c>
      <c r="B55" s="8" t="s">
        <v>298</v>
      </c>
      <c r="C55" s="15">
        <f>VLOOKUP($A55,RAW!$B$4:$M$283,2,FALSE)</f>
        <v>0</v>
      </c>
      <c r="D55" s="15">
        <f>VLOOKUP($A55,RAW!$B$4:$M$283,3,FALSE)</f>
        <v>92.4</v>
      </c>
      <c r="E55" s="1">
        <f t="shared" si="6"/>
        <v>92.4</v>
      </c>
      <c r="F55" s="1">
        <f t="shared" si="7"/>
        <v>0</v>
      </c>
      <c r="G55" s="16">
        <f t="shared" si="2"/>
        <v>92.4</v>
      </c>
      <c r="H55" s="16">
        <f t="shared" si="3"/>
        <v>92.4</v>
      </c>
      <c r="I55" s="3" t="str">
        <f t="shared" si="4"/>
        <v/>
      </c>
      <c r="J55" s="52"/>
    </row>
    <row r="56" spans="1:10" x14ac:dyDescent="0.25">
      <c r="A56" t="s">
        <v>196</v>
      </c>
      <c r="B56" s="8" t="s">
        <v>309</v>
      </c>
      <c r="C56" s="15">
        <f>VLOOKUP($A56,RAW!$B$4:$M$283,2,FALSE)</f>
        <v>0</v>
      </c>
      <c r="D56" s="15">
        <f>VLOOKUP($A56,RAW!$B$4:$M$283,3,FALSE)</f>
        <v>0</v>
      </c>
      <c r="E56" s="1">
        <f t="shared" si="6"/>
        <v>0</v>
      </c>
      <c r="F56" s="1">
        <f t="shared" si="7"/>
        <v>0</v>
      </c>
      <c r="G56" s="16">
        <f t="shared" si="2"/>
        <v>0</v>
      </c>
      <c r="H56" s="16">
        <f t="shared" si="3"/>
        <v>0</v>
      </c>
      <c r="I56" s="3" t="str">
        <f t="shared" si="4"/>
        <v/>
      </c>
      <c r="J56" s="52"/>
    </row>
    <row r="57" spans="1:10" x14ac:dyDescent="0.25">
      <c r="A57" t="s">
        <v>235</v>
      </c>
      <c r="B57" s="8" t="s">
        <v>298</v>
      </c>
      <c r="C57" s="15">
        <f>VLOOKUP($A57,RAW!$B$4:$M$283,2,FALSE)</f>
        <v>105.5</v>
      </c>
      <c r="D57" s="15">
        <f>VLOOKUP($A57,RAW!$B$4:$M$283,3,FALSE)</f>
        <v>502.8</v>
      </c>
      <c r="E57" s="1">
        <f t="shared" si="6"/>
        <v>397.3</v>
      </c>
      <c r="F57" s="1">
        <f t="shared" si="7"/>
        <v>57.907265411917102</v>
      </c>
      <c r="G57" s="16">
        <f t="shared" si="2"/>
        <v>339.39273458808293</v>
      </c>
      <c r="H57" s="16">
        <f t="shared" si="3"/>
        <v>339.39273458808293</v>
      </c>
      <c r="I57" s="3">
        <f t="shared" si="4"/>
        <v>3.2169927449107387</v>
      </c>
      <c r="J57" s="52"/>
    </row>
    <row r="58" spans="1:10" x14ac:dyDescent="0.25">
      <c r="A58" t="s">
        <v>21</v>
      </c>
      <c r="B58" s="8" t="s">
        <v>315</v>
      </c>
      <c r="C58" s="15">
        <f>VLOOKUP($A58,RAW!$B$4:$M$283,2,FALSE)</f>
        <v>511.2</v>
      </c>
      <c r="D58" s="15">
        <f>VLOOKUP($A58,RAW!$B$4:$M$283,3,FALSE)</f>
        <v>301.60000000000002</v>
      </c>
      <c r="E58" s="1">
        <f t="shared" si="6"/>
        <v>-209.59999999999997</v>
      </c>
      <c r="F58" s="1">
        <f t="shared" si="7"/>
        <v>280.58951733243623</v>
      </c>
      <c r="G58" s="16">
        <f t="shared" si="2"/>
        <v>-490.1895173324362</v>
      </c>
      <c r="H58" s="16">
        <f t="shared" si="3"/>
        <v>490.1895173324362</v>
      </c>
      <c r="I58" s="3">
        <f t="shared" si="4"/>
        <v>-0.95889968179271556</v>
      </c>
      <c r="J58" s="52"/>
    </row>
    <row r="59" spans="1:10" x14ac:dyDescent="0.25">
      <c r="A59" t="s">
        <v>0</v>
      </c>
      <c r="B59" s="8" t="s">
        <v>298</v>
      </c>
      <c r="C59" s="15">
        <f>VLOOKUP($A59,RAW!$B$4:$M$283,2,FALSE)</f>
        <v>29113.200000000001</v>
      </c>
      <c r="D59" s="15">
        <f>VLOOKUP($A59,RAW!$B$4:$M$283,3,FALSE)</f>
        <v>35234</v>
      </c>
      <c r="E59" s="1">
        <f t="shared" si="6"/>
        <v>6120.7999999999993</v>
      </c>
      <c r="F59" s="1">
        <f t="shared" si="7"/>
        <v>15979.770610333886</v>
      </c>
      <c r="G59" s="16">
        <f t="shared" si="2"/>
        <v>-9858.9706103338867</v>
      </c>
      <c r="H59" s="16">
        <f t="shared" si="3"/>
        <v>9858.9706103338867</v>
      </c>
      <c r="I59" s="3">
        <f t="shared" si="4"/>
        <v>-0.33864262981513149</v>
      </c>
      <c r="J59" s="52"/>
    </row>
    <row r="60" spans="1:10" x14ac:dyDescent="0.25">
      <c r="A60" t="s">
        <v>113</v>
      </c>
      <c r="B60" s="8" t="s">
        <v>299</v>
      </c>
      <c r="C60" s="15">
        <f>VLOOKUP($A60,RAW!$B$4:$M$283,2,FALSE)</f>
        <v>3653.5</v>
      </c>
      <c r="D60" s="15">
        <f>VLOOKUP($A60,RAW!$B$4:$M$283,3,FALSE)</f>
        <v>9567.2999999999993</v>
      </c>
      <c r="E60" s="1">
        <f t="shared" si="6"/>
        <v>5913.7999999999993</v>
      </c>
      <c r="F60" s="1">
        <f t="shared" si="7"/>
        <v>2005.3478121558212</v>
      </c>
      <c r="G60" s="16">
        <f t="shared" si="2"/>
        <v>3908.4521878441783</v>
      </c>
      <c r="H60" s="16">
        <f t="shared" si="3"/>
        <v>3908.4521878441783</v>
      </c>
      <c r="I60" s="3">
        <f t="shared" si="4"/>
        <v>1.0697829992730747</v>
      </c>
      <c r="J60" s="52"/>
    </row>
    <row r="61" spans="1:10" x14ac:dyDescent="0.25">
      <c r="A61" t="s">
        <v>101</v>
      </c>
      <c r="B61" s="8" t="s">
        <v>298</v>
      </c>
      <c r="C61" s="15">
        <f>VLOOKUP($A61,RAW!$B$4:$M$283,2,FALSE)</f>
        <v>1236.7</v>
      </c>
      <c r="D61" s="15">
        <f>VLOOKUP($A61,RAW!$B$4:$M$283,3,FALSE)</f>
        <v>2252.8000000000002</v>
      </c>
      <c r="E61" s="1">
        <f t="shared" si="6"/>
        <v>1016.1000000000001</v>
      </c>
      <c r="F61" s="1">
        <f t="shared" si="7"/>
        <v>678.80488279543022</v>
      </c>
      <c r="G61" s="16">
        <f t="shared" si="2"/>
        <v>337.29511720456992</v>
      </c>
      <c r="H61" s="16">
        <f t="shared" si="3"/>
        <v>337.29511720456992</v>
      </c>
      <c r="I61" s="3">
        <f t="shared" si="4"/>
        <v>0.27273802636417072</v>
      </c>
      <c r="J61" s="52"/>
    </row>
    <row r="62" spans="1:10" x14ac:dyDescent="0.25">
      <c r="A62" t="s">
        <v>23</v>
      </c>
      <c r="B62" s="8" t="s">
        <v>298</v>
      </c>
      <c r="C62" s="15">
        <f>VLOOKUP($A62,RAW!$B$4:$M$283,2,FALSE)</f>
        <v>109.7</v>
      </c>
      <c r="D62" s="15">
        <f>VLOOKUP($A62,RAW!$B$4:$M$283,3,FALSE)</f>
        <v>166.2</v>
      </c>
      <c r="E62" s="1">
        <f t="shared" si="6"/>
        <v>56.499999999999986</v>
      </c>
      <c r="F62" s="1">
        <f t="shared" si="7"/>
        <v>60.212578347746977</v>
      </c>
      <c r="G62" s="16">
        <f t="shared" si="2"/>
        <v>-3.7125783477469909</v>
      </c>
      <c r="H62" s="16">
        <f t="shared" si="3"/>
        <v>3.7125783477469909</v>
      </c>
      <c r="I62" s="3">
        <f t="shared" si="4"/>
        <v>-3.384301137417494E-2</v>
      </c>
      <c r="J62" s="52"/>
    </row>
    <row r="63" spans="1:10" x14ac:dyDescent="0.25">
      <c r="A63" t="s">
        <v>129</v>
      </c>
      <c r="B63" s="8" t="s">
        <v>298</v>
      </c>
      <c r="C63" s="15">
        <f>VLOOKUP($A63,RAW!$B$4:$M$283,2,FALSE)</f>
        <v>16125.7</v>
      </c>
      <c r="D63" s="15">
        <f>VLOOKUP($A63,RAW!$B$4:$M$283,3,FALSE)</f>
        <v>22014</v>
      </c>
      <c r="E63" s="1">
        <f t="shared" si="6"/>
        <v>5888.2999999999993</v>
      </c>
      <c r="F63" s="1">
        <f t="shared" si="7"/>
        <v>8851.1392403123373</v>
      </c>
      <c r="G63" s="16">
        <f t="shared" si="2"/>
        <v>-2962.839240312338</v>
      </c>
      <c r="H63" s="16">
        <f t="shared" si="3"/>
        <v>2962.839240312338</v>
      </c>
      <c r="I63" s="3">
        <f t="shared" si="4"/>
        <v>-0.18373399234218285</v>
      </c>
      <c r="J63" s="52"/>
    </row>
    <row r="64" spans="1:10" x14ac:dyDescent="0.25">
      <c r="A64" t="s">
        <v>197</v>
      </c>
      <c r="B64" s="8" t="s">
        <v>299</v>
      </c>
      <c r="C64" s="15">
        <f>VLOOKUP($A64,RAW!$B$4:$M$283,2,FALSE)</f>
        <v>0</v>
      </c>
      <c r="D64" s="15">
        <f>VLOOKUP($A64,RAW!$B$4:$M$283,3,FALSE)</f>
        <v>271.7</v>
      </c>
      <c r="E64" s="1">
        <f t="shared" si="6"/>
        <v>271.7</v>
      </c>
      <c r="F64" s="1">
        <f t="shared" si="7"/>
        <v>0</v>
      </c>
      <c r="G64" s="16">
        <f t="shared" si="2"/>
        <v>271.7</v>
      </c>
      <c r="H64" s="16">
        <f t="shared" si="3"/>
        <v>271.7</v>
      </c>
      <c r="I64" s="3" t="str">
        <f t="shared" si="4"/>
        <v/>
      </c>
      <c r="J64" s="52"/>
    </row>
    <row r="65" spans="1:10" x14ac:dyDescent="0.25">
      <c r="A65" t="s">
        <v>82</v>
      </c>
      <c r="B65" s="8" t="s">
        <v>299</v>
      </c>
      <c r="C65" s="15">
        <f>VLOOKUP($A65,RAW!$B$4:$M$283,2,FALSE)</f>
        <v>390.7</v>
      </c>
      <c r="D65" s="15">
        <f>VLOOKUP($A65,RAW!$B$4:$M$283,3,FALSE)</f>
        <v>5077.8999999999996</v>
      </c>
      <c r="E65" s="1">
        <f t="shared" si="6"/>
        <v>4687.2</v>
      </c>
      <c r="F65" s="1">
        <f t="shared" si="7"/>
        <v>214.44899143541244</v>
      </c>
      <c r="G65" s="16">
        <f t="shared" si="2"/>
        <v>4472.7510085645872</v>
      </c>
      <c r="H65" s="16">
        <f t="shared" si="3"/>
        <v>4472.7510085645872</v>
      </c>
      <c r="I65" s="3">
        <f t="shared" si="4"/>
        <v>11.448044557370329</v>
      </c>
      <c r="J65" s="52"/>
    </row>
    <row r="66" spans="1:10" x14ac:dyDescent="0.25">
      <c r="A66" t="s">
        <v>236</v>
      </c>
      <c r="B66" s="8" t="s">
        <v>298</v>
      </c>
      <c r="C66" s="15">
        <f>VLOOKUP($A66,RAW!$B$4:$M$283,2,FALSE)</f>
        <v>3766.5</v>
      </c>
      <c r="D66" s="15">
        <f>VLOOKUP($A66,RAW!$B$4:$M$283,3,FALSE)</f>
        <v>15097.3</v>
      </c>
      <c r="E66" s="1">
        <f t="shared" si="6"/>
        <v>11330.8</v>
      </c>
      <c r="F66" s="1">
        <f t="shared" si="7"/>
        <v>2067.3717078102918</v>
      </c>
      <c r="G66" s="16">
        <f t="shared" si="2"/>
        <v>9263.4282921897066</v>
      </c>
      <c r="H66" s="16">
        <f t="shared" si="3"/>
        <v>9263.4282921897066</v>
      </c>
      <c r="I66" s="3">
        <f t="shared" si="4"/>
        <v>2.4594260698764652</v>
      </c>
      <c r="J66" s="52"/>
    </row>
    <row r="67" spans="1:10" x14ac:dyDescent="0.25">
      <c r="A67" t="s">
        <v>237</v>
      </c>
      <c r="B67" s="8" t="s">
        <v>309</v>
      </c>
      <c r="C67" s="15">
        <f>VLOOKUP($A67,RAW!$B$4:$M$283,2,FALSE)</f>
        <v>0</v>
      </c>
      <c r="D67" s="15">
        <f>VLOOKUP($A67,RAW!$B$4:$M$283,3,FALSE)</f>
        <v>0</v>
      </c>
      <c r="E67" s="1">
        <f t="shared" si="6"/>
        <v>0</v>
      </c>
      <c r="F67" s="1">
        <f t="shared" ref="F67:F98" si="8">+C67*E$260</f>
        <v>0</v>
      </c>
      <c r="G67" s="16">
        <f t="shared" ref="G67:G130" si="9">+E67-F67</f>
        <v>0</v>
      </c>
      <c r="H67" s="16">
        <f t="shared" ref="H67:H130" si="10">ABS(G67)</f>
        <v>0</v>
      </c>
      <c r="I67" s="3" t="str">
        <f t="shared" si="4"/>
        <v/>
      </c>
      <c r="J67" s="52"/>
    </row>
    <row r="68" spans="1:10" x14ac:dyDescent="0.25">
      <c r="A68" t="s">
        <v>175</v>
      </c>
      <c r="B68" s="8" t="s">
        <v>298</v>
      </c>
      <c r="C68" s="15">
        <f>VLOOKUP($A68,RAW!$B$4:$M$283,2,FALSE)</f>
        <v>68415.199999999997</v>
      </c>
      <c r="D68" s="15">
        <f>VLOOKUP($A68,RAW!$B$4:$M$283,3,FALSE)</f>
        <v>78032.900000000009</v>
      </c>
      <c r="E68" s="1">
        <f t="shared" si="6"/>
        <v>9617.7000000000116</v>
      </c>
      <c r="F68" s="1">
        <f t="shared" si="8"/>
        <v>37552.010849378115</v>
      </c>
      <c r="G68" s="16">
        <f t="shared" si="9"/>
        <v>-27934.310849378104</v>
      </c>
      <c r="H68" s="16">
        <f t="shared" si="10"/>
        <v>27934.310849378104</v>
      </c>
      <c r="I68" s="3">
        <f t="shared" ref="I68:I131" si="11">IFERROR(+G68/C68,"")</f>
        <v>-0.40830562286418959</v>
      </c>
      <c r="J68" s="52"/>
    </row>
    <row r="69" spans="1:10" x14ac:dyDescent="0.25">
      <c r="A69" t="s">
        <v>130</v>
      </c>
      <c r="B69" s="8" t="s">
        <v>309</v>
      </c>
      <c r="C69" s="15">
        <f>VLOOKUP($A69,RAW!$B$4:$M$283,2,FALSE)</f>
        <v>0</v>
      </c>
      <c r="D69" s="15">
        <f>VLOOKUP($A69,RAW!$B$4:$M$283,3,FALSE)</f>
        <v>0</v>
      </c>
      <c r="E69" s="1">
        <f t="shared" si="6"/>
        <v>0</v>
      </c>
      <c r="F69" s="1">
        <f t="shared" si="8"/>
        <v>0</v>
      </c>
      <c r="G69" s="16">
        <f t="shared" si="9"/>
        <v>0</v>
      </c>
      <c r="H69" s="16">
        <f t="shared" si="10"/>
        <v>0</v>
      </c>
      <c r="I69" s="3" t="str">
        <f t="shared" si="11"/>
        <v/>
      </c>
      <c r="J69" s="52"/>
    </row>
    <row r="70" spans="1:10" x14ac:dyDescent="0.25">
      <c r="A70" t="s">
        <v>83</v>
      </c>
      <c r="B70" s="8" t="s">
        <v>309</v>
      </c>
      <c r="C70" s="15">
        <f>VLOOKUP($A70,RAW!$B$4:$M$283,2,FALSE)</f>
        <v>0</v>
      </c>
      <c r="D70" s="15">
        <f>VLOOKUP($A70,RAW!$B$4:$M$283,3,FALSE)</f>
        <v>0</v>
      </c>
      <c r="E70" s="1">
        <f t="shared" si="6"/>
        <v>0</v>
      </c>
      <c r="F70" s="1">
        <f t="shared" si="8"/>
        <v>0</v>
      </c>
      <c r="G70" s="16">
        <f t="shared" si="9"/>
        <v>0</v>
      </c>
      <c r="H70" s="16">
        <f t="shared" si="10"/>
        <v>0</v>
      </c>
      <c r="I70" s="3" t="str">
        <f t="shared" si="11"/>
        <v/>
      </c>
      <c r="J70" s="52"/>
    </row>
    <row r="71" spans="1:10" x14ac:dyDescent="0.25">
      <c r="A71" t="s">
        <v>25</v>
      </c>
      <c r="B71" s="8" t="s">
        <v>298</v>
      </c>
      <c r="C71" s="15">
        <f>VLOOKUP($A71,RAW!$B$4:$M$283,2,FALSE)</f>
        <v>99.9</v>
      </c>
      <c r="D71" s="15">
        <f>VLOOKUP($A71,RAW!$B$4:$M$283,3,FALSE)</f>
        <v>293.2</v>
      </c>
      <c r="E71" s="1">
        <f t="shared" si="6"/>
        <v>193.29999999999998</v>
      </c>
      <c r="F71" s="1">
        <f t="shared" si="8"/>
        <v>54.833514830810607</v>
      </c>
      <c r="G71" s="16">
        <f t="shared" si="9"/>
        <v>138.46648516918938</v>
      </c>
      <c r="H71" s="16">
        <f t="shared" si="10"/>
        <v>138.46648516918938</v>
      </c>
      <c r="I71" s="3">
        <f t="shared" si="11"/>
        <v>1.3860509025944883</v>
      </c>
      <c r="J71" s="52"/>
    </row>
    <row r="72" spans="1:10" x14ac:dyDescent="0.25">
      <c r="A72" t="s">
        <v>131</v>
      </c>
      <c r="B72" s="8" t="s">
        <v>298</v>
      </c>
      <c r="C72" s="15">
        <f>VLOOKUP($A72,RAW!$B$4:$M$283,2,FALSE)</f>
        <v>211</v>
      </c>
      <c r="D72" s="15">
        <f>VLOOKUP($A72,RAW!$B$4:$M$283,3,FALSE)</f>
        <v>161.35</v>
      </c>
      <c r="E72" s="1">
        <f t="shared" si="6"/>
        <v>-49.650000000000006</v>
      </c>
      <c r="F72" s="1">
        <f t="shared" si="8"/>
        <v>115.8145308238342</v>
      </c>
      <c r="G72" s="16">
        <f t="shared" si="9"/>
        <v>-165.4645308238342</v>
      </c>
      <c r="H72" s="16">
        <f t="shared" si="10"/>
        <v>165.4645308238342</v>
      </c>
      <c r="I72" s="3">
        <f t="shared" si="11"/>
        <v>-0.78419208921248429</v>
      </c>
      <c r="J72" s="52"/>
    </row>
    <row r="73" spans="1:10" x14ac:dyDescent="0.25">
      <c r="A73" t="s">
        <v>198</v>
      </c>
      <c r="B73" s="8" t="s">
        <v>298</v>
      </c>
      <c r="C73" s="15">
        <f>VLOOKUP($A73,RAW!$B$4:$M$283,2,FALSE)</f>
        <v>897</v>
      </c>
      <c r="D73" s="15">
        <f>VLOOKUP($A73,RAW!$B$4:$M$283,3,FALSE)</f>
        <v>1989.1</v>
      </c>
      <c r="E73" s="1">
        <f t="shared" si="6"/>
        <v>1092.0999999999999</v>
      </c>
      <c r="F73" s="1">
        <f t="shared" si="8"/>
        <v>492.34897700938046</v>
      </c>
      <c r="G73" s="16">
        <f t="shared" si="9"/>
        <v>599.7510229906195</v>
      </c>
      <c r="H73" s="16">
        <f t="shared" si="10"/>
        <v>599.7510229906195</v>
      </c>
      <c r="I73" s="3">
        <f t="shared" si="11"/>
        <v>0.66861875472755794</v>
      </c>
      <c r="J73" s="52"/>
    </row>
    <row r="74" spans="1:10" x14ac:dyDescent="0.25">
      <c r="A74" t="s">
        <v>117</v>
      </c>
      <c r="B74" s="8" t="s">
        <v>309</v>
      </c>
      <c r="C74" s="15">
        <f>VLOOKUP($A74,RAW!$B$4:$M$283,2,FALSE)</f>
        <v>0</v>
      </c>
      <c r="D74" s="15">
        <f>VLOOKUP($A74,RAW!$B$4:$M$283,3,FALSE)</f>
        <v>0</v>
      </c>
      <c r="E74" s="1">
        <f t="shared" si="6"/>
        <v>0</v>
      </c>
      <c r="F74" s="1">
        <f t="shared" si="8"/>
        <v>0</v>
      </c>
      <c r="G74" s="16">
        <f t="shared" si="9"/>
        <v>0</v>
      </c>
      <c r="H74" s="16">
        <f t="shared" si="10"/>
        <v>0</v>
      </c>
      <c r="I74" s="3" t="str">
        <f t="shared" si="11"/>
        <v/>
      </c>
      <c r="J74" s="52"/>
    </row>
    <row r="75" spans="1:10" x14ac:dyDescent="0.25">
      <c r="A75" t="s">
        <v>1</v>
      </c>
      <c r="B75" s="8" t="s">
        <v>298</v>
      </c>
      <c r="C75" s="15">
        <f>VLOOKUP($A75,RAW!$B$4:$M$283,2,FALSE)</f>
        <v>2223.3000000000002</v>
      </c>
      <c r="D75" s="15">
        <f>VLOOKUP($A75,RAW!$B$4:$M$283,3,FALSE)</f>
        <v>5611</v>
      </c>
      <c r="E75" s="1">
        <f t="shared" si="6"/>
        <v>3387.7</v>
      </c>
      <c r="F75" s="1">
        <f t="shared" si="8"/>
        <v>1220.3338691025147</v>
      </c>
      <c r="G75" s="16">
        <f t="shared" si="9"/>
        <v>2167.3661308974852</v>
      </c>
      <c r="H75" s="16">
        <f t="shared" si="10"/>
        <v>2167.3661308974852</v>
      </c>
      <c r="I75" s="3">
        <f t="shared" si="11"/>
        <v>0.97484196055299999</v>
      </c>
      <c r="J75" s="52"/>
    </row>
    <row r="76" spans="1:10" x14ac:dyDescent="0.25">
      <c r="A76" t="s">
        <v>26</v>
      </c>
      <c r="B76" s="8" t="s">
        <v>298</v>
      </c>
      <c r="C76" s="15">
        <f>VLOOKUP($A76,RAW!$B$4:$M$283,2,FALSE)</f>
        <v>208.5</v>
      </c>
      <c r="D76" s="15">
        <f>VLOOKUP($A76,RAW!$B$4:$M$283,3,FALSE)</f>
        <v>104.3</v>
      </c>
      <c r="E76" s="1">
        <f t="shared" si="6"/>
        <v>-104.2</v>
      </c>
      <c r="F76" s="1">
        <f t="shared" si="8"/>
        <v>114.44232074298309</v>
      </c>
      <c r="G76" s="16">
        <f t="shared" si="9"/>
        <v>-218.64232074298309</v>
      </c>
      <c r="H76" s="16">
        <f t="shared" si="10"/>
        <v>218.64232074298309</v>
      </c>
      <c r="I76" s="3">
        <f t="shared" si="11"/>
        <v>-1.0486442241869693</v>
      </c>
      <c r="J76" s="52"/>
    </row>
    <row r="77" spans="1:10" x14ac:dyDescent="0.25">
      <c r="A77" t="s">
        <v>27</v>
      </c>
      <c r="B77" s="8" t="s">
        <v>309</v>
      </c>
      <c r="C77" s="15">
        <f>VLOOKUP($A77,RAW!$B$4:$M$283,2,FALSE)</f>
        <v>0</v>
      </c>
      <c r="D77" s="15">
        <f>VLOOKUP($A77,RAW!$B$4:$M$283,3,FALSE)</f>
        <v>0</v>
      </c>
      <c r="E77" s="1">
        <f t="shared" si="6"/>
        <v>0</v>
      </c>
      <c r="F77" s="1">
        <f t="shared" si="8"/>
        <v>0</v>
      </c>
      <c r="G77" s="16">
        <f t="shared" si="9"/>
        <v>0</v>
      </c>
      <c r="H77" s="16">
        <f t="shared" si="10"/>
        <v>0</v>
      </c>
      <c r="I77" s="3" t="str">
        <f t="shared" si="11"/>
        <v/>
      </c>
      <c r="J77" s="52"/>
    </row>
    <row r="78" spans="1:10" x14ac:dyDescent="0.25">
      <c r="A78" t="s">
        <v>102</v>
      </c>
      <c r="B78" s="8" t="s">
        <v>309</v>
      </c>
      <c r="C78" s="15">
        <f>VLOOKUP($A78,RAW!$B$4:$M$283,2,FALSE)</f>
        <v>0</v>
      </c>
      <c r="D78" s="15">
        <f>VLOOKUP($A78,RAW!$B$4:$M$283,3,FALSE)</f>
        <v>0</v>
      </c>
      <c r="E78" s="1">
        <f t="shared" si="6"/>
        <v>0</v>
      </c>
      <c r="F78" s="1">
        <f t="shared" si="8"/>
        <v>0</v>
      </c>
      <c r="G78" s="16">
        <f t="shared" si="9"/>
        <v>0</v>
      </c>
      <c r="H78" s="16">
        <f t="shared" si="10"/>
        <v>0</v>
      </c>
      <c r="I78" s="3" t="str">
        <f t="shared" si="11"/>
        <v/>
      </c>
      <c r="J78" s="52"/>
    </row>
    <row r="79" spans="1:10" x14ac:dyDescent="0.25">
      <c r="A79" t="s">
        <v>28</v>
      </c>
      <c r="B79" s="8" t="s">
        <v>299</v>
      </c>
      <c r="C79" s="15">
        <f>VLOOKUP($A79,RAW!$B$4:$M$283,2,FALSE)</f>
        <v>104.2</v>
      </c>
      <c r="D79" s="15">
        <f>VLOOKUP($A79,RAW!$B$4:$M$283,3,FALSE)</f>
        <v>299.2</v>
      </c>
      <c r="E79" s="1">
        <f t="shared" si="6"/>
        <v>195</v>
      </c>
      <c r="F79" s="1">
        <f t="shared" si="8"/>
        <v>57.193716169874527</v>
      </c>
      <c r="G79" s="16">
        <f t="shared" si="9"/>
        <v>137.80628383012547</v>
      </c>
      <c r="H79" s="16">
        <f t="shared" si="10"/>
        <v>137.80628383012547</v>
      </c>
      <c r="I79" s="3">
        <f t="shared" si="11"/>
        <v>1.3225171192910312</v>
      </c>
      <c r="J79" s="52"/>
    </row>
    <row r="80" spans="1:10" x14ac:dyDescent="0.25">
      <c r="A80" t="s">
        <v>199</v>
      </c>
      <c r="B80" s="8" t="s">
        <v>298</v>
      </c>
      <c r="C80" s="15">
        <f>VLOOKUP($A80,RAW!$B$4:$M$283,2,FALSE)</f>
        <v>50000</v>
      </c>
      <c r="D80" s="15">
        <f>VLOOKUP($A80,RAW!$B$4:$M$283,3,FALSE)</f>
        <v>135358.70000000001</v>
      </c>
      <c r="E80" s="1">
        <f t="shared" si="6"/>
        <v>85358.700000000012</v>
      </c>
      <c r="F80" s="1">
        <f t="shared" si="8"/>
        <v>27444.201617022325</v>
      </c>
      <c r="G80" s="16">
        <f t="shared" si="9"/>
        <v>57914.49838297769</v>
      </c>
      <c r="H80" s="16">
        <f t="shared" si="10"/>
        <v>57914.49838297769</v>
      </c>
      <c r="I80" s="3">
        <f t="shared" si="11"/>
        <v>1.1582899676595537</v>
      </c>
      <c r="J80" s="52"/>
    </row>
    <row r="81" spans="1:12" x14ac:dyDescent="0.25">
      <c r="A81" t="s">
        <v>200</v>
      </c>
      <c r="B81" s="8" t="s">
        <v>298</v>
      </c>
      <c r="C81" s="15">
        <f>VLOOKUP($A81,RAW!$B$4:$M$283,2,FALSE)</f>
        <v>2311</v>
      </c>
      <c r="D81" s="15">
        <f>VLOOKUP($A81,RAW!$B$4:$M$283,3,FALSE)</f>
        <v>2843.7</v>
      </c>
      <c r="E81" s="1">
        <f t="shared" si="6"/>
        <v>532.69999999999982</v>
      </c>
      <c r="F81" s="1">
        <f t="shared" si="8"/>
        <v>1268.4709987387719</v>
      </c>
      <c r="G81" s="16">
        <f t="shared" si="9"/>
        <v>-735.77099873877205</v>
      </c>
      <c r="H81" s="16">
        <f t="shared" si="10"/>
        <v>735.77099873877205</v>
      </c>
      <c r="I81" s="3">
        <f t="shared" si="11"/>
        <v>-0.31837775800033408</v>
      </c>
      <c r="J81" s="52"/>
    </row>
    <row r="82" spans="1:12" x14ac:dyDescent="0.25">
      <c r="A82" t="s">
        <v>63</v>
      </c>
      <c r="B82" s="8" t="s">
        <v>309</v>
      </c>
      <c r="C82" s="15">
        <f>VLOOKUP($A82,RAW!$B$4:$M$283,2,FALSE)</f>
        <v>0</v>
      </c>
      <c r="D82" s="15">
        <f>VLOOKUP($A82,RAW!$B$4:$M$283,3,FALSE)</f>
        <v>0</v>
      </c>
      <c r="E82" s="1">
        <f t="shared" si="6"/>
        <v>0</v>
      </c>
      <c r="F82" s="1">
        <f t="shared" si="8"/>
        <v>0</v>
      </c>
      <c r="G82" s="16">
        <f t="shared" si="9"/>
        <v>0</v>
      </c>
      <c r="H82" s="16">
        <f t="shared" si="10"/>
        <v>0</v>
      </c>
      <c r="I82" s="3" t="str">
        <f t="shared" si="11"/>
        <v/>
      </c>
      <c r="J82" s="52"/>
    </row>
    <row r="83" spans="1:12" x14ac:dyDescent="0.25">
      <c r="A83" t="s">
        <v>29</v>
      </c>
      <c r="B83" s="8" t="s">
        <v>298</v>
      </c>
      <c r="C83" s="15">
        <f>VLOOKUP($A83,RAW!$B$4:$M$283,2,FALSE)</f>
        <v>2212.4</v>
      </c>
      <c r="D83" s="15">
        <f>VLOOKUP($A83,RAW!$B$4:$M$283,3,FALSE)</f>
        <v>3722.4</v>
      </c>
      <c r="E83" s="1">
        <f t="shared" si="6"/>
        <v>1510</v>
      </c>
      <c r="F83" s="1">
        <f t="shared" si="8"/>
        <v>1214.3510331500038</v>
      </c>
      <c r="G83" s="16">
        <f t="shared" si="9"/>
        <v>295.64896684999621</v>
      </c>
      <c r="H83" s="16">
        <f t="shared" si="10"/>
        <v>295.64896684999621</v>
      </c>
      <c r="I83" s="3">
        <f t="shared" si="11"/>
        <v>0.13363269157927871</v>
      </c>
      <c r="J83" s="52"/>
    </row>
    <row r="84" spans="1:12" x14ac:dyDescent="0.25">
      <c r="A84" t="s">
        <v>2</v>
      </c>
      <c r="C84" s="15">
        <f>VLOOKUP($A84,RAW!$B$4:$M$283,2,FALSE)</f>
        <v>0</v>
      </c>
      <c r="D84" s="15">
        <f>VLOOKUP($A84,RAW!$B$4:$M$283,3,FALSE)</f>
        <v>0</v>
      </c>
      <c r="E84" s="1">
        <f t="shared" ref="E84:E147" si="12">D84-C84</f>
        <v>0</v>
      </c>
      <c r="F84" s="1">
        <f t="shared" si="8"/>
        <v>0</v>
      </c>
      <c r="G84" s="16">
        <f t="shared" si="9"/>
        <v>0</v>
      </c>
      <c r="H84" s="16">
        <f t="shared" si="10"/>
        <v>0</v>
      </c>
      <c r="I84" s="3" t="str">
        <f t="shared" si="11"/>
        <v/>
      </c>
      <c r="J84" s="52"/>
    </row>
    <row r="85" spans="1:12" x14ac:dyDescent="0.25">
      <c r="A85" t="s">
        <v>132</v>
      </c>
      <c r="B85" s="8" t="s">
        <v>299</v>
      </c>
      <c r="C85" s="15">
        <f>VLOOKUP($A85,RAW!$B$4:$M$283,2,FALSE)</f>
        <v>0</v>
      </c>
      <c r="D85" s="15">
        <f>VLOOKUP($A85,RAW!$B$4:$M$283,3,FALSE)</f>
        <v>95.9</v>
      </c>
      <c r="E85" s="1">
        <f t="shared" si="12"/>
        <v>95.9</v>
      </c>
      <c r="F85" s="1">
        <f t="shared" si="8"/>
        <v>0</v>
      </c>
      <c r="G85" s="16">
        <f t="shared" si="9"/>
        <v>95.9</v>
      </c>
      <c r="H85" s="16">
        <f t="shared" si="10"/>
        <v>95.9</v>
      </c>
      <c r="I85" s="3" t="str">
        <f t="shared" si="11"/>
        <v/>
      </c>
      <c r="J85" s="52"/>
    </row>
    <row r="86" spans="1:12" x14ac:dyDescent="0.25">
      <c r="A86" t="s">
        <v>238</v>
      </c>
      <c r="B86" s="8" t="s">
        <v>309</v>
      </c>
      <c r="C86" s="15">
        <f>VLOOKUP($A86,RAW!$B$4:$M$283,2,FALSE)</f>
        <v>0</v>
      </c>
      <c r="D86" s="15">
        <f>VLOOKUP($A86,RAW!$B$4:$M$283,3,FALSE)</f>
        <v>0</v>
      </c>
      <c r="E86" s="1">
        <f t="shared" si="12"/>
        <v>0</v>
      </c>
      <c r="F86" s="1">
        <f t="shared" si="8"/>
        <v>0</v>
      </c>
      <c r="G86" s="16">
        <f t="shared" si="9"/>
        <v>0</v>
      </c>
      <c r="H86" s="16">
        <f t="shared" si="10"/>
        <v>0</v>
      </c>
      <c r="I86" s="3" t="str">
        <f t="shared" si="11"/>
        <v/>
      </c>
      <c r="J86" s="52"/>
    </row>
    <row r="87" spans="1:12" x14ac:dyDescent="0.25">
      <c r="A87" t="s">
        <v>38</v>
      </c>
      <c r="B87" s="8" t="s">
        <v>298</v>
      </c>
      <c r="C87" s="15">
        <f>VLOOKUP($A87,RAW!$B$4:$M$283,2,FALSE)</f>
        <v>0</v>
      </c>
      <c r="D87" s="15">
        <f>VLOOKUP($A87,RAW!$B$4:$M$283,3,FALSE)</f>
        <v>94</v>
      </c>
      <c r="E87" s="1">
        <f t="shared" si="12"/>
        <v>94</v>
      </c>
      <c r="F87" s="1">
        <f t="shared" si="8"/>
        <v>0</v>
      </c>
      <c r="G87" s="16">
        <f t="shared" si="9"/>
        <v>94</v>
      </c>
      <c r="H87" s="16">
        <f t="shared" si="10"/>
        <v>94</v>
      </c>
      <c r="I87" s="3" t="str">
        <f t="shared" si="11"/>
        <v/>
      </c>
      <c r="J87" s="52"/>
    </row>
    <row r="88" spans="1:12" x14ac:dyDescent="0.25">
      <c r="A88" t="s">
        <v>30</v>
      </c>
      <c r="B88" s="8" t="s">
        <v>309</v>
      </c>
      <c r="C88" s="15">
        <f>VLOOKUP($A88,RAW!$B$4:$M$283,2,FALSE)</f>
        <v>0</v>
      </c>
      <c r="D88" s="15">
        <f>VLOOKUP($A88,RAW!$B$4:$M$283,3,FALSE)</f>
        <v>0</v>
      </c>
      <c r="E88" s="1">
        <f t="shared" si="12"/>
        <v>0</v>
      </c>
      <c r="F88" s="1">
        <f t="shared" si="8"/>
        <v>0</v>
      </c>
      <c r="G88" s="16">
        <f t="shared" si="9"/>
        <v>0</v>
      </c>
      <c r="H88" s="16">
        <f t="shared" si="10"/>
        <v>0</v>
      </c>
      <c r="I88" s="3" t="str">
        <f t="shared" si="11"/>
        <v/>
      </c>
      <c r="J88" s="52"/>
    </row>
    <row r="89" spans="1:12" x14ac:dyDescent="0.25">
      <c r="A89" t="s">
        <v>31</v>
      </c>
      <c r="B89" s="8" t="s">
        <v>309</v>
      </c>
      <c r="C89" s="15">
        <f>VLOOKUP($A89,RAW!$B$4:$M$283,2,FALSE)</f>
        <v>0</v>
      </c>
      <c r="D89" s="15">
        <f>VLOOKUP($A89,RAW!$B$4:$M$283,3,FALSE)</f>
        <v>0</v>
      </c>
      <c r="E89" s="1">
        <f t="shared" si="12"/>
        <v>0</v>
      </c>
      <c r="F89" s="1">
        <f t="shared" si="8"/>
        <v>0</v>
      </c>
      <c r="G89" s="16">
        <f t="shared" si="9"/>
        <v>0</v>
      </c>
      <c r="H89" s="16">
        <f t="shared" si="10"/>
        <v>0</v>
      </c>
      <c r="I89" s="3" t="str">
        <f t="shared" si="11"/>
        <v/>
      </c>
      <c r="J89" s="52"/>
    </row>
    <row r="90" spans="1:12" x14ac:dyDescent="0.25">
      <c r="A90" t="s">
        <v>32</v>
      </c>
      <c r="B90" s="8" t="s">
        <v>298</v>
      </c>
      <c r="C90" s="15">
        <f>VLOOKUP($A90,RAW!$B$4:$M$283,2,FALSE)</f>
        <v>618.20000000000005</v>
      </c>
      <c r="D90" s="15">
        <f>VLOOKUP($A90,RAW!$B$4:$M$283,3,FALSE)</f>
        <v>2443.6999999999998</v>
      </c>
      <c r="E90" s="1">
        <f t="shared" si="12"/>
        <v>1825.4999999999998</v>
      </c>
      <c r="F90" s="1">
        <f t="shared" si="8"/>
        <v>339.320108792864</v>
      </c>
      <c r="G90" s="16">
        <f t="shared" si="9"/>
        <v>1486.1798912071358</v>
      </c>
      <c r="H90" s="16">
        <f t="shared" si="10"/>
        <v>1486.1798912071358</v>
      </c>
      <c r="I90" s="3">
        <f t="shared" si="11"/>
        <v>2.4040438227226395</v>
      </c>
      <c r="J90" s="52"/>
    </row>
    <row r="91" spans="1:12" x14ac:dyDescent="0.25">
      <c r="A91" t="s">
        <v>33</v>
      </c>
      <c r="B91" s="8" t="s">
        <v>309</v>
      </c>
      <c r="C91" s="15">
        <f>VLOOKUP($A91,RAW!$B$4:$M$283,2,FALSE)</f>
        <v>0</v>
      </c>
      <c r="D91" s="15">
        <f>VLOOKUP($A91,RAW!$B$4:$M$283,3,FALSE)</f>
        <v>0</v>
      </c>
      <c r="E91" s="1">
        <f t="shared" si="12"/>
        <v>0</v>
      </c>
      <c r="F91" s="1">
        <f t="shared" si="8"/>
        <v>0</v>
      </c>
      <c r="G91" s="16">
        <f t="shared" si="9"/>
        <v>0</v>
      </c>
      <c r="H91" s="16">
        <f t="shared" si="10"/>
        <v>0</v>
      </c>
      <c r="I91" s="3" t="str">
        <f t="shared" si="11"/>
        <v/>
      </c>
      <c r="J91" s="52"/>
    </row>
    <row r="92" spans="1:12" x14ac:dyDescent="0.25">
      <c r="A92" t="s">
        <v>34</v>
      </c>
      <c r="B92" s="8" t="s">
        <v>309</v>
      </c>
      <c r="C92" s="15">
        <f>VLOOKUP($A92,RAW!$B$4:$M$283,2,FALSE)</f>
        <v>0</v>
      </c>
      <c r="D92" s="15">
        <f>VLOOKUP($A92,RAW!$B$4:$M$283,3,FALSE)</f>
        <v>0</v>
      </c>
      <c r="E92" s="1">
        <f t="shared" si="12"/>
        <v>0</v>
      </c>
      <c r="F92" s="1">
        <f t="shared" si="8"/>
        <v>0</v>
      </c>
      <c r="G92" s="16">
        <f t="shared" si="9"/>
        <v>0</v>
      </c>
      <c r="H92" s="16">
        <f t="shared" si="10"/>
        <v>0</v>
      </c>
      <c r="I92" s="3" t="str">
        <f t="shared" si="11"/>
        <v/>
      </c>
      <c r="J92" s="52"/>
    </row>
    <row r="93" spans="1:12" x14ac:dyDescent="0.25">
      <c r="A93" t="s">
        <v>35</v>
      </c>
      <c r="B93" s="8" t="s">
        <v>299</v>
      </c>
      <c r="C93" s="15">
        <f>VLOOKUP($A93,RAW!$B$4:$M$283,2,FALSE)</f>
        <v>131.1</v>
      </c>
      <c r="D93" s="15">
        <f>VLOOKUP($A93,RAW!$B$4:$M$283,3,FALSE)</f>
        <v>349.9</v>
      </c>
      <c r="E93" s="1">
        <f t="shared" si="12"/>
        <v>218.79999999999998</v>
      </c>
      <c r="F93" s="1">
        <f t="shared" si="8"/>
        <v>71.958696639832525</v>
      </c>
      <c r="G93" s="16">
        <f t="shared" si="9"/>
        <v>146.84130336016744</v>
      </c>
      <c r="H93" s="16">
        <f t="shared" si="10"/>
        <v>146.84130336016744</v>
      </c>
      <c r="I93" s="3">
        <f t="shared" si="11"/>
        <v>1.120070963845671</v>
      </c>
      <c r="J93" s="52"/>
    </row>
    <row r="94" spans="1:12" x14ac:dyDescent="0.25">
      <c r="A94" t="s">
        <v>36</v>
      </c>
      <c r="B94" s="8" t="s">
        <v>309</v>
      </c>
      <c r="C94" s="15">
        <f>VLOOKUP($A94,RAW!$B$4:$M$283,2,FALSE)</f>
        <v>0</v>
      </c>
      <c r="D94" s="15">
        <f>VLOOKUP($A94,RAW!$B$4:$M$283,3,FALSE)</f>
        <v>0</v>
      </c>
      <c r="E94" s="1">
        <f t="shared" si="12"/>
        <v>0</v>
      </c>
      <c r="F94" s="1">
        <f t="shared" si="8"/>
        <v>0</v>
      </c>
      <c r="G94" s="16">
        <f t="shared" si="9"/>
        <v>0</v>
      </c>
      <c r="H94" s="16">
        <f t="shared" si="10"/>
        <v>0</v>
      </c>
      <c r="I94" s="3" t="str">
        <f t="shared" si="11"/>
        <v/>
      </c>
      <c r="J94" s="52"/>
    </row>
    <row r="95" spans="1:12" x14ac:dyDescent="0.25">
      <c r="A95" t="s">
        <v>37</v>
      </c>
      <c r="B95" s="8" t="s">
        <v>298</v>
      </c>
      <c r="C95" s="15">
        <f>VLOOKUP($A95,RAW!$B$4:$M$283,2,FALSE)</f>
        <v>0</v>
      </c>
      <c r="D95" s="15">
        <f>VLOOKUP($A95,RAW!$B$4:$M$283,3,FALSE)</f>
        <v>94.9</v>
      </c>
      <c r="E95" s="1">
        <f t="shared" si="12"/>
        <v>94.9</v>
      </c>
      <c r="F95" s="1">
        <f t="shared" si="8"/>
        <v>0</v>
      </c>
      <c r="G95" s="16">
        <f t="shared" si="9"/>
        <v>94.9</v>
      </c>
      <c r="H95" s="16">
        <f t="shared" si="10"/>
        <v>94.9</v>
      </c>
      <c r="I95" s="3" t="str">
        <f t="shared" si="11"/>
        <v/>
      </c>
      <c r="J95" s="52"/>
      <c r="K95" s="16"/>
      <c r="L95" s="16"/>
    </row>
    <row r="96" spans="1:12" x14ac:dyDescent="0.25">
      <c r="A96" t="s">
        <v>133</v>
      </c>
      <c r="B96" s="8" t="s">
        <v>298</v>
      </c>
      <c r="C96" s="15">
        <f>VLOOKUP($A96,RAW!$B$4:$M$283,2,FALSE)</f>
        <v>1685.7</v>
      </c>
      <c r="D96" s="15">
        <f>VLOOKUP($A96,RAW!$B$4:$M$283,3,FALSE)</f>
        <v>2613.6</v>
      </c>
      <c r="E96" s="1">
        <f t="shared" si="12"/>
        <v>927.89999999999986</v>
      </c>
      <c r="F96" s="1">
        <f t="shared" si="8"/>
        <v>925.25381331629069</v>
      </c>
      <c r="G96" s="16">
        <f t="shared" si="9"/>
        <v>2.6461866837091748</v>
      </c>
      <c r="H96" s="16">
        <f t="shared" si="10"/>
        <v>2.6461866837091748</v>
      </c>
      <c r="I96" s="3">
        <f t="shared" si="11"/>
        <v>1.5697850647856527E-3</v>
      </c>
      <c r="J96" s="52"/>
      <c r="K96" s="13"/>
      <c r="L96" s="13"/>
    </row>
    <row r="97" spans="1:10" x14ac:dyDescent="0.25">
      <c r="A97" t="s">
        <v>39</v>
      </c>
      <c r="B97" s="8" t="s">
        <v>298</v>
      </c>
      <c r="C97" s="15">
        <f>VLOOKUP($A97,RAW!$B$4:$M$283,2,FALSE)</f>
        <v>408.1</v>
      </c>
      <c r="D97" s="15">
        <f>VLOOKUP($A97,RAW!$B$4:$M$283,3,FALSE)</f>
        <v>481</v>
      </c>
      <c r="E97" s="1">
        <f t="shared" si="12"/>
        <v>72.899999999999977</v>
      </c>
      <c r="F97" s="1">
        <f t="shared" si="8"/>
        <v>223.99957359813621</v>
      </c>
      <c r="G97" s="16">
        <f t="shared" si="9"/>
        <v>-151.09957359813623</v>
      </c>
      <c r="H97" s="16">
        <f t="shared" si="10"/>
        <v>151.09957359813623</v>
      </c>
      <c r="I97" s="3">
        <f t="shared" si="11"/>
        <v>-0.37025134427379619</v>
      </c>
      <c r="J97" s="52"/>
    </row>
    <row r="98" spans="1:10" x14ac:dyDescent="0.25">
      <c r="A98" t="s">
        <v>134</v>
      </c>
      <c r="B98" s="8" t="s">
        <v>298</v>
      </c>
      <c r="C98" s="15">
        <f>VLOOKUP($A98,RAW!$B$4:$M$283,2,FALSE)</f>
        <v>0</v>
      </c>
      <c r="D98" s="15">
        <f>VLOOKUP($A98,RAW!$B$4:$M$283,3,FALSE)</f>
        <v>0</v>
      </c>
      <c r="E98" s="1">
        <f t="shared" si="12"/>
        <v>0</v>
      </c>
      <c r="F98" s="1">
        <f t="shared" si="8"/>
        <v>0</v>
      </c>
      <c r="G98" s="16">
        <f t="shared" si="9"/>
        <v>0</v>
      </c>
      <c r="H98" s="16">
        <f t="shared" si="10"/>
        <v>0</v>
      </c>
      <c r="I98" s="3" t="str">
        <f t="shared" si="11"/>
        <v/>
      </c>
      <c r="J98" s="52"/>
    </row>
    <row r="99" spans="1:10" x14ac:dyDescent="0.25">
      <c r="A99" t="s">
        <v>103</v>
      </c>
      <c r="B99" s="8" t="s">
        <v>299</v>
      </c>
      <c r="C99" s="15">
        <f>VLOOKUP($A99,RAW!$B$4:$M$283,2,FALSE)</f>
        <v>0</v>
      </c>
      <c r="D99" s="15">
        <f>VLOOKUP($A99,RAW!$B$4:$M$283,3,FALSE)</f>
        <v>290.3</v>
      </c>
      <c r="E99" s="1">
        <f t="shared" si="12"/>
        <v>290.3</v>
      </c>
      <c r="F99" s="1">
        <f t="shared" ref="F99:F130" si="13">+C99*E$260</f>
        <v>0</v>
      </c>
      <c r="G99" s="16">
        <f t="shared" si="9"/>
        <v>290.3</v>
      </c>
      <c r="H99" s="16">
        <f t="shared" si="10"/>
        <v>290.3</v>
      </c>
      <c r="I99" s="3" t="str">
        <f t="shared" si="11"/>
        <v/>
      </c>
      <c r="J99" s="52"/>
    </row>
    <row r="100" spans="1:10" x14ac:dyDescent="0.25">
      <c r="A100" t="s">
        <v>40</v>
      </c>
      <c r="B100" s="8" t="s">
        <v>298</v>
      </c>
      <c r="C100" s="15">
        <f>VLOOKUP($A100,RAW!$B$4:$M$283,2,FALSE)</f>
        <v>0</v>
      </c>
      <c r="D100" s="15">
        <f>VLOOKUP($A100,RAW!$B$4:$M$283,3,FALSE)</f>
        <v>99.4</v>
      </c>
      <c r="E100" s="1">
        <f t="shared" si="12"/>
        <v>99.4</v>
      </c>
      <c r="F100" s="1">
        <f t="shared" si="13"/>
        <v>0</v>
      </c>
      <c r="G100" s="16">
        <f t="shared" si="9"/>
        <v>99.4</v>
      </c>
      <c r="H100" s="16">
        <f t="shared" si="10"/>
        <v>99.4</v>
      </c>
      <c r="I100" s="3" t="str">
        <f t="shared" si="11"/>
        <v/>
      </c>
      <c r="J100" s="52"/>
    </row>
    <row r="101" spans="1:10" x14ac:dyDescent="0.25">
      <c r="A101" t="s">
        <v>254</v>
      </c>
      <c r="B101" s="8" t="s">
        <v>299</v>
      </c>
      <c r="C101" s="15">
        <f>VLOOKUP($A101,RAW!$B$4:$M$283,2,FALSE)</f>
        <v>231.9</v>
      </c>
      <c r="D101" s="15">
        <f>VLOOKUP($A101,RAW!$B$4:$M$283,3,FALSE)</f>
        <v>2542.8000000000002</v>
      </c>
      <c r="E101" s="1">
        <f t="shared" si="12"/>
        <v>2310.9</v>
      </c>
      <c r="F101" s="1">
        <f t="shared" si="13"/>
        <v>127.28620709974955</v>
      </c>
      <c r="G101" s="16">
        <f t="shared" si="9"/>
        <v>2183.6137929002507</v>
      </c>
      <c r="H101" s="16">
        <f t="shared" si="10"/>
        <v>2183.6137929002507</v>
      </c>
      <c r="I101" s="3">
        <f t="shared" si="11"/>
        <v>9.4161871190178985</v>
      </c>
      <c r="J101" s="52"/>
    </row>
    <row r="102" spans="1:10" x14ac:dyDescent="0.25">
      <c r="A102" t="s">
        <v>256</v>
      </c>
      <c r="B102" s="8" t="s">
        <v>309</v>
      </c>
      <c r="C102" s="15">
        <f>VLOOKUP($A102,RAW!$B$4:$M$283,2,FALSE)</f>
        <v>0</v>
      </c>
      <c r="D102" s="15">
        <f>VLOOKUP($A102,RAW!$B$4:$M$283,3,FALSE)</f>
        <v>0</v>
      </c>
      <c r="E102" s="1">
        <f t="shared" si="12"/>
        <v>0</v>
      </c>
      <c r="F102" s="1">
        <f t="shared" si="13"/>
        <v>0</v>
      </c>
      <c r="G102" s="16">
        <f t="shared" si="9"/>
        <v>0</v>
      </c>
      <c r="H102" s="16">
        <f t="shared" si="10"/>
        <v>0</v>
      </c>
      <c r="I102" s="3" t="str">
        <f t="shared" si="11"/>
        <v/>
      </c>
      <c r="J102" s="52"/>
    </row>
    <row r="103" spans="1:10" x14ac:dyDescent="0.25">
      <c r="A103" t="s">
        <v>255</v>
      </c>
      <c r="B103" s="8" t="s">
        <v>299</v>
      </c>
      <c r="C103" s="15">
        <f>VLOOKUP($A103,RAW!$B$4:$M$283,2,FALSE)</f>
        <v>278792.3</v>
      </c>
      <c r="D103" s="15">
        <f>VLOOKUP($A103,RAW!$B$4:$M$283,3,FALSE)</f>
        <v>874857.9</v>
      </c>
      <c r="E103" s="1">
        <f t="shared" si="12"/>
        <v>596065.60000000009</v>
      </c>
      <c r="F103" s="1">
        <f t="shared" si="13"/>
        <v>153024.64180946746</v>
      </c>
      <c r="G103" s="16">
        <f t="shared" si="9"/>
        <v>443040.95819053263</v>
      </c>
      <c r="H103" s="16">
        <f t="shared" si="10"/>
        <v>443040.95819053263</v>
      </c>
      <c r="I103" s="3">
        <f t="shared" si="11"/>
        <v>1.5891434526367214</v>
      </c>
      <c r="J103" s="52"/>
    </row>
    <row r="104" spans="1:10" x14ac:dyDescent="0.25">
      <c r="A104" t="s">
        <v>78</v>
      </c>
      <c r="B104" s="8" t="s">
        <v>299</v>
      </c>
      <c r="C104" s="15">
        <f>VLOOKUP($A104,RAW!$B$4:$M$283,2,FALSE)</f>
        <v>639.70000000000005</v>
      </c>
      <c r="D104" s="15">
        <f>VLOOKUP($A104,RAW!$B$4:$M$283,3,FALSE)</f>
        <v>5104.3999999999996</v>
      </c>
      <c r="E104" s="1">
        <f t="shared" si="12"/>
        <v>4464.7</v>
      </c>
      <c r="F104" s="1">
        <f t="shared" si="13"/>
        <v>351.12111548818365</v>
      </c>
      <c r="G104" s="16">
        <f t="shared" si="9"/>
        <v>4113.5788845118159</v>
      </c>
      <c r="H104" s="16">
        <f t="shared" si="10"/>
        <v>4113.5788845118159</v>
      </c>
      <c r="I104" s="3">
        <f t="shared" si="11"/>
        <v>6.4304812951568167</v>
      </c>
      <c r="J104" s="52"/>
    </row>
    <row r="105" spans="1:10" x14ac:dyDescent="0.25">
      <c r="A105" t="s">
        <v>257</v>
      </c>
      <c r="B105" s="8" t="s">
        <v>299</v>
      </c>
      <c r="C105" s="15">
        <f>VLOOKUP($A105,RAW!$B$4:$M$283,2,FALSE)</f>
        <v>1797.2</v>
      </c>
      <c r="D105" s="15">
        <f>VLOOKUP($A105,RAW!$B$4:$M$283,3,FALSE)</f>
        <v>2714.9</v>
      </c>
      <c r="E105" s="1">
        <f t="shared" si="12"/>
        <v>917.7</v>
      </c>
      <c r="F105" s="1">
        <f t="shared" si="13"/>
        <v>986.45438292225037</v>
      </c>
      <c r="G105" s="16">
        <f t="shared" si="9"/>
        <v>-68.754382922250329</v>
      </c>
      <c r="H105" s="16">
        <f t="shared" si="10"/>
        <v>68.754382922250329</v>
      </c>
      <c r="I105" s="3">
        <f t="shared" si="11"/>
        <v>-3.8256389340223865E-2</v>
      </c>
      <c r="J105" s="52"/>
    </row>
    <row r="106" spans="1:10" x14ac:dyDescent="0.25">
      <c r="A106" t="s">
        <v>77</v>
      </c>
      <c r="B106" s="8" t="s">
        <v>299</v>
      </c>
      <c r="C106" s="15">
        <f>VLOOKUP($A106,RAW!$B$4:$M$283,2,FALSE)</f>
        <v>2416823.7000000002</v>
      </c>
      <c r="D106" s="15">
        <f>VLOOKUP($A106,RAW!$B$4:$M$283,3,FALSE)</f>
        <v>2675606.7999999998</v>
      </c>
      <c r="E106" s="1">
        <f t="shared" si="12"/>
        <v>258783.09999999963</v>
      </c>
      <c r="F106" s="1">
        <f t="shared" si="13"/>
        <v>1326555.9379119575</v>
      </c>
      <c r="G106" s="16">
        <f t="shared" si="9"/>
        <v>-1067772.8379119579</v>
      </c>
      <c r="H106" s="16">
        <f t="shared" si="10"/>
        <v>1067772.8379119579</v>
      </c>
      <c r="I106" s="3">
        <f t="shared" si="11"/>
        <v>-0.44180832797690528</v>
      </c>
      <c r="J106" s="52"/>
    </row>
    <row r="107" spans="1:10" x14ac:dyDescent="0.25">
      <c r="A107" t="s">
        <v>201</v>
      </c>
      <c r="B107" s="8" t="s">
        <v>298</v>
      </c>
      <c r="C107" s="15">
        <f>VLOOKUP($A107,RAW!$B$4:$M$283,2,FALSE)</f>
        <v>399.4</v>
      </c>
      <c r="D107" s="15">
        <f>VLOOKUP($A107,RAW!$B$4:$M$283,3,FALSE)</f>
        <v>2547</v>
      </c>
      <c r="E107" s="1">
        <f t="shared" si="12"/>
        <v>2147.6</v>
      </c>
      <c r="F107" s="1">
        <f t="shared" si="13"/>
        <v>219.22428251677431</v>
      </c>
      <c r="G107" s="16">
        <f t="shared" si="9"/>
        <v>1928.3757174832256</v>
      </c>
      <c r="H107" s="16">
        <f t="shared" si="10"/>
        <v>1928.3757174832256</v>
      </c>
      <c r="I107" s="3">
        <f t="shared" si="11"/>
        <v>4.8281815660571503</v>
      </c>
      <c r="J107" s="52"/>
    </row>
    <row r="108" spans="1:10" x14ac:dyDescent="0.25">
      <c r="A108" t="s">
        <v>239</v>
      </c>
      <c r="B108" s="8" t="s">
        <v>298</v>
      </c>
      <c r="C108" s="15">
        <f>VLOOKUP($A108,RAW!$B$4:$M$283,2,FALSE)</f>
        <v>0</v>
      </c>
      <c r="D108" s="15">
        <f>VLOOKUP($A108,RAW!$B$4:$M$283,3,FALSE)</f>
        <v>390</v>
      </c>
      <c r="E108" s="1">
        <f t="shared" si="12"/>
        <v>390</v>
      </c>
      <c r="F108" s="1">
        <f t="shared" si="13"/>
        <v>0</v>
      </c>
      <c r="G108" s="16">
        <f t="shared" si="9"/>
        <v>390</v>
      </c>
      <c r="H108" s="16">
        <f t="shared" si="10"/>
        <v>390</v>
      </c>
      <c r="I108" s="3" t="str">
        <f t="shared" si="11"/>
        <v/>
      </c>
      <c r="J108" s="52"/>
    </row>
    <row r="109" spans="1:10" x14ac:dyDescent="0.25">
      <c r="A109" t="s">
        <v>259</v>
      </c>
      <c r="B109" s="8" t="s">
        <v>298</v>
      </c>
      <c r="C109" s="15">
        <f>VLOOKUP($A109,RAW!$B$4:$M$283,2,FALSE)</f>
        <v>10680.8</v>
      </c>
      <c r="D109" s="15">
        <f>VLOOKUP($A109,RAW!$B$4:$M$283,3,FALSE)</f>
        <v>18913.5</v>
      </c>
      <c r="E109" s="1">
        <f t="shared" si="12"/>
        <v>8232.7000000000007</v>
      </c>
      <c r="F109" s="1">
        <f t="shared" si="13"/>
        <v>5862.5205726218401</v>
      </c>
      <c r="G109" s="16">
        <f t="shared" si="9"/>
        <v>2370.1794273781607</v>
      </c>
      <c r="H109" s="16">
        <f t="shared" si="10"/>
        <v>2370.1794273781607</v>
      </c>
      <c r="I109" s="3">
        <f t="shared" si="11"/>
        <v>0.22191029018221115</v>
      </c>
      <c r="J109" s="52"/>
    </row>
    <row r="110" spans="1:10" x14ac:dyDescent="0.25">
      <c r="A110" t="s">
        <v>84</v>
      </c>
      <c r="B110" s="8" t="s">
        <v>309</v>
      </c>
      <c r="C110" s="15">
        <f>VLOOKUP($A110,RAW!$B$4:$M$283,2,FALSE)</f>
        <v>0</v>
      </c>
      <c r="D110" s="15">
        <f>VLOOKUP($A110,RAW!$B$4:$M$283,3,FALSE)</f>
        <v>0</v>
      </c>
      <c r="E110" s="1">
        <f t="shared" si="12"/>
        <v>0</v>
      </c>
      <c r="F110" s="1">
        <f t="shared" si="13"/>
        <v>0</v>
      </c>
      <c r="G110" s="16">
        <f t="shared" si="9"/>
        <v>0</v>
      </c>
      <c r="H110" s="16">
        <f t="shared" si="10"/>
        <v>0</v>
      </c>
      <c r="I110" s="3" t="str">
        <f t="shared" si="11"/>
        <v/>
      </c>
      <c r="J110" s="52"/>
    </row>
    <row r="111" spans="1:10" x14ac:dyDescent="0.25">
      <c r="A111" t="s">
        <v>135</v>
      </c>
      <c r="B111" s="8" t="s">
        <v>298</v>
      </c>
      <c r="C111" s="15">
        <f>VLOOKUP($A111,RAW!$B$4:$M$283,2,FALSE)</f>
        <v>18998.900000000001</v>
      </c>
      <c r="D111" s="15">
        <f>VLOOKUP($A111,RAW!$B$4:$M$283,3,FALSE)</f>
        <v>41319.4</v>
      </c>
      <c r="E111" s="1">
        <f t="shared" si="12"/>
        <v>22320.5</v>
      </c>
      <c r="F111" s="1">
        <f t="shared" si="13"/>
        <v>10428.19284203291</v>
      </c>
      <c r="G111" s="16">
        <f t="shared" si="9"/>
        <v>11892.30715796709</v>
      </c>
      <c r="H111" s="16">
        <f t="shared" si="10"/>
        <v>11892.30715796709</v>
      </c>
      <c r="I111" s="3">
        <f t="shared" si="11"/>
        <v>0.62594714209596813</v>
      </c>
      <c r="J111" s="52"/>
    </row>
    <row r="112" spans="1:10" x14ac:dyDescent="0.25">
      <c r="A112" t="s">
        <v>41</v>
      </c>
      <c r="B112" s="8" t="s">
        <v>298</v>
      </c>
      <c r="C112" s="15">
        <f>VLOOKUP($A112,RAW!$B$4:$M$283,2,FALSE)</f>
        <v>186.2</v>
      </c>
      <c r="D112" s="15">
        <f>VLOOKUP($A112,RAW!$B$4:$M$283,3,FALSE)</f>
        <v>284</v>
      </c>
      <c r="E112" s="1">
        <f t="shared" si="12"/>
        <v>97.800000000000011</v>
      </c>
      <c r="F112" s="1">
        <f t="shared" si="13"/>
        <v>102.20220682179112</v>
      </c>
      <c r="G112" s="16">
        <f t="shared" si="9"/>
        <v>-4.4022068217911112</v>
      </c>
      <c r="H112" s="16">
        <f t="shared" si="10"/>
        <v>4.4022068217911112</v>
      </c>
      <c r="I112" s="3">
        <f t="shared" si="11"/>
        <v>-2.3642356722830889E-2</v>
      </c>
      <c r="J112" s="52"/>
    </row>
    <row r="113" spans="1:10" x14ac:dyDescent="0.25">
      <c r="A113" t="s">
        <v>136</v>
      </c>
      <c r="B113" s="8" t="s">
        <v>299</v>
      </c>
      <c r="C113" s="15">
        <f>VLOOKUP($A113,RAW!$B$4:$M$283,2,FALSE)</f>
        <v>981</v>
      </c>
      <c r="D113" s="15">
        <f>VLOOKUP($A113,RAW!$B$4:$M$283,3,FALSE)</f>
        <v>1484.7</v>
      </c>
      <c r="E113" s="1">
        <f t="shared" si="12"/>
        <v>503.70000000000005</v>
      </c>
      <c r="F113" s="1">
        <f t="shared" si="13"/>
        <v>538.45523572597801</v>
      </c>
      <c r="G113" s="16">
        <f t="shared" si="9"/>
        <v>-34.755235725977968</v>
      </c>
      <c r="H113" s="16">
        <f t="shared" si="10"/>
        <v>34.755235725977968</v>
      </c>
      <c r="I113" s="3">
        <f t="shared" si="11"/>
        <v>-3.5428374848091714E-2</v>
      </c>
      <c r="J113" s="52"/>
    </row>
    <row r="114" spans="1:10" x14ac:dyDescent="0.25">
      <c r="A114" t="s">
        <v>202</v>
      </c>
      <c r="B114" s="8" t="s">
        <v>298</v>
      </c>
      <c r="C114" s="15">
        <f>VLOOKUP($A114,RAW!$B$4:$M$283,2,FALSE)</f>
        <v>0</v>
      </c>
      <c r="D114" s="15">
        <f>VLOOKUP($A114,RAW!$B$4:$M$283,3,FALSE)</f>
        <v>0</v>
      </c>
      <c r="E114" s="1">
        <f t="shared" si="12"/>
        <v>0</v>
      </c>
      <c r="F114" s="1">
        <f t="shared" si="13"/>
        <v>0</v>
      </c>
      <c r="G114" s="16">
        <f t="shared" si="9"/>
        <v>0</v>
      </c>
      <c r="H114" s="16">
        <f t="shared" si="10"/>
        <v>0</v>
      </c>
      <c r="I114" s="3" t="str">
        <f t="shared" si="11"/>
        <v/>
      </c>
      <c r="J114" s="52"/>
    </row>
    <row r="115" spans="1:10" x14ac:dyDescent="0.25">
      <c r="A115" t="s">
        <v>42</v>
      </c>
      <c r="B115" s="8" t="s">
        <v>298</v>
      </c>
      <c r="C115" s="15">
        <f>VLOOKUP($A115,RAW!$B$4:$M$283,2,FALSE)</f>
        <v>626.70000000000005</v>
      </c>
      <c r="D115" s="15">
        <f>VLOOKUP($A115,RAW!$B$4:$M$283,3,FALSE)</f>
        <v>509.3</v>
      </c>
      <c r="E115" s="1">
        <f t="shared" si="12"/>
        <v>-117.40000000000003</v>
      </c>
      <c r="F115" s="1">
        <f t="shared" si="13"/>
        <v>343.98562306775784</v>
      </c>
      <c r="G115" s="16">
        <f t="shared" si="9"/>
        <v>-461.38562306775788</v>
      </c>
      <c r="H115" s="16">
        <f t="shared" si="10"/>
        <v>461.38562306775788</v>
      </c>
      <c r="I115" s="3">
        <f t="shared" si="11"/>
        <v>-0.73621449348613033</v>
      </c>
      <c r="J115" s="52"/>
    </row>
    <row r="116" spans="1:10" x14ac:dyDescent="0.25">
      <c r="A116" t="s">
        <v>203</v>
      </c>
      <c r="B116" s="8" t="s">
        <v>298</v>
      </c>
      <c r="C116" s="15">
        <f>VLOOKUP($A116,RAW!$B$4:$M$283,2,FALSE)</f>
        <v>7911.2</v>
      </c>
      <c r="D116" s="15">
        <f>VLOOKUP($A116,RAW!$B$4:$M$283,3,FALSE)</f>
        <v>6999</v>
      </c>
      <c r="E116" s="1">
        <f t="shared" si="12"/>
        <v>-912.19999999999982</v>
      </c>
      <c r="F116" s="1">
        <f t="shared" si="13"/>
        <v>4342.33135665174</v>
      </c>
      <c r="G116" s="16">
        <f t="shared" si="9"/>
        <v>-5254.5313566517398</v>
      </c>
      <c r="H116" s="16">
        <f t="shared" si="10"/>
        <v>5254.5313566517398</v>
      </c>
      <c r="I116" s="3">
        <f t="shared" si="11"/>
        <v>-0.66418891655523049</v>
      </c>
      <c r="J116" s="52"/>
    </row>
    <row r="117" spans="1:10" x14ac:dyDescent="0.25">
      <c r="A117" t="s">
        <v>137</v>
      </c>
      <c r="B117" s="8" t="s">
        <v>298</v>
      </c>
      <c r="C117" s="15">
        <f>VLOOKUP($A117,RAW!$B$4:$M$283,2,FALSE)</f>
        <v>199.7</v>
      </c>
      <c r="D117" s="15">
        <f>VLOOKUP($A117,RAW!$B$4:$M$283,3,FALSE)</f>
        <v>573.1</v>
      </c>
      <c r="E117" s="1">
        <f t="shared" si="12"/>
        <v>373.40000000000003</v>
      </c>
      <c r="F117" s="1">
        <f t="shared" si="13"/>
        <v>109.61214125838715</v>
      </c>
      <c r="G117" s="16">
        <f t="shared" si="9"/>
        <v>263.78785874161287</v>
      </c>
      <c r="H117" s="16">
        <f t="shared" si="10"/>
        <v>263.78785874161287</v>
      </c>
      <c r="I117" s="3">
        <f t="shared" si="11"/>
        <v>1.3209206747201445</v>
      </c>
      <c r="J117" s="52"/>
    </row>
    <row r="118" spans="1:10" x14ac:dyDescent="0.25">
      <c r="A118" t="s">
        <v>260</v>
      </c>
      <c r="B118" s="8" t="s">
        <v>309</v>
      </c>
      <c r="C118" s="15">
        <f>VLOOKUP($A118,RAW!$B$4:$M$283,2,FALSE)</f>
        <v>0</v>
      </c>
      <c r="D118" s="15">
        <f>VLOOKUP($A118,RAW!$B$4:$M$283,3,FALSE)</f>
        <v>0</v>
      </c>
      <c r="E118" s="1">
        <f t="shared" si="12"/>
        <v>0</v>
      </c>
      <c r="F118" s="1">
        <f t="shared" si="13"/>
        <v>0</v>
      </c>
      <c r="G118" s="16">
        <f t="shared" si="9"/>
        <v>0</v>
      </c>
      <c r="H118" s="16">
        <f t="shared" si="10"/>
        <v>0</v>
      </c>
      <c r="I118" s="3" t="str">
        <f t="shared" si="11"/>
        <v/>
      </c>
      <c r="J118" s="52"/>
    </row>
    <row r="119" spans="1:10" x14ac:dyDescent="0.25">
      <c r="A119" t="s">
        <v>261</v>
      </c>
      <c r="B119" s="8" t="s">
        <v>298</v>
      </c>
      <c r="C119" s="15">
        <f>VLOOKUP($A119,RAW!$B$4:$M$283,2,FALSE)</f>
        <v>8252.7999999999993</v>
      </c>
      <c r="D119" s="15">
        <f>VLOOKUP($A119,RAW!$B$4:$M$283,3,FALSE)</f>
        <v>19917.699999999997</v>
      </c>
      <c r="E119" s="1">
        <f t="shared" si="12"/>
        <v>11664.899999999998</v>
      </c>
      <c r="F119" s="1">
        <f t="shared" si="13"/>
        <v>4529.8301420992366</v>
      </c>
      <c r="G119" s="16">
        <f t="shared" si="9"/>
        <v>7135.0698579007612</v>
      </c>
      <c r="H119" s="16">
        <f t="shared" si="10"/>
        <v>7135.0698579007612</v>
      </c>
      <c r="I119" s="3">
        <f t="shared" si="11"/>
        <v>0.86456352485226373</v>
      </c>
      <c r="J119" s="52"/>
    </row>
    <row r="120" spans="1:10" x14ac:dyDescent="0.25">
      <c r="A120" t="s">
        <v>50</v>
      </c>
      <c r="B120" s="8" t="s">
        <v>309</v>
      </c>
      <c r="C120" s="15">
        <f>VLOOKUP($A120,RAW!$B$4:$M$283,2,FALSE)</f>
        <v>0</v>
      </c>
      <c r="D120" s="15">
        <f>VLOOKUP($A120,RAW!$B$4:$M$283,3,FALSE)</f>
        <v>0</v>
      </c>
      <c r="E120" s="1">
        <f t="shared" si="12"/>
        <v>0</v>
      </c>
      <c r="F120" s="1">
        <f t="shared" si="13"/>
        <v>0</v>
      </c>
      <c r="G120" s="16">
        <f t="shared" si="9"/>
        <v>0</v>
      </c>
      <c r="H120" s="16">
        <f t="shared" si="10"/>
        <v>0</v>
      </c>
      <c r="I120" s="3" t="str">
        <f t="shared" si="11"/>
        <v/>
      </c>
      <c r="J120" s="52"/>
    </row>
    <row r="121" spans="1:10" x14ac:dyDescent="0.25">
      <c r="A121" t="s">
        <v>138</v>
      </c>
      <c r="B121" s="8" t="s">
        <v>298</v>
      </c>
      <c r="C121" s="15">
        <f>VLOOKUP($A121,RAW!$B$4:$M$283,2,FALSE)</f>
        <v>0</v>
      </c>
      <c r="D121" s="26">
        <v>0</v>
      </c>
      <c r="E121" s="1">
        <f t="shared" si="12"/>
        <v>0</v>
      </c>
      <c r="F121" s="1">
        <f t="shared" si="13"/>
        <v>0</v>
      </c>
      <c r="G121" s="16">
        <f t="shared" si="9"/>
        <v>0</v>
      </c>
      <c r="H121" s="16">
        <f t="shared" si="10"/>
        <v>0</v>
      </c>
      <c r="I121" s="3" t="str">
        <f t="shared" si="11"/>
        <v/>
      </c>
      <c r="J121" s="52"/>
    </row>
    <row r="122" spans="1:10" x14ac:dyDescent="0.25">
      <c r="A122" t="s">
        <v>240</v>
      </c>
      <c r="B122" s="8" t="s">
        <v>298</v>
      </c>
      <c r="C122" s="15">
        <f>VLOOKUP($A122,RAW!$B$4:$M$283,2,FALSE)</f>
        <v>3282.1</v>
      </c>
      <c r="D122" s="15">
        <f>VLOOKUP($A122,RAW!$B$4:$M$283,3,FALSE)</f>
        <v>6504.4000000000005</v>
      </c>
      <c r="E122" s="1">
        <f t="shared" si="12"/>
        <v>3222.3000000000006</v>
      </c>
      <c r="F122" s="1">
        <f t="shared" si="13"/>
        <v>1801.4922825445792</v>
      </c>
      <c r="G122" s="16">
        <f t="shared" si="9"/>
        <v>1420.8077174554214</v>
      </c>
      <c r="H122" s="16">
        <f t="shared" si="10"/>
        <v>1420.8077174554214</v>
      </c>
      <c r="I122" s="3">
        <f t="shared" si="11"/>
        <v>0.43289592561330292</v>
      </c>
      <c r="J122" s="52"/>
    </row>
    <row r="123" spans="1:10" x14ac:dyDescent="0.25">
      <c r="A123" t="s">
        <v>139</v>
      </c>
      <c r="B123" s="8" t="s">
        <v>309</v>
      </c>
      <c r="C123" s="15">
        <f>VLOOKUP($A123,RAW!$B$4:$M$283,2,FALSE)</f>
        <v>0</v>
      </c>
      <c r="D123" s="15">
        <f>VLOOKUP($A123,RAW!$B$4:$M$283,3,FALSE)</f>
        <v>0</v>
      </c>
      <c r="E123" s="1">
        <f t="shared" si="12"/>
        <v>0</v>
      </c>
      <c r="F123" s="1">
        <f t="shared" si="13"/>
        <v>0</v>
      </c>
      <c r="G123" s="16">
        <f t="shared" si="9"/>
        <v>0</v>
      </c>
      <c r="H123" s="16">
        <f t="shared" si="10"/>
        <v>0</v>
      </c>
      <c r="I123" s="3" t="str">
        <f t="shared" si="11"/>
        <v/>
      </c>
      <c r="J123" s="52"/>
    </row>
    <row r="124" spans="1:10" x14ac:dyDescent="0.25">
      <c r="A124" t="s">
        <v>204</v>
      </c>
      <c r="B124" s="8" t="s">
        <v>298</v>
      </c>
      <c r="C124" s="15">
        <f>VLOOKUP($A124,RAW!$B$4:$M$283,2,FALSE)</f>
        <v>101</v>
      </c>
      <c r="D124" s="15">
        <f>VLOOKUP($A124,RAW!$B$4:$M$283,3,FALSE)</f>
        <v>1067.0999999999999</v>
      </c>
      <c r="E124" s="1">
        <f t="shared" si="12"/>
        <v>966.09999999999991</v>
      </c>
      <c r="F124" s="1">
        <f t="shared" si="13"/>
        <v>55.437287266385091</v>
      </c>
      <c r="G124" s="16">
        <f t="shared" si="9"/>
        <v>910.66271273361485</v>
      </c>
      <c r="H124" s="16">
        <f t="shared" si="10"/>
        <v>910.66271273361485</v>
      </c>
      <c r="I124" s="3">
        <f t="shared" si="11"/>
        <v>9.0164625023130185</v>
      </c>
      <c r="J124" s="52"/>
    </row>
    <row r="125" spans="1:10" x14ac:dyDescent="0.25">
      <c r="A125" t="s">
        <v>241</v>
      </c>
      <c r="B125" s="8" t="s">
        <v>298</v>
      </c>
      <c r="C125" s="15">
        <f>VLOOKUP($A125,RAW!$B$4:$M$283,2,FALSE)</f>
        <v>1599.4</v>
      </c>
      <c r="D125" s="15">
        <f>VLOOKUP($A125,RAW!$B$4:$M$283,3,FALSE)</f>
        <v>4244</v>
      </c>
      <c r="E125" s="1">
        <f t="shared" si="12"/>
        <v>2644.6</v>
      </c>
      <c r="F125" s="1">
        <f t="shared" si="13"/>
        <v>877.88512132531014</v>
      </c>
      <c r="G125" s="16">
        <f t="shared" si="9"/>
        <v>1766.7148786746898</v>
      </c>
      <c r="H125" s="16">
        <f t="shared" si="10"/>
        <v>1766.7148786746898</v>
      </c>
      <c r="I125" s="3">
        <f t="shared" si="11"/>
        <v>1.1046110283072963</v>
      </c>
      <c r="J125" s="52"/>
    </row>
    <row r="126" spans="1:10" x14ac:dyDescent="0.25">
      <c r="A126" t="s">
        <v>225</v>
      </c>
      <c r="B126" s="8" t="s">
        <v>298</v>
      </c>
      <c r="C126" s="15">
        <f>VLOOKUP($A126,RAW!$B$4:$M$283,2,FALSE)</f>
        <v>0</v>
      </c>
      <c r="D126" s="26">
        <v>0</v>
      </c>
      <c r="E126" s="1">
        <f t="shared" si="12"/>
        <v>0</v>
      </c>
      <c r="F126" s="1">
        <f t="shared" si="13"/>
        <v>0</v>
      </c>
      <c r="G126" s="16">
        <f t="shared" si="9"/>
        <v>0</v>
      </c>
      <c r="H126" s="16">
        <f t="shared" si="10"/>
        <v>0</v>
      </c>
      <c r="I126" s="3" t="str">
        <f t="shared" si="11"/>
        <v/>
      </c>
      <c r="J126" s="52"/>
    </row>
    <row r="127" spans="1:10" x14ac:dyDescent="0.25">
      <c r="A127" t="s">
        <v>118</v>
      </c>
      <c r="B127" s="8" t="s">
        <v>298</v>
      </c>
      <c r="C127" s="15">
        <f>VLOOKUP($A127,RAW!$B$4:$M$283,2,FALSE)</f>
        <v>11253.9</v>
      </c>
      <c r="D127" s="15">
        <f>VLOOKUP($A127,RAW!$B$4:$M$283,3,FALSE)</f>
        <v>22339.4</v>
      </c>
      <c r="E127" s="1">
        <f t="shared" si="12"/>
        <v>11085.500000000002</v>
      </c>
      <c r="F127" s="1">
        <f t="shared" si="13"/>
        <v>6177.08601155615</v>
      </c>
      <c r="G127" s="16">
        <f t="shared" si="9"/>
        <v>4908.4139884438518</v>
      </c>
      <c r="H127" s="16">
        <f t="shared" si="10"/>
        <v>4908.4139884438518</v>
      </c>
      <c r="I127" s="3">
        <f t="shared" si="11"/>
        <v>0.43615226618717529</v>
      </c>
      <c r="J127" s="52"/>
    </row>
    <row r="128" spans="1:10" x14ac:dyDescent="0.25">
      <c r="A128" t="s">
        <v>141</v>
      </c>
      <c r="B128" s="8" t="s">
        <v>298</v>
      </c>
      <c r="C128" s="15">
        <f>VLOOKUP($A128,RAW!$B$4:$M$283,2,FALSE)</f>
        <v>541.5</v>
      </c>
      <c r="D128" s="15">
        <f>VLOOKUP($A128,RAW!$B$4:$M$283,3,FALSE)</f>
        <v>725.5</v>
      </c>
      <c r="E128" s="1">
        <f t="shared" si="12"/>
        <v>184</v>
      </c>
      <c r="F128" s="1">
        <f t="shared" si="13"/>
        <v>297.22070351235175</v>
      </c>
      <c r="G128" s="16">
        <f t="shared" si="9"/>
        <v>-113.22070351235175</v>
      </c>
      <c r="H128" s="16">
        <f t="shared" si="10"/>
        <v>113.22070351235175</v>
      </c>
      <c r="I128" s="3">
        <f t="shared" si="11"/>
        <v>-0.2090871717679626</v>
      </c>
      <c r="J128" s="52"/>
    </row>
    <row r="129" spans="1:10" x14ac:dyDescent="0.25">
      <c r="A129" t="s">
        <v>85</v>
      </c>
      <c r="B129" s="8" t="s">
        <v>298</v>
      </c>
      <c r="C129" s="15">
        <f>VLOOKUP($A129,RAW!$B$4:$M$283,2,FALSE)</f>
        <v>209.7</v>
      </c>
      <c r="D129" s="15">
        <f>VLOOKUP($A129,RAW!$B$4:$M$283,3,FALSE)</f>
        <v>695.9</v>
      </c>
      <c r="E129" s="1">
        <f t="shared" si="12"/>
        <v>486.2</v>
      </c>
      <c r="F129" s="1">
        <f t="shared" si="13"/>
        <v>115.10098158179161</v>
      </c>
      <c r="G129" s="16">
        <f t="shared" si="9"/>
        <v>371.0990184182084</v>
      </c>
      <c r="H129" s="16">
        <f t="shared" si="10"/>
        <v>371.0990184182084</v>
      </c>
      <c r="I129" s="3">
        <f t="shared" si="11"/>
        <v>1.7696662776261727</v>
      </c>
      <c r="J129" s="52"/>
    </row>
    <row r="130" spans="1:10" x14ac:dyDescent="0.25">
      <c r="A130" t="s">
        <v>140</v>
      </c>
      <c r="B130" s="8" t="s">
        <v>299</v>
      </c>
      <c r="C130" s="15">
        <f>VLOOKUP($A130,RAW!$B$4:$M$283,2,FALSE)</f>
        <v>97.5</v>
      </c>
      <c r="D130" s="15">
        <f>VLOOKUP($A130,RAW!$B$4:$M$283,3,FALSE)</f>
        <v>395.4</v>
      </c>
      <c r="E130" s="1">
        <f t="shared" si="12"/>
        <v>297.89999999999998</v>
      </c>
      <c r="F130" s="1">
        <f t="shared" si="13"/>
        <v>53.516193153193534</v>
      </c>
      <c r="G130" s="16">
        <f t="shared" si="9"/>
        <v>244.38380684680644</v>
      </c>
      <c r="H130" s="16">
        <f t="shared" si="10"/>
        <v>244.38380684680644</v>
      </c>
      <c r="I130" s="3">
        <f t="shared" si="11"/>
        <v>2.5065005830441685</v>
      </c>
      <c r="J130" s="52"/>
    </row>
    <row r="131" spans="1:10" x14ac:dyDescent="0.25">
      <c r="A131" t="s">
        <v>119</v>
      </c>
      <c r="B131" s="8" t="s">
        <v>298</v>
      </c>
      <c r="C131" s="15">
        <f>VLOOKUP($A131,RAW!$B$4:$M$283,2,FALSE)</f>
        <v>375.9</v>
      </c>
      <c r="D131" s="15">
        <f>VLOOKUP($A131,RAW!$B$4:$M$283,3,FALSE)</f>
        <v>1677</v>
      </c>
      <c r="E131" s="1">
        <f t="shared" si="12"/>
        <v>1301.0999999999999</v>
      </c>
      <c r="F131" s="1">
        <f t="shared" ref="F131:F162" si="14">+C131*E$260</f>
        <v>206.32550775677382</v>
      </c>
      <c r="G131" s="16">
        <f t="shared" ref="G131:G193" si="15">+E131-F131</f>
        <v>1094.7744922432262</v>
      </c>
      <c r="H131" s="16">
        <f t="shared" ref="H131:H193" si="16">ABS(G131)</f>
        <v>1094.7744922432262</v>
      </c>
      <c r="I131" s="3">
        <f t="shared" si="11"/>
        <v>2.9124088647066406</v>
      </c>
      <c r="J131" s="52"/>
    </row>
    <row r="132" spans="1:10" x14ac:dyDescent="0.25">
      <c r="A132" t="s">
        <v>242</v>
      </c>
      <c r="B132" s="8" t="s">
        <v>298</v>
      </c>
      <c r="C132" s="15">
        <f>VLOOKUP($A132,RAW!$B$4:$M$283,2,FALSE)</f>
        <v>210.1</v>
      </c>
      <c r="D132" s="15">
        <f>VLOOKUP($A132,RAW!$B$4:$M$283,3,FALSE)</f>
        <v>1070.3</v>
      </c>
      <c r="E132" s="1">
        <f t="shared" si="12"/>
        <v>860.19999999999993</v>
      </c>
      <c r="F132" s="1">
        <f t="shared" si="14"/>
        <v>115.3205351947278</v>
      </c>
      <c r="G132" s="16">
        <f t="shared" si="15"/>
        <v>744.87946480527216</v>
      </c>
      <c r="H132" s="16">
        <f t="shared" si="16"/>
        <v>744.87946480527216</v>
      </c>
      <c r="I132" s="3">
        <f t="shared" ref="I132:I194" si="17">IFERROR(+G132/C132,"")</f>
        <v>3.5453568053558886</v>
      </c>
      <c r="J132" s="52"/>
    </row>
    <row r="133" spans="1:10" x14ac:dyDescent="0.25">
      <c r="A133" t="s">
        <v>142</v>
      </c>
      <c r="B133" s="8" t="s">
        <v>298</v>
      </c>
      <c r="C133" s="15">
        <f>VLOOKUP($A133,RAW!$B$4:$M$283,2,FALSE)</f>
        <v>11605</v>
      </c>
      <c r="D133" s="15">
        <f>VLOOKUP($A133,RAW!$B$4:$M$283,3,FALSE)</f>
        <v>17120.100000000002</v>
      </c>
      <c r="E133" s="1">
        <f t="shared" si="12"/>
        <v>5515.1000000000022</v>
      </c>
      <c r="F133" s="1">
        <f t="shared" si="14"/>
        <v>6369.7991953108813</v>
      </c>
      <c r="G133" s="16">
        <f t="shared" si="15"/>
        <v>-854.69919531087908</v>
      </c>
      <c r="H133" s="16">
        <f t="shared" si="16"/>
        <v>854.69919531087908</v>
      </c>
      <c r="I133" s="3">
        <f t="shared" si="17"/>
        <v>-7.3649219759662141E-2</v>
      </c>
      <c r="J133" s="52"/>
    </row>
    <row r="134" spans="1:10" x14ac:dyDescent="0.25">
      <c r="A134" t="s">
        <v>143</v>
      </c>
      <c r="B134" s="8" t="s">
        <v>309</v>
      </c>
      <c r="C134" s="15">
        <f>VLOOKUP($A134,RAW!$B$4:$M$283,2,FALSE)</f>
        <v>0</v>
      </c>
      <c r="D134" s="15">
        <f>VLOOKUP($A134,RAW!$B$4:$M$283,3,FALSE)</f>
        <v>0</v>
      </c>
      <c r="E134" s="1">
        <f t="shared" si="12"/>
        <v>0</v>
      </c>
      <c r="F134" s="1">
        <f t="shared" si="14"/>
        <v>0</v>
      </c>
      <c r="G134" s="16">
        <f t="shared" si="15"/>
        <v>0</v>
      </c>
      <c r="H134" s="16">
        <f t="shared" si="16"/>
        <v>0</v>
      </c>
      <c r="I134" s="3" t="str">
        <f t="shared" si="17"/>
        <v/>
      </c>
      <c r="J134" s="52"/>
    </row>
    <row r="135" spans="1:10" x14ac:dyDescent="0.25">
      <c r="A135" t="s">
        <v>265</v>
      </c>
      <c r="B135" s="8" t="s">
        <v>298</v>
      </c>
      <c r="C135" s="15">
        <f>VLOOKUP($A135,RAW!$B$4:$M$283,2,FALSE)</f>
        <v>633359.30000000005</v>
      </c>
      <c r="D135" s="15">
        <f>VLOOKUP($A135,RAW!$B$4:$M$283,3,FALSE)</f>
        <v>809455.7</v>
      </c>
      <c r="E135" s="1">
        <f t="shared" si="12"/>
        <v>176096.39999999991</v>
      </c>
      <c r="F135" s="1">
        <f t="shared" si="14"/>
        <v>347640.80650432257</v>
      </c>
      <c r="G135" s="16">
        <f t="shared" si="15"/>
        <v>-171544.40650432266</v>
      </c>
      <c r="H135" s="16">
        <f t="shared" si="16"/>
        <v>171544.40650432266</v>
      </c>
      <c r="I135" s="3">
        <f t="shared" si="17"/>
        <v>-0.27084848442948994</v>
      </c>
      <c r="J135" s="52"/>
    </row>
    <row r="136" spans="1:10" x14ac:dyDescent="0.25">
      <c r="A136" t="s">
        <v>226</v>
      </c>
      <c r="B136" s="8" t="s">
        <v>298</v>
      </c>
      <c r="C136" s="15">
        <f>VLOOKUP($A136,RAW!$B$4:$M$283,2,FALSE)</f>
        <v>96.8</v>
      </c>
      <c r="D136" s="15">
        <f>VLOOKUP($A136,RAW!$B$4:$M$283,3,FALSE)</f>
        <v>41449.199999999997</v>
      </c>
      <c r="E136" s="1">
        <f t="shared" si="12"/>
        <v>41352.399999999994</v>
      </c>
      <c r="F136" s="1">
        <f t="shared" si="14"/>
        <v>53.131974330555217</v>
      </c>
      <c r="G136" s="16">
        <f t="shared" si="15"/>
        <v>41299.268025669437</v>
      </c>
      <c r="H136" s="16">
        <f t="shared" si="16"/>
        <v>41299.268025669437</v>
      </c>
      <c r="I136" s="3">
        <f t="shared" si="17"/>
        <v>426.64533084369253</v>
      </c>
      <c r="J136" s="52"/>
    </row>
    <row r="137" spans="1:10" x14ac:dyDescent="0.25">
      <c r="A137" t="s">
        <v>205</v>
      </c>
      <c r="B137" s="8" t="s">
        <v>298</v>
      </c>
      <c r="C137" s="15">
        <f>VLOOKUP($A137,RAW!$B$4:$M$283,2,FALSE)</f>
        <v>0</v>
      </c>
      <c r="D137" s="26">
        <v>0</v>
      </c>
      <c r="E137" s="1">
        <f t="shared" si="12"/>
        <v>0</v>
      </c>
      <c r="F137" s="1">
        <f t="shared" si="14"/>
        <v>0</v>
      </c>
      <c r="G137" s="16">
        <f t="shared" si="15"/>
        <v>0</v>
      </c>
      <c r="H137" s="16">
        <f t="shared" si="16"/>
        <v>0</v>
      </c>
      <c r="I137" s="3" t="str">
        <f t="shared" si="17"/>
        <v/>
      </c>
      <c r="J137" s="52"/>
    </row>
    <row r="138" spans="1:10" x14ac:dyDescent="0.25">
      <c r="A138" t="s">
        <v>43</v>
      </c>
      <c r="B138" s="8" t="s">
        <v>298</v>
      </c>
      <c r="C138" s="15">
        <f>VLOOKUP($A138,RAW!$B$4:$M$283,2,FALSE)</f>
        <v>24246.7</v>
      </c>
      <c r="D138" s="15">
        <f>VLOOKUP($A138,RAW!$B$4:$M$283,3,FALSE)</f>
        <v>34718.699999999997</v>
      </c>
      <c r="E138" s="1">
        <f t="shared" si="12"/>
        <v>10471.999999999996</v>
      </c>
      <c r="F138" s="1">
        <f t="shared" si="14"/>
        <v>13308.626466949105</v>
      </c>
      <c r="G138" s="16">
        <f t="shared" si="15"/>
        <v>-2836.6264669491084</v>
      </c>
      <c r="H138" s="16">
        <f t="shared" si="16"/>
        <v>2836.6264669491084</v>
      </c>
      <c r="I138" s="3">
        <f t="shared" si="17"/>
        <v>-0.11699020761378283</v>
      </c>
      <c r="J138" s="52"/>
    </row>
    <row r="139" spans="1:10" x14ac:dyDescent="0.25">
      <c r="A139" t="s">
        <v>44</v>
      </c>
      <c r="B139" s="8" t="s">
        <v>298</v>
      </c>
      <c r="C139" s="15">
        <f>VLOOKUP($A139,RAW!$B$4:$M$283,2,FALSE)</f>
        <v>0</v>
      </c>
      <c r="D139" s="15">
        <f>VLOOKUP($A139,RAW!$B$4:$M$283,3,FALSE)</f>
        <v>101</v>
      </c>
      <c r="E139" s="1">
        <f t="shared" si="12"/>
        <v>101</v>
      </c>
      <c r="F139" s="1">
        <f t="shared" si="14"/>
        <v>0</v>
      </c>
      <c r="G139" s="16">
        <f t="shared" si="15"/>
        <v>101</v>
      </c>
      <c r="H139" s="16">
        <f t="shared" si="16"/>
        <v>101</v>
      </c>
      <c r="I139" s="3" t="str">
        <f t="shared" si="17"/>
        <v/>
      </c>
      <c r="J139" s="52"/>
    </row>
    <row r="140" spans="1:10" x14ac:dyDescent="0.25">
      <c r="A140" t="s">
        <v>144</v>
      </c>
      <c r="B140" s="8" t="s">
        <v>309</v>
      </c>
      <c r="C140" s="15">
        <f>VLOOKUP($A140,RAW!$B$4:$M$283,2,FALSE)</f>
        <v>0</v>
      </c>
      <c r="D140" s="15">
        <f>VLOOKUP($A140,RAW!$B$4:$M$283,3,FALSE)</f>
        <v>0</v>
      </c>
      <c r="E140" s="1">
        <f t="shared" si="12"/>
        <v>0</v>
      </c>
      <c r="F140" s="1">
        <f t="shared" si="14"/>
        <v>0</v>
      </c>
      <c r="G140" s="16">
        <f t="shared" si="15"/>
        <v>0</v>
      </c>
      <c r="H140" s="16">
        <f t="shared" si="16"/>
        <v>0</v>
      </c>
      <c r="I140" s="3" t="str">
        <f t="shared" si="17"/>
        <v/>
      </c>
      <c r="J140" s="52"/>
    </row>
    <row r="141" spans="1:10" x14ac:dyDescent="0.25">
      <c r="A141" t="s">
        <v>145</v>
      </c>
      <c r="B141" s="8" t="s">
        <v>299</v>
      </c>
      <c r="C141" s="15">
        <f>VLOOKUP($A141,RAW!$B$4:$M$283,2,FALSE)</f>
        <v>427.2</v>
      </c>
      <c r="D141" s="15">
        <f>VLOOKUP($A141,RAW!$B$4:$M$283,3,FALSE)</f>
        <v>2102.8000000000002</v>
      </c>
      <c r="E141" s="1">
        <f t="shared" si="12"/>
        <v>1675.6000000000001</v>
      </c>
      <c r="F141" s="1">
        <f t="shared" si="14"/>
        <v>234.48325861583874</v>
      </c>
      <c r="G141" s="16">
        <f t="shared" si="15"/>
        <v>1441.1167413841613</v>
      </c>
      <c r="H141" s="16">
        <f t="shared" si="16"/>
        <v>1441.1167413841613</v>
      </c>
      <c r="I141" s="3">
        <f t="shared" si="17"/>
        <v>3.3734006118543101</v>
      </c>
      <c r="J141" s="52"/>
    </row>
    <row r="142" spans="1:10" x14ac:dyDescent="0.25">
      <c r="A142" t="s">
        <v>146</v>
      </c>
      <c r="B142" s="8" t="s">
        <v>299</v>
      </c>
      <c r="C142" s="15">
        <f>VLOOKUP($A142,RAW!$B$4:$M$283,2,FALSE)</f>
        <v>0</v>
      </c>
      <c r="D142" s="15">
        <f>VLOOKUP($A142,RAW!$B$4:$M$283,3,FALSE)</f>
        <v>1281.5999999999999</v>
      </c>
      <c r="E142" s="1">
        <f t="shared" si="12"/>
        <v>1281.5999999999999</v>
      </c>
      <c r="F142" s="1">
        <f t="shared" si="14"/>
        <v>0</v>
      </c>
      <c r="G142" s="16">
        <f t="shared" si="15"/>
        <v>1281.5999999999999</v>
      </c>
      <c r="H142" s="16">
        <f t="shared" si="16"/>
        <v>1281.5999999999999</v>
      </c>
      <c r="I142" s="3" t="str">
        <f t="shared" si="17"/>
        <v/>
      </c>
      <c r="J142" s="52"/>
    </row>
    <row r="143" spans="1:10" x14ac:dyDescent="0.25">
      <c r="A143" t="s">
        <v>262</v>
      </c>
      <c r="B143" s="8" t="s">
        <v>299</v>
      </c>
      <c r="C143" s="15">
        <f>VLOOKUP($A143,RAW!$B$4:$M$283,2,FALSE)</f>
        <v>1226</v>
      </c>
      <c r="D143" s="15">
        <f>VLOOKUP($A143,RAW!$B$4:$M$283,3,FALSE)</f>
        <v>2757.5</v>
      </c>
      <c r="E143" s="1">
        <f t="shared" si="12"/>
        <v>1531.5</v>
      </c>
      <c r="F143" s="1">
        <f t="shared" si="14"/>
        <v>672.93182364938741</v>
      </c>
      <c r="G143" s="16">
        <f t="shared" si="15"/>
        <v>858.56817635061259</v>
      </c>
      <c r="H143" s="16">
        <f t="shared" si="16"/>
        <v>858.56817635061259</v>
      </c>
      <c r="I143" s="3">
        <f t="shared" si="17"/>
        <v>0.70030030697439849</v>
      </c>
      <c r="J143" s="52"/>
    </row>
    <row r="144" spans="1:10" x14ac:dyDescent="0.25">
      <c r="A144" t="s">
        <v>147</v>
      </c>
      <c r="B144" s="8" t="s">
        <v>298</v>
      </c>
      <c r="C144" s="15">
        <f>VLOOKUP($A144,RAW!$B$4:$M$283,2,FALSE)</f>
        <v>0</v>
      </c>
      <c r="D144" s="15">
        <f>VLOOKUP($A144,RAW!$B$4:$M$283,3,FALSE)</f>
        <v>94.5</v>
      </c>
      <c r="E144" s="1">
        <f t="shared" si="12"/>
        <v>94.5</v>
      </c>
      <c r="F144" s="1">
        <f t="shared" si="14"/>
        <v>0</v>
      </c>
      <c r="G144" s="16">
        <f t="shared" si="15"/>
        <v>94.5</v>
      </c>
      <c r="H144" s="16">
        <f t="shared" si="16"/>
        <v>94.5</v>
      </c>
      <c r="I144" s="3" t="str">
        <f t="shared" si="17"/>
        <v/>
      </c>
      <c r="J144" s="52"/>
    </row>
    <row r="145" spans="1:10" x14ac:dyDescent="0.25">
      <c r="A145" t="s">
        <v>263</v>
      </c>
      <c r="B145" s="8" t="s">
        <v>298</v>
      </c>
      <c r="C145" s="15">
        <f>VLOOKUP($A145,RAW!$B$4:$M$283,2,FALSE)</f>
        <v>8771.1</v>
      </c>
      <c r="D145" s="15">
        <f>VLOOKUP($A145,RAW!$B$4:$M$283,3,FALSE)</f>
        <v>16428.900000000001</v>
      </c>
      <c r="E145" s="1">
        <f t="shared" si="12"/>
        <v>7657.8000000000011</v>
      </c>
      <c r="F145" s="1">
        <f t="shared" si="14"/>
        <v>4814.3167360612906</v>
      </c>
      <c r="G145" s="16">
        <f t="shared" si="15"/>
        <v>2843.4832639387105</v>
      </c>
      <c r="H145" s="16">
        <f t="shared" si="16"/>
        <v>2843.4832639387105</v>
      </c>
      <c r="I145" s="3">
        <f t="shared" si="17"/>
        <v>0.32418776025113272</v>
      </c>
      <c r="J145" s="52"/>
    </row>
    <row r="146" spans="1:10" x14ac:dyDescent="0.25">
      <c r="A146" t="s">
        <v>7</v>
      </c>
      <c r="B146" s="8" t="s">
        <v>298</v>
      </c>
      <c r="C146" s="15">
        <f>VLOOKUP($A146,RAW!$B$4:$M$283,2,FALSE)</f>
        <v>22298.1</v>
      </c>
      <c r="D146" s="15">
        <f>VLOOKUP($A146,RAW!$B$4:$M$283,3,FALSE)</f>
        <v>38391.299999999996</v>
      </c>
      <c r="E146" s="1">
        <f t="shared" si="12"/>
        <v>16093.199999999997</v>
      </c>
      <c r="F146" s="1">
        <f t="shared" si="14"/>
        <v>12239.071041530509</v>
      </c>
      <c r="G146" s="16">
        <f t="shared" si="15"/>
        <v>3854.1289584694878</v>
      </c>
      <c r="H146" s="16">
        <f t="shared" si="16"/>
        <v>3854.1289584694878</v>
      </c>
      <c r="I146" s="3">
        <f t="shared" si="17"/>
        <v>0.17284562175564233</v>
      </c>
      <c r="J146" s="52"/>
    </row>
    <row r="147" spans="1:10" x14ac:dyDescent="0.25">
      <c r="A147" t="s">
        <v>104</v>
      </c>
      <c r="B147" s="8" t="s">
        <v>298</v>
      </c>
      <c r="C147" s="15">
        <f>VLOOKUP($A147,RAW!$B$4:$M$283,2,FALSE)</f>
        <v>699.4</v>
      </c>
      <c r="D147" s="15">
        <f>VLOOKUP($A147,RAW!$B$4:$M$283,3,FALSE)</f>
        <v>1839.6</v>
      </c>
      <c r="E147" s="1">
        <f t="shared" si="12"/>
        <v>1140.1999999999998</v>
      </c>
      <c r="F147" s="1">
        <f t="shared" si="14"/>
        <v>383.88949221890823</v>
      </c>
      <c r="G147" s="16">
        <f t="shared" si="15"/>
        <v>756.31050778109159</v>
      </c>
      <c r="H147" s="16">
        <f t="shared" si="16"/>
        <v>756.31050778109159</v>
      </c>
      <c r="I147" s="3">
        <f t="shared" si="17"/>
        <v>1.0813704715200052</v>
      </c>
      <c r="J147" s="52"/>
    </row>
    <row r="148" spans="1:10" x14ac:dyDescent="0.25">
      <c r="A148" t="s">
        <v>86</v>
      </c>
      <c r="B148" s="8" t="s">
        <v>298</v>
      </c>
      <c r="C148" s="15">
        <f>VLOOKUP($A148,RAW!$B$4:$M$283,2,FALSE)</f>
        <v>2208.4</v>
      </c>
      <c r="D148" s="15">
        <f>VLOOKUP($A148,RAW!$B$4:$M$283,3,FALSE)</f>
        <v>2901.1</v>
      </c>
      <c r="E148" s="1">
        <f t="shared" ref="E148:E210" si="18">D148-C148</f>
        <v>692.69999999999982</v>
      </c>
      <c r="F148" s="1">
        <f t="shared" si="14"/>
        <v>1212.1554970206421</v>
      </c>
      <c r="G148" s="16">
        <f t="shared" si="15"/>
        <v>-519.45549702064227</v>
      </c>
      <c r="H148" s="16">
        <f t="shared" si="16"/>
        <v>519.45549702064227</v>
      </c>
      <c r="I148" s="3">
        <f t="shared" si="17"/>
        <v>-0.23521802980467407</v>
      </c>
      <c r="J148" s="52"/>
    </row>
    <row r="149" spans="1:10" x14ac:dyDescent="0.25">
      <c r="A149" t="s">
        <v>92</v>
      </c>
      <c r="B149" s="8" t="s">
        <v>298</v>
      </c>
      <c r="C149" s="15">
        <f>VLOOKUP($A149,RAW!$B$4:$M$283,2,FALSE)</f>
        <v>236659.5</v>
      </c>
      <c r="D149" s="15">
        <f>VLOOKUP($A149,RAW!$B$4:$M$283,3,FALSE)</f>
        <v>379986.2</v>
      </c>
      <c r="E149" s="1">
        <f t="shared" si="18"/>
        <v>143326.70000000001</v>
      </c>
      <c r="F149" s="1">
        <f t="shared" si="14"/>
        <v>129898.62065167389</v>
      </c>
      <c r="G149" s="16">
        <f t="shared" si="15"/>
        <v>13428.079348326122</v>
      </c>
      <c r="H149" s="16">
        <f t="shared" si="16"/>
        <v>13428.079348326122</v>
      </c>
      <c r="I149" s="3">
        <f t="shared" si="17"/>
        <v>5.6740081629201966E-2</v>
      </c>
      <c r="J149" s="52"/>
    </row>
    <row r="150" spans="1:10" x14ac:dyDescent="0.25">
      <c r="A150" t="s">
        <v>243</v>
      </c>
      <c r="B150" s="8" t="s">
        <v>298</v>
      </c>
      <c r="C150" s="15">
        <f>VLOOKUP($A150,RAW!$B$4:$M$283,2,FALSE)</f>
        <v>3473.5</v>
      </c>
      <c r="D150" s="15">
        <f>VLOOKUP($A150,RAW!$B$4:$M$283,3,FALSE)</f>
        <v>4746</v>
      </c>
      <c r="E150" s="1">
        <f t="shared" si="18"/>
        <v>1272.5</v>
      </c>
      <c r="F150" s="1">
        <f t="shared" si="14"/>
        <v>1906.5486863345409</v>
      </c>
      <c r="G150" s="16">
        <f t="shared" si="15"/>
        <v>-634.04868633454089</v>
      </c>
      <c r="H150" s="16">
        <f t="shared" si="16"/>
        <v>634.04868633454089</v>
      </c>
      <c r="I150" s="3">
        <f t="shared" si="17"/>
        <v>-0.18253884736851617</v>
      </c>
      <c r="J150" s="52"/>
    </row>
    <row r="151" spans="1:10" x14ac:dyDescent="0.25">
      <c r="A151" t="s">
        <v>51</v>
      </c>
      <c r="B151" s="8" t="s">
        <v>309</v>
      </c>
      <c r="C151" s="15">
        <f>VLOOKUP($A151,RAW!$B$4:$M$283,2,FALSE)</f>
        <v>0</v>
      </c>
      <c r="D151" s="15">
        <f>VLOOKUP($A151,RAW!$B$4:$M$283,3,FALSE)</f>
        <v>0</v>
      </c>
      <c r="E151" s="1">
        <f t="shared" si="18"/>
        <v>0</v>
      </c>
      <c r="F151" s="1">
        <f t="shared" si="14"/>
        <v>0</v>
      </c>
      <c r="G151" s="16">
        <f t="shared" si="15"/>
        <v>0</v>
      </c>
      <c r="H151" s="16">
        <f t="shared" si="16"/>
        <v>0</v>
      </c>
      <c r="I151" s="3" t="str">
        <f t="shared" si="17"/>
        <v/>
      </c>
      <c r="J151" s="52"/>
    </row>
    <row r="152" spans="1:10" x14ac:dyDescent="0.25">
      <c r="A152" t="s">
        <v>206</v>
      </c>
      <c r="B152" s="8" t="s">
        <v>298</v>
      </c>
      <c r="C152" s="15">
        <f>VLOOKUP($A152,RAW!$B$4:$M$283,2,FALSE)</f>
        <v>19191.099999999999</v>
      </c>
      <c r="D152" s="15">
        <f>VLOOKUP($A152,RAW!$B$4:$M$283,3,FALSE)</f>
        <v>34881.4</v>
      </c>
      <c r="E152" s="1">
        <f t="shared" si="18"/>
        <v>15690.300000000003</v>
      </c>
      <c r="F152" s="1">
        <f t="shared" si="14"/>
        <v>10533.688353048741</v>
      </c>
      <c r="G152" s="16">
        <f t="shared" si="15"/>
        <v>5156.6116469512617</v>
      </c>
      <c r="H152" s="16">
        <f t="shared" si="16"/>
        <v>5156.6116469512617</v>
      </c>
      <c r="I152" s="3">
        <f t="shared" si="17"/>
        <v>0.2686980760327059</v>
      </c>
      <c r="J152" s="52"/>
    </row>
    <row r="153" spans="1:10" x14ac:dyDescent="0.25">
      <c r="A153" t="s">
        <v>153</v>
      </c>
      <c r="B153" s="8" t="s">
        <v>298</v>
      </c>
      <c r="C153" s="15">
        <f>VLOOKUP($A153,RAW!$B$4:$M$283,2,FALSE)</f>
        <v>29840.1</v>
      </c>
      <c r="D153" s="15">
        <f>VLOOKUP($A153,RAW!$B$4:$M$283,3,FALSE)</f>
        <v>40203.199999999997</v>
      </c>
      <c r="E153" s="1">
        <f t="shared" si="18"/>
        <v>10363.099999999999</v>
      </c>
      <c r="F153" s="1">
        <f t="shared" si="14"/>
        <v>16378.754413442155</v>
      </c>
      <c r="G153" s="16">
        <f t="shared" si="15"/>
        <v>-6015.6544134421565</v>
      </c>
      <c r="H153" s="16">
        <f t="shared" si="16"/>
        <v>6015.6544134421565</v>
      </c>
      <c r="I153" s="3">
        <f t="shared" si="17"/>
        <v>-0.20159632217861725</v>
      </c>
      <c r="J153" s="52"/>
    </row>
    <row r="154" spans="1:10" x14ac:dyDescent="0.25">
      <c r="A154" t="s">
        <v>148</v>
      </c>
      <c r="B154" s="8" t="s">
        <v>309</v>
      </c>
      <c r="C154" s="15">
        <f>VLOOKUP($A154,RAW!$B$4:$M$283,2,FALSE)</f>
        <v>0</v>
      </c>
      <c r="D154" s="15">
        <f>VLOOKUP($A154,RAW!$B$4:$M$283,3,FALSE)</f>
        <v>0</v>
      </c>
      <c r="E154" s="1">
        <f t="shared" si="18"/>
        <v>0</v>
      </c>
      <c r="F154" s="1">
        <f t="shared" si="14"/>
        <v>0</v>
      </c>
      <c r="G154" s="16">
        <f t="shared" si="15"/>
        <v>0</v>
      </c>
      <c r="H154" s="16">
        <f t="shared" si="16"/>
        <v>0</v>
      </c>
      <c r="I154" s="3" t="str">
        <f t="shared" si="17"/>
        <v/>
      </c>
      <c r="J154" s="52"/>
    </row>
    <row r="155" spans="1:10" x14ac:dyDescent="0.25">
      <c r="A155" t="s">
        <v>149</v>
      </c>
      <c r="B155" s="8" t="s">
        <v>309</v>
      </c>
      <c r="C155" s="15">
        <f>VLOOKUP($A155,RAW!$B$4:$M$283,2,FALSE)</f>
        <v>0</v>
      </c>
      <c r="D155" s="15">
        <f>VLOOKUP($A155,RAW!$B$4:$M$283,3,FALSE)</f>
        <v>0</v>
      </c>
      <c r="E155" s="1">
        <f t="shared" si="18"/>
        <v>0</v>
      </c>
      <c r="F155" s="1">
        <f t="shared" si="14"/>
        <v>0</v>
      </c>
      <c r="G155" s="16">
        <f t="shared" si="15"/>
        <v>0</v>
      </c>
      <c r="H155" s="16">
        <f t="shared" si="16"/>
        <v>0</v>
      </c>
      <c r="I155" s="3" t="str">
        <f t="shared" si="17"/>
        <v/>
      </c>
      <c r="J155" s="52"/>
    </row>
    <row r="156" spans="1:10" x14ac:dyDescent="0.25">
      <c r="A156" t="s">
        <v>150</v>
      </c>
      <c r="B156" s="8" t="s">
        <v>309</v>
      </c>
      <c r="C156" s="15">
        <f>VLOOKUP($A156,RAW!$B$4:$M$283,2,FALSE)</f>
        <v>0</v>
      </c>
      <c r="D156" s="15">
        <f>VLOOKUP($A156,RAW!$B$4:$M$283,3,FALSE)</f>
        <v>0</v>
      </c>
      <c r="E156" s="1">
        <f t="shared" si="18"/>
        <v>0</v>
      </c>
      <c r="F156" s="1">
        <f t="shared" si="14"/>
        <v>0</v>
      </c>
      <c r="G156" s="16">
        <f t="shared" si="15"/>
        <v>0</v>
      </c>
      <c r="H156" s="16">
        <f t="shared" si="16"/>
        <v>0</v>
      </c>
      <c r="I156" s="3" t="str">
        <f t="shared" si="17"/>
        <v/>
      </c>
      <c r="J156" s="52"/>
    </row>
    <row r="157" spans="1:10" x14ac:dyDescent="0.25">
      <c r="A157" t="s">
        <v>151</v>
      </c>
      <c r="B157" s="8" t="s">
        <v>309</v>
      </c>
      <c r="C157" s="15">
        <f>VLOOKUP($A157,RAW!$B$4:$M$283,2,FALSE)</f>
        <v>0</v>
      </c>
      <c r="D157" s="15">
        <f>VLOOKUP($A157,RAW!$B$4:$M$283,3,FALSE)</f>
        <v>0</v>
      </c>
      <c r="E157" s="1">
        <f t="shared" si="18"/>
        <v>0</v>
      </c>
      <c r="F157" s="1">
        <f t="shared" si="14"/>
        <v>0</v>
      </c>
      <c r="G157" s="16">
        <f t="shared" si="15"/>
        <v>0</v>
      </c>
      <c r="H157" s="16">
        <f t="shared" si="16"/>
        <v>0</v>
      </c>
      <c r="I157" s="3" t="str">
        <f t="shared" si="17"/>
        <v/>
      </c>
      <c r="J157" s="52"/>
    </row>
    <row r="158" spans="1:10" x14ac:dyDescent="0.25">
      <c r="A158" t="s">
        <v>152</v>
      </c>
      <c r="B158" s="8" t="s">
        <v>309</v>
      </c>
      <c r="C158" s="15">
        <f>VLOOKUP($A158,RAW!$B$4:$M$283,2,FALSE)</f>
        <v>0</v>
      </c>
      <c r="D158" s="15">
        <f>VLOOKUP($A158,RAW!$B$4:$M$283,3,FALSE)</f>
        <v>0</v>
      </c>
      <c r="E158" s="1">
        <f t="shared" si="18"/>
        <v>0</v>
      </c>
      <c r="F158" s="1">
        <f t="shared" si="14"/>
        <v>0</v>
      </c>
      <c r="G158" s="16">
        <f t="shared" si="15"/>
        <v>0</v>
      </c>
      <c r="H158" s="16">
        <f t="shared" si="16"/>
        <v>0</v>
      </c>
      <c r="I158" s="3" t="str">
        <f t="shared" si="17"/>
        <v/>
      </c>
      <c r="J158" s="52"/>
    </row>
    <row r="159" spans="1:10" x14ac:dyDescent="0.25">
      <c r="A159" t="s">
        <v>176</v>
      </c>
      <c r="B159" s="8" t="s">
        <v>298</v>
      </c>
      <c r="C159" s="15">
        <f>VLOOKUP($A159,RAW!$B$4:$M$283,2,FALSE)</f>
        <v>8513.9</v>
      </c>
      <c r="D159" s="15">
        <f>VLOOKUP($A159,RAW!$B$4:$M$283,3,FALSE)</f>
        <v>12894.1</v>
      </c>
      <c r="E159" s="1">
        <f t="shared" si="18"/>
        <v>4380.2000000000007</v>
      </c>
      <c r="F159" s="1">
        <f t="shared" si="14"/>
        <v>4673.1437629433267</v>
      </c>
      <c r="G159" s="16">
        <f t="shared" si="15"/>
        <v>-292.94376294332596</v>
      </c>
      <c r="H159" s="16">
        <f t="shared" si="16"/>
        <v>292.94376294332596</v>
      </c>
      <c r="I159" s="3">
        <f t="shared" si="17"/>
        <v>-3.4407705392749031E-2</v>
      </c>
      <c r="J159" s="52"/>
    </row>
    <row r="160" spans="1:10" x14ac:dyDescent="0.25">
      <c r="A160" t="s">
        <v>105</v>
      </c>
      <c r="B160" s="8" t="s">
        <v>299</v>
      </c>
      <c r="C160" s="15">
        <f>VLOOKUP($A160,RAW!$B$4:$M$283,2,FALSE)</f>
        <v>414.4</v>
      </c>
      <c r="D160" s="15">
        <f>VLOOKUP($A160,RAW!$B$4:$M$283,3,FALSE)</f>
        <v>1199.5999999999999</v>
      </c>
      <c r="E160" s="1">
        <f t="shared" si="18"/>
        <v>785.19999999999993</v>
      </c>
      <c r="F160" s="1">
        <f t="shared" si="14"/>
        <v>227.45754300188099</v>
      </c>
      <c r="G160" s="16">
        <f t="shared" si="15"/>
        <v>557.742456998119</v>
      </c>
      <c r="H160" s="16">
        <f t="shared" si="16"/>
        <v>557.742456998119</v>
      </c>
      <c r="I160" s="3">
        <f t="shared" si="17"/>
        <v>1.3459036124471984</v>
      </c>
      <c r="J160" s="52"/>
    </row>
    <row r="161" spans="1:10" x14ac:dyDescent="0.25">
      <c r="A161" t="s">
        <v>244</v>
      </c>
      <c r="B161" s="8" t="s">
        <v>298</v>
      </c>
      <c r="C161" s="15">
        <f>VLOOKUP($A161,RAW!$B$4:$M$283,2,FALSE)</f>
        <v>0</v>
      </c>
      <c r="D161" s="26">
        <v>0</v>
      </c>
      <c r="E161" s="1">
        <f t="shared" si="18"/>
        <v>0</v>
      </c>
      <c r="F161" s="1">
        <f t="shared" si="14"/>
        <v>0</v>
      </c>
      <c r="G161" s="16">
        <f t="shared" si="15"/>
        <v>0</v>
      </c>
      <c r="H161" s="16">
        <f t="shared" si="16"/>
        <v>0</v>
      </c>
      <c r="I161" s="3" t="str">
        <f t="shared" si="17"/>
        <v/>
      </c>
      <c r="J161" s="52"/>
    </row>
    <row r="162" spans="1:10" x14ac:dyDescent="0.25">
      <c r="A162" t="s">
        <v>154</v>
      </c>
      <c r="B162" s="8" t="s">
        <v>299</v>
      </c>
      <c r="C162" s="15">
        <f>VLOOKUP($A162,RAW!$B$4:$M$283,2,FALSE)</f>
        <v>29465.4</v>
      </c>
      <c r="D162" s="15">
        <f>VLOOKUP($A162,RAW!$B$4:$M$283,3,FALSE)</f>
        <v>34002.899999999994</v>
      </c>
      <c r="E162" s="1">
        <f t="shared" si="18"/>
        <v>4537.4999999999927</v>
      </c>
      <c r="F162" s="1">
        <f t="shared" si="14"/>
        <v>16173.087566524193</v>
      </c>
      <c r="G162" s="16">
        <f t="shared" si="15"/>
        <v>-11635.5875665242</v>
      </c>
      <c r="H162" s="16">
        <f t="shared" si="16"/>
        <v>11635.5875665242</v>
      </c>
      <c r="I162" s="3">
        <f t="shared" si="17"/>
        <v>-0.394889856120202</v>
      </c>
      <c r="J162" s="52"/>
    </row>
    <row r="163" spans="1:10" x14ac:dyDescent="0.25">
      <c r="A163" t="s">
        <v>10</v>
      </c>
      <c r="B163" s="8" t="s">
        <v>299</v>
      </c>
      <c r="C163" s="15">
        <f>VLOOKUP($A163,RAW!$B$4:$M$283,2,FALSE)</f>
        <v>187.3</v>
      </c>
      <c r="D163" s="15">
        <f>VLOOKUP($A163,RAW!$B$4:$M$283,3,FALSE)</f>
        <v>25412.7</v>
      </c>
      <c r="E163" s="1">
        <f t="shared" si="18"/>
        <v>25225.4</v>
      </c>
      <c r="F163" s="1">
        <f t="shared" ref="F163:F193" si="19">+C163*E$260</f>
        <v>102.80597925736564</v>
      </c>
      <c r="G163" s="16">
        <f t="shared" si="15"/>
        <v>25122.594020742636</v>
      </c>
      <c r="H163" s="16">
        <f t="shared" si="16"/>
        <v>25122.594020742636</v>
      </c>
      <c r="I163" s="3">
        <f t="shared" si="17"/>
        <v>134.13024036701887</v>
      </c>
      <c r="J163" s="52"/>
    </row>
    <row r="164" spans="1:10" x14ac:dyDescent="0.25">
      <c r="A164" t="s">
        <v>155</v>
      </c>
      <c r="B164" s="8" t="s">
        <v>298</v>
      </c>
      <c r="C164" s="15">
        <f>VLOOKUP($A164,RAW!$B$4:$M$283,2,FALSE)</f>
        <v>8612.2000000000007</v>
      </c>
      <c r="D164" s="15">
        <f>VLOOKUP($A164,RAW!$B$4:$M$283,3,FALSE)</f>
        <v>7582.7</v>
      </c>
      <c r="E164" s="1">
        <f t="shared" si="18"/>
        <v>-1029.5000000000009</v>
      </c>
      <c r="F164" s="1">
        <f t="shared" si="19"/>
        <v>4727.0990633223937</v>
      </c>
      <c r="G164" s="16">
        <f t="shared" si="15"/>
        <v>-5756.5990633223946</v>
      </c>
      <c r="H164" s="16">
        <f t="shared" si="16"/>
        <v>5756.5990633223946</v>
      </c>
      <c r="I164" s="3">
        <f t="shared" si="17"/>
        <v>-0.66842375505938023</v>
      </c>
      <c r="J164" s="52"/>
    </row>
    <row r="165" spans="1:10" x14ac:dyDescent="0.25">
      <c r="A165" t="s">
        <v>207</v>
      </c>
      <c r="B165" s="8" t="s">
        <v>298</v>
      </c>
      <c r="C165" s="15">
        <f>VLOOKUP($A165,RAW!$B$4:$M$283,2,FALSE)</f>
        <v>85175.3</v>
      </c>
      <c r="D165" s="15">
        <f>VLOOKUP($A165,RAW!$B$4:$M$283,3,FALSE)</f>
        <v>147483.4</v>
      </c>
      <c r="E165" s="1">
        <f t="shared" si="18"/>
        <v>62308.099999999991</v>
      </c>
      <c r="F165" s="1">
        <f t="shared" si="19"/>
        <v>46751.362119807229</v>
      </c>
      <c r="G165" s="16">
        <f t="shared" si="15"/>
        <v>15556.737880192763</v>
      </c>
      <c r="H165" s="16">
        <f t="shared" si="16"/>
        <v>15556.737880192763</v>
      </c>
      <c r="I165" s="3">
        <f t="shared" si="17"/>
        <v>0.18264376973362889</v>
      </c>
      <c r="J165" s="52"/>
    </row>
    <row r="166" spans="1:10" x14ac:dyDescent="0.25">
      <c r="A166" t="s">
        <v>53</v>
      </c>
      <c r="B166" s="8" t="s">
        <v>299</v>
      </c>
      <c r="C166" s="15">
        <f>VLOOKUP($A166,RAW!$B$4:$M$283,2,FALSE)</f>
        <v>0</v>
      </c>
      <c r="D166" s="15">
        <f>VLOOKUP($A166,RAW!$B$4:$M$283,3,FALSE)</f>
        <v>109</v>
      </c>
      <c r="E166" s="1">
        <f t="shared" si="18"/>
        <v>109</v>
      </c>
      <c r="F166" s="1">
        <f t="shared" si="19"/>
        <v>0</v>
      </c>
      <c r="G166" s="16">
        <f t="shared" si="15"/>
        <v>109</v>
      </c>
      <c r="H166" s="16">
        <f t="shared" si="16"/>
        <v>109</v>
      </c>
      <c r="I166" s="3" t="str">
        <f t="shared" si="17"/>
        <v/>
      </c>
      <c r="J166" s="52"/>
    </row>
    <row r="167" spans="1:10" x14ac:dyDescent="0.25">
      <c r="A167" t="s">
        <v>66</v>
      </c>
      <c r="B167" s="8" t="s">
        <v>309</v>
      </c>
      <c r="C167" s="15">
        <f>VLOOKUP($A167,RAW!$B$4:$M$283,2,FALSE)</f>
        <v>0</v>
      </c>
      <c r="D167" s="15">
        <f>VLOOKUP($A167,RAW!$B$4:$M$283,3,FALSE)</f>
        <v>0</v>
      </c>
      <c r="E167" s="1">
        <f t="shared" si="18"/>
        <v>0</v>
      </c>
      <c r="F167" s="1">
        <f t="shared" si="19"/>
        <v>0</v>
      </c>
      <c r="G167" s="16">
        <f t="shared" si="15"/>
        <v>0</v>
      </c>
      <c r="H167" s="16">
        <f t="shared" si="16"/>
        <v>0</v>
      </c>
      <c r="I167" s="3" t="str">
        <f t="shared" si="17"/>
        <v/>
      </c>
      <c r="J167" s="52"/>
    </row>
    <row r="168" spans="1:10" x14ac:dyDescent="0.25">
      <c r="A168" t="s">
        <v>156</v>
      </c>
      <c r="B168" s="8" t="s">
        <v>298</v>
      </c>
      <c r="C168" s="15">
        <f>VLOOKUP($A168,RAW!$B$4:$M$283,2,FALSE)</f>
        <v>8767.6</v>
      </c>
      <c r="D168" s="15">
        <f>VLOOKUP($A168,RAW!$B$4:$M$283,3,FALSE)</f>
        <v>18662.3</v>
      </c>
      <c r="E168" s="1">
        <f t="shared" si="18"/>
        <v>9894.6999999999989</v>
      </c>
      <c r="F168" s="1">
        <f t="shared" si="19"/>
        <v>4812.3956419480983</v>
      </c>
      <c r="G168" s="16">
        <f t="shared" si="15"/>
        <v>5082.3043580519006</v>
      </c>
      <c r="H168" s="16">
        <f t="shared" si="16"/>
        <v>5082.3043580519006</v>
      </c>
      <c r="I168" s="3">
        <f t="shared" si="17"/>
        <v>0.57966882134813413</v>
      </c>
      <c r="J168" s="52"/>
    </row>
    <row r="169" spans="1:10" x14ac:dyDescent="0.25">
      <c r="A169" t="s">
        <v>157</v>
      </c>
      <c r="B169" s="8" t="s">
        <v>309</v>
      </c>
      <c r="C169" s="15">
        <f>VLOOKUP($A169,RAW!$B$4:$M$283,2,FALSE)</f>
        <v>0</v>
      </c>
      <c r="D169" s="15">
        <f>VLOOKUP($A169,RAW!$B$4:$M$283,3,FALSE)</f>
        <v>0</v>
      </c>
      <c r="E169" s="1">
        <f t="shared" si="18"/>
        <v>0</v>
      </c>
      <c r="F169" s="1">
        <f t="shared" si="19"/>
        <v>0</v>
      </c>
      <c r="G169" s="16">
        <f t="shared" si="15"/>
        <v>0</v>
      </c>
      <c r="H169" s="16">
        <f t="shared" si="16"/>
        <v>0</v>
      </c>
      <c r="I169" s="3" t="str">
        <f t="shared" si="17"/>
        <v/>
      </c>
      <c r="J169" s="52"/>
    </row>
    <row r="170" spans="1:10" x14ac:dyDescent="0.25">
      <c r="A170" t="s">
        <v>208</v>
      </c>
      <c r="B170" s="8" t="s">
        <v>309</v>
      </c>
      <c r="C170" s="15">
        <f>VLOOKUP($A170,RAW!$B$4:$M$283,2,FALSE)</f>
        <v>0</v>
      </c>
      <c r="D170" s="15">
        <f>VLOOKUP($A170,RAW!$B$4:$M$283,3,FALSE)</f>
        <v>0</v>
      </c>
      <c r="E170" s="1">
        <f t="shared" si="18"/>
        <v>0</v>
      </c>
      <c r="F170" s="1">
        <f t="shared" si="19"/>
        <v>0</v>
      </c>
      <c r="G170" s="16">
        <f t="shared" si="15"/>
        <v>0</v>
      </c>
      <c r="H170" s="16">
        <f t="shared" si="16"/>
        <v>0</v>
      </c>
      <c r="I170" s="3" t="str">
        <f t="shared" si="17"/>
        <v/>
      </c>
      <c r="J170" s="52"/>
    </row>
    <row r="171" spans="1:10" x14ac:dyDescent="0.25">
      <c r="A171" t="s">
        <v>209</v>
      </c>
      <c r="B171" s="8" t="s">
        <v>299</v>
      </c>
      <c r="C171" s="15">
        <f>VLOOKUP($A171,RAW!$B$4:$M$283,2,FALSE)</f>
        <v>0</v>
      </c>
      <c r="D171" s="15">
        <f>VLOOKUP($A171,RAW!$B$4:$M$283,3,FALSE)</f>
        <v>103.8</v>
      </c>
      <c r="E171" s="1">
        <f t="shared" si="18"/>
        <v>103.8</v>
      </c>
      <c r="F171" s="1">
        <f t="shared" si="19"/>
        <v>0</v>
      </c>
      <c r="G171" s="16">
        <f t="shared" si="15"/>
        <v>103.8</v>
      </c>
      <c r="H171" s="16">
        <f t="shared" si="16"/>
        <v>103.8</v>
      </c>
      <c r="I171" s="3" t="str">
        <f t="shared" si="17"/>
        <v/>
      </c>
      <c r="J171" s="52"/>
    </row>
    <row r="172" spans="1:10" x14ac:dyDescent="0.25">
      <c r="A172" t="s">
        <v>45</v>
      </c>
      <c r="B172" s="8" t="s">
        <v>298</v>
      </c>
      <c r="C172" s="15">
        <f>VLOOKUP($A172,RAW!$B$4:$M$283,2,FALSE)</f>
        <v>3418.5</v>
      </c>
      <c r="D172" s="15">
        <f>VLOOKUP($A172,RAW!$B$4:$M$283,3,FALSE)</f>
        <v>12688.599999999999</v>
      </c>
      <c r="E172" s="1">
        <f t="shared" si="18"/>
        <v>9270.0999999999985</v>
      </c>
      <c r="F172" s="1">
        <f t="shared" si="19"/>
        <v>1876.3600645558163</v>
      </c>
      <c r="G172" s="16">
        <f t="shared" si="15"/>
        <v>7393.7399354441823</v>
      </c>
      <c r="H172" s="16">
        <f t="shared" si="16"/>
        <v>7393.7399354441823</v>
      </c>
      <c r="I172" s="3">
        <f t="shared" si="17"/>
        <v>2.1628608850209687</v>
      </c>
      <c r="J172" s="52"/>
    </row>
    <row r="173" spans="1:10" x14ac:dyDescent="0.25">
      <c r="A173" t="s">
        <v>120</v>
      </c>
      <c r="B173" s="8" t="s">
        <v>298</v>
      </c>
      <c r="C173" s="15">
        <f>VLOOKUP($A173,RAW!$B$4:$M$283,2,FALSE)</f>
        <v>394.3</v>
      </c>
      <c r="D173" s="15">
        <f>VLOOKUP($A173,RAW!$B$4:$M$283,3,FALSE)</f>
        <v>892.1</v>
      </c>
      <c r="E173" s="1">
        <f t="shared" si="18"/>
        <v>497.8</v>
      </c>
      <c r="F173" s="1">
        <f t="shared" si="19"/>
        <v>216.42497395183804</v>
      </c>
      <c r="G173" s="16">
        <f t="shared" si="15"/>
        <v>281.375026048162</v>
      </c>
      <c r="H173" s="16">
        <f t="shared" si="16"/>
        <v>281.375026048162</v>
      </c>
      <c r="I173" s="3">
        <f t="shared" si="17"/>
        <v>0.7136064571345726</v>
      </c>
      <c r="J173" s="52"/>
    </row>
    <row r="174" spans="1:10" x14ac:dyDescent="0.25">
      <c r="A174" t="s">
        <v>46</v>
      </c>
      <c r="B174" s="8" t="s">
        <v>309</v>
      </c>
      <c r="C174" s="15">
        <f>VLOOKUP($A174,RAW!$B$4:$M$283,2,FALSE)</f>
        <v>0</v>
      </c>
      <c r="D174" s="15">
        <f>VLOOKUP($A174,RAW!$B$4:$M$283,3,FALSE)</f>
        <v>0</v>
      </c>
      <c r="E174" s="1">
        <f t="shared" si="18"/>
        <v>0</v>
      </c>
      <c r="F174" s="1">
        <f t="shared" si="19"/>
        <v>0</v>
      </c>
      <c r="G174" s="16">
        <f t="shared" si="15"/>
        <v>0</v>
      </c>
      <c r="H174" s="16">
        <f t="shared" si="16"/>
        <v>0</v>
      </c>
      <c r="I174" s="3" t="str">
        <f t="shared" si="17"/>
        <v/>
      </c>
      <c r="J174" s="52"/>
    </row>
    <row r="175" spans="1:10" x14ac:dyDescent="0.25">
      <c r="A175" t="s">
        <v>47</v>
      </c>
      <c r="B175" s="8" t="s">
        <v>298</v>
      </c>
      <c r="C175" s="15">
        <f>VLOOKUP($A175,RAW!$B$4:$M$283,2,FALSE)</f>
        <v>0</v>
      </c>
      <c r="D175" s="15">
        <f>VLOOKUP($A175,RAW!$B$4:$M$283,3,FALSE)</f>
        <v>0</v>
      </c>
      <c r="E175" s="1">
        <f t="shared" si="18"/>
        <v>0</v>
      </c>
      <c r="F175" s="1">
        <f t="shared" si="19"/>
        <v>0</v>
      </c>
      <c r="G175" s="16">
        <f t="shared" si="15"/>
        <v>0</v>
      </c>
      <c r="H175" s="16">
        <f t="shared" si="16"/>
        <v>0</v>
      </c>
      <c r="I175" s="3" t="str">
        <f t="shared" si="17"/>
        <v/>
      </c>
      <c r="J175" s="52"/>
    </row>
    <row r="176" spans="1:10" x14ac:dyDescent="0.25">
      <c r="A176" t="s">
        <v>106</v>
      </c>
      <c r="B176" s="8" t="s">
        <v>309</v>
      </c>
      <c r="C176" s="15">
        <f>VLOOKUP($A176,RAW!$B$4:$M$283,2,FALSE)</f>
        <v>0</v>
      </c>
      <c r="D176" s="15">
        <f>VLOOKUP($A176,RAW!$B$4:$M$283,3,FALSE)</f>
        <v>0</v>
      </c>
      <c r="E176" s="1">
        <f t="shared" si="18"/>
        <v>0</v>
      </c>
      <c r="F176" s="1">
        <f t="shared" si="19"/>
        <v>0</v>
      </c>
      <c r="G176" s="16">
        <f t="shared" si="15"/>
        <v>0</v>
      </c>
      <c r="H176" s="16">
        <f t="shared" si="16"/>
        <v>0</v>
      </c>
      <c r="I176" s="3" t="str">
        <f t="shared" si="17"/>
        <v/>
      </c>
      <c r="J176" s="52"/>
    </row>
    <row r="177" spans="1:10" x14ac:dyDescent="0.25">
      <c r="A177" t="s">
        <v>87</v>
      </c>
      <c r="B177" s="8" t="s">
        <v>298</v>
      </c>
      <c r="C177" s="15">
        <f>VLOOKUP($A177,RAW!$B$4:$M$283,2,FALSE)</f>
        <v>8100.1</v>
      </c>
      <c r="D177" s="15">
        <f>VLOOKUP($A177,RAW!$B$4:$M$283,3,FALSE)</f>
        <v>16347</v>
      </c>
      <c r="E177" s="1">
        <f t="shared" si="18"/>
        <v>8246.9</v>
      </c>
      <c r="F177" s="1">
        <f t="shared" si="19"/>
        <v>4446.0155503608503</v>
      </c>
      <c r="G177" s="16">
        <f t="shared" si="15"/>
        <v>3800.8844496391494</v>
      </c>
      <c r="H177" s="16">
        <f t="shared" si="16"/>
        <v>3800.8844496391494</v>
      </c>
      <c r="I177" s="3">
        <f t="shared" si="17"/>
        <v>0.46923920070605907</v>
      </c>
      <c r="J177" s="52"/>
    </row>
    <row r="178" spans="1:10" x14ac:dyDescent="0.25">
      <c r="A178" t="s">
        <v>88</v>
      </c>
      <c r="B178" s="8" t="s">
        <v>298</v>
      </c>
      <c r="C178" s="15">
        <f>VLOOKUP($A178,RAW!$B$4:$M$283,2,FALSE)</f>
        <v>5794.8</v>
      </c>
      <c r="D178" s="15">
        <f>VLOOKUP($A178,RAW!$B$4:$M$283,3,FALSE)</f>
        <v>10317</v>
      </c>
      <c r="E178" s="1">
        <f t="shared" si="18"/>
        <v>4522.2</v>
      </c>
      <c r="F178" s="1">
        <f t="shared" si="19"/>
        <v>3180.6731906064192</v>
      </c>
      <c r="G178" s="16">
        <f t="shared" si="15"/>
        <v>1341.5268093935806</v>
      </c>
      <c r="H178" s="16">
        <f t="shared" si="16"/>
        <v>1341.5268093935806</v>
      </c>
      <c r="I178" s="3">
        <f t="shared" si="17"/>
        <v>0.23150528221743297</v>
      </c>
      <c r="J178" s="52"/>
    </row>
    <row r="179" spans="1:10" x14ac:dyDescent="0.25">
      <c r="A179" t="s">
        <v>89</v>
      </c>
      <c r="B179" s="8" t="s">
        <v>309</v>
      </c>
      <c r="C179" s="15">
        <f>VLOOKUP($A179,RAW!$B$4:$M$283,2,FALSE)</f>
        <v>0</v>
      </c>
      <c r="D179" s="15">
        <f>VLOOKUP($A179,RAW!$B$4:$M$283,3,FALSE)</f>
        <v>0</v>
      </c>
      <c r="E179" s="1">
        <f t="shared" si="18"/>
        <v>0</v>
      </c>
      <c r="F179" s="1">
        <f t="shared" si="19"/>
        <v>0</v>
      </c>
      <c r="G179" s="16">
        <f t="shared" si="15"/>
        <v>0</v>
      </c>
      <c r="H179" s="16">
        <f t="shared" si="16"/>
        <v>0</v>
      </c>
      <c r="I179" s="3" t="str">
        <f t="shared" si="17"/>
        <v/>
      </c>
      <c r="J179" s="52"/>
    </row>
    <row r="180" spans="1:10" x14ac:dyDescent="0.25">
      <c r="A180" t="s">
        <v>210</v>
      </c>
      <c r="B180" s="8" t="s">
        <v>309</v>
      </c>
      <c r="C180" s="15">
        <f>VLOOKUP($A180,RAW!$B$4:$M$283,2,FALSE)</f>
        <v>0</v>
      </c>
      <c r="D180" s="15">
        <f>VLOOKUP($A180,RAW!$B$4:$M$283,3,FALSE)</f>
        <v>0</v>
      </c>
      <c r="E180" s="1">
        <f t="shared" si="18"/>
        <v>0</v>
      </c>
      <c r="F180" s="1">
        <f t="shared" si="19"/>
        <v>0</v>
      </c>
      <c r="G180" s="16">
        <f t="shared" si="15"/>
        <v>0</v>
      </c>
      <c r="H180" s="16">
        <f t="shared" si="16"/>
        <v>0</v>
      </c>
      <c r="I180" s="3" t="str">
        <f t="shared" si="17"/>
        <v/>
      </c>
      <c r="J180" s="52"/>
    </row>
    <row r="181" spans="1:10" x14ac:dyDescent="0.25">
      <c r="A181" t="s">
        <v>223</v>
      </c>
      <c r="B181" s="8" t="s">
        <v>298</v>
      </c>
      <c r="C181" s="15">
        <f>VLOOKUP($A181,RAW!$B$4:$M$283,2,FALSE)</f>
        <v>167111.5</v>
      </c>
      <c r="D181" s="15">
        <f>VLOOKUP($A181,RAW!$B$4:$M$283,3,FALSE)</f>
        <v>321947.80000000005</v>
      </c>
      <c r="E181" s="1">
        <f t="shared" si="18"/>
        <v>154836.30000000005</v>
      </c>
      <c r="F181" s="1">
        <f t="shared" si="19"/>
        <v>91724.833970460517</v>
      </c>
      <c r="G181" s="16">
        <f t="shared" si="15"/>
        <v>63111.46602953953</v>
      </c>
      <c r="H181" s="16">
        <f t="shared" si="16"/>
        <v>63111.46602953953</v>
      </c>
      <c r="I181" s="3">
        <f t="shared" si="17"/>
        <v>0.37766081945012481</v>
      </c>
      <c r="J181" s="52"/>
    </row>
    <row r="182" spans="1:10" x14ac:dyDescent="0.25">
      <c r="A182" t="s">
        <v>158</v>
      </c>
      <c r="B182" s="8" t="s">
        <v>298</v>
      </c>
      <c r="C182" s="15">
        <f>VLOOKUP($A182,RAW!$B$4:$M$283,2,FALSE)</f>
        <v>251.4</v>
      </c>
      <c r="D182" s="15">
        <f>VLOOKUP($A182,RAW!$B$4:$M$283,3,FALSE)</f>
        <v>409.5</v>
      </c>
      <c r="E182" s="1">
        <f t="shared" si="18"/>
        <v>158.1</v>
      </c>
      <c r="F182" s="1">
        <f t="shared" si="19"/>
        <v>137.98944573038824</v>
      </c>
      <c r="G182" s="16">
        <f t="shared" si="15"/>
        <v>20.110554269611754</v>
      </c>
      <c r="H182" s="16">
        <f t="shared" si="16"/>
        <v>20.110554269611754</v>
      </c>
      <c r="I182" s="3">
        <f t="shared" si="17"/>
        <v>7.9994249282465207E-2</v>
      </c>
      <c r="J182" s="52"/>
    </row>
    <row r="183" spans="1:10" x14ac:dyDescent="0.25">
      <c r="A183" t="s">
        <v>54</v>
      </c>
      <c r="B183" s="8" t="s">
        <v>309</v>
      </c>
      <c r="C183" s="15">
        <f>VLOOKUP($A183,RAW!$B$4:$M$283,2,FALSE)</f>
        <v>0</v>
      </c>
      <c r="D183" s="15">
        <f>VLOOKUP($A183,RAW!$B$4:$M$283,3,FALSE)</f>
        <v>0</v>
      </c>
      <c r="E183" s="1">
        <f t="shared" si="18"/>
        <v>0</v>
      </c>
      <c r="F183" s="1">
        <f t="shared" si="19"/>
        <v>0</v>
      </c>
      <c r="G183" s="16">
        <f t="shared" si="15"/>
        <v>0</v>
      </c>
      <c r="H183" s="16">
        <f t="shared" si="16"/>
        <v>0</v>
      </c>
      <c r="I183" s="3" t="str">
        <f t="shared" si="17"/>
        <v/>
      </c>
      <c r="J183" s="52"/>
    </row>
    <row r="184" spans="1:10" x14ac:dyDescent="0.25">
      <c r="A184" t="s">
        <v>55</v>
      </c>
      <c r="B184" s="8" t="s">
        <v>298</v>
      </c>
      <c r="C184" s="15">
        <f>VLOOKUP($A184,RAW!$B$4:$M$283,2,FALSE)</f>
        <v>0</v>
      </c>
      <c r="D184" s="15">
        <f>VLOOKUP($A184,RAW!$B$4:$M$283,3,FALSE)</f>
        <v>0</v>
      </c>
      <c r="E184" s="1">
        <f t="shared" si="18"/>
        <v>0</v>
      </c>
      <c r="F184" s="1">
        <f t="shared" si="19"/>
        <v>0</v>
      </c>
      <c r="G184" s="16">
        <f t="shared" si="15"/>
        <v>0</v>
      </c>
      <c r="H184" s="16">
        <f t="shared" si="16"/>
        <v>0</v>
      </c>
      <c r="I184" s="3" t="str">
        <f t="shared" si="17"/>
        <v/>
      </c>
      <c r="J184" s="52"/>
    </row>
    <row r="185" spans="1:10" x14ac:dyDescent="0.25">
      <c r="A185" t="s">
        <v>159</v>
      </c>
      <c r="B185" s="8" t="s">
        <v>298</v>
      </c>
      <c r="C185" s="15">
        <f>VLOOKUP($A185,RAW!$B$4:$M$283,2,FALSE)</f>
        <v>21482.7</v>
      </c>
      <c r="D185" s="15">
        <f>VLOOKUP($A185,RAW!$B$4:$M$283,3,FALSE)</f>
        <v>49202.8</v>
      </c>
      <c r="E185" s="1">
        <f t="shared" si="18"/>
        <v>27720.100000000002</v>
      </c>
      <c r="F185" s="1">
        <f t="shared" si="19"/>
        <v>11791.511001560109</v>
      </c>
      <c r="G185" s="16">
        <f t="shared" si="15"/>
        <v>15928.588998439893</v>
      </c>
      <c r="H185" s="16">
        <f t="shared" si="16"/>
        <v>15928.588998439893</v>
      </c>
      <c r="I185" s="3">
        <f t="shared" si="17"/>
        <v>0.74146122221321775</v>
      </c>
      <c r="J185" s="52"/>
    </row>
    <row r="186" spans="1:10" x14ac:dyDescent="0.25">
      <c r="A186" t="s">
        <v>211</v>
      </c>
      <c r="B186" s="8" t="s">
        <v>298</v>
      </c>
      <c r="C186" s="15">
        <f>VLOOKUP($A186,RAW!$B$4:$M$283,2,FALSE)</f>
        <v>2695.1</v>
      </c>
      <c r="D186" s="15">
        <f>VLOOKUP($A186,RAW!$B$4:$M$283,3,FALSE)</f>
        <v>5339.6</v>
      </c>
      <c r="E186" s="1">
        <f t="shared" si="18"/>
        <v>2644.5000000000005</v>
      </c>
      <c r="F186" s="1">
        <f t="shared" si="19"/>
        <v>1479.2973555607373</v>
      </c>
      <c r="G186" s="16">
        <f t="shared" si="15"/>
        <v>1165.2026444392632</v>
      </c>
      <c r="H186" s="16">
        <f t="shared" si="16"/>
        <v>1165.2026444392632</v>
      </c>
      <c r="I186" s="3">
        <f t="shared" si="17"/>
        <v>0.43234115410903612</v>
      </c>
      <c r="J186" s="52"/>
    </row>
    <row r="187" spans="1:10" x14ac:dyDescent="0.25">
      <c r="A187" t="s">
        <v>160</v>
      </c>
      <c r="B187" s="8" t="s">
        <v>298</v>
      </c>
      <c r="C187" s="15">
        <f>VLOOKUP($A187,RAW!$B$4:$M$283,2,FALSE)</f>
        <v>606</v>
      </c>
      <c r="D187" s="15">
        <f>VLOOKUP($A187,RAW!$B$4:$M$283,3,FALSE)</f>
        <v>1903</v>
      </c>
      <c r="E187" s="1">
        <f t="shared" si="18"/>
        <v>1297</v>
      </c>
      <c r="F187" s="1">
        <f t="shared" si="19"/>
        <v>332.62372359831056</v>
      </c>
      <c r="G187" s="16">
        <f t="shared" si="15"/>
        <v>964.37627640168944</v>
      </c>
      <c r="H187" s="16">
        <f t="shared" si="16"/>
        <v>964.37627640168944</v>
      </c>
      <c r="I187" s="3">
        <f t="shared" si="17"/>
        <v>1.5913799940621938</v>
      </c>
      <c r="J187" s="52"/>
    </row>
    <row r="188" spans="1:10" x14ac:dyDescent="0.25">
      <c r="A188" t="s">
        <v>161</v>
      </c>
      <c r="B188" s="8" t="s">
        <v>298</v>
      </c>
      <c r="C188" s="15">
        <f>VLOOKUP($A188,RAW!$B$4:$M$283,2,FALSE)</f>
        <v>1578</v>
      </c>
      <c r="D188" s="15">
        <f>VLOOKUP($A188,RAW!$B$4:$M$283,3,FALSE)</f>
        <v>3184.7000000000003</v>
      </c>
      <c r="E188" s="1">
        <f t="shared" si="18"/>
        <v>1606.7000000000003</v>
      </c>
      <c r="F188" s="1">
        <f t="shared" si="19"/>
        <v>866.13900303322453</v>
      </c>
      <c r="G188" s="16">
        <f t="shared" si="15"/>
        <v>740.56099696677575</v>
      </c>
      <c r="H188" s="16">
        <f t="shared" si="16"/>
        <v>740.56099696677575</v>
      </c>
      <c r="I188" s="3">
        <f t="shared" si="17"/>
        <v>0.46930354687374887</v>
      </c>
      <c r="J188" s="52"/>
    </row>
    <row r="189" spans="1:10" x14ac:dyDescent="0.25">
      <c r="A189" t="s">
        <v>56</v>
      </c>
      <c r="B189" s="8" t="s">
        <v>309</v>
      </c>
      <c r="C189" s="15">
        <f>VLOOKUP($A189,RAW!$B$4:$M$283,2,FALSE)</f>
        <v>0</v>
      </c>
      <c r="D189" s="15">
        <f>VLOOKUP($A189,RAW!$B$4:$M$283,3,FALSE)</f>
        <v>0</v>
      </c>
      <c r="E189" s="1">
        <f t="shared" si="18"/>
        <v>0</v>
      </c>
      <c r="F189" s="1">
        <f t="shared" si="19"/>
        <v>0</v>
      </c>
      <c r="G189" s="16">
        <f t="shared" si="15"/>
        <v>0</v>
      </c>
      <c r="H189" s="16">
        <f t="shared" si="16"/>
        <v>0</v>
      </c>
      <c r="I189" s="3" t="str">
        <f t="shared" si="17"/>
        <v/>
      </c>
      <c r="J189" s="52"/>
    </row>
    <row r="190" spans="1:10" x14ac:dyDescent="0.25">
      <c r="A190" t="s">
        <v>57</v>
      </c>
      <c r="B190" s="8" t="s">
        <v>298</v>
      </c>
      <c r="C190" s="15">
        <f>VLOOKUP($A190,RAW!$B$4:$M$283,2,FALSE)</f>
        <v>5437.3</v>
      </c>
      <c r="D190" s="15">
        <f>VLOOKUP($A190,RAW!$B$4:$M$283,3,FALSE)</f>
        <v>9610.9</v>
      </c>
      <c r="E190" s="1">
        <f t="shared" si="18"/>
        <v>4173.5999999999995</v>
      </c>
      <c r="F190" s="1">
        <f t="shared" si="19"/>
        <v>2984.4471490447095</v>
      </c>
      <c r="G190" s="16">
        <f t="shared" si="15"/>
        <v>1189.15285095529</v>
      </c>
      <c r="H190" s="16">
        <f t="shared" si="16"/>
        <v>1189.15285095529</v>
      </c>
      <c r="I190" s="3">
        <f t="shared" si="17"/>
        <v>0.2187028214288875</v>
      </c>
      <c r="J190" s="52"/>
    </row>
    <row r="191" spans="1:10" x14ac:dyDescent="0.25">
      <c r="A191" t="s">
        <v>162</v>
      </c>
      <c r="B191" s="8" t="s">
        <v>298</v>
      </c>
      <c r="C191" s="15">
        <f>VLOOKUP($A191,RAW!$B$4:$M$283,2,FALSE)</f>
        <v>847.6</v>
      </c>
      <c r="D191" s="15">
        <f>VLOOKUP($A191,RAW!$B$4:$M$283,3,FALSE)</f>
        <v>607.79999999999995</v>
      </c>
      <c r="E191" s="1">
        <f t="shared" si="18"/>
        <v>-239.80000000000007</v>
      </c>
      <c r="F191" s="1">
        <f t="shared" si="19"/>
        <v>465.23410581176245</v>
      </c>
      <c r="G191" s="16">
        <f t="shared" si="15"/>
        <v>-705.03410581176252</v>
      </c>
      <c r="H191" s="16">
        <f t="shared" si="16"/>
        <v>705.03410581176252</v>
      </c>
      <c r="I191" s="3">
        <f t="shared" si="17"/>
        <v>-0.83180050237348102</v>
      </c>
      <c r="J191" s="52"/>
    </row>
    <row r="192" spans="1:10" x14ac:dyDescent="0.25">
      <c r="A192" t="s">
        <v>11</v>
      </c>
      <c r="B192" s="8" t="s">
        <v>299</v>
      </c>
      <c r="C192" s="15">
        <f>VLOOKUP($A192,RAW!$B$4:$M$283,2,FALSE)</f>
        <v>765.7</v>
      </c>
      <c r="D192" s="15">
        <f>VLOOKUP($A192,RAW!$B$4:$M$283,3,FALSE)</f>
        <v>3748.7</v>
      </c>
      <c r="E192" s="1">
        <f t="shared" si="18"/>
        <v>2983</v>
      </c>
      <c r="F192" s="1">
        <f t="shared" si="19"/>
        <v>420.28050356307989</v>
      </c>
      <c r="G192" s="16">
        <f t="shared" si="15"/>
        <v>2562.7194964369201</v>
      </c>
      <c r="H192" s="16">
        <f t="shared" si="16"/>
        <v>2562.7194964369201</v>
      </c>
      <c r="I192" s="3">
        <f t="shared" si="17"/>
        <v>3.3468976053766748</v>
      </c>
      <c r="J192" s="52"/>
    </row>
    <row r="193" spans="1:10" x14ac:dyDescent="0.25">
      <c r="A193" t="s">
        <v>212</v>
      </c>
      <c r="B193" s="8" t="s">
        <v>299</v>
      </c>
      <c r="C193" s="15">
        <f>VLOOKUP($A193,RAW!$B$4:$M$283,2,FALSE)</f>
        <v>104.9</v>
      </c>
      <c r="D193" s="15">
        <f>VLOOKUP($A193,RAW!$B$4:$M$283,3,FALSE)</f>
        <v>150</v>
      </c>
      <c r="E193" s="1">
        <f t="shared" si="18"/>
        <v>45.099999999999994</v>
      </c>
      <c r="F193" s="1">
        <f t="shared" si="19"/>
        <v>57.577934992512837</v>
      </c>
      <c r="G193" s="16">
        <f t="shared" si="15"/>
        <v>-12.477934992512843</v>
      </c>
      <c r="H193" s="16">
        <f t="shared" si="16"/>
        <v>12.477934992512843</v>
      </c>
      <c r="I193" s="3">
        <f t="shared" si="17"/>
        <v>-0.11895076255970298</v>
      </c>
      <c r="J193" s="52"/>
    </row>
    <row r="194" spans="1:10" x14ac:dyDescent="0.25">
      <c r="A194" t="s">
        <v>58</v>
      </c>
      <c r="B194" s="8" t="s">
        <v>298</v>
      </c>
      <c r="C194" s="15">
        <f>VLOOKUP($A194,RAW!$B$4:$M$283,2,FALSE)</f>
        <v>42877</v>
      </c>
      <c r="D194" s="15">
        <f>VLOOKUP($A194,RAW!$B$4:$M$283,3,FALSE)</f>
        <v>59416.799999999996</v>
      </c>
      <c r="E194" s="1">
        <f t="shared" si="18"/>
        <v>16539.799999999996</v>
      </c>
      <c r="F194" s="1">
        <f t="shared" ref="F194:F256" si="20">+C194*E$260</f>
        <v>23534.500654661322</v>
      </c>
      <c r="G194" s="16">
        <f t="shared" ref="G194:G256" si="21">+E194-F194</f>
        <v>-6994.7006546613266</v>
      </c>
      <c r="H194" s="16">
        <f t="shared" ref="H194:H256" si="22">ABS(G194)</f>
        <v>6994.7006546613266</v>
      </c>
      <c r="I194" s="3">
        <f t="shared" si="17"/>
        <v>-0.16313409647739643</v>
      </c>
      <c r="J194" s="52"/>
    </row>
    <row r="195" spans="1:10" x14ac:dyDescent="0.25">
      <c r="A195" t="s">
        <v>52</v>
      </c>
      <c r="B195" s="8" t="s">
        <v>309</v>
      </c>
      <c r="C195" s="15">
        <f>VLOOKUP($A195,RAW!$B$4:$M$283,2,FALSE)</f>
        <v>0</v>
      </c>
      <c r="D195" s="15">
        <f>VLOOKUP($A195,RAW!$B$4:$M$283,3,FALSE)</f>
        <v>0</v>
      </c>
      <c r="E195" s="1">
        <f t="shared" si="18"/>
        <v>0</v>
      </c>
      <c r="F195" s="1">
        <f t="shared" si="20"/>
        <v>0</v>
      </c>
      <c r="G195" s="16">
        <f t="shared" si="21"/>
        <v>0</v>
      </c>
      <c r="H195" s="16">
        <f t="shared" si="22"/>
        <v>0</v>
      </c>
      <c r="I195" s="3" t="str">
        <f t="shared" ref="I195:I256" si="23">IFERROR(+G195/C195,"")</f>
        <v/>
      </c>
      <c r="J195" s="52"/>
    </row>
    <row r="196" spans="1:10" x14ac:dyDescent="0.25">
      <c r="A196" t="s">
        <v>163</v>
      </c>
      <c r="B196" s="8" t="s">
        <v>298</v>
      </c>
      <c r="C196" s="15">
        <f>VLOOKUP($A196,RAW!$B$4:$M$283,2,FALSE)</f>
        <v>0</v>
      </c>
      <c r="D196" s="15">
        <f>VLOOKUP($A196,RAW!$B$4:$M$283,3,FALSE)</f>
        <v>479.9</v>
      </c>
      <c r="E196" s="1">
        <f t="shared" si="18"/>
        <v>479.9</v>
      </c>
      <c r="F196" s="1">
        <f t="shared" si="20"/>
        <v>0</v>
      </c>
      <c r="G196" s="16">
        <f t="shared" si="21"/>
        <v>479.9</v>
      </c>
      <c r="H196" s="16">
        <f t="shared" si="22"/>
        <v>479.9</v>
      </c>
      <c r="I196" s="3" t="str">
        <f t="shared" si="23"/>
        <v/>
      </c>
      <c r="J196" s="52"/>
    </row>
    <row r="197" spans="1:10" x14ac:dyDescent="0.25">
      <c r="A197" t="s">
        <v>4</v>
      </c>
      <c r="B197" s="8" t="s">
        <v>298</v>
      </c>
      <c r="C197" s="15">
        <f>VLOOKUP($A197,RAW!$B$4:$M$283,2,FALSE)</f>
        <v>9449.7000000000007</v>
      </c>
      <c r="D197" s="15">
        <f>VLOOKUP($A197,RAW!$B$4:$M$283,3,FALSE)</f>
        <v>13873.4</v>
      </c>
      <c r="E197" s="1">
        <f t="shared" si="18"/>
        <v>4423.6999999999989</v>
      </c>
      <c r="F197" s="1">
        <f t="shared" si="20"/>
        <v>5186.7894404075178</v>
      </c>
      <c r="G197" s="16">
        <f t="shared" si="21"/>
        <v>-763.08944040751885</v>
      </c>
      <c r="H197" s="16">
        <f t="shared" si="22"/>
        <v>763.08944040751885</v>
      </c>
      <c r="I197" s="3">
        <f t="shared" si="23"/>
        <v>-8.0752768914094497E-2</v>
      </c>
      <c r="J197" s="52"/>
    </row>
    <row r="198" spans="1:10" x14ac:dyDescent="0.25">
      <c r="A198" t="s">
        <v>164</v>
      </c>
      <c r="B198" s="8" t="s">
        <v>298</v>
      </c>
      <c r="C198" s="15">
        <f>VLOOKUP($A198,RAW!$B$4:$M$283,2,FALSE)</f>
        <v>1526.7</v>
      </c>
      <c r="D198" s="15">
        <f>VLOOKUP($A198,RAW!$B$4:$M$283,3,FALSE)</f>
        <v>5977.6</v>
      </c>
      <c r="E198" s="1">
        <f t="shared" si="18"/>
        <v>4450.9000000000005</v>
      </c>
      <c r="F198" s="1">
        <f t="shared" si="20"/>
        <v>837.98125217415964</v>
      </c>
      <c r="G198" s="16">
        <f t="shared" si="21"/>
        <v>3612.9187478258409</v>
      </c>
      <c r="H198" s="16">
        <f t="shared" si="22"/>
        <v>3612.9187478258409</v>
      </c>
      <c r="I198" s="3">
        <f t="shared" si="23"/>
        <v>2.3664889944493619</v>
      </c>
      <c r="J198" s="52"/>
    </row>
    <row r="199" spans="1:10" x14ac:dyDescent="0.25">
      <c r="A199" t="s">
        <v>245</v>
      </c>
      <c r="B199" s="8" t="s">
        <v>298</v>
      </c>
      <c r="C199" s="15">
        <f>VLOOKUP($A199,RAW!$B$4:$M$283,2,FALSE)</f>
        <v>2807</v>
      </c>
      <c r="D199" s="15">
        <f>VLOOKUP($A199,RAW!$B$4:$M$283,3,FALSE)</f>
        <v>4098.3999999999996</v>
      </c>
      <c r="E199" s="1">
        <f t="shared" si="18"/>
        <v>1291.3999999999996</v>
      </c>
      <c r="F199" s="1">
        <f t="shared" si="20"/>
        <v>1540.7174787796332</v>
      </c>
      <c r="G199" s="16">
        <f t="shared" si="21"/>
        <v>-249.31747877963357</v>
      </c>
      <c r="H199" s="16">
        <f t="shared" si="22"/>
        <v>249.31747877963357</v>
      </c>
      <c r="I199" s="3">
        <f t="shared" si="23"/>
        <v>-8.8819906939662838E-2</v>
      </c>
      <c r="J199" s="52"/>
    </row>
    <row r="200" spans="1:10" x14ac:dyDescent="0.25">
      <c r="A200" t="s">
        <v>246</v>
      </c>
      <c r="B200" s="8" t="s">
        <v>298</v>
      </c>
      <c r="C200" s="15">
        <f>VLOOKUP($A200,RAW!$B$4:$M$283,2,FALSE)</f>
        <v>6161.4</v>
      </c>
      <c r="D200" s="15">
        <f>VLOOKUP($A200,RAW!$B$4:$M$283,3,FALSE)</f>
        <v>11863.4</v>
      </c>
      <c r="E200" s="1">
        <f t="shared" si="18"/>
        <v>5702</v>
      </c>
      <c r="F200" s="1">
        <f t="shared" si="20"/>
        <v>3381.8940768624266</v>
      </c>
      <c r="G200" s="16">
        <f t="shared" si="21"/>
        <v>2320.1059231375734</v>
      </c>
      <c r="H200" s="16">
        <f t="shared" si="22"/>
        <v>2320.1059231375734</v>
      </c>
      <c r="I200" s="3">
        <f t="shared" si="23"/>
        <v>0.37655499125808639</v>
      </c>
      <c r="J200" s="52"/>
    </row>
    <row r="201" spans="1:10" x14ac:dyDescent="0.25">
      <c r="A201" t="s">
        <v>90</v>
      </c>
      <c r="B201" s="8" t="s">
        <v>298</v>
      </c>
      <c r="C201" s="15">
        <f>VLOOKUP($A201,RAW!$B$4:$M$283,2,FALSE)</f>
        <v>1798.3</v>
      </c>
      <c r="D201" s="15">
        <f>VLOOKUP($A201,RAW!$B$4:$M$283,3,FALSE)</f>
        <v>3246.7</v>
      </c>
      <c r="E201" s="1">
        <f t="shared" si="18"/>
        <v>1448.3999999999999</v>
      </c>
      <c r="F201" s="1">
        <f t="shared" si="20"/>
        <v>987.05815535782483</v>
      </c>
      <c r="G201" s="16">
        <f t="shared" si="21"/>
        <v>461.34184464217503</v>
      </c>
      <c r="H201" s="16">
        <f t="shared" si="22"/>
        <v>461.34184464217503</v>
      </c>
      <c r="I201" s="3">
        <f t="shared" si="23"/>
        <v>0.25654331571049049</v>
      </c>
      <c r="J201" s="52"/>
    </row>
    <row r="202" spans="1:10" x14ac:dyDescent="0.25">
      <c r="A202" t="s">
        <v>213</v>
      </c>
      <c r="B202" s="8" t="s">
        <v>309</v>
      </c>
      <c r="C202" s="15">
        <f>VLOOKUP($A202,RAW!$B$4:$M$283,2,FALSE)</f>
        <v>0</v>
      </c>
      <c r="D202" s="15">
        <f>VLOOKUP($A202,RAW!$B$4:$M$283,3,FALSE)</f>
        <v>0</v>
      </c>
      <c r="E202" s="1">
        <f t="shared" si="18"/>
        <v>0</v>
      </c>
      <c r="F202" s="1">
        <f t="shared" si="20"/>
        <v>0</v>
      </c>
      <c r="G202" s="16">
        <f t="shared" si="21"/>
        <v>0</v>
      </c>
      <c r="H202" s="16">
        <f t="shared" si="22"/>
        <v>0</v>
      </c>
      <c r="I202" s="3" t="str">
        <f t="shared" si="23"/>
        <v/>
      </c>
      <c r="J202" s="52"/>
    </row>
    <row r="203" spans="1:10" x14ac:dyDescent="0.25">
      <c r="A203" t="s">
        <v>247</v>
      </c>
      <c r="B203" s="8" t="s">
        <v>299</v>
      </c>
      <c r="C203" s="15">
        <f>VLOOKUP($A203,RAW!$B$4:$M$283,2,FALSE)</f>
        <v>97.5</v>
      </c>
      <c r="D203" s="15">
        <f>VLOOKUP($A203,RAW!$B$4:$M$283,3,FALSE)</f>
        <v>6829.1</v>
      </c>
      <c r="E203" s="1">
        <f t="shared" si="18"/>
        <v>6731.6</v>
      </c>
      <c r="F203" s="1">
        <f t="shared" si="20"/>
        <v>53.516193153193534</v>
      </c>
      <c r="G203" s="16">
        <f t="shared" si="21"/>
        <v>6678.0838068468065</v>
      </c>
      <c r="H203" s="16">
        <f t="shared" si="22"/>
        <v>6678.0838068468065</v>
      </c>
      <c r="I203" s="3">
        <f t="shared" si="23"/>
        <v>68.493167249710837</v>
      </c>
      <c r="J203" s="52"/>
    </row>
    <row r="204" spans="1:10" x14ac:dyDescent="0.25">
      <c r="A204" t="s">
        <v>165</v>
      </c>
      <c r="B204" s="8" t="s">
        <v>298</v>
      </c>
      <c r="C204" s="15">
        <f>VLOOKUP($A204,RAW!$B$4:$M$283,2,FALSE)</f>
        <v>202</v>
      </c>
      <c r="D204" s="15">
        <f>VLOOKUP($A204,RAW!$B$4:$M$283,3,FALSE)</f>
        <v>311.2</v>
      </c>
      <c r="E204" s="1">
        <f t="shared" si="18"/>
        <v>109.19999999999999</v>
      </c>
      <c r="F204" s="1">
        <f t="shared" si="20"/>
        <v>110.87457453277018</v>
      </c>
      <c r="G204" s="16">
        <f t="shared" si="21"/>
        <v>-1.674574532770194</v>
      </c>
      <c r="H204" s="16">
        <f t="shared" si="22"/>
        <v>1.674574532770194</v>
      </c>
      <c r="I204" s="3">
        <f t="shared" si="23"/>
        <v>-8.2899729345059115E-3</v>
      </c>
      <c r="J204" s="52"/>
    </row>
    <row r="205" spans="1:10" x14ac:dyDescent="0.25">
      <c r="A205" t="s">
        <v>227</v>
      </c>
      <c r="B205" s="8" t="s">
        <v>298</v>
      </c>
      <c r="C205" s="15">
        <f>VLOOKUP($A205,RAW!$B$4:$M$283,2,FALSE)</f>
        <v>6230</v>
      </c>
      <c r="D205" s="15">
        <f>VLOOKUP($A205,RAW!$B$4:$M$283,3,FALSE)</f>
        <v>597596.80000000005</v>
      </c>
      <c r="E205" s="1">
        <f t="shared" si="18"/>
        <v>591366.80000000005</v>
      </c>
      <c r="F205" s="1">
        <f t="shared" si="20"/>
        <v>3419.5475214809817</v>
      </c>
      <c r="G205" s="16">
        <f t="shared" si="21"/>
        <v>587947.25247851911</v>
      </c>
      <c r="H205" s="16">
        <f t="shared" si="22"/>
        <v>587947.25247851911</v>
      </c>
      <c r="I205" s="3">
        <f t="shared" si="23"/>
        <v>94.373555775043201</v>
      </c>
      <c r="J205" s="52"/>
    </row>
    <row r="206" spans="1:10" x14ac:dyDescent="0.25">
      <c r="A206" t="s">
        <v>75</v>
      </c>
      <c r="B206" s="8" t="s">
        <v>299</v>
      </c>
      <c r="C206" s="15">
        <f>VLOOKUP($A206,RAW!$B$4:$M$283,2,FALSE)</f>
        <v>925.6</v>
      </c>
      <c r="D206" s="15">
        <f>VLOOKUP($A206,RAW!$B$4:$M$283,3,FALSE)</f>
        <v>2027.3999999999999</v>
      </c>
      <c r="E206" s="1">
        <f t="shared" si="18"/>
        <v>1101.7999999999997</v>
      </c>
      <c r="F206" s="1">
        <f t="shared" si="20"/>
        <v>508.04706033431728</v>
      </c>
      <c r="G206" s="16">
        <f t="shared" si="21"/>
        <v>593.75293966568245</v>
      </c>
      <c r="H206" s="16">
        <f t="shared" si="22"/>
        <v>593.75293966568245</v>
      </c>
      <c r="I206" s="3">
        <f t="shared" si="23"/>
        <v>0.64147897543829135</v>
      </c>
      <c r="J206" s="52"/>
    </row>
    <row r="207" spans="1:10" x14ac:dyDescent="0.25">
      <c r="A207" t="s">
        <v>24</v>
      </c>
      <c r="B207" s="8" t="s">
        <v>298</v>
      </c>
      <c r="C207" s="15">
        <f>VLOOKUP($A207,RAW!$B$4:$M$283,2,FALSE)</f>
        <v>1060.4000000000001</v>
      </c>
      <c r="D207" s="15">
        <f>VLOOKUP($A207,RAW!$B$4:$M$283,3,FALSE)</f>
        <v>1837.7</v>
      </c>
      <c r="E207" s="1">
        <f t="shared" si="18"/>
        <v>777.3</v>
      </c>
      <c r="F207" s="1">
        <f t="shared" si="20"/>
        <v>582.03662789380951</v>
      </c>
      <c r="G207" s="16">
        <f t="shared" si="21"/>
        <v>195.26337210619045</v>
      </c>
      <c r="H207" s="16">
        <f t="shared" si="22"/>
        <v>195.26337210619045</v>
      </c>
      <c r="I207" s="3">
        <f t="shared" si="23"/>
        <v>0.18414124114125843</v>
      </c>
      <c r="J207" s="52"/>
    </row>
    <row r="208" spans="1:10" x14ac:dyDescent="0.25">
      <c r="A208" t="s">
        <v>64</v>
      </c>
      <c r="B208" s="8" t="s">
        <v>309</v>
      </c>
      <c r="C208" s="15">
        <f>VLOOKUP($A208,RAW!$B$4:$M$283,2,FALSE)</f>
        <v>0</v>
      </c>
      <c r="D208" s="15">
        <f>VLOOKUP($A208,RAW!$B$4:$M$283,3,FALSE)</f>
        <v>0</v>
      </c>
      <c r="E208" s="1">
        <f t="shared" si="18"/>
        <v>0</v>
      </c>
      <c r="F208" s="1">
        <f t="shared" si="20"/>
        <v>0</v>
      </c>
      <c r="G208" s="16">
        <f t="shared" si="21"/>
        <v>0</v>
      </c>
      <c r="H208" s="16">
        <f t="shared" si="22"/>
        <v>0</v>
      </c>
      <c r="I208" s="3" t="str">
        <f t="shared" si="23"/>
        <v/>
      </c>
      <c r="J208" s="52"/>
    </row>
    <row r="209" spans="1:10" x14ac:dyDescent="0.25">
      <c r="A209" t="s">
        <v>91</v>
      </c>
      <c r="B209" s="8" t="s">
        <v>309</v>
      </c>
      <c r="C209" s="15">
        <f>VLOOKUP($A209,RAW!$B$4:$M$283,2,FALSE)</f>
        <v>0</v>
      </c>
      <c r="D209" s="15">
        <f>VLOOKUP($A209,RAW!$B$4:$M$283,3,FALSE)</f>
        <v>0</v>
      </c>
      <c r="E209" s="1">
        <f t="shared" si="18"/>
        <v>0</v>
      </c>
      <c r="F209" s="1">
        <f t="shared" si="20"/>
        <v>0</v>
      </c>
      <c r="G209" s="16">
        <f t="shared" si="21"/>
        <v>0</v>
      </c>
      <c r="H209" s="16">
        <f t="shared" si="22"/>
        <v>0</v>
      </c>
      <c r="I209" s="3" t="str">
        <f t="shared" si="23"/>
        <v/>
      </c>
      <c r="J209" s="52"/>
    </row>
    <row r="210" spans="1:10" x14ac:dyDescent="0.25">
      <c r="A210" t="s">
        <v>59</v>
      </c>
      <c r="B210" s="8" t="s">
        <v>309</v>
      </c>
      <c r="C210" s="15">
        <f>VLOOKUP($A210,RAW!$B$4:$M$283,2,FALSE)</f>
        <v>0</v>
      </c>
      <c r="D210" s="15">
        <f>VLOOKUP($A210,RAW!$B$4:$M$283,3,FALSE)</f>
        <v>0</v>
      </c>
      <c r="E210" s="1">
        <f t="shared" si="18"/>
        <v>0</v>
      </c>
      <c r="F210" s="1">
        <f t="shared" si="20"/>
        <v>0</v>
      </c>
      <c r="G210" s="16">
        <f t="shared" si="21"/>
        <v>0</v>
      </c>
      <c r="H210" s="16">
        <f t="shared" si="22"/>
        <v>0</v>
      </c>
      <c r="I210" s="3" t="str">
        <f t="shared" si="23"/>
        <v/>
      </c>
      <c r="J210" s="52"/>
    </row>
    <row r="211" spans="1:10" x14ac:dyDescent="0.25">
      <c r="A211" t="s">
        <v>121</v>
      </c>
      <c r="B211" s="8" t="s">
        <v>298</v>
      </c>
      <c r="C211" s="15">
        <f>VLOOKUP($A211,RAW!$B$4:$M$283,2,FALSE)</f>
        <v>406.5</v>
      </c>
      <c r="D211" s="15">
        <f>VLOOKUP($A211,RAW!$B$4:$M$283,3,FALSE)</f>
        <v>2323.1</v>
      </c>
      <c r="E211" s="1">
        <f t="shared" ref="E211:E256" si="24">D211-C211</f>
        <v>1916.6</v>
      </c>
      <c r="F211" s="1">
        <f t="shared" si="20"/>
        <v>223.12135914639148</v>
      </c>
      <c r="G211" s="16">
        <f t="shared" si="21"/>
        <v>1693.4786408536083</v>
      </c>
      <c r="H211" s="16">
        <f t="shared" si="22"/>
        <v>1693.4786408536083</v>
      </c>
      <c r="I211" s="3">
        <f t="shared" si="23"/>
        <v>4.165999116491041</v>
      </c>
      <c r="J211" s="52"/>
    </row>
    <row r="212" spans="1:10" x14ac:dyDescent="0.25">
      <c r="A212" t="s">
        <v>60</v>
      </c>
      <c r="B212" s="8" t="s">
        <v>309</v>
      </c>
      <c r="C212" s="15">
        <f>VLOOKUP($A212,RAW!$B$4:$M$283,2,FALSE)</f>
        <v>0</v>
      </c>
      <c r="D212" s="15">
        <f>VLOOKUP($A212,RAW!$B$4:$M$283,3,FALSE)</f>
        <v>0</v>
      </c>
      <c r="E212" s="1">
        <f t="shared" si="24"/>
        <v>0</v>
      </c>
      <c r="F212" s="1">
        <f t="shared" si="20"/>
        <v>0</v>
      </c>
      <c r="G212" s="16">
        <f t="shared" si="21"/>
        <v>0</v>
      </c>
      <c r="H212" s="16">
        <f t="shared" si="22"/>
        <v>0</v>
      </c>
      <c r="I212" s="3" t="str">
        <f t="shared" si="23"/>
        <v/>
      </c>
      <c r="J212" s="52"/>
    </row>
    <row r="213" spans="1:10" x14ac:dyDescent="0.25">
      <c r="A213" t="s">
        <v>61</v>
      </c>
      <c r="B213" s="8" t="s">
        <v>298</v>
      </c>
      <c r="C213" s="15">
        <f>VLOOKUP($A213,RAW!$B$4:$M$283,2,FALSE)</f>
        <v>275.2</v>
      </c>
      <c r="D213" s="15">
        <f>VLOOKUP($A213,RAW!$B$4:$M$283,3,FALSE)</f>
        <v>3658.9</v>
      </c>
      <c r="E213" s="1">
        <f t="shared" si="24"/>
        <v>3383.7000000000003</v>
      </c>
      <c r="F213" s="1">
        <f t="shared" si="20"/>
        <v>151.05288570009085</v>
      </c>
      <c r="G213" s="16">
        <f t="shared" si="21"/>
        <v>3232.6471142999094</v>
      </c>
      <c r="H213" s="16">
        <f t="shared" si="22"/>
        <v>3232.6471142999094</v>
      </c>
      <c r="I213" s="3">
        <f t="shared" si="23"/>
        <v>11.746537479287461</v>
      </c>
      <c r="J213" s="52"/>
    </row>
    <row r="214" spans="1:10" x14ac:dyDescent="0.25">
      <c r="A214" t="s">
        <v>166</v>
      </c>
      <c r="B214" s="8" t="s">
        <v>299</v>
      </c>
      <c r="C214" s="15">
        <f>VLOOKUP($A214,RAW!$B$4:$M$283,2,FALSE)</f>
        <v>1493.3</v>
      </c>
      <c r="D214" s="15">
        <f>VLOOKUP($A214,RAW!$B$4:$M$283,3,FALSE)</f>
        <v>1467.4</v>
      </c>
      <c r="E214" s="1">
        <f t="shared" si="24"/>
        <v>-25.899999999999864</v>
      </c>
      <c r="F214" s="1">
        <f t="shared" si="20"/>
        <v>819.6485254939887</v>
      </c>
      <c r="G214" s="16">
        <f t="shared" si="21"/>
        <v>-845.54852549398856</v>
      </c>
      <c r="H214" s="16">
        <f t="shared" si="22"/>
        <v>845.54852549398856</v>
      </c>
      <c r="I214" s="3">
        <f t="shared" si="23"/>
        <v>-0.56622816948636479</v>
      </c>
      <c r="J214" s="52"/>
    </row>
    <row r="215" spans="1:10" x14ac:dyDescent="0.25">
      <c r="A215" t="s">
        <v>167</v>
      </c>
      <c r="B215" s="8" t="s">
        <v>298</v>
      </c>
      <c r="C215" s="15">
        <f>VLOOKUP($A215,RAW!$B$4:$M$283,2,FALSE)</f>
        <v>91.6</v>
      </c>
      <c r="D215" s="15">
        <f>VLOOKUP($A215,RAW!$B$4:$M$283,3,FALSE)</f>
        <v>1131.3</v>
      </c>
      <c r="E215" s="1">
        <f t="shared" si="24"/>
        <v>1039.7</v>
      </c>
      <c r="F215" s="1">
        <f t="shared" si="20"/>
        <v>50.277777362384896</v>
      </c>
      <c r="G215" s="16">
        <f t="shared" si="21"/>
        <v>989.42222263761516</v>
      </c>
      <c r="H215" s="16">
        <f t="shared" si="22"/>
        <v>989.42222263761516</v>
      </c>
      <c r="I215" s="3">
        <f t="shared" si="23"/>
        <v>10.801552648882263</v>
      </c>
      <c r="J215" s="52"/>
    </row>
    <row r="216" spans="1:10" x14ac:dyDescent="0.25">
      <c r="A216" t="s">
        <v>214</v>
      </c>
      <c r="B216" s="8" t="s">
        <v>298</v>
      </c>
      <c r="C216" s="15">
        <f>VLOOKUP($A216,RAW!$B$4:$M$283,2,FALSE)</f>
        <v>69058</v>
      </c>
      <c r="D216" s="15">
        <f>VLOOKUP($A216,RAW!$B$4:$M$283,3,FALSE)</f>
        <v>69118.8</v>
      </c>
      <c r="E216" s="1">
        <f t="shared" si="24"/>
        <v>60.80000000000291</v>
      </c>
      <c r="F216" s="1">
        <f t="shared" si="20"/>
        <v>37904.833505366551</v>
      </c>
      <c r="G216" s="16">
        <f t="shared" si="21"/>
        <v>-37844.033505366548</v>
      </c>
      <c r="H216" s="16">
        <f t="shared" si="22"/>
        <v>37844.033505366548</v>
      </c>
      <c r="I216" s="3">
        <f t="shared" si="23"/>
        <v>-0.54800361298280498</v>
      </c>
      <c r="J216" s="52"/>
    </row>
    <row r="217" spans="1:10" x14ac:dyDescent="0.25">
      <c r="A217" t="s">
        <v>123</v>
      </c>
      <c r="B217" s="8" t="s">
        <v>298</v>
      </c>
      <c r="C217" s="15">
        <f>VLOOKUP($A217,RAW!$B$4:$M$283,2,FALSE)</f>
        <v>104179</v>
      </c>
      <c r="D217" s="15">
        <f>VLOOKUP($A217,RAW!$B$4:$M$283,3,FALSE)</f>
        <v>171806.3</v>
      </c>
      <c r="E217" s="1">
        <f t="shared" si="24"/>
        <v>67627.299999999988</v>
      </c>
      <c r="F217" s="1">
        <f t="shared" si="20"/>
        <v>57182.189605195374</v>
      </c>
      <c r="G217" s="16">
        <f t="shared" si="21"/>
        <v>10445.110394804615</v>
      </c>
      <c r="H217" s="16">
        <f t="shared" si="22"/>
        <v>10445.110394804615</v>
      </c>
      <c r="I217" s="3">
        <f t="shared" si="23"/>
        <v>0.10026118886536264</v>
      </c>
      <c r="J217" s="52"/>
    </row>
    <row r="218" spans="1:10" x14ac:dyDescent="0.25">
      <c r="A218" t="s">
        <v>215</v>
      </c>
      <c r="B218" s="8" t="s">
        <v>298</v>
      </c>
      <c r="C218" s="15">
        <f>VLOOKUP($A218,RAW!$B$4:$M$283,2,FALSE)</f>
        <v>9419.9</v>
      </c>
      <c r="D218" s="15">
        <f>VLOOKUP($A218,RAW!$B$4:$M$283,3,FALSE)</f>
        <v>13204</v>
      </c>
      <c r="E218" s="1">
        <f t="shared" si="24"/>
        <v>3784.1000000000004</v>
      </c>
      <c r="F218" s="1">
        <f t="shared" si="20"/>
        <v>5170.4326962437717</v>
      </c>
      <c r="G218" s="16">
        <f t="shared" si="21"/>
        <v>-1386.3326962437714</v>
      </c>
      <c r="H218" s="16">
        <f t="shared" si="22"/>
        <v>1386.3326962437714</v>
      </c>
      <c r="I218" s="3">
        <f t="shared" si="23"/>
        <v>-0.14717063835537228</v>
      </c>
      <c r="J218" s="52"/>
    </row>
    <row r="219" spans="1:10" x14ac:dyDescent="0.25">
      <c r="A219" t="s">
        <v>252</v>
      </c>
      <c r="B219" s="8" t="s">
        <v>298</v>
      </c>
      <c r="C219" s="15">
        <f>VLOOKUP($A219,RAW!$B$4:$M$283,2,FALSE)</f>
        <v>106.1</v>
      </c>
      <c r="D219" s="15">
        <f>VLOOKUP($A219,RAW!$B$4:$M$283,3,FALSE)</f>
        <v>2301.8000000000002</v>
      </c>
      <c r="E219" s="1">
        <f t="shared" si="24"/>
        <v>2195.7000000000003</v>
      </c>
      <c r="F219" s="1">
        <f t="shared" si="20"/>
        <v>58.236595831321367</v>
      </c>
      <c r="G219" s="16">
        <f t="shared" si="21"/>
        <v>2137.4634041686791</v>
      </c>
      <c r="H219" s="16">
        <f t="shared" si="22"/>
        <v>2137.4634041686791</v>
      </c>
      <c r="I219" s="3">
        <f t="shared" si="23"/>
        <v>20.145743677367381</v>
      </c>
      <c r="J219" s="52"/>
    </row>
    <row r="220" spans="1:10" x14ac:dyDescent="0.25">
      <c r="A220" t="s">
        <v>248</v>
      </c>
      <c r="B220" s="8" t="s">
        <v>298</v>
      </c>
      <c r="C220" s="15">
        <f>VLOOKUP($A220,RAW!$B$4:$M$283,2,FALSE)</f>
        <v>1669</v>
      </c>
      <c r="D220" s="15">
        <f>VLOOKUP($A220,RAW!$B$4:$M$283,3,FALSE)</f>
        <v>2978.6</v>
      </c>
      <c r="E220" s="1">
        <f t="shared" si="24"/>
        <v>1309.5999999999999</v>
      </c>
      <c r="F220" s="1">
        <f t="shared" si="20"/>
        <v>916.08744997620511</v>
      </c>
      <c r="G220" s="16">
        <f t="shared" si="21"/>
        <v>393.5125500237948</v>
      </c>
      <c r="H220" s="16">
        <f t="shared" si="22"/>
        <v>393.5125500237948</v>
      </c>
      <c r="I220" s="3">
        <f t="shared" si="23"/>
        <v>0.23577744159604241</v>
      </c>
      <c r="J220" s="52"/>
    </row>
    <row r="221" spans="1:10" x14ac:dyDescent="0.25">
      <c r="A221" t="s">
        <v>107</v>
      </c>
      <c r="B221" s="8" t="s">
        <v>298</v>
      </c>
      <c r="C221" s="15">
        <f>VLOOKUP($A221,RAW!$B$4:$M$283,2,FALSE)</f>
        <v>0</v>
      </c>
      <c r="D221" s="15">
        <f>VLOOKUP($A221,RAW!$B$4:$M$283,3,FALSE)</f>
        <v>105.8</v>
      </c>
      <c r="E221" s="1">
        <f t="shared" si="24"/>
        <v>105.8</v>
      </c>
      <c r="F221" s="1">
        <f t="shared" si="20"/>
        <v>0</v>
      </c>
      <c r="G221" s="16">
        <f t="shared" si="21"/>
        <v>105.8</v>
      </c>
      <c r="H221" s="16">
        <f t="shared" si="22"/>
        <v>105.8</v>
      </c>
      <c r="I221" s="3" t="str">
        <f t="shared" si="23"/>
        <v/>
      </c>
      <c r="J221" s="52"/>
    </row>
    <row r="222" spans="1:10" x14ac:dyDescent="0.25">
      <c r="A222" t="s">
        <v>168</v>
      </c>
      <c r="B222" s="8" t="s">
        <v>299</v>
      </c>
      <c r="C222" s="15">
        <f>VLOOKUP($A222,RAW!$B$4:$M$283,2,FALSE)</f>
        <v>143248.20000000001</v>
      </c>
      <c r="D222" s="15">
        <f>VLOOKUP($A222,RAW!$B$4:$M$283,3,FALSE)</f>
        <v>154997.6</v>
      </c>
      <c r="E222" s="1">
        <f t="shared" si="24"/>
        <v>11749.399999999994</v>
      </c>
      <c r="F222" s="1">
        <f t="shared" si="20"/>
        <v>78626.649641510754</v>
      </c>
      <c r="G222" s="16">
        <f t="shared" si="21"/>
        <v>-66877.24964151076</v>
      </c>
      <c r="H222" s="16">
        <f t="shared" si="22"/>
        <v>66877.24964151076</v>
      </c>
      <c r="I222" s="3">
        <f t="shared" si="23"/>
        <v>-0.46686275737852728</v>
      </c>
      <c r="J222" s="52"/>
    </row>
    <row r="223" spans="1:10" x14ac:dyDescent="0.25">
      <c r="A223" t="s">
        <v>62</v>
      </c>
      <c r="B223" s="8" t="s">
        <v>298</v>
      </c>
      <c r="C223" s="15">
        <f>VLOOKUP($A223,RAW!$B$4:$M$283,2,FALSE)</f>
        <v>0</v>
      </c>
      <c r="D223" s="15">
        <f>VLOOKUP($A223,RAW!$B$4:$M$283,3,FALSE)</f>
        <v>0</v>
      </c>
      <c r="E223" s="1">
        <f t="shared" si="24"/>
        <v>0</v>
      </c>
      <c r="F223" s="1">
        <f t="shared" si="20"/>
        <v>0</v>
      </c>
      <c r="G223" s="16">
        <f t="shared" si="21"/>
        <v>0</v>
      </c>
      <c r="H223" s="16">
        <f t="shared" si="22"/>
        <v>0</v>
      </c>
      <c r="I223" s="3" t="str">
        <f t="shared" si="23"/>
        <v/>
      </c>
      <c r="J223" s="52"/>
    </row>
    <row r="224" spans="1:10" x14ac:dyDescent="0.25">
      <c r="A224" t="s">
        <v>216</v>
      </c>
      <c r="B224" s="8" t="s">
        <v>299</v>
      </c>
      <c r="C224" s="15">
        <f>VLOOKUP($A224,RAW!$B$4:$M$283,2,FALSE)</f>
        <v>5385.9</v>
      </c>
      <c r="D224" s="15">
        <f>VLOOKUP($A224,RAW!$B$4:$M$283,3,FALSE)</f>
        <v>11310.5</v>
      </c>
      <c r="E224" s="1">
        <f t="shared" si="24"/>
        <v>5924.6</v>
      </c>
      <c r="F224" s="1">
        <f t="shared" si="20"/>
        <v>2956.2345097824104</v>
      </c>
      <c r="G224" s="16">
        <f t="shared" si="21"/>
        <v>2968.3654902175899</v>
      </c>
      <c r="H224" s="16">
        <f t="shared" si="22"/>
        <v>2968.3654902175899</v>
      </c>
      <c r="I224" s="3">
        <f t="shared" si="23"/>
        <v>0.55113639135847126</v>
      </c>
      <c r="J224" s="52"/>
    </row>
    <row r="225" spans="1:10" x14ac:dyDescent="0.25">
      <c r="A225" t="s">
        <v>67</v>
      </c>
      <c r="B225" s="8" t="s">
        <v>309</v>
      </c>
      <c r="C225" s="15">
        <f>VLOOKUP($A225,RAW!$B$4:$M$283,2,FALSE)</f>
        <v>0</v>
      </c>
      <c r="D225" s="15">
        <f>VLOOKUP($A225,RAW!$B$4:$M$283,3,FALSE)</f>
        <v>0</v>
      </c>
      <c r="E225" s="1">
        <f t="shared" si="24"/>
        <v>0</v>
      </c>
      <c r="F225" s="1">
        <f t="shared" si="20"/>
        <v>0</v>
      </c>
      <c r="G225" s="16">
        <f t="shared" si="21"/>
        <v>0</v>
      </c>
      <c r="H225" s="16">
        <f t="shared" si="22"/>
        <v>0</v>
      </c>
      <c r="I225" s="3" t="str">
        <f t="shared" si="23"/>
        <v/>
      </c>
      <c r="J225" s="52"/>
    </row>
    <row r="226" spans="1:10" x14ac:dyDescent="0.25">
      <c r="A226" t="s">
        <v>169</v>
      </c>
      <c r="B226" s="8" t="s">
        <v>299</v>
      </c>
      <c r="C226" s="15">
        <f>VLOOKUP($A226,RAW!$B$4:$M$283,2,FALSE)</f>
        <v>10061</v>
      </c>
      <c r="D226" s="15">
        <f>VLOOKUP($A226,RAW!$B$4:$M$283,3,FALSE)</f>
        <v>22170.600000000002</v>
      </c>
      <c r="E226" s="1">
        <f t="shared" si="24"/>
        <v>12109.600000000002</v>
      </c>
      <c r="F226" s="1">
        <f t="shared" si="20"/>
        <v>5522.3222493772319</v>
      </c>
      <c r="G226" s="16">
        <f t="shared" si="21"/>
        <v>6587.2777506227703</v>
      </c>
      <c r="H226" s="16">
        <f t="shared" si="22"/>
        <v>6587.2777506227703</v>
      </c>
      <c r="I226" s="3">
        <f t="shared" si="23"/>
        <v>0.65473389828275219</v>
      </c>
      <c r="J226" s="52"/>
    </row>
    <row r="227" spans="1:10" x14ac:dyDescent="0.25">
      <c r="A227" t="s">
        <v>217</v>
      </c>
      <c r="B227" s="8" t="s">
        <v>299</v>
      </c>
      <c r="C227" s="15">
        <f>VLOOKUP($A227,RAW!$B$4:$M$283,2,FALSE)</f>
        <v>1648.2</v>
      </c>
      <c r="D227" s="15">
        <f>VLOOKUP($A227,RAW!$B$4:$M$283,3,FALSE)</f>
        <v>3779</v>
      </c>
      <c r="E227" s="1">
        <f t="shared" si="24"/>
        <v>2130.8000000000002</v>
      </c>
      <c r="F227" s="1">
        <f t="shared" si="20"/>
        <v>904.67066210352391</v>
      </c>
      <c r="G227" s="16">
        <f t="shared" si="21"/>
        <v>1226.1293378964763</v>
      </c>
      <c r="H227" s="16">
        <f t="shared" si="22"/>
        <v>1226.1293378964763</v>
      </c>
      <c r="I227" s="3">
        <f t="shared" si="23"/>
        <v>0.74392023898584891</v>
      </c>
      <c r="J227" s="52"/>
    </row>
    <row r="228" spans="1:10" x14ac:dyDescent="0.25">
      <c r="A228" t="s">
        <v>65</v>
      </c>
      <c r="B228" s="8" t="s">
        <v>309</v>
      </c>
      <c r="C228" s="15">
        <f>VLOOKUP($A228,RAW!$B$4:$M$283,2,FALSE)</f>
        <v>0</v>
      </c>
      <c r="D228" s="15">
        <f>VLOOKUP($A228,RAW!$B$4:$M$283,3,FALSE)</f>
        <v>0</v>
      </c>
      <c r="E228" s="1">
        <f t="shared" si="24"/>
        <v>0</v>
      </c>
      <c r="F228" s="1">
        <f t="shared" si="20"/>
        <v>0</v>
      </c>
      <c r="G228" s="16">
        <f t="shared" si="21"/>
        <v>0</v>
      </c>
      <c r="H228" s="16">
        <f t="shared" si="22"/>
        <v>0</v>
      </c>
      <c r="I228" s="3" t="str">
        <f t="shared" si="23"/>
        <v/>
      </c>
      <c r="J228" s="52"/>
    </row>
    <row r="229" spans="1:10" x14ac:dyDescent="0.25">
      <c r="A229" t="s">
        <v>108</v>
      </c>
      <c r="B229" s="8" t="s">
        <v>298</v>
      </c>
      <c r="C229" s="15">
        <f>VLOOKUP($A229,RAW!$B$4:$M$283,2,FALSE)</f>
        <v>0</v>
      </c>
      <c r="D229" s="15">
        <f>VLOOKUP($A229,RAW!$B$4:$M$283,3,FALSE)</f>
        <v>99.9</v>
      </c>
      <c r="E229" s="1">
        <f t="shared" si="24"/>
        <v>99.9</v>
      </c>
      <c r="F229" s="1">
        <f t="shared" si="20"/>
        <v>0</v>
      </c>
      <c r="G229" s="16">
        <f t="shared" si="21"/>
        <v>99.9</v>
      </c>
      <c r="H229" s="16">
        <f t="shared" si="22"/>
        <v>99.9</v>
      </c>
      <c r="I229" s="3" t="str">
        <f t="shared" si="23"/>
        <v/>
      </c>
      <c r="J229" s="52"/>
    </row>
    <row r="230" spans="1:10" x14ac:dyDescent="0.25">
      <c r="A230" t="s">
        <v>122</v>
      </c>
      <c r="B230" s="8" t="s">
        <v>309</v>
      </c>
      <c r="C230" s="15">
        <f>VLOOKUP($A230,RAW!$B$4:$M$283,2,FALSE)</f>
        <v>0</v>
      </c>
      <c r="D230" s="15">
        <f>VLOOKUP($A230,RAW!$B$4:$M$283,3,FALSE)</f>
        <v>0</v>
      </c>
      <c r="E230" s="1">
        <f t="shared" si="24"/>
        <v>0</v>
      </c>
      <c r="F230" s="1">
        <f t="shared" si="20"/>
        <v>0</v>
      </c>
      <c r="G230" s="16">
        <f t="shared" si="21"/>
        <v>0</v>
      </c>
      <c r="H230" s="16">
        <f t="shared" si="22"/>
        <v>0</v>
      </c>
      <c r="I230" s="3" t="str">
        <f t="shared" si="23"/>
        <v/>
      </c>
      <c r="J230" s="52"/>
    </row>
    <row r="231" spans="1:10" x14ac:dyDescent="0.25">
      <c r="A231" t="s">
        <v>170</v>
      </c>
      <c r="B231" s="8" t="s">
        <v>298</v>
      </c>
      <c r="C231" s="15">
        <f>VLOOKUP($A231,RAW!$B$4:$M$283,2,FALSE)</f>
        <v>11138.3</v>
      </c>
      <c r="D231" s="15">
        <f>VLOOKUP($A231,RAW!$B$4:$M$283,3,FALSE)</f>
        <v>15626.8</v>
      </c>
      <c r="E231" s="1">
        <f t="shared" si="24"/>
        <v>4488.5</v>
      </c>
      <c r="F231" s="1">
        <f t="shared" si="20"/>
        <v>6113.6350174175941</v>
      </c>
      <c r="G231" s="16">
        <f t="shared" si="21"/>
        <v>-1625.1350174175941</v>
      </c>
      <c r="H231" s="16">
        <f t="shared" si="22"/>
        <v>1625.1350174175941</v>
      </c>
      <c r="I231" s="3">
        <f t="shared" si="23"/>
        <v>-0.14590512173469866</v>
      </c>
      <c r="J231" s="52"/>
    </row>
    <row r="232" spans="1:10" x14ac:dyDescent="0.25">
      <c r="A232" t="s">
        <v>171</v>
      </c>
      <c r="B232" s="8" t="s">
        <v>298</v>
      </c>
      <c r="C232" s="15">
        <f>VLOOKUP($A232,RAW!$B$4:$M$283,2,FALSE)</f>
        <v>2543.4</v>
      </c>
      <c r="D232" s="15">
        <f>VLOOKUP($A232,RAW!$B$4:$M$283,3,FALSE)</f>
        <v>2213</v>
      </c>
      <c r="E232" s="1">
        <f t="shared" si="24"/>
        <v>-330.40000000000009</v>
      </c>
      <c r="F232" s="1">
        <f t="shared" si="20"/>
        <v>1396.0316478546915</v>
      </c>
      <c r="G232" s="16">
        <f t="shared" si="21"/>
        <v>-1726.4316478546916</v>
      </c>
      <c r="H232" s="16">
        <f t="shared" si="22"/>
        <v>1726.4316478546916</v>
      </c>
      <c r="I232" s="3">
        <f t="shared" si="23"/>
        <v>-0.67878888411366345</v>
      </c>
      <c r="J232" s="52"/>
    </row>
    <row r="233" spans="1:10" x14ac:dyDescent="0.25">
      <c r="A233" t="s">
        <v>68</v>
      </c>
      <c r="B233" s="8" t="s">
        <v>298</v>
      </c>
      <c r="C233" s="15">
        <f>VLOOKUP($A233,RAW!$B$4:$M$283,2,FALSE)</f>
        <v>1169.9000000000001</v>
      </c>
      <c r="D233" s="15">
        <f>VLOOKUP($A233,RAW!$B$4:$M$283,3,FALSE)</f>
        <v>2625.2</v>
      </c>
      <c r="E233" s="1">
        <f t="shared" si="24"/>
        <v>1455.2999999999997</v>
      </c>
      <c r="F233" s="1">
        <f t="shared" si="20"/>
        <v>642.13942943508835</v>
      </c>
      <c r="G233" s="16">
        <f t="shared" si="21"/>
        <v>813.16057056491138</v>
      </c>
      <c r="H233" s="16">
        <f t="shared" si="22"/>
        <v>813.16057056491138</v>
      </c>
      <c r="I233" s="3">
        <f t="shared" si="23"/>
        <v>0.69506844223002928</v>
      </c>
      <c r="J233" s="52"/>
    </row>
    <row r="234" spans="1:10" x14ac:dyDescent="0.25">
      <c r="A234" t="s">
        <v>218</v>
      </c>
      <c r="B234" s="8" t="s">
        <v>299</v>
      </c>
      <c r="C234" s="15">
        <f>VLOOKUP($A234,RAW!$B$4:$M$283,2,FALSE)</f>
        <v>92</v>
      </c>
      <c r="D234" s="15">
        <f>VLOOKUP($A234,RAW!$B$4:$M$283,3,FALSE)</f>
        <v>208.6</v>
      </c>
      <c r="E234" s="1">
        <f t="shared" si="24"/>
        <v>116.6</v>
      </c>
      <c r="F234" s="1">
        <f t="shared" si="20"/>
        <v>50.497330975321077</v>
      </c>
      <c r="G234" s="16">
        <f t="shared" si="21"/>
        <v>66.102669024678917</v>
      </c>
      <c r="H234" s="16">
        <f t="shared" si="22"/>
        <v>66.102669024678917</v>
      </c>
      <c r="I234" s="3">
        <f t="shared" si="23"/>
        <v>0.71850727200737952</v>
      </c>
      <c r="J234" s="52"/>
    </row>
    <row r="235" spans="1:10" x14ac:dyDescent="0.25">
      <c r="A235" t="s">
        <v>172</v>
      </c>
      <c r="B235" s="8" t="s">
        <v>298</v>
      </c>
      <c r="C235" s="15">
        <f>VLOOKUP($A235,RAW!$B$4:$M$283,2,FALSE)</f>
        <v>55956</v>
      </c>
      <c r="D235" s="15">
        <f>VLOOKUP($A235,RAW!$B$4:$M$283,3,FALSE)</f>
        <v>102718.5</v>
      </c>
      <c r="E235" s="1">
        <f t="shared" si="24"/>
        <v>46762.5</v>
      </c>
      <c r="F235" s="1">
        <f t="shared" si="20"/>
        <v>30713.354913642022</v>
      </c>
      <c r="G235" s="16">
        <f t="shared" si="21"/>
        <v>16049.145086357978</v>
      </c>
      <c r="H235" s="16">
        <f t="shared" si="22"/>
        <v>16049.145086357978</v>
      </c>
      <c r="I235" s="3">
        <f t="shared" si="23"/>
        <v>0.2868172329394163</v>
      </c>
      <c r="J235" s="52"/>
    </row>
    <row r="236" spans="1:10" x14ac:dyDescent="0.25">
      <c r="A236" t="s">
        <v>219</v>
      </c>
      <c r="B236" s="8" t="s">
        <v>298</v>
      </c>
      <c r="C236" s="15">
        <f>VLOOKUP($A236,RAW!$B$4:$M$283,2,FALSE)</f>
        <v>3484</v>
      </c>
      <c r="D236" s="15">
        <f>VLOOKUP($A236,RAW!$B$4:$M$283,3,FALSE)</f>
        <v>8338.9</v>
      </c>
      <c r="E236" s="1">
        <f t="shared" si="24"/>
        <v>4854.8999999999996</v>
      </c>
      <c r="F236" s="1">
        <f t="shared" si="20"/>
        <v>1912.3119686741154</v>
      </c>
      <c r="G236" s="16">
        <f t="shared" si="21"/>
        <v>2942.588031325884</v>
      </c>
      <c r="H236" s="16">
        <f t="shared" si="22"/>
        <v>2942.588031325884</v>
      </c>
      <c r="I236" s="3">
        <f t="shared" si="23"/>
        <v>0.84460046823360624</v>
      </c>
      <c r="J236" s="52"/>
    </row>
    <row r="237" spans="1:10" x14ac:dyDescent="0.25">
      <c r="A237" t="s">
        <v>69</v>
      </c>
      <c r="B237" s="8" t="s">
        <v>298</v>
      </c>
      <c r="C237" s="15">
        <f>VLOOKUP($A237,RAW!$B$4:$M$283,2,FALSE)</f>
        <v>30912.5</v>
      </c>
      <c r="D237" s="15">
        <f>VLOOKUP($A237,RAW!$B$4:$M$283,3,FALSE)</f>
        <v>112417.90000000001</v>
      </c>
      <c r="E237" s="1">
        <f t="shared" si="24"/>
        <v>81505.400000000009</v>
      </c>
      <c r="F237" s="1">
        <f t="shared" si="20"/>
        <v>16967.377649724051</v>
      </c>
      <c r="G237" s="16">
        <f t="shared" si="21"/>
        <v>64538.022350275962</v>
      </c>
      <c r="H237" s="16">
        <f t="shared" si="22"/>
        <v>64538.022350275962</v>
      </c>
      <c r="I237" s="3">
        <f t="shared" si="23"/>
        <v>2.0877645725928335</v>
      </c>
      <c r="J237" s="52"/>
    </row>
    <row r="238" spans="1:10" x14ac:dyDescent="0.25">
      <c r="A238" t="s">
        <v>264</v>
      </c>
      <c r="B238" s="8" t="s">
        <v>309</v>
      </c>
      <c r="C238" s="15">
        <f>VLOOKUP($A238,RAW!$B$4:$M$283,2,FALSE)</f>
        <v>0</v>
      </c>
      <c r="D238" s="15">
        <f>VLOOKUP($A238,RAW!$B$4:$M$283,3,FALSE)</f>
        <v>0</v>
      </c>
      <c r="E238" s="1">
        <f t="shared" si="24"/>
        <v>0</v>
      </c>
      <c r="F238" s="1">
        <f t="shared" si="20"/>
        <v>0</v>
      </c>
      <c r="G238" s="16">
        <f t="shared" si="21"/>
        <v>0</v>
      </c>
      <c r="H238" s="16">
        <f t="shared" si="22"/>
        <v>0</v>
      </c>
      <c r="I238" s="3" t="str">
        <f t="shared" si="23"/>
        <v/>
      </c>
      <c r="J238" s="52"/>
    </row>
    <row r="239" spans="1:10" x14ac:dyDescent="0.25">
      <c r="A239" t="s">
        <v>72</v>
      </c>
      <c r="B239" s="8" t="s">
        <v>309</v>
      </c>
      <c r="C239" s="15">
        <f>VLOOKUP($A239,RAW!$B$4:$M$283,2,FALSE)</f>
        <v>0</v>
      </c>
      <c r="D239" s="15">
        <f>VLOOKUP($A239,RAW!$B$4:$M$283,3,FALSE)</f>
        <v>0</v>
      </c>
      <c r="E239" s="1">
        <f t="shared" si="24"/>
        <v>0</v>
      </c>
      <c r="F239" s="1">
        <f t="shared" si="20"/>
        <v>0</v>
      </c>
      <c r="G239" s="16">
        <f t="shared" si="21"/>
        <v>0</v>
      </c>
      <c r="H239" s="16">
        <f t="shared" si="22"/>
        <v>0</v>
      </c>
      <c r="I239" s="3" t="str">
        <f t="shared" si="23"/>
        <v/>
      </c>
      <c r="J239" s="52"/>
    </row>
    <row r="240" spans="1:10" x14ac:dyDescent="0.25">
      <c r="A240" t="s">
        <v>70</v>
      </c>
      <c r="B240" s="8" t="s">
        <v>309</v>
      </c>
      <c r="C240" s="15">
        <f>VLOOKUP($A240,RAW!$B$4:$M$283,2,FALSE)</f>
        <v>0</v>
      </c>
      <c r="D240" s="15">
        <f>VLOOKUP($A240,RAW!$B$4:$M$283,3,FALSE)</f>
        <v>0</v>
      </c>
      <c r="E240" s="1">
        <f t="shared" si="24"/>
        <v>0</v>
      </c>
      <c r="F240" s="1">
        <f t="shared" si="20"/>
        <v>0</v>
      </c>
      <c r="G240" s="16">
        <f t="shared" si="21"/>
        <v>0</v>
      </c>
      <c r="H240" s="16">
        <f t="shared" si="22"/>
        <v>0</v>
      </c>
      <c r="I240" s="3" t="str">
        <f t="shared" si="23"/>
        <v/>
      </c>
      <c r="J240" s="52"/>
    </row>
    <row r="241" spans="1:10" x14ac:dyDescent="0.25">
      <c r="A241" t="s">
        <v>71</v>
      </c>
      <c r="B241" s="8" t="s">
        <v>309</v>
      </c>
      <c r="C241" s="15">
        <f>VLOOKUP($A241,RAW!$B$4:$M$283,2,FALSE)</f>
        <v>0</v>
      </c>
      <c r="D241" s="15">
        <f>VLOOKUP($A241,RAW!$B$4:$M$283,3,FALSE)</f>
        <v>0</v>
      </c>
      <c r="E241" s="1">
        <f t="shared" si="24"/>
        <v>0</v>
      </c>
      <c r="F241" s="1">
        <f t="shared" si="20"/>
        <v>0</v>
      </c>
      <c r="G241" s="16">
        <f t="shared" si="21"/>
        <v>0</v>
      </c>
      <c r="H241" s="16">
        <f t="shared" si="22"/>
        <v>0</v>
      </c>
      <c r="I241" s="3" t="str">
        <f t="shared" si="23"/>
        <v/>
      </c>
      <c r="J241" s="52"/>
    </row>
    <row r="242" spans="1:10" x14ac:dyDescent="0.25">
      <c r="A242" t="s">
        <v>109</v>
      </c>
      <c r="B242" s="8" t="s">
        <v>299</v>
      </c>
      <c r="C242" s="15">
        <f>VLOOKUP($A242,RAW!$B$4:$M$283,2,FALSE)</f>
        <v>96.3</v>
      </c>
      <c r="D242" s="15">
        <f>VLOOKUP($A242,RAW!$B$4:$M$283,3,FALSE)</f>
        <v>409.09999999999997</v>
      </c>
      <c r="E242" s="1">
        <f t="shared" si="24"/>
        <v>312.79999999999995</v>
      </c>
      <c r="F242" s="1">
        <f t="shared" si="20"/>
        <v>52.85753231438499</v>
      </c>
      <c r="G242" s="16">
        <f t="shared" si="21"/>
        <v>259.94246768561499</v>
      </c>
      <c r="H242" s="16">
        <f t="shared" si="22"/>
        <v>259.94246768561499</v>
      </c>
      <c r="I242" s="3">
        <f t="shared" si="23"/>
        <v>2.6992987298610074</v>
      </c>
      <c r="J242" s="52"/>
    </row>
    <row r="243" spans="1:10" x14ac:dyDescent="0.25">
      <c r="A243" t="s">
        <v>110</v>
      </c>
      <c r="B243" s="8" t="s">
        <v>299</v>
      </c>
      <c r="C243" s="15">
        <f>VLOOKUP($A243,RAW!$B$4:$M$283,2,FALSE)</f>
        <v>469.5</v>
      </c>
      <c r="D243" s="15">
        <f>VLOOKUP($A243,RAW!$B$4:$M$283,3,FALSE)</f>
        <v>1387.8</v>
      </c>
      <c r="E243" s="1">
        <f t="shared" si="24"/>
        <v>918.3</v>
      </c>
      <c r="F243" s="1">
        <f t="shared" si="20"/>
        <v>257.70105318383963</v>
      </c>
      <c r="G243" s="16">
        <f t="shared" si="21"/>
        <v>660.59894681616038</v>
      </c>
      <c r="H243" s="16">
        <f t="shared" si="22"/>
        <v>660.59894681616038</v>
      </c>
      <c r="I243" s="3">
        <f t="shared" si="23"/>
        <v>1.407026510790544</v>
      </c>
      <c r="J243" s="52"/>
    </row>
    <row r="244" spans="1:10" x14ac:dyDescent="0.25">
      <c r="A244" t="s">
        <v>111</v>
      </c>
      <c r="B244" s="8" t="s">
        <v>309</v>
      </c>
      <c r="C244" s="15">
        <f>VLOOKUP($A244,RAW!$B$4:$M$283,2,FALSE)</f>
        <v>0</v>
      </c>
      <c r="D244" s="15">
        <f>VLOOKUP($A244,RAW!$B$4:$M$283,3,FALSE)</f>
        <v>0</v>
      </c>
      <c r="E244" s="1">
        <f t="shared" si="24"/>
        <v>0</v>
      </c>
      <c r="F244" s="1">
        <f t="shared" si="20"/>
        <v>0</v>
      </c>
      <c r="G244" s="16">
        <f t="shared" si="21"/>
        <v>0</v>
      </c>
      <c r="H244" s="16">
        <f t="shared" si="22"/>
        <v>0</v>
      </c>
      <c r="I244" s="3" t="str">
        <f t="shared" si="23"/>
        <v/>
      </c>
      <c r="J244" s="52"/>
    </row>
    <row r="245" spans="1:10" x14ac:dyDescent="0.25">
      <c r="A245" t="s">
        <v>73</v>
      </c>
      <c r="B245" s="8" t="s">
        <v>298</v>
      </c>
      <c r="C245" s="15">
        <f>VLOOKUP($A245,RAW!$B$4:$M$283,2,FALSE)</f>
        <v>309.89999999999998</v>
      </c>
      <c r="D245" s="15">
        <f>VLOOKUP($A245,RAW!$B$4:$M$283,3,FALSE)</f>
        <v>312.60000000000002</v>
      </c>
      <c r="E245" s="1">
        <f t="shared" si="24"/>
        <v>2.7000000000000455</v>
      </c>
      <c r="F245" s="1">
        <f t="shared" si="20"/>
        <v>170.09916162230434</v>
      </c>
      <c r="G245" s="16">
        <f t="shared" si="21"/>
        <v>-167.39916162230429</v>
      </c>
      <c r="H245" s="16">
        <f t="shared" si="22"/>
        <v>167.39916162230429</v>
      </c>
      <c r="I245" s="3">
        <f t="shared" si="23"/>
        <v>-0.54017154444112392</v>
      </c>
      <c r="J245" s="52"/>
    </row>
    <row r="246" spans="1:10" x14ac:dyDescent="0.25">
      <c r="A246" t="s">
        <v>112</v>
      </c>
      <c r="B246" s="8" t="s">
        <v>299</v>
      </c>
      <c r="C246" s="15">
        <f>VLOOKUP($A246,RAW!$B$4:$M$283,2,FALSE)</f>
        <v>1212.5999999999999</v>
      </c>
      <c r="D246" s="15">
        <f>VLOOKUP($A246,RAW!$B$4:$M$283,3,FALSE)</f>
        <v>4854</v>
      </c>
      <c r="E246" s="1">
        <f t="shared" si="24"/>
        <v>3641.4</v>
      </c>
      <c r="F246" s="1">
        <f t="shared" si="20"/>
        <v>665.57677761602531</v>
      </c>
      <c r="G246" s="16">
        <f t="shared" si="21"/>
        <v>2975.823222383975</v>
      </c>
      <c r="H246" s="16">
        <f t="shared" si="22"/>
        <v>2975.823222383975</v>
      </c>
      <c r="I246" s="3">
        <f t="shared" si="23"/>
        <v>2.4540847949727653</v>
      </c>
      <c r="J246" s="52"/>
    </row>
    <row r="247" spans="1:10" x14ac:dyDescent="0.25">
      <c r="A247" t="s">
        <v>173</v>
      </c>
      <c r="B247" s="8" t="s">
        <v>298</v>
      </c>
      <c r="C247" s="15">
        <f>VLOOKUP($A247,RAW!$B$4:$M$283,2,FALSE)</f>
        <v>10123.1</v>
      </c>
      <c r="D247" s="15">
        <f>VLOOKUP($A247,RAW!$B$4:$M$283,3,FALSE)</f>
        <v>18315.899999999998</v>
      </c>
      <c r="E247" s="1">
        <f t="shared" si="24"/>
        <v>8192.7999999999975</v>
      </c>
      <c r="F247" s="1">
        <f t="shared" si="20"/>
        <v>5556.4079477855739</v>
      </c>
      <c r="G247" s="16">
        <f t="shared" si="21"/>
        <v>2636.3920522144235</v>
      </c>
      <c r="H247" s="16">
        <f t="shared" si="22"/>
        <v>2636.3920522144235</v>
      </c>
      <c r="I247" s="3">
        <f t="shared" si="23"/>
        <v>0.26043327164746211</v>
      </c>
      <c r="J247" s="52"/>
    </row>
    <row r="248" spans="1:10" x14ac:dyDescent="0.25">
      <c r="A248" t="s">
        <v>174</v>
      </c>
      <c r="B248" s="8" t="s">
        <v>298</v>
      </c>
      <c r="C248" s="15">
        <f>VLOOKUP($A248,RAW!$B$4:$M$283,2,FALSE)</f>
        <v>191.7</v>
      </c>
      <c r="D248" s="15">
        <f>VLOOKUP($A248,RAW!$B$4:$M$283,3,FALSE)</f>
        <v>304.3</v>
      </c>
      <c r="E248" s="1">
        <f t="shared" si="24"/>
        <v>112.60000000000002</v>
      </c>
      <c r="F248" s="1">
        <f t="shared" si="20"/>
        <v>105.22106899966359</v>
      </c>
      <c r="G248" s="16">
        <f t="shared" si="21"/>
        <v>7.3789310003364363</v>
      </c>
      <c r="H248" s="16">
        <f t="shared" si="22"/>
        <v>7.3789310003364363</v>
      </c>
      <c r="I248" s="3">
        <f t="shared" si="23"/>
        <v>3.8492076162422728E-2</v>
      </c>
      <c r="J248" s="52"/>
    </row>
    <row r="249" spans="1:10" x14ac:dyDescent="0.25">
      <c r="A249" t="s">
        <v>220</v>
      </c>
      <c r="B249" s="8" t="s">
        <v>298</v>
      </c>
      <c r="C249" s="15">
        <f>VLOOKUP($A249,RAW!$B$4:$M$283,2,FALSE)</f>
        <v>31774.7</v>
      </c>
      <c r="D249" s="15">
        <f>VLOOKUP($A249,RAW!$B$4:$M$283,3,FALSE)</f>
        <v>62126.6</v>
      </c>
      <c r="E249" s="1">
        <f t="shared" si="24"/>
        <v>30351.899999999998</v>
      </c>
      <c r="F249" s="1">
        <f t="shared" si="20"/>
        <v>17440.625462407985</v>
      </c>
      <c r="G249" s="16">
        <f t="shared" si="21"/>
        <v>12911.274537592013</v>
      </c>
      <c r="H249" s="16">
        <f t="shared" si="22"/>
        <v>12911.274537592013</v>
      </c>
      <c r="I249" s="3">
        <f t="shared" si="23"/>
        <v>0.4063382042188286</v>
      </c>
      <c r="J249" s="52"/>
    </row>
    <row r="250" spans="1:10" x14ac:dyDescent="0.25">
      <c r="A250" t="s">
        <v>12</v>
      </c>
      <c r="B250" s="8" t="s">
        <v>298</v>
      </c>
      <c r="C250" s="15">
        <f>VLOOKUP($A250,RAW!$B$4:$M$283,2,FALSE)</f>
        <v>2474.1</v>
      </c>
      <c r="D250" s="15">
        <f>VLOOKUP($A250,RAW!$B$4:$M$283,3,FALSE)</f>
        <v>2616.6</v>
      </c>
      <c r="E250" s="1">
        <f t="shared" si="24"/>
        <v>142.5</v>
      </c>
      <c r="F250" s="1">
        <f t="shared" si="20"/>
        <v>1357.9939844134985</v>
      </c>
      <c r="G250" s="16">
        <f t="shared" si="21"/>
        <v>-1215.4939844134985</v>
      </c>
      <c r="H250" s="16">
        <f t="shared" si="22"/>
        <v>1215.4939844134985</v>
      </c>
      <c r="I250" s="3">
        <f t="shared" si="23"/>
        <v>-0.49128733050947765</v>
      </c>
      <c r="J250" s="52"/>
    </row>
    <row r="251" spans="1:10" x14ac:dyDescent="0.25">
      <c r="A251" t="s">
        <v>249</v>
      </c>
      <c r="B251" s="8" t="s">
        <v>298</v>
      </c>
      <c r="C251" s="15">
        <f>VLOOKUP($A251,RAW!$B$4:$M$283,2,FALSE)</f>
        <v>0</v>
      </c>
      <c r="D251" s="15">
        <f>VLOOKUP($A251,RAW!$B$4:$M$283,3,FALSE)</f>
        <v>101</v>
      </c>
      <c r="E251" s="1">
        <f t="shared" si="24"/>
        <v>101</v>
      </c>
      <c r="F251" s="1">
        <f t="shared" si="20"/>
        <v>0</v>
      </c>
      <c r="G251" s="16">
        <f t="shared" si="21"/>
        <v>101</v>
      </c>
      <c r="H251" s="16">
        <f t="shared" si="22"/>
        <v>101</v>
      </c>
      <c r="I251" s="3" t="str">
        <f t="shared" si="23"/>
        <v/>
      </c>
      <c r="J251" s="52"/>
    </row>
    <row r="252" spans="1:10" x14ac:dyDescent="0.25">
      <c r="A252" t="s">
        <v>74</v>
      </c>
      <c r="B252" s="8" t="s">
        <v>298</v>
      </c>
      <c r="C252" s="15">
        <f>VLOOKUP($A252,RAW!$B$4:$M$283,2,FALSE)</f>
        <v>0</v>
      </c>
      <c r="D252" s="26">
        <v>0</v>
      </c>
      <c r="E252" s="1">
        <f t="shared" si="24"/>
        <v>0</v>
      </c>
      <c r="F252" s="1">
        <f t="shared" si="20"/>
        <v>0</v>
      </c>
      <c r="G252" s="16">
        <f t="shared" si="21"/>
        <v>0</v>
      </c>
      <c r="H252" s="16">
        <f t="shared" si="22"/>
        <v>0</v>
      </c>
      <c r="I252" s="3" t="str">
        <f t="shared" si="23"/>
        <v/>
      </c>
      <c r="J252" s="52"/>
    </row>
    <row r="253" spans="1:10" x14ac:dyDescent="0.25">
      <c r="A253" t="s">
        <v>250</v>
      </c>
      <c r="B253" s="8" t="s">
        <v>298</v>
      </c>
      <c r="C253" s="15">
        <f>VLOOKUP($A253,RAW!$B$4:$M$283,2,FALSE)</f>
        <v>7502.7</v>
      </c>
      <c r="D253" s="15">
        <f>VLOOKUP($A253,RAW!$B$4:$M$283,3,FALSE)</f>
        <v>8822.7000000000007</v>
      </c>
      <c r="E253" s="1">
        <f t="shared" si="24"/>
        <v>1320.0000000000009</v>
      </c>
      <c r="F253" s="1">
        <f t="shared" si="20"/>
        <v>4118.1122294406678</v>
      </c>
      <c r="G253" s="16">
        <f t="shared" si="21"/>
        <v>-2798.1122294406669</v>
      </c>
      <c r="H253" s="16">
        <f t="shared" si="22"/>
        <v>2798.1122294406669</v>
      </c>
      <c r="I253" s="3">
        <f t="shared" si="23"/>
        <v>-0.37294736953905488</v>
      </c>
      <c r="J253" s="52"/>
    </row>
    <row r="254" spans="1:10" x14ac:dyDescent="0.25">
      <c r="A254" t="s">
        <v>251</v>
      </c>
      <c r="B254" s="8" t="s">
        <v>298</v>
      </c>
      <c r="C254" s="15">
        <f>VLOOKUP($A254,RAW!$B$4:$M$283,2,FALSE)</f>
        <v>595.9</v>
      </c>
      <c r="D254" s="15">
        <f>VLOOKUP($A254,RAW!$B$4:$M$283,3,FALSE)</f>
        <v>2064.6</v>
      </c>
      <c r="E254" s="1">
        <f t="shared" si="24"/>
        <v>1468.6999999999998</v>
      </c>
      <c r="F254" s="1">
        <f t="shared" si="20"/>
        <v>327.07999487167206</v>
      </c>
      <c r="G254" s="16">
        <f t="shared" si="21"/>
        <v>1141.6200051283276</v>
      </c>
      <c r="H254" s="16">
        <f t="shared" si="22"/>
        <v>1141.6200051283276</v>
      </c>
      <c r="I254" s="3">
        <f t="shared" si="23"/>
        <v>1.9157912487469839</v>
      </c>
      <c r="J254" s="52"/>
    </row>
    <row r="255" spans="1:10" x14ac:dyDescent="0.25">
      <c r="A255" t="s">
        <v>221</v>
      </c>
      <c r="B255" s="8" t="s">
        <v>299</v>
      </c>
      <c r="C255" s="15">
        <f>VLOOKUP($A255,RAW!$B$4:$M$283,2,FALSE)</f>
        <v>16449.5</v>
      </c>
      <c r="D255" s="15">
        <f>VLOOKUP($A255,RAW!$B$4:$M$283,3,FALSE)</f>
        <v>39606.800000000003</v>
      </c>
      <c r="E255" s="1">
        <f t="shared" si="24"/>
        <v>23157.300000000003</v>
      </c>
      <c r="F255" s="1">
        <f t="shared" si="20"/>
        <v>9028.8678899841743</v>
      </c>
      <c r="G255" s="16">
        <f t="shared" si="21"/>
        <v>14128.432110015829</v>
      </c>
      <c r="H255" s="16">
        <f t="shared" si="22"/>
        <v>14128.432110015829</v>
      </c>
      <c r="I255" s="3">
        <f t="shared" si="23"/>
        <v>0.85889735919121124</v>
      </c>
      <c r="J255" s="52"/>
    </row>
    <row r="256" spans="1:10" x14ac:dyDescent="0.25">
      <c r="A256" t="s">
        <v>222</v>
      </c>
      <c r="B256" s="8" t="s">
        <v>298</v>
      </c>
      <c r="C256" s="15">
        <f>VLOOKUP($A256,RAW!$B$4:$M$283,2,FALSE)</f>
        <v>104</v>
      </c>
      <c r="D256" s="15">
        <f>VLOOKUP($A256,RAW!$B$4:$M$283,3,FALSE)</f>
        <v>200.5</v>
      </c>
      <c r="E256" s="1">
        <f t="shared" si="24"/>
        <v>96.5</v>
      </c>
      <c r="F256" s="1">
        <f t="shared" si="20"/>
        <v>57.083939363406429</v>
      </c>
      <c r="G256" s="16">
        <f t="shared" si="21"/>
        <v>39.416060636593571</v>
      </c>
      <c r="H256" s="16">
        <f t="shared" si="22"/>
        <v>39.416060636593571</v>
      </c>
      <c r="I256" s="3">
        <f t="shared" si="23"/>
        <v>0.37900058304416895</v>
      </c>
      <c r="J256" s="52"/>
    </row>
    <row r="257" spans="1:13" s="7" customFormat="1" x14ac:dyDescent="0.25">
      <c r="A257" s="2"/>
      <c r="B257" s="39"/>
      <c r="C257" s="40"/>
      <c r="D257" s="40"/>
      <c r="E257" s="41"/>
      <c r="F257" s="41"/>
      <c r="G257" s="42"/>
      <c r="H257" s="42"/>
      <c r="I257" s="4"/>
      <c r="J257" s="52"/>
    </row>
    <row r="258" spans="1:13" ht="30" x14ac:dyDescent="0.25">
      <c r="C258" s="34" t="s">
        <v>795</v>
      </c>
      <c r="D258" s="34" t="s">
        <v>316</v>
      </c>
      <c r="E258" s="35" t="s">
        <v>796</v>
      </c>
      <c r="G258" s="33"/>
      <c r="H258" s="33" t="s">
        <v>801</v>
      </c>
      <c r="K258" s="7"/>
      <c r="L258" s="7"/>
      <c r="M258" s="7"/>
    </row>
    <row r="259" spans="1:13" x14ac:dyDescent="0.25">
      <c r="C259" s="15">
        <f>SUM(C3:C256)</f>
        <v>5387136.4000000013</v>
      </c>
      <c r="D259" s="15">
        <f>SUM(D3:D256)</f>
        <v>8344049.5499999989</v>
      </c>
      <c r="E259" s="5">
        <f>+D259/C259</f>
        <v>1.5488840323404465</v>
      </c>
      <c r="F259" s="15"/>
      <c r="G259" s="16"/>
      <c r="H259" s="15">
        <f>SUM(H3:H256)</f>
        <v>3208960.9470848804</v>
      </c>
      <c r="I259" s="15"/>
      <c r="J259" s="74"/>
      <c r="K259" s="7"/>
      <c r="L259" s="7"/>
      <c r="M259" s="7"/>
    </row>
    <row r="260" spans="1:13" x14ac:dyDescent="0.25">
      <c r="E260" s="5">
        <f>+E259-1</f>
        <v>0.54888403234044647</v>
      </c>
      <c r="K260" s="7"/>
      <c r="L260" s="7"/>
      <c r="M260" s="7"/>
    </row>
    <row r="261" spans="1:13" x14ac:dyDescent="0.25">
      <c r="E261" s="11"/>
      <c r="K261" s="7"/>
      <c r="L261" s="7"/>
      <c r="M261" s="7"/>
    </row>
    <row r="262" spans="1:13" x14ac:dyDescent="0.25">
      <c r="C262" t="s">
        <v>310</v>
      </c>
      <c r="F262" s="17"/>
      <c r="G262" s="43" t="s">
        <v>797</v>
      </c>
    </row>
    <row r="263" spans="1:13" x14ac:dyDescent="0.25">
      <c r="C263" s="46">
        <f>+H259/C259</f>
        <v>0.59567100381658789</v>
      </c>
      <c r="G263" s="8" t="s">
        <v>798</v>
      </c>
      <c r="H263" s="16">
        <f>ABS(SUMIFS(E3:E256,I3:I256,"&lt;"&amp;-1*E260))</f>
        <v>6867.0500000000029</v>
      </c>
    </row>
    <row r="264" spans="1:13" x14ac:dyDescent="0.25">
      <c r="F264" s="1"/>
      <c r="G264" s="8" t="s">
        <v>799</v>
      </c>
      <c r="H264" s="16">
        <f>SUMIF(G3:G256,"&gt;0")</f>
        <v>1604480.4735424414</v>
      </c>
    </row>
    <row r="265" spans="1:13" x14ac:dyDescent="0.25">
      <c r="G265" s="8" t="s">
        <v>802</v>
      </c>
      <c r="H265" s="16">
        <f>+H264+H263</f>
        <v>1611347.5235424414</v>
      </c>
    </row>
    <row r="266" spans="1:13" x14ac:dyDescent="0.25">
      <c r="G266" s="8" t="s">
        <v>803</v>
      </c>
      <c r="H266" s="45">
        <f>H265/C259</f>
        <v>0.29911021438819352</v>
      </c>
    </row>
    <row r="269" spans="1:13" x14ac:dyDescent="0.25">
      <c r="C269" s="15"/>
    </row>
    <row r="270" spans="1:13" x14ac:dyDescent="0.25">
      <c r="C270" s="28"/>
    </row>
  </sheetData>
  <sortState ref="A2:I248">
    <sortCondition ref="A2:A248"/>
  </sortState>
  <mergeCells count="1">
    <mergeCell ref="K2:M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0"/>
  <sheetViews>
    <sheetView workbookViewId="0"/>
  </sheetViews>
  <sheetFormatPr defaultRowHeight="15" x14ac:dyDescent="0.25"/>
  <cols>
    <col min="1" max="1" width="56.28515625" bestFit="1" customWidth="1"/>
    <col min="2" max="2" width="12.5703125" style="8" customWidth="1"/>
    <col min="3" max="3" width="10.5703125" style="8" bestFit="1" customWidth="1"/>
    <col min="4" max="4" width="12.5703125" style="8" customWidth="1"/>
    <col min="5" max="5" width="10.5703125" customWidth="1"/>
    <col min="6" max="6" width="13.140625" style="3" customWidth="1"/>
    <col min="7" max="9" width="11.85546875" customWidth="1"/>
    <col min="10" max="10" width="4" style="53" customWidth="1"/>
    <col min="11" max="11" width="14.140625" customWidth="1"/>
    <col min="12" max="12" width="44.5703125" customWidth="1"/>
    <col min="13" max="14" width="14" customWidth="1"/>
    <col min="15" max="15" width="9.5703125" customWidth="1"/>
  </cols>
  <sheetData>
    <row r="1" spans="1:17" x14ac:dyDescent="0.25">
      <c r="A1" t="s">
        <v>804</v>
      </c>
      <c r="B1" s="18" t="s">
        <v>846</v>
      </c>
      <c r="E1" s="8"/>
      <c r="J1" s="44"/>
    </row>
    <row r="2" spans="1:17" ht="60" x14ac:dyDescent="0.25">
      <c r="A2" t="s">
        <v>787</v>
      </c>
      <c r="B2" s="34" t="s">
        <v>788</v>
      </c>
      <c r="C2" s="35">
        <v>1860</v>
      </c>
      <c r="D2" s="35">
        <v>1870</v>
      </c>
      <c r="E2" s="34" t="s">
        <v>789</v>
      </c>
      <c r="F2" s="36" t="s">
        <v>790</v>
      </c>
      <c r="G2" s="34" t="s">
        <v>792</v>
      </c>
      <c r="H2" s="33" t="s">
        <v>791</v>
      </c>
      <c r="I2" s="34" t="s">
        <v>793</v>
      </c>
      <c r="J2" s="71"/>
      <c r="K2" s="95" t="str">
        <f>"Summary Statistics "&amp;A1</f>
        <v>Summary Statistics Decade: 1860 to 1870</v>
      </c>
      <c r="L2" s="96"/>
      <c r="M2" s="97"/>
    </row>
    <row r="3" spans="1:17" ht="15" customHeight="1" x14ac:dyDescent="0.25">
      <c r="A3" s="25" t="s">
        <v>14</v>
      </c>
      <c r="B3" s="8" t="s">
        <v>298</v>
      </c>
      <c r="C3" s="15">
        <f>VLOOKUP($A3,RAW!$B$4:$M$283,3,FALSE)</f>
        <v>1892</v>
      </c>
      <c r="D3" s="15">
        <f>VLOOKUP($A3,RAW!$B$4:$M$283,4,FALSE)</f>
        <v>1345</v>
      </c>
      <c r="E3" s="1">
        <f t="shared" ref="E3:E66" si="0">D3-C3</f>
        <v>-547</v>
      </c>
      <c r="F3" s="1">
        <f t="shared" ref="F3:F34" si="1">+C3*E$260</f>
        <v>1028.8231795948477</v>
      </c>
      <c r="G3" s="16">
        <f t="shared" ref="G3:G66" si="2">+E3-F3</f>
        <v>-1575.8231795948477</v>
      </c>
      <c r="H3" s="16">
        <f t="shared" ref="H3:H66" si="3">ABS(G3)</f>
        <v>1575.8231795948477</v>
      </c>
      <c r="I3" s="3">
        <f>IFERROR(+G3/C3,"")</f>
        <v>-0.83288751564209706</v>
      </c>
      <c r="J3" s="52"/>
      <c r="K3" s="9" t="str">
        <f>"Total Jobs in "&amp;C2</f>
        <v>Total Jobs in 1860</v>
      </c>
      <c r="L3" s="9"/>
      <c r="M3" s="12">
        <f>+C259</f>
        <v>8379789.549999998</v>
      </c>
      <c r="O3" s="13"/>
    </row>
    <row r="4" spans="1:17" ht="15" customHeight="1" x14ac:dyDescent="0.25">
      <c r="A4" s="25" t="s">
        <v>15</v>
      </c>
      <c r="B4" s="8" t="s">
        <v>298</v>
      </c>
      <c r="C4" s="15">
        <f>VLOOKUP($A4,RAW!$B$4:$M$283,3,FALSE)</f>
        <v>638</v>
      </c>
      <c r="D4" s="15">
        <f>VLOOKUP($A4,RAW!$B$4:$M$283,4,FALSE)</f>
        <v>1638.8000000000002</v>
      </c>
      <c r="E4" s="1">
        <f t="shared" si="0"/>
        <v>1000.8000000000002</v>
      </c>
      <c r="F4" s="1">
        <f t="shared" si="1"/>
        <v>346.9287466075649</v>
      </c>
      <c r="G4" s="16">
        <f t="shared" si="2"/>
        <v>653.87125339243528</v>
      </c>
      <c r="H4" s="16">
        <f t="shared" si="3"/>
        <v>653.87125339243528</v>
      </c>
      <c r="I4" s="3">
        <f t="shared" ref="I4:I67" si="4">IFERROR(+G4/C4,"")</f>
        <v>1.0248765727154159</v>
      </c>
      <c r="J4" s="52"/>
      <c r="K4" s="9" t="str">
        <f>"Total Jobs in "&amp;D2</f>
        <v>Total Jobs in 1870</v>
      </c>
      <c r="L4" s="9"/>
      <c r="M4" s="12">
        <f>+D259</f>
        <v>12936513.508333337</v>
      </c>
    </row>
    <row r="5" spans="1:17" ht="15" customHeight="1" x14ac:dyDescent="0.25">
      <c r="A5" s="25" t="s">
        <v>115</v>
      </c>
      <c r="B5" s="8" t="s">
        <v>298</v>
      </c>
      <c r="C5" s="15">
        <f>VLOOKUP($A5,RAW!$B$4:$M$283,3,FALSE)</f>
        <v>0</v>
      </c>
      <c r="D5" s="15">
        <f>VLOOKUP($A5,RAW!$B$4:$M$283,4,FALSE)</f>
        <v>717</v>
      </c>
      <c r="E5" s="1">
        <f t="shared" si="0"/>
        <v>717</v>
      </c>
      <c r="F5" s="1">
        <f t="shared" si="1"/>
        <v>0</v>
      </c>
      <c r="G5" s="16">
        <f t="shared" si="2"/>
        <v>717</v>
      </c>
      <c r="H5" s="16">
        <f t="shared" si="3"/>
        <v>717</v>
      </c>
      <c r="I5" s="3" t="str">
        <f t="shared" si="4"/>
        <v/>
      </c>
      <c r="J5" s="52"/>
      <c r="K5" s="9" t="s">
        <v>319</v>
      </c>
      <c r="L5" s="9"/>
      <c r="M5" s="12">
        <f>M4-M3</f>
        <v>4556723.9583333386</v>
      </c>
    </row>
    <row r="6" spans="1:17" ht="15" customHeight="1" x14ac:dyDescent="0.25">
      <c r="A6" s="25" t="s">
        <v>94</v>
      </c>
      <c r="B6" s="8" t="s">
        <v>298</v>
      </c>
      <c r="C6" s="15">
        <f>VLOOKUP($A6,RAW!$B$4:$M$283,3,FALSE)</f>
        <v>4918.3</v>
      </c>
      <c r="D6" s="15">
        <f>VLOOKUP($A6,RAW!$B$4:$M$283,4,FALSE)</f>
        <v>6719.8</v>
      </c>
      <c r="E6" s="1">
        <f t="shared" si="0"/>
        <v>1801.5</v>
      </c>
      <c r="F6" s="1">
        <f t="shared" si="1"/>
        <v>2674.4508690281918</v>
      </c>
      <c r="G6" s="16">
        <f t="shared" si="2"/>
        <v>-872.95086902819185</v>
      </c>
      <c r="H6" s="16">
        <f t="shared" si="3"/>
        <v>872.95086902819185</v>
      </c>
      <c r="I6" s="3">
        <f t="shared" si="4"/>
        <v>-0.17749036639249169</v>
      </c>
      <c r="J6" s="52"/>
      <c r="K6" s="9" t="s">
        <v>311</v>
      </c>
      <c r="L6" s="9"/>
      <c r="M6" s="37">
        <f>(M5/M3)</f>
        <v>0.54377546490213946</v>
      </c>
    </row>
    <row r="7" spans="1:17" ht="15" customHeight="1" x14ac:dyDescent="0.25">
      <c r="A7" s="25" t="s">
        <v>48</v>
      </c>
      <c r="B7" s="8" t="s">
        <v>309</v>
      </c>
      <c r="C7" s="15">
        <f>VLOOKUP($A7,RAW!$B$4:$M$283,3,FALSE)</f>
        <v>0</v>
      </c>
      <c r="D7" s="15">
        <f>VLOOKUP($A7,RAW!$B$4:$M$283,4,FALSE)</f>
        <v>0</v>
      </c>
      <c r="E7" s="1">
        <f t="shared" si="0"/>
        <v>0</v>
      </c>
      <c r="F7" s="1">
        <f t="shared" si="1"/>
        <v>0</v>
      </c>
      <c r="G7" s="16">
        <f t="shared" si="2"/>
        <v>0</v>
      </c>
      <c r="H7" s="16">
        <f t="shared" si="3"/>
        <v>0</v>
      </c>
      <c r="I7" s="3" t="str">
        <f t="shared" si="4"/>
        <v/>
      </c>
      <c r="J7" s="52"/>
      <c r="K7" s="9" t="s">
        <v>302</v>
      </c>
      <c r="L7" s="9"/>
      <c r="M7" s="12">
        <f>+M15+M17</f>
        <v>3656120.6723901075</v>
      </c>
    </row>
    <row r="8" spans="1:17" ht="15" customHeight="1" x14ac:dyDescent="0.25">
      <c r="A8" s="25" t="s">
        <v>16</v>
      </c>
      <c r="B8" s="8" t="s">
        <v>309</v>
      </c>
      <c r="C8" s="15">
        <f>VLOOKUP($A8,RAW!$B$4:$M$283,3,FALSE)</f>
        <v>0</v>
      </c>
      <c r="D8" s="15">
        <f>VLOOKUP($A8,RAW!$B$4:$M$283,4,FALSE)</f>
        <v>0</v>
      </c>
      <c r="E8" s="1">
        <f t="shared" si="0"/>
        <v>0</v>
      </c>
      <c r="F8" s="1">
        <f t="shared" si="1"/>
        <v>0</v>
      </c>
      <c r="G8" s="16">
        <f t="shared" si="2"/>
        <v>0</v>
      </c>
      <c r="H8" s="16">
        <f t="shared" si="3"/>
        <v>0</v>
      </c>
      <c r="I8" s="3" t="str">
        <f t="shared" si="4"/>
        <v/>
      </c>
      <c r="J8" s="52"/>
      <c r="K8" s="9" t="s">
        <v>303</v>
      </c>
      <c r="L8" s="9"/>
      <c r="M8" s="12">
        <f>+M16+M18</f>
        <v>-1575401.4868325263</v>
      </c>
    </row>
    <row r="9" spans="1:17" ht="15" customHeight="1" x14ac:dyDescent="0.25">
      <c r="A9" s="25" t="s">
        <v>178</v>
      </c>
      <c r="C9" s="15">
        <f>VLOOKUP($A9,RAW!$B$4:$M$283,3,FALSE)</f>
        <v>0</v>
      </c>
      <c r="D9" s="15">
        <f>VLOOKUP($A9,RAW!$B$4:$M$283,4,FALSE)</f>
        <v>0</v>
      </c>
      <c r="E9" s="1">
        <f t="shared" si="0"/>
        <v>0</v>
      </c>
      <c r="F9" s="1">
        <f t="shared" si="1"/>
        <v>0</v>
      </c>
      <c r="G9" s="16">
        <f t="shared" si="2"/>
        <v>0</v>
      </c>
      <c r="H9" s="16">
        <f t="shared" si="3"/>
        <v>0</v>
      </c>
      <c r="I9" s="3" t="str">
        <f t="shared" si="4"/>
        <v/>
      </c>
      <c r="J9" s="52"/>
      <c r="K9" s="9" t="s">
        <v>300</v>
      </c>
      <c r="L9" s="9"/>
      <c r="M9" s="12">
        <f>+M7-M8</f>
        <v>5231522.1592226336</v>
      </c>
    </row>
    <row r="10" spans="1:17" ht="15" customHeight="1" x14ac:dyDescent="0.25">
      <c r="A10" s="25" t="s">
        <v>179</v>
      </c>
      <c r="B10" s="8" t="s">
        <v>298</v>
      </c>
      <c r="C10" s="15">
        <f>VLOOKUP($A10,RAW!$B$4:$M$283,3,FALSE)</f>
        <v>1191.5999999999999</v>
      </c>
      <c r="D10" s="15">
        <f>VLOOKUP($A10,RAW!$B$4:$M$283,4,FALSE)</f>
        <v>3534.1</v>
      </c>
      <c r="E10" s="1">
        <f t="shared" si="0"/>
        <v>2342.5</v>
      </c>
      <c r="F10" s="1">
        <f t="shared" si="1"/>
        <v>647.96284397738918</v>
      </c>
      <c r="G10" s="16">
        <f t="shared" si="2"/>
        <v>1694.5371560226108</v>
      </c>
      <c r="H10" s="16">
        <f t="shared" si="3"/>
        <v>1694.5371560226108</v>
      </c>
      <c r="I10" s="3">
        <f t="shared" si="4"/>
        <v>1.4220687781324362</v>
      </c>
      <c r="J10" s="52"/>
      <c r="K10" s="9" t="s">
        <v>312</v>
      </c>
      <c r="L10" s="9"/>
      <c r="M10" s="12">
        <f>+H259</f>
        <v>4503686.1031567054</v>
      </c>
    </row>
    <row r="11" spans="1:17" ht="15" customHeight="1" x14ac:dyDescent="0.25">
      <c r="A11" s="25" t="s">
        <v>180</v>
      </c>
      <c r="B11" s="8" t="s">
        <v>298</v>
      </c>
      <c r="C11" s="15">
        <f>VLOOKUP($A11,RAW!$B$4:$M$283,3,FALSE)</f>
        <v>6529.2</v>
      </c>
      <c r="D11" s="15">
        <f>VLOOKUP($A11,RAW!$B$4:$M$283,4,FALSE)</f>
        <v>8522.6999999999989</v>
      </c>
      <c r="E11" s="1">
        <f t="shared" si="0"/>
        <v>1993.4999999999991</v>
      </c>
      <c r="F11" s="1">
        <f t="shared" si="1"/>
        <v>3550.418765439048</v>
      </c>
      <c r="G11" s="16">
        <f t="shared" si="2"/>
        <v>-1556.9187654390489</v>
      </c>
      <c r="H11" s="16">
        <f t="shared" si="3"/>
        <v>1556.9187654390489</v>
      </c>
      <c r="I11" s="3">
        <f t="shared" si="4"/>
        <v>-0.23845475179793069</v>
      </c>
      <c r="J11" s="52"/>
      <c r="K11" s="9" t="s">
        <v>310</v>
      </c>
      <c r="L11" s="9"/>
      <c r="M11" s="77">
        <f>+C263</f>
        <v>0.537446206290074</v>
      </c>
    </row>
    <row r="12" spans="1:17" ht="15" customHeight="1" x14ac:dyDescent="0.25">
      <c r="A12" s="25" t="s">
        <v>181</v>
      </c>
      <c r="B12" s="8" t="s">
        <v>309</v>
      </c>
      <c r="C12" s="15">
        <f>VLOOKUP($A12,RAW!$B$4:$M$283,3,FALSE)</f>
        <v>0</v>
      </c>
      <c r="D12" s="15">
        <f>VLOOKUP($A12,RAW!$B$4:$M$283,4,FALSE)</f>
        <v>0</v>
      </c>
      <c r="E12" s="1">
        <f t="shared" si="0"/>
        <v>0</v>
      </c>
      <c r="F12" s="1">
        <f t="shared" si="1"/>
        <v>0</v>
      </c>
      <c r="G12" s="16">
        <f t="shared" si="2"/>
        <v>0</v>
      </c>
      <c r="H12" s="16">
        <f t="shared" si="3"/>
        <v>0</v>
      </c>
      <c r="I12" s="3" t="str">
        <f t="shared" si="4"/>
        <v/>
      </c>
      <c r="J12" s="52"/>
      <c r="K12" s="9" t="s">
        <v>800</v>
      </c>
      <c r="L12" s="9"/>
      <c r="M12" s="77">
        <f>+H266</f>
        <v>0.28698198054130747</v>
      </c>
      <c r="N12" s="7"/>
      <c r="O12" s="7"/>
      <c r="P12" s="7"/>
      <c r="Q12" s="7"/>
    </row>
    <row r="13" spans="1:17" ht="15" customHeight="1" x14ac:dyDescent="0.25">
      <c r="A13" s="25" t="s">
        <v>182</v>
      </c>
      <c r="B13" s="8" t="s">
        <v>298</v>
      </c>
      <c r="C13" s="15">
        <f>VLOOKUP($A13,RAW!$B$4:$M$283,3,FALSE)</f>
        <v>2578.8000000000002</v>
      </c>
      <c r="D13" s="15">
        <f>VLOOKUP($A13,RAW!$B$4:$M$283,4,FALSE)</f>
        <v>3195.7</v>
      </c>
      <c r="E13" s="1">
        <f t="shared" si="0"/>
        <v>616.89999999999964</v>
      </c>
      <c r="F13" s="1">
        <f t="shared" si="1"/>
        <v>1402.2881688896371</v>
      </c>
      <c r="G13" s="16">
        <f t="shared" si="2"/>
        <v>-785.38816888963743</v>
      </c>
      <c r="H13" s="16">
        <f t="shared" si="3"/>
        <v>785.38816888963743</v>
      </c>
      <c r="I13" s="3">
        <f t="shared" si="4"/>
        <v>-0.30455567275075129</v>
      </c>
      <c r="J13" s="52"/>
      <c r="K13" s="9"/>
      <c r="L13" s="9"/>
      <c r="M13" s="12"/>
      <c r="N13" s="7"/>
      <c r="O13" s="7"/>
      <c r="P13" s="7"/>
      <c r="Q13" s="7"/>
    </row>
    <row r="14" spans="1:17" ht="15" customHeight="1" x14ac:dyDescent="0.25">
      <c r="A14" s="25" t="s">
        <v>183</v>
      </c>
      <c r="B14" s="8" t="s">
        <v>298</v>
      </c>
      <c r="C14" s="15">
        <f>VLOOKUP($A14,RAW!$B$4:$M$283,3,FALSE)</f>
        <v>1117.8</v>
      </c>
      <c r="D14" s="15">
        <f>VLOOKUP($A14,RAW!$B$4:$M$283,4,FALSE)</f>
        <v>1752.6999999999998</v>
      </c>
      <c r="E14" s="1">
        <f t="shared" si="0"/>
        <v>634.89999999999986</v>
      </c>
      <c r="F14" s="1">
        <f t="shared" si="1"/>
        <v>607.83221466761131</v>
      </c>
      <c r="G14" s="16">
        <f t="shared" si="2"/>
        <v>27.067785332388553</v>
      </c>
      <c r="H14" s="16">
        <f t="shared" si="3"/>
        <v>27.067785332388553</v>
      </c>
      <c r="I14" s="3">
        <f t="shared" si="4"/>
        <v>2.4215231107880261E-2</v>
      </c>
      <c r="J14" s="52"/>
      <c r="K14" s="9" t="s">
        <v>304</v>
      </c>
      <c r="L14" s="9"/>
      <c r="M14" s="9"/>
      <c r="N14" s="75"/>
      <c r="O14" s="7"/>
      <c r="P14" s="7"/>
      <c r="Q14" s="7"/>
    </row>
    <row r="15" spans="1:17" ht="15" customHeight="1" x14ac:dyDescent="0.25">
      <c r="A15" s="25" t="s">
        <v>184</v>
      </c>
      <c r="B15" s="8" t="s">
        <v>298</v>
      </c>
      <c r="C15" s="15">
        <f>VLOOKUP($A15,RAW!$B$4:$M$283,3,FALSE)</f>
        <v>992.1</v>
      </c>
      <c r="D15" s="15">
        <f>VLOOKUP($A15,RAW!$B$4:$M$283,4,FALSE)</f>
        <v>1937.9</v>
      </c>
      <c r="E15" s="1">
        <f t="shared" si="0"/>
        <v>945.80000000000007</v>
      </c>
      <c r="F15" s="1">
        <f t="shared" si="1"/>
        <v>539.4796387294125</v>
      </c>
      <c r="G15" s="16">
        <f t="shared" si="2"/>
        <v>406.32036127058757</v>
      </c>
      <c r="H15" s="16">
        <f t="shared" si="3"/>
        <v>406.32036127058757</v>
      </c>
      <c r="I15" s="3">
        <f t="shared" si="4"/>
        <v>0.40955585250538007</v>
      </c>
      <c r="J15" s="52"/>
      <c r="K15" s="9" t="s">
        <v>299</v>
      </c>
      <c r="L15" s="9" t="s">
        <v>305</v>
      </c>
      <c r="M15" s="10">
        <f>SUMIFS(G:G,B:B,K15,G:G,"&gt;0")</f>
        <v>365689.66405677499</v>
      </c>
      <c r="N15" s="75"/>
      <c r="O15" s="75"/>
      <c r="P15" s="7"/>
      <c r="Q15" s="7"/>
    </row>
    <row r="16" spans="1:17" x14ac:dyDescent="0.25">
      <c r="A16" s="25" t="s">
        <v>185</v>
      </c>
      <c r="B16" s="8" t="s">
        <v>298</v>
      </c>
      <c r="C16" s="15">
        <f>VLOOKUP($A16,RAW!$B$4:$M$283,3,FALSE)</f>
        <v>3607.1</v>
      </c>
      <c r="D16" s="15">
        <f>VLOOKUP($A16,RAW!$B$4:$M$283,4,FALSE)</f>
        <v>5329.4</v>
      </c>
      <c r="E16" s="1">
        <f t="shared" si="0"/>
        <v>1722.2999999999997</v>
      </c>
      <c r="F16" s="1">
        <f t="shared" si="1"/>
        <v>1961.4524794485069</v>
      </c>
      <c r="G16" s="16">
        <f t="shared" si="2"/>
        <v>-239.15247944850717</v>
      </c>
      <c r="H16" s="16">
        <f t="shared" si="3"/>
        <v>239.15247944850717</v>
      </c>
      <c r="I16" s="3">
        <f t="shared" si="4"/>
        <v>-6.6300485001388146E-2</v>
      </c>
      <c r="J16" s="52"/>
      <c r="K16" s="9"/>
      <c r="L16" s="9" t="s">
        <v>306</v>
      </c>
      <c r="M16" s="10">
        <f>SUMIFS(G:G,B:B,K15,G:G,"&lt;0")</f>
        <v>-1513337.7368325263</v>
      </c>
      <c r="N16" s="7"/>
      <c r="O16" s="76"/>
      <c r="P16" s="7"/>
      <c r="Q16" s="7"/>
    </row>
    <row r="17" spans="1:17" ht="15" customHeight="1" x14ac:dyDescent="0.25">
      <c r="A17" s="25" t="s">
        <v>186</v>
      </c>
      <c r="B17" s="8" t="s">
        <v>298</v>
      </c>
      <c r="C17" s="15">
        <f>VLOOKUP($A17,RAW!$B$4:$M$283,3,FALSE)</f>
        <v>13391.7</v>
      </c>
      <c r="D17" s="15">
        <f>VLOOKUP($A17,RAW!$B$4:$M$283,4,FALSE)</f>
        <v>16049.2</v>
      </c>
      <c r="E17" s="1">
        <f t="shared" si="0"/>
        <v>2657.5</v>
      </c>
      <c r="F17" s="1">
        <f t="shared" si="1"/>
        <v>7282.0778933299798</v>
      </c>
      <c r="G17" s="16">
        <f t="shared" si="2"/>
        <v>-4624.5778933299798</v>
      </c>
      <c r="H17" s="16">
        <f t="shared" si="3"/>
        <v>4624.5778933299798</v>
      </c>
      <c r="I17" s="3">
        <f t="shared" si="4"/>
        <v>-0.34533165269009758</v>
      </c>
      <c r="J17" s="52"/>
      <c r="K17" s="9" t="s">
        <v>298</v>
      </c>
      <c r="L17" s="9" t="s">
        <v>307</v>
      </c>
      <c r="M17" s="10">
        <f>SUMIFS(E:E,B:B,K17,E:E,"&gt;0")</f>
        <v>3290431.0083333324</v>
      </c>
      <c r="N17" s="7"/>
      <c r="O17" s="27"/>
      <c r="P17" s="7"/>
      <c r="Q17" s="7"/>
    </row>
    <row r="18" spans="1:17" ht="15" customHeight="1" x14ac:dyDescent="0.25">
      <c r="A18" s="25" t="s">
        <v>188</v>
      </c>
      <c r="B18" s="8" t="s">
        <v>298</v>
      </c>
      <c r="C18" s="15">
        <f>VLOOKUP($A18,RAW!$B$4:$M$283,3,FALSE)</f>
        <v>18812.899999999998</v>
      </c>
      <c r="D18" s="15">
        <f>VLOOKUP($A18,RAW!$B$4:$M$283,4,FALSE)</f>
        <v>25298</v>
      </c>
      <c r="E18" s="1">
        <f t="shared" si="0"/>
        <v>6485.1000000000022</v>
      </c>
      <c r="F18" s="1">
        <f t="shared" si="1"/>
        <v>10229.993443657457</v>
      </c>
      <c r="G18" s="16">
        <f t="shared" si="2"/>
        <v>-3744.8934436574546</v>
      </c>
      <c r="H18" s="16">
        <f t="shared" si="3"/>
        <v>3744.8934436574546</v>
      </c>
      <c r="I18" s="3">
        <f t="shared" si="4"/>
        <v>-0.19905987081510321</v>
      </c>
      <c r="J18" s="52"/>
      <c r="K18" s="9"/>
      <c r="L18" s="9" t="s">
        <v>308</v>
      </c>
      <c r="M18" s="10">
        <f>SUMIFS(E:E,B:B,K17,E:E,"&lt;0")</f>
        <v>-62063.750000000015</v>
      </c>
      <c r="N18" s="7"/>
      <c r="O18" s="7"/>
      <c r="P18" s="7"/>
      <c r="Q18" s="7"/>
    </row>
    <row r="19" spans="1:17" ht="15" customHeight="1" x14ac:dyDescent="0.25">
      <c r="A19" s="25" t="s">
        <v>187</v>
      </c>
      <c r="B19" s="8" t="s">
        <v>298</v>
      </c>
      <c r="C19" s="15">
        <f>VLOOKUP($A19,RAW!$B$4:$M$283,3,FALSE)</f>
        <v>1987.1</v>
      </c>
      <c r="D19" s="15">
        <f>VLOOKUP($A19,RAW!$B$4:$M$283,4,FALSE)</f>
        <v>4962.1000000000004</v>
      </c>
      <c r="E19" s="1">
        <f t="shared" si="0"/>
        <v>2975.0000000000005</v>
      </c>
      <c r="F19" s="1">
        <f t="shared" si="1"/>
        <v>1080.536226307041</v>
      </c>
      <c r="G19" s="16">
        <f t="shared" si="2"/>
        <v>1894.4637736929594</v>
      </c>
      <c r="H19" s="16">
        <f t="shared" si="3"/>
        <v>1894.4637736929594</v>
      </c>
      <c r="I19" s="3">
        <f t="shared" si="4"/>
        <v>0.95338119555782774</v>
      </c>
      <c r="J19" s="52"/>
      <c r="K19" s="9"/>
      <c r="L19" s="9"/>
      <c r="M19" s="9"/>
      <c r="N19" s="7"/>
      <c r="O19" s="7"/>
      <c r="P19" s="7"/>
      <c r="Q19" s="7"/>
    </row>
    <row r="20" spans="1:17" ht="15" customHeight="1" x14ac:dyDescent="0.25">
      <c r="A20" s="25" t="s">
        <v>189</v>
      </c>
      <c r="B20" s="8" t="s">
        <v>298</v>
      </c>
      <c r="C20" s="15">
        <f>VLOOKUP($A20,RAW!$B$4:$M$283,3,FALSE)</f>
        <v>5285.0999999999995</v>
      </c>
      <c r="D20" s="15">
        <f>VLOOKUP($A20,RAW!$B$4:$M$283,4,FALSE)</f>
        <v>1977.7</v>
      </c>
      <c r="E20" s="1">
        <f t="shared" si="0"/>
        <v>-3307.3999999999996</v>
      </c>
      <c r="F20" s="1">
        <f t="shared" si="1"/>
        <v>2873.9077095542962</v>
      </c>
      <c r="G20" s="16">
        <f t="shared" si="2"/>
        <v>-6181.3077095542958</v>
      </c>
      <c r="H20" s="16">
        <f t="shared" si="3"/>
        <v>6181.3077095542958</v>
      </c>
      <c r="I20" s="3">
        <f t="shared" si="4"/>
        <v>-1.1695725169919768</v>
      </c>
      <c r="J20" s="52"/>
      <c r="K20" s="9" t="s">
        <v>833</v>
      </c>
      <c r="L20" s="9"/>
      <c r="M20" s="72">
        <f>+M15/M10</f>
        <v>8.1197857861465356E-2</v>
      </c>
      <c r="N20" s="7"/>
      <c r="O20" s="76"/>
      <c r="P20" s="7"/>
      <c r="Q20" s="7"/>
    </row>
    <row r="21" spans="1:17" ht="15" customHeight="1" x14ac:dyDescent="0.25">
      <c r="A21" s="25" t="s">
        <v>17</v>
      </c>
      <c r="B21" s="8" t="s">
        <v>298</v>
      </c>
      <c r="C21" s="15">
        <f>VLOOKUP($A21,RAW!$B$4:$M$283,3,FALSE)</f>
        <v>1703</v>
      </c>
      <c r="D21" s="15">
        <f>VLOOKUP($A21,RAW!$B$4:$M$283,4,FALSE)</f>
        <v>1887.8</v>
      </c>
      <c r="E21" s="1">
        <f t="shared" si="0"/>
        <v>184.79999999999995</v>
      </c>
      <c r="F21" s="1">
        <f t="shared" si="1"/>
        <v>926.04961672834327</v>
      </c>
      <c r="G21" s="16">
        <f t="shared" si="2"/>
        <v>-741.24961672834331</v>
      </c>
      <c r="H21" s="16">
        <f t="shared" si="3"/>
        <v>741.24961672834331</v>
      </c>
      <c r="I21" s="3">
        <f t="shared" si="4"/>
        <v>-0.43526107852515755</v>
      </c>
      <c r="J21" s="52"/>
      <c r="K21" s="9" t="s">
        <v>834</v>
      </c>
      <c r="L21" s="9"/>
      <c r="M21" s="32">
        <f>ABS(+M16/M10)</f>
        <v>0.33602202777227386</v>
      </c>
      <c r="N21" s="7"/>
      <c r="O21" s="27"/>
      <c r="P21" s="7"/>
      <c r="Q21" s="7"/>
    </row>
    <row r="22" spans="1:17" x14ac:dyDescent="0.25">
      <c r="A22" s="25" t="s">
        <v>18</v>
      </c>
      <c r="B22" s="8" t="s">
        <v>298</v>
      </c>
      <c r="C22" s="15">
        <f>VLOOKUP($A22,RAW!$B$4:$M$283,3,FALSE)</f>
        <v>5758.2</v>
      </c>
      <c r="D22" s="15">
        <f>VLOOKUP($A22,RAW!$B$4:$M$283,4,FALSE)</f>
        <v>4776</v>
      </c>
      <c r="E22" s="1">
        <f t="shared" si="0"/>
        <v>-982.19999999999982</v>
      </c>
      <c r="F22" s="1">
        <f t="shared" si="1"/>
        <v>3131.1678819994986</v>
      </c>
      <c r="G22" s="16">
        <f t="shared" si="2"/>
        <v>-4113.3678819994984</v>
      </c>
      <c r="H22" s="16">
        <f t="shared" si="3"/>
        <v>4113.3678819994984</v>
      </c>
      <c r="I22" s="3">
        <f t="shared" si="4"/>
        <v>-0.71434960265351999</v>
      </c>
      <c r="J22" s="52"/>
      <c r="K22" s="9" t="s">
        <v>835</v>
      </c>
      <c r="L22" s="9"/>
      <c r="M22" s="73">
        <f>+M21+M20</f>
        <v>0.41721988563373924</v>
      </c>
      <c r="N22" s="7"/>
      <c r="O22" s="7"/>
      <c r="P22" s="7"/>
      <c r="Q22" s="7"/>
    </row>
    <row r="23" spans="1:17" x14ac:dyDescent="0.25">
      <c r="A23" s="25" t="s">
        <v>190</v>
      </c>
      <c r="B23" s="8" t="s">
        <v>309</v>
      </c>
      <c r="C23" s="15">
        <f>VLOOKUP($A23,RAW!$B$4:$M$283,3,FALSE)</f>
        <v>0</v>
      </c>
      <c r="D23" s="15">
        <f>VLOOKUP($A23,RAW!$B$4:$M$283,4,FALSE)</f>
        <v>0</v>
      </c>
      <c r="E23" s="1">
        <f t="shared" si="0"/>
        <v>0</v>
      </c>
      <c r="F23" s="1">
        <f t="shared" si="1"/>
        <v>0</v>
      </c>
      <c r="G23" s="16">
        <f t="shared" si="2"/>
        <v>0</v>
      </c>
      <c r="H23" s="16">
        <f t="shared" si="3"/>
        <v>0</v>
      </c>
      <c r="I23" s="3" t="str">
        <f t="shared" si="4"/>
        <v/>
      </c>
      <c r="J23" s="52"/>
      <c r="K23" s="9" t="s">
        <v>836</v>
      </c>
      <c r="L23" s="9"/>
      <c r="M23" s="78">
        <f>+M20/M21</f>
        <v>0.24164444932310841</v>
      </c>
      <c r="N23" s="7"/>
      <c r="O23" s="7"/>
      <c r="P23" s="7"/>
      <c r="Q23" s="7"/>
    </row>
    <row r="24" spans="1:17" x14ac:dyDescent="0.25">
      <c r="A24" s="25" t="s">
        <v>19</v>
      </c>
      <c r="B24" s="8" t="s">
        <v>298</v>
      </c>
      <c r="C24" s="15">
        <f>VLOOKUP($A24,RAW!$B$4:$M$283,3,FALSE)</f>
        <v>102.3</v>
      </c>
      <c r="D24" s="15">
        <f>VLOOKUP($A24,RAW!$B$4:$M$283,4,FALSE)</f>
        <v>284.7</v>
      </c>
      <c r="E24" s="1">
        <f t="shared" si="0"/>
        <v>182.39999999999998</v>
      </c>
      <c r="F24" s="1">
        <f t="shared" si="1"/>
        <v>55.628230059488857</v>
      </c>
      <c r="G24" s="16">
        <f t="shared" si="2"/>
        <v>126.77176994051112</v>
      </c>
      <c r="H24" s="16">
        <f t="shared" si="3"/>
        <v>126.77176994051112</v>
      </c>
      <c r="I24" s="3">
        <f t="shared" si="4"/>
        <v>1.2392157374439015</v>
      </c>
      <c r="J24" s="52"/>
    </row>
    <row r="25" spans="1:17" x14ac:dyDescent="0.25">
      <c r="A25" s="25" t="s">
        <v>95</v>
      </c>
      <c r="B25" s="8" t="s">
        <v>298</v>
      </c>
      <c r="C25" s="15">
        <f>VLOOKUP($A25,RAW!$B$4:$M$283,3,FALSE)</f>
        <v>0</v>
      </c>
      <c r="D25" s="15">
        <f>VLOOKUP($A25,RAW!$B$4:$M$283,4,FALSE)</f>
        <v>611.5</v>
      </c>
      <c r="E25" s="1">
        <f t="shared" si="0"/>
        <v>611.5</v>
      </c>
      <c r="F25" s="1">
        <f t="shared" si="1"/>
        <v>0</v>
      </c>
      <c r="G25" s="16">
        <f t="shared" si="2"/>
        <v>611.5</v>
      </c>
      <c r="H25" s="16">
        <f t="shared" si="3"/>
        <v>611.5</v>
      </c>
      <c r="I25" s="3" t="str">
        <f t="shared" si="4"/>
        <v/>
      </c>
      <c r="J25" s="52"/>
    </row>
    <row r="26" spans="1:17" x14ac:dyDescent="0.25">
      <c r="A26" s="25" t="s">
        <v>191</v>
      </c>
      <c r="B26" s="8" t="s">
        <v>298</v>
      </c>
      <c r="C26" s="15">
        <f>VLOOKUP($A26,RAW!$B$4:$M$283,3,FALSE)</f>
        <v>0</v>
      </c>
      <c r="D26" s="15">
        <f>VLOOKUP($A26,RAW!$B$4:$M$283,4,FALSE)</f>
        <v>0</v>
      </c>
      <c r="E26" s="1">
        <f t="shared" si="0"/>
        <v>0</v>
      </c>
      <c r="F26" s="1">
        <f t="shared" si="1"/>
        <v>0</v>
      </c>
      <c r="G26" s="16">
        <f t="shared" si="2"/>
        <v>0</v>
      </c>
      <c r="H26" s="16">
        <f t="shared" si="3"/>
        <v>0</v>
      </c>
      <c r="I26" s="3" t="str">
        <f t="shared" si="4"/>
        <v/>
      </c>
      <c r="J26" s="52"/>
    </row>
    <row r="27" spans="1:17" x14ac:dyDescent="0.25">
      <c r="A27" s="25" t="s">
        <v>229</v>
      </c>
      <c r="B27" s="8" t="s">
        <v>298</v>
      </c>
      <c r="C27" s="15">
        <f>VLOOKUP($A27,RAW!$B$4:$M$283,3,FALSE)</f>
        <v>1126.9000000000001</v>
      </c>
      <c r="D27" s="15">
        <f>VLOOKUP($A27,RAW!$B$4:$M$283,4,FALSE)</f>
        <v>687</v>
      </c>
      <c r="E27" s="1">
        <f t="shared" si="0"/>
        <v>-439.90000000000009</v>
      </c>
      <c r="F27" s="1">
        <f t="shared" si="1"/>
        <v>612.7805713982209</v>
      </c>
      <c r="G27" s="16">
        <f t="shared" si="2"/>
        <v>-1052.680571398221</v>
      </c>
      <c r="H27" s="16">
        <f t="shared" si="3"/>
        <v>1052.680571398221</v>
      </c>
      <c r="I27" s="3">
        <f t="shared" si="4"/>
        <v>-0.93413840748799437</v>
      </c>
      <c r="J27" s="52"/>
    </row>
    <row r="28" spans="1:17" x14ac:dyDescent="0.25">
      <c r="A28" s="25" t="s">
        <v>96</v>
      </c>
      <c r="B28" s="8" t="s">
        <v>309</v>
      </c>
      <c r="C28" s="15">
        <f>VLOOKUP($A28,RAW!$B$4:$M$283,3,FALSE)</f>
        <v>0</v>
      </c>
      <c r="D28" s="15">
        <f>VLOOKUP($A28,RAW!$B$4:$M$283,4,FALSE)</f>
        <v>0</v>
      </c>
      <c r="E28" s="1">
        <f t="shared" si="0"/>
        <v>0</v>
      </c>
      <c r="F28" s="1">
        <f t="shared" si="1"/>
        <v>0</v>
      </c>
      <c r="G28" s="16">
        <f t="shared" si="2"/>
        <v>0</v>
      </c>
      <c r="H28" s="16">
        <f t="shared" si="3"/>
        <v>0</v>
      </c>
      <c r="I28" s="3" t="str">
        <f t="shared" si="4"/>
        <v/>
      </c>
      <c r="J28" s="52"/>
    </row>
    <row r="29" spans="1:17" x14ac:dyDescent="0.25">
      <c r="A29" s="25" t="s">
        <v>230</v>
      </c>
      <c r="B29" s="8" t="s">
        <v>298</v>
      </c>
      <c r="C29" s="15">
        <f>VLOOKUP($A29,RAW!$B$4:$M$283,3,FALSE)</f>
        <v>708.30000000000007</v>
      </c>
      <c r="D29" s="15">
        <f>VLOOKUP($A29,RAW!$B$4:$M$283,4,FALSE)</f>
        <v>5156.3</v>
      </c>
      <c r="E29" s="1">
        <f t="shared" si="0"/>
        <v>4448</v>
      </c>
      <c r="F29" s="1">
        <f t="shared" si="1"/>
        <v>385.15616179018537</v>
      </c>
      <c r="G29" s="16">
        <f t="shared" si="2"/>
        <v>4062.8438382098147</v>
      </c>
      <c r="H29" s="16">
        <f t="shared" si="3"/>
        <v>4062.8438382098147</v>
      </c>
      <c r="I29" s="3">
        <f t="shared" si="4"/>
        <v>5.7360494680358807</v>
      </c>
      <c r="J29" s="52"/>
    </row>
    <row r="30" spans="1:17" x14ac:dyDescent="0.25">
      <c r="A30" s="25" t="s">
        <v>231</v>
      </c>
      <c r="B30" s="8" t="s">
        <v>298</v>
      </c>
      <c r="C30" s="15">
        <f>VLOOKUP($A30,RAW!$B$4:$M$283,3,FALSE)</f>
        <v>107.1</v>
      </c>
      <c r="D30" s="15">
        <f>VLOOKUP($A30,RAW!$B$4:$M$283,4,FALSE)</f>
        <v>102.4</v>
      </c>
      <c r="E30" s="1">
        <f t="shared" si="0"/>
        <v>-4.6999999999999886</v>
      </c>
      <c r="F30" s="1">
        <f t="shared" si="1"/>
        <v>58.238352291019119</v>
      </c>
      <c r="G30" s="16">
        <f t="shared" si="2"/>
        <v>-62.938352291019108</v>
      </c>
      <c r="H30" s="16">
        <f t="shared" si="3"/>
        <v>62.938352291019108</v>
      </c>
      <c r="I30" s="3">
        <f t="shared" si="4"/>
        <v>-0.58765968525694778</v>
      </c>
      <c r="J30" s="52"/>
    </row>
    <row r="31" spans="1:17" x14ac:dyDescent="0.25">
      <c r="A31" s="25" t="s">
        <v>116</v>
      </c>
      <c r="B31" s="8" t="s">
        <v>298</v>
      </c>
      <c r="C31" s="15">
        <f>VLOOKUP($A31,RAW!$B$4:$M$283,3,FALSE)</f>
        <v>1904</v>
      </c>
      <c r="D31" s="15">
        <f>VLOOKUP($A31,RAW!$B$4:$M$283,4,FALSE)</f>
        <v>1830.3</v>
      </c>
      <c r="E31" s="1">
        <f t="shared" si="0"/>
        <v>-73.700000000000045</v>
      </c>
      <c r="F31" s="1">
        <f t="shared" si="1"/>
        <v>1035.3484851736732</v>
      </c>
      <c r="G31" s="16">
        <f t="shared" si="2"/>
        <v>-1109.0484851736733</v>
      </c>
      <c r="H31" s="16">
        <f t="shared" si="3"/>
        <v>1109.0484851736733</v>
      </c>
      <c r="I31" s="3">
        <f t="shared" si="4"/>
        <v>-0.58248344809541663</v>
      </c>
      <c r="J31" s="52"/>
    </row>
    <row r="32" spans="1:17" x14ac:dyDescent="0.25">
      <c r="A32" s="25" t="s">
        <v>20</v>
      </c>
      <c r="B32" s="8" t="s">
        <v>298</v>
      </c>
      <c r="C32" s="15">
        <f>VLOOKUP($A32,RAW!$B$4:$M$283,3,FALSE)</f>
        <v>489.8</v>
      </c>
      <c r="D32" s="15">
        <f>VLOOKUP($A32,RAW!$B$4:$M$283,4,FALSE)</f>
        <v>511.7</v>
      </c>
      <c r="E32" s="1">
        <f t="shared" si="0"/>
        <v>21.899999999999977</v>
      </c>
      <c r="F32" s="1">
        <f t="shared" si="1"/>
        <v>266.34122270906784</v>
      </c>
      <c r="G32" s="16">
        <f t="shared" si="2"/>
        <v>-244.44122270906786</v>
      </c>
      <c r="H32" s="16">
        <f t="shared" si="3"/>
        <v>244.44122270906786</v>
      </c>
      <c r="I32" s="3">
        <f t="shared" si="4"/>
        <v>-0.49906333750320103</v>
      </c>
      <c r="J32" s="52"/>
    </row>
    <row r="33" spans="1:10" x14ac:dyDescent="0.25">
      <c r="A33" s="25" t="s">
        <v>97</v>
      </c>
      <c r="B33" s="8" t="s">
        <v>298</v>
      </c>
      <c r="C33" s="15">
        <f>VLOOKUP($A33,RAW!$B$4:$M$283,3,FALSE)</f>
        <v>1304</v>
      </c>
      <c r="D33" s="15">
        <f>VLOOKUP($A33,RAW!$B$4:$M$283,4,FALSE)</f>
        <v>2910.6</v>
      </c>
      <c r="E33" s="1">
        <f t="shared" si="0"/>
        <v>1606.6</v>
      </c>
      <c r="F33" s="1">
        <f t="shared" si="1"/>
        <v>709.08320623238967</v>
      </c>
      <c r="G33" s="16">
        <f t="shared" si="2"/>
        <v>897.51679376761024</v>
      </c>
      <c r="H33" s="16">
        <f t="shared" si="3"/>
        <v>897.51679376761024</v>
      </c>
      <c r="I33" s="3">
        <f t="shared" si="4"/>
        <v>0.68827974982178697</v>
      </c>
      <c r="J33" s="52"/>
    </row>
    <row r="34" spans="1:10" x14ac:dyDescent="0.25">
      <c r="A34" s="25" t="s">
        <v>5</v>
      </c>
      <c r="B34" s="8" t="s">
        <v>298</v>
      </c>
      <c r="C34" s="15">
        <f>VLOOKUP($A34,RAW!$B$4:$M$283,3,FALSE)</f>
        <v>18271.2</v>
      </c>
      <c r="D34" s="15">
        <f>VLOOKUP($A34,RAW!$B$4:$M$283,4,FALSE)</f>
        <v>25121.7</v>
      </c>
      <c r="E34" s="1">
        <f t="shared" si="0"/>
        <v>6850.5</v>
      </c>
      <c r="F34" s="1">
        <f t="shared" si="1"/>
        <v>9935.4302743199696</v>
      </c>
      <c r="G34" s="16">
        <f t="shared" si="2"/>
        <v>-3084.9302743199696</v>
      </c>
      <c r="H34" s="16">
        <f t="shared" si="3"/>
        <v>3084.9302743199696</v>
      </c>
      <c r="I34" s="3">
        <f t="shared" si="4"/>
        <v>-0.16884114203336231</v>
      </c>
      <c r="J34" s="52"/>
    </row>
    <row r="35" spans="1:10" x14ac:dyDescent="0.25">
      <c r="A35" s="25" t="s">
        <v>98</v>
      </c>
      <c r="B35" s="8" t="s">
        <v>298</v>
      </c>
      <c r="C35" s="15">
        <f>VLOOKUP($A35,RAW!$B$4:$M$283,3,FALSE)</f>
        <v>978.2</v>
      </c>
      <c r="D35" s="15">
        <f>VLOOKUP($A35,RAW!$B$4:$M$283,4,FALSE)</f>
        <v>950.5</v>
      </c>
      <c r="E35" s="1">
        <f t="shared" si="0"/>
        <v>-27.700000000000045</v>
      </c>
      <c r="F35" s="1">
        <f t="shared" ref="F35:F66" si="5">+C35*E$260</f>
        <v>531.92115976727268</v>
      </c>
      <c r="G35" s="16">
        <f t="shared" si="2"/>
        <v>-559.62115976727273</v>
      </c>
      <c r="H35" s="16">
        <f t="shared" si="3"/>
        <v>559.62115976727273</v>
      </c>
      <c r="I35" s="3">
        <f t="shared" si="4"/>
        <v>-0.57209278242411854</v>
      </c>
      <c r="J35" s="52"/>
    </row>
    <row r="36" spans="1:10" x14ac:dyDescent="0.25">
      <c r="A36" s="25" t="s">
        <v>232</v>
      </c>
      <c r="B36" s="8" t="s">
        <v>298</v>
      </c>
      <c r="C36" s="15">
        <f>VLOOKUP($A36,RAW!$B$4:$M$283,3,FALSE)</f>
        <v>9817.2999999999993</v>
      </c>
      <c r="D36" s="15">
        <f>VLOOKUP($A36,RAW!$B$4:$M$283,4,FALSE)</f>
        <v>26024</v>
      </c>
      <c r="E36" s="1">
        <f t="shared" si="0"/>
        <v>16206.7</v>
      </c>
      <c r="F36" s="1">
        <f t="shared" si="5"/>
        <v>5338.406871583772</v>
      </c>
      <c r="G36" s="16">
        <f t="shared" si="2"/>
        <v>10868.29312841623</v>
      </c>
      <c r="H36" s="16">
        <f t="shared" si="3"/>
        <v>10868.29312841623</v>
      </c>
      <c r="I36" s="3">
        <f t="shared" si="4"/>
        <v>1.1070552115567651</v>
      </c>
      <c r="J36" s="52"/>
    </row>
    <row r="37" spans="1:10" x14ac:dyDescent="0.25">
      <c r="A37" s="25" t="s">
        <v>3</v>
      </c>
      <c r="B37" s="8" t="s">
        <v>298</v>
      </c>
      <c r="C37" s="15">
        <f>VLOOKUP($A37,RAW!$B$4:$M$283,3,FALSE)</f>
        <v>9595.9</v>
      </c>
      <c r="D37" s="15">
        <f>VLOOKUP($A37,RAW!$B$4:$M$283,4,FALSE)</f>
        <v>16774.3</v>
      </c>
      <c r="E37" s="1">
        <f t="shared" si="0"/>
        <v>7178.4</v>
      </c>
      <c r="F37" s="1">
        <f t="shared" si="5"/>
        <v>5218.0149836544388</v>
      </c>
      <c r="G37" s="16">
        <f t="shared" si="2"/>
        <v>1960.3850163455609</v>
      </c>
      <c r="H37" s="16">
        <f t="shared" si="3"/>
        <v>1960.3850163455609</v>
      </c>
      <c r="I37" s="3">
        <f t="shared" si="4"/>
        <v>0.20429402310836514</v>
      </c>
      <c r="J37" s="52"/>
    </row>
    <row r="38" spans="1:10" x14ac:dyDescent="0.25">
      <c r="A38" s="25" t="s">
        <v>49</v>
      </c>
      <c r="B38" s="8" t="s">
        <v>298</v>
      </c>
      <c r="C38" s="15">
        <f>VLOOKUP($A38,RAW!$B$4:$M$283,3,FALSE)</f>
        <v>94.1</v>
      </c>
      <c r="D38" s="15">
        <f>VLOOKUP($A38,RAW!$B$4:$M$283,4,FALSE)</f>
        <v>97.6</v>
      </c>
      <c r="E38" s="1">
        <f t="shared" si="0"/>
        <v>3.5</v>
      </c>
      <c r="F38" s="1">
        <f t="shared" si="5"/>
        <v>51.169271247291313</v>
      </c>
      <c r="G38" s="16">
        <f t="shared" si="2"/>
        <v>-47.669271247291313</v>
      </c>
      <c r="H38" s="16">
        <f t="shared" si="3"/>
        <v>47.669271247291313</v>
      </c>
      <c r="I38" s="3">
        <f t="shared" si="4"/>
        <v>-0.50658099093827114</v>
      </c>
      <c r="J38" s="52"/>
    </row>
    <row r="39" spans="1:10" x14ac:dyDescent="0.25">
      <c r="A39" s="25" t="s">
        <v>6</v>
      </c>
      <c r="B39" s="8" t="s">
        <v>299</v>
      </c>
      <c r="C39" s="15">
        <f>VLOOKUP($A39,RAW!$B$4:$M$283,3,FALSE)</f>
        <v>112103.3</v>
      </c>
      <c r="D39" s="15">
        <f>VLOOKUP($A39,RAW!$B$4:$M$283,4,FALSE)</f>
        <v>134163.4</v>
      </c>
      <c r="E39" s="1">
        <f t="shared" si="0"/>
        <v>22060.099999999991</v>
      </c>
      <c r="F39" s="1">
        <f t="shared" si="5"/>
        <v>60959.024074563997</v>
      </c>
      <c r="G39" s="16">
        <f t="shared" si="2"/>
        <v>-38898.924074564005</v>
      </c>
      <c r="H39" s="16">
        <f t="shared" si="3"/>
        <v>38898.924074564005</v>
      </c>
      <c r="I39" s="3">
        <f t="shared" si="4"/>
        <v>-0.34699178413627435</v>
      </c>
      <c r="J39" s="52"/>
    </row>
    <row r="40" spans="1:10" x14ac:dyDescent="0.25">
      <c r="A40" s="25" t="s">
        <v>192</v>
      </c>
      <c r="B40" s="8" t="s">
        <v>299</v>
      </c>
      <c r="C40" s="15">
        <v>0</v>
      </c>
      <c r="D40" s="26">
        <v>0</v>
      </c>
      <c r="E40" s="1">
        <f t="shared" si="0"/>
        <v>0</v>
      </c>
      <c r="F40" s="1">
        <f t="shared" si="5"/>
        <v>0</v>
      </c>
      <c r="G40" s="16">
        <f t="shared" si="2"/>
        <v>0</v>
      </c>
      <c r="H40" s="16">
        <f t="shared" si="3"/>
        <v>0</v>
      </c>
      <c r="I40" s="3" t="str">
        <f t="shared" si="4"/>
        <v/>
      </c>
      <c r="J40" s="52"/>
    </row>
    <row r="41" spans="1:10" x14ac:dyDescent="0.25">
      <c r="A41" s="25" t="s">
        <v>234</v>
      </c>
      <c r="B41" s="8" t="s">
        <v>298</v>
      </c>
      <c r="C41" s="15">
        <f>VLOOKUP($A41,RAW!$B$4:$M$283,3,FALSE)</f>
        <v>14402.4</v>
      </c>
      <c r="D41" s="15">
        <f>VLOOKUP($A41,RAW!$B$4:$M$283,4,FALSE)</f>
        <v>13162.3</v>
      </c>
      <c r="E41" s="1">
        <f t="shared" si="0"/>
        <v>-1240.1000000000004</v>
      </c>
      <c r="F41" s="1">
        <f t="shared" si="5"/>
        <v>7831.6717557065713</v>
      </c>
      <c r="G41" s="16">
        <f t="shared" si="2"/>
        <v>-9071.7717557065716</v>
      </c>
      <c r="H41" s="16">
        <f t="shared" si="3"/>
        <v>9071.7717557065716</v>
      </c>
      <c r="I41" s="3">
        <f t="shared" si="4"/>
        <v>-0.6298791698402052</v>
      </c>
      <c r="J41" s="52"/>
    </row>
    <row r="42" spans="1:10" x14ac:dyDescent="0.25">
      <c r="A42" s="25" t="s">
        <v>193</v>
      </c>
      <c r="B42" s="8" t="s">
        <v>299</v>
      </c>
      <c r="C42" s="15">
        <f>VLOOKUP($A42,RAW!$B$4:$M$283,3,FALSE)</f>
        <v>25109.200000000001</v>
      </c>
      <c r="D42" s="15">
        <f>VLOOKUP($A42,RAW!$B$4:$M$283,4,FALSE)</f>
        <v>21430.3</v>
      </c>
      <c r="E42" s="1">
        <f t="shared" si="0"/>
        <v>-3678.9000000000015</v>
      </c>
      <c r="F42" s="1">
        <f t="shared" si="5"/>
        <v>13653.766903320799</v>
      </c>
      <c r="G42" s="16">
        <f t="shared" si="2"/>
        <v>-17332.666903320802</v>
      </c>
      <c r="H42" s="16">
        <f t="shared" si="3"/>
        <v>17332.666903320802</v>
      </c>
      <c r="I42" s="3">
        <f t="shared" si="4"/>
        <v>-0.69029148293537035</v>
      </c>
      <c r="J42" s="52"/>
    </row>
    <row r="43" spans="1:10" x14ac:dyDescent="0.25">
      <c r="A43" s="25" t="s">
        <v>125</v>
      </c>
      <c r="B43" s="8" t="s">
        <v>299</v>
      </c>
      <c r="C43" s="15">
        <f>VLOOKUP($A43,RAW!$B$4:$M$283,3,FALSE)</f>
        <v>3889.1</v>
      </c>
      <c r="D43" s="15">
        <f>VLOOKUP($A43,RAW!$B$4:$M$283,4,FALSE)</f>
        <v>7193.3</v>
      </c>
      <c r="E43" s="1">
        <f t="shared" si="0"/>
        <v>3304.2000000000003</v>
      </c>
      <c r="F43" s="1">
        <f t="shared" si="5"/>
        <v>2114.7971605509101</v>
      </c>
      <c r="G43" s="16">
        <f t="shared" si="2"/>
        <v>1189.4028394490902</v>
      </c>
      <c r="H43" s="16">
        <f t="shared" si="3"/>
        <v>1189.4028394490902</v>
      </c>
      <c r="I43" s="3">
        <f t="shared" si="4"/>
        <v>0.30582984223833026</v>
      </c>
      <c r="J43" s="52"/>
    </row>
    <row r="44" spans="1:10" x14ac:dyDescent="0.25">
      <c r="A44" s="25" t="s">
        <v>9</v>
      </c>
      <c r="B44" s="8" t="s">
        <v>298</v>
      </c>
      <c r="C44" s="15">
        <f>VLOOKUP($A44,RAW!$B$4:$M$283,3,FALSE)</f>
        <v>3656.2</v>
      </c>
      <c r="D44" s="15">
        <f>VLOOKUP($A44,RAW!$B$4:$M$283,4,FALSE)</f>
        <v>5996</v>
      </c>
      <c r="E44" s="1">
        <f t="shared" si="0"/>
        <v>2339.8000000000002</v>
      </c>
      <c r="F44" s="1">
        <f t="shared" si="5"/>
        <v>1988.1518547752019</v>
      </c>
      <c r="G44" s="16">
        <f t="shared" si="2"/>
        <v>351.64814522479833</v>
      </c>
      <c r="H44" s="16">
        <f t="shared" si="3"/>
        <v>351.64814522479833</v>
      </c>
      <c r="I44" s="3">
        <f t="shared" si="4"/>
        <v>9.6178585751544865E-2</v>
      </c>
      <c r="J44" s="52"/>
    </row>
    <row r="45" spans="1:10" x14ac:dyDescent="0.25">
      <c r="A45" s="25" t="s">
        <v>99</v>
      </c>
      <c r="B45" s="8" t="s">
        <v>299</v>
      </c>
      <c r="C45" s="15">
        <f>VLOOKUP($A45,RAW!$B$4:$M$283,3,FALSE)</f>
        <v>17329.400000000001</v>
      </c>
      <c r="D45" s="15">
        <f>VLOOKUP($A45,RAW!$B$4:$M$283,4,FALSE)</f>
        <v>32551.600000000002</v>
      </c>
      <c r="E45" s="1">
        <f t="shared" si="0"/>
        <v>15222.2</v>
      </c>
      <c r="F45" s="1">
        <f t="shared" si="5"/>
        <v>9423.3025414751337</v>
      </c>
      <c r="G45" s="16">
        <f t="shared" si="2"/>
        <v>5798.897458524867</v>
      </c>
      <c r="H45" s="16">
        <f t="shared" si="3"/>
        <v>5798.897458524867</v>
      </c>
      <c r="I45" s="3">
        <f t="shared" si="4"/>
        <v>0.33462771120320767</v>
      </c>
      <c r="J45" s="52"/>
    </row>
    <row r="46" spans="1:10" x14ac:dyDescent="0.25">
      <c r="A46" s="25" t="s">
        <v>233</v>
      </c>
      <c r="B46" s="8" t="s">
        <v>298</v>
      </c>
      <c r="C46" s="15">
        <f>VLOOKUP($A46,RAW!$B$4:$M$283,3,FALSE)</f>
        <v>311.7</v>
      </c>
      <c r="D46" s="15">
        <f>VLOOKUP($A46,RAW!$B$4:$M$283,4,FALSE)</f>
        <v>1134.4000000000001</v>
      </c>
      <c r="E46" s="1">
        <f t="shared" si="0"/>
        <v>822.7</v>
      </c>
      <c r="F46" s="1">
        <f t="shared" si="5"/>
        <v>169.49481240999683</v>
      </c>
      <c r="G46" s="16">
        <f t="shared" si="2"/>
        <v>653.20518759000322</v>
      </c>
      <c r="H46" s="16">
        <f t="shared" si="3"/>
        <v>653.20518759000322</v>
      </c>
      <c r="I46" s="3">
        <f t="shared" si="4"/>
        <v>2.0956213910490962</v>
      </c>
      <c r="J46" s="52"/>
    </row>
    <row r="47" spans="1:10" x14ac:dyDescent="0.25">
      <c r="A47" s="25" t="s">
        <v>194</v>
      </c>
      <c r="B47" s="8" t="s">
        <v>299</v>
      </c>
      <c r="C47" s="15">
        <f>VLOOKUP($A47,RAW!$B$4:$M$283,3,FALSE)</f>
        <v>2367.4</v>
      </c>
      <c r="D47" s="15">
        <f>VLOOKUP($A47,RAW!$B$4:$M$283,4,FALSE)</f>
        <v>11931.2</v>
      </c>
      <c r="E47" s="1">
        <f t="shared" si="0"/>
        <v>9563.8000000000011</v>
      </c>
      <c r="F47" s="1">
        <f t="shared" si="5"/>
        <v>1287.3340356093247</v>
      </c>
      <c r="G47" s="16">
        <f t="shared" si="2"/>
        <v>8276.4659643906762</v>
      </c>
      <c r="H47" s="16">
        <f t="shared" si="3"/>
        <v>8276.4659643906762</v>
      </c>
      <c r="I47" s="3">
        <f t="shared" si="4"/>
        <v>3.4960150225524522</v>
      </c>
      <c r="J47" s="52"/>
    </row>
    <row r="48" spans="1:10" x14ac:dyDescent="0.25">
      <c r="A48" s="25" t="s">
        <v>126</v>
      </c>
      <c r="B48" s="8" t="s">
        <v>298</v>
      </c>
      <c r="C48" s="15">
        <f>VLOOKUP($A48,RAW!$B$4:$M$283,3,FALSE)</f>
        <v>67464.400000000009</v>
      </c>
      <c r="D48" s="15">
        <f>VLOOKUP($A48,RAW!$B$4:$M$283,4,FALSE)</f>
        <v>89154.200000000012</v>
      </c>
      <c r="E48" s="1">
        <f t="shared" si="0"/>
        <v>21689.800000000003</v>
      </c>
      <c r="F48" s="1">
        <f t="shared" si="5"/>
        <v>36685.485474343892</v>
      </c>
      <c r="G48" s="16">
        <f t="shared" si="2"/>
        <v>-14995.685474343889</v>
      </c>
      <c r="H48" s="16">
        <f t="shared" si="3"/>
        <v>14995.685474343889</v>
      </c>
      <c r="I48" s="3">
        <f t="shared" si="4"/>
        <v>-0.22227553308624826</v>
      </c>
      <c r="J48" s="52"/>
    </row>
    <row r="49" spans="1:10" x14ac:dyDescent="0.25">
      <c r="A49" s="25" t="s">
        <v>195</v>
      </c>
      <c r="B49" s="8" t="s">
        <v>298</v>
      </c>
      <c r="C49" s="15">
        <f>VLOOKUP($A49,RAW!$B$4:$M$283,3,FALSE)</f>
        <v>4460.3999999999996</v>
      </c>
      <c r="D49" s="15">
        <f>VLOOKUP($A49,RAW!$B$4:$M$283,4,FALSE)</f>
        <v>6149.1</v>
      </c>
      <c r="E49" s="1">
        <f t="shared" si="0"/>
        <v>1688.7000000000007</v>
      </c>
      <c r="F49" s="1">
        <f t="shared" si="5"/>
        <v>2425.456083649502</v>
      </c>
      <c r="G49" s="16">
        <f t="shared" si="2"/>
        <v>-736.75608364950131</v>
      </c>
      <c r="H49" s="16">
        <f t="shared" si="3"/>
        <v>736.75608364950131</v>
      </c>
      <c r="I49" s="3">
        <f t="shared" si="4"/>
        <v>-0.16517713291397662</v>
      </c>
      <c r="J49" s="52"/>
    </row>
    <row r="50" spans="1:10" x14ac:dyDescent="0.25">
      <c r="A50" s="25" t="s">
        <v>80</v>
      </c>
      <c r="B50" s="8" t="s">
        <v>299</v>
      </c>
      <c r="C50" s="15">
        <f>VLOOKUP($A50,RAW!$B$4:$M$283,3,FALSE)</f>
        <v>102.6</v>
      </c>
      <c r="D50" s="15">
        <f>VLOOKUP($A50,RAW!$B$4:$M$283,4,FALSE)</f>
        <v>319</v>
      </c>
      <c r="E50" s="1">
        <f t="shared" si="0"/>
        <v>216.4</v>
      </c>
      <c r="F50" s="1">
        <f t="shared" si="5"/>
        <v>55.791362698959496</v>
      </c>
      <c r="G50" s="16">
        <f t="shared" si="2"/>
        <v>160.60863730104052</v>
      </c>
      <c r="H50" s="16">
        <f t="shared" si="3"/>
        <v>160.60863730104052</v>
      </c>
      <c r="I50" s="3">
        <f t="shared" si="4"/>
        <v>1.5653863284701806</v>
      </c>
      <c r="J50" s="52"/>
    </row>
    <row r="51" spans="1:10" x14ac:dyDescent="0.25">
      <c r="A51" s="25" t="s">
        <v>81</v>
      </c>
      <c r="B51" s="8" t="s">
        <v>298</v>
      </c>
      <c r="C51" s="15">
        <f>VLOOKUP($A51,RAW!$B$4:$M$283,3,FALSE)</f>
        <v>4897.6000000000004</v>
      </c>
      <c r="D51" s="15">
        <f>VLOOKUP($A51,RAW!$B$4:$M$283,4,FALSE)</f>
        <v>12093.8</v>
      </c>
      <c r="E51" s="1">
        <f t="shared" si="0"/>
        <v>7196.1999999999989</v>
      </c>
      <c r="F51" s="1">
        <f t="shared" si="5"/>
        <v>2663.194716904718</v>
      </c>
      <c r="G51" s="16">
        <f t="shared" si="2"/>
        <v>4533.0052830952809</v>
      </c>
      <c r="H51" s="16">
        <f t="shared" si="3"/>
        <v>4533.0052830952809</v>
      </c>
      <c r="I51" s="3">
        <f t="shared" si="4"/>
        <v>0.92555645277182308</v>
      </c>
      <c r="J51" s="52"/>
    </row>
    <row r="52" spans="1:10" x14ac:dyDescent="0.25">
      <c r="A52" s="25" t="s">
        <v>8</v>
      </c>
      <c r="B52" s="8" t="s">
        <v>298</v>
      </c>
      <c r="C52" s="15">
        <f>VLOOKUP($A52,RAW!$B$4:$M$283,3,FALSE)</f>
        <v>35785.1</v>
      </c>
      <c r="D52" s="15">
        <f>VLOOKUP($A52,RAW!$B$4:$M$283,4,FALSE)</f>
        <v>30813.3</v>
      </c>
      <c r="E52" s="1">
        <f t="shared" si="0"/>
        <v>-4971.7999999999993</v>
      </c>
      <c r="F52" s="1">
        <f t="shared" si="5"/>
        <v>19459.059389069545</v>
      </c>
      <c r="G52" s="16">
        <f t="shared" si="2"/>
        <v>-24430.859389069545</v>
      </c>
      <c r="H52" s="16">
        <f t="shared" si="3"/>
        <v>24430.859389069545</v>
      </c>
      <c r="I52" s="3">
        <f t="shared" si="4"/>
        <v>-0.68271038474307866</v>
      </c>
      <c r="J52" s="52"/>
    </row>
    <row r="53" spans="1:10" x14ac:dyDescent="0.25">
      <c r="A53" s="25" t="s">
        <v>127</v>
      </c>
      <c r="B53" s="8" t="s">
        <v>298</v>
      </c>
      <c r="C53" s="15">
        <f>VLOOKUP($A53,RAW!$B$4:$M$283,3,FALSE)</f>
        <v>274344.7</v>
      </c>
      <c r="D53" s="15">
        <f>VLOOKUP($A53,RAW!$B$4:$M$283,4,FALSE)</f>
        <v>352031</v>
      </c>
      <c r="E53" s="1">
        <f t="shared" si="0"/>
        <v>77686.299999999988</v>
      </c>
      <c r="F53" s="1">
        <f t="shared" si="5"/>
        <v>149181.91678593797</v>
      </c>
      <c r="G53" s="16">
        <f t="shared" si="2"/>
        <v>-71495.616785937978</v>
      </c>
      <c r="H53" s="16">
        <f t="shared" si="3"/>
        <v>71495.616785937978</v>
      </c>
      <c r="I53" s="3">
        <f t="shared" si="4"/>
        <v>-0.26060505920448973</v>
      </c>
      <c r="J53" s="52"/>
    </row>
    <row r="54" spans="1:10" x14ac:dyDescent="0.25">
      <c r="A54" s="25" t="s">
        <v>100</v>
      </c>
      <c r="B54" s="8" t="s">
        <v>298</v>
      </c>
      <c r="C54" s="15">
        <f>VLOOKUP($A54,RAW!$B$4:$M$283,3,FALSE)</f>
        <v>600.9</v>
      </c>
      <c r="D54" s="15">
        <f>VLOOKUP($A54,RAW!$B$4:$M$283,4,FALSE)</f>
        <v>663.7</v>
      </c>
      <c r="E54" s="1">
        <f t="shared" si="0"/>
        <v>62.800000000000068</v>
      </c>
      <c r="F54" s="1">
        <f t="shared" si="5"/>
        <v>326.75467685969551</v>
      </c>
      <c r="G54" s="16">
        <f t="shared" si="2"/>
        <v>-263.95467685969544</v>
      </c>
      <c r="H54" s="16">
        <f t="shared" si="3"/>
        <v>263.95467685969544</v>
      </c>
      <c r="I54" s="3">
        <f t="shared" si="4"/>
        <v>-0.43926556308819348</v>
      </c>
      <c r="J54" s="52"/>
    </row>
    <row r="55" spans="1:10" x14ac:dyDescent="0.25">
      <c r="A55" s="25" t="s">
        <v>128</v>
      </c>
      <c r="B55" s="8" t="s">
        <v>298</v>
      </c>
      <c r="C55" s="15">
        <f>VLOOKUP($A55,RAW!$B$4:$M$283,3,FALSE)</f>
        <v>92.4</v>
      </c>
      <c r="D55" s="15">
        <f>VLOOKUP($A55,RAW!$B$4:$M$283,4,FALSE)</f>
        <v>94.550000000000011</v>
      </c>
      <c r="E55" s="1">
        <f t="shared" si="0"/>
        <v>2.1500000000000057</v>
      </c>
      <c r="F55" s="1">
        <f t="shared" si="5"/>
        <v>50.244852956957679</v>
      </c>
      <c r="G55" s="16">
        <f t="shared" si="2"/>
        <v>-48.094852956957673</v>
      </c>
      <c r="H55" s="16">
        <f t="shared" si="3"/>
        <v>48.094852956957673</v>
      </c>
      <c r="I55" s="3">
        <f t="shared" si="4"/>
        <v>-0.52050706663374102</v>
      </c>
      <c r="J55" s="52"/>
    </row>
    <row r="56" spans="1:10" x14ac:dyDescent="0.25">
      <c r="A56" s="25" t="s">
        <v>196</v>
      </c>
      <c r="B56" s="8" t="s">
        <v>309</v>
      </c>
      <c r="C56" s="15">
        <f>VLOOKUP($A56,RAW!$B$4:$M$283,3,FALSE)</f>
        <v>0</v>
      </c>
      <c r="D56" s="15">
        <f>VLOOKUP($A56,RAW!$B$4:$M$283,4,FALSE)</f>
        <v>0</v>
      </c>
      <c r="E56" s="1">
        <f t="shared" si="0"/>
        <v>0</v>
      </c>
      <c r="F56" s="1">
        <f t="shared" si="5"/>
        <v>0</v>
      </c>
      <c r="G56" s="16">
        <f t="shared" si="2"/>
        <v>0</v>
      </c>
      <c r="H56" s="16">
        <f t="shared" si="3"/>
        <v>0</v>
      </c>
      <c r="I56" s="3" t="str">
        <f t="shared" si="4"/>
        <v/>
      </c>
      <c r="J56" s="52"/>
    </row>
    <row r="57" spans="1:10" x14ac:dyDescent="0.25">
      <c r="A57" s="25" t="s">
        <v>235</v>
      </c>
      <c r="B57" s="8" t="s">
        <v>298</v>
      </c>
      <c r="C57" s="15">
        <f>VLOOKUP($A57,RAW!$B$4:$M$283,3,FALSE)</f>
        <v>502.8</v>
      </c>
      <c r="D57" s="15">
        <f>VLOOKUP($A57,RAW!$B$4:$M$283,4,FALSE)</f>
        <v>495.6</v>
      </c>
      <c r="E57" s="1">
        <f t="shared" si="0"/>
        <v>-7.1999999999999886</v>
      </c>
      <c r="F57" s="1">
        <f t="shared" si="5"/>
        <v>273.4103037527957</v>
      </c>
      <c r="G57" s="16">
        <f t="shared" si="2"/>
        <v>-280.61030375279569</v>
      </c>
      <c r="H57" s="16">
        <f t="shared" si="3"/>
        <v>280.61030375279569</v>
      </c>
      <c r="I57" s="3">
        <f t="shared" si="4"/>
        <v>-0.55809527397135184</v>
      </c>
      <c r="J57" s="52"/>
    </row>
    <row r="58" spans="1:10" x14ac:dyDescent="0.25">
      <c r="A58" s="25" t="s">
        <v>21</v>
      </c>
      <c r="B58" s="8" t="s">
        <v>299</v>
      </c>
      <c r="C58" s="15">
        <f>VLOOKUP($A58,RAW!$B$4:$M$283,3,FALSE)</f>
        <v>301.60000000000002</v>
      </c>
      <c r="D58" s="15">
        <f>VLOOKUP($A58,RAW!$B$4:$M$283,4,FALSE)</f>
        <v>1113</v>
      </c>
      <c r="E58" s="1">
        <f t="shared" si="0"/>
        <v>811.4</v>
      </c>
      <c r="F58" s="1">
        <f t="shared" si="5"/>
        <v>164.00268021448525</v>
      </c>
      <c r="G58" s="16">
        <f t="shared" si="2"/>
        <v>647.3973197855147</v>
      </c>
      <c r="H58" s="16">
        <f t="shared" si="3"/>
        <v>647.3973197855147</v>
      </c>
      <c r="I58" s="3">
        <f t="shared" si="4"/>
        <v>2.1465428374851281</v>
      </c>
      <c r="J58" s="52"/>
    </row>
    <row r="59" spans="1:10" x14ac:dyDescent="0.25">
      <c r="A59" s="25" t="s">
        <v>0</v>
      </c>
      <c r="B59" s="8" t="s">
        <v>298</v>
      </c>
      <c r="C59" s="15">
        <f>VLOOKUP($A59,RAW!$B$4:$M$283,3,FALSE)</f>
        <v>35234</v>
      </c>
      <c r="D59" s="15">
        <f>VLOOKUP($A59,RAW!$B$4:$M$283,4,FALSE)</f>
        <v>44205.9</v>
      </c>
      <c r="E59" s="1">
        <f t="shared" si="0"/>
        <v>8971.9000000000015</v>
      </c>
      <c r="F59" s="1">
        <f t="shared" si="5"/>
        <v>19159.384730361977</v>
      </c>
      <c r="G59" s="16">
        <f t="shared" si="2"/>
        <v>-10187.484730361975</v>
      </c>
      <c r="H59" s="16">
        <f t="shared" si="3"/>
        <v>10187.484730361975</v>
      </c>
      <c r="I59" s="3">
        <f t="shared" si="4"/>
        <v>-0.28913789891474073</v>
      </c>
      <c r="J59" s="52"/>
    </row>
    <row r="60" spans="1:10" x14ac:dyDescent="0.25">
      <c r="A60" s="25" t="s">
        <v>113</v>
      </c>
      <c r="B60" s="8" t="s">
        <v>298</v>
      </c>
      <c r="C60" s="15">
        <f>VLOOKUP($A60,RAW!$B$4:$M$283,3,FALSE)</f>
        <v>9567.2999999999993</v>
      </c>
      <c r="D60" s="15">
        <f>VLOOKUP($A60,RAW!$B$4:$M$283,4,FALSE)</f>
        <v>67476.899999999994</v>
      </c>
      <c r="E60" s="1">
        <f t="shared" si="0"/>
        <v>57909.599999999991</v>
      </c>
      <c r="F60" s="1">
        <f t="shared" si="5"/>
        <v>5202.4630053582378</v>
      </c>
      <c r="G60" s="16">
        <f t="shared" si="2"/>
        <v>52707.136994641754</v>
      </c>
      <c r="H60" s="16">
        <f t="shared" si="3"/>
        <v>52707.136994641754</v>
      </c>
      <c r="I60" s="3">
        <f t="shared" si="4"/>
        <v>5.5090921152928995</v>
      </c>
      <c r="J60" s="52"/>
    </row>
    <row r="61" spans="1:10" x14ac:dyDescent="0.25">
      <c r="A61" s="25" t="s">
        <v>101</v>
      </c>
      <c r="B61" s="8" t="s">
        <v>298</v>
      </c>
      <c r="C61" s="15">
        <f>VLOOKUP($A61,RAW!$B$4:$M$283,3,FALSE)</f>
        <v>2252.8000000000002</v>
      </c>
      <c r="D61" s="15">
        <f>VLOOKUP($A61,RAW!$B$4:$M$283,4,FALSE)</f>
        <v>1726.7</v>
      </c>
      <c r="E61" s="1">
        <f t="shared" si="0"/>
        <v>-526.10000000000014</v>
      </c>
      <c r="F61" s="1">
        <f t="shared" si="5"/>
        <v>1225.0173673315396</v>
      </c>
      <c r="G61" s="16">
        <f t="shared" si="2"/>
        <v>-1751.1173673315398</v>
      </c>
      <c r="H61" s="16">
        <f t="shared" si="3"/>
        <v>1751.1173673315398</v>
      </c>
      <c r="I61" s="3">
        <f t="shared" si="4"/>
        <v>-0.7773070700157757</v>
      </c>
      <c r="J61" s="52"/>
    </row>
    <row r="62" spans="1:10" x14ac:dyDescent="0.25">
      <c r="A62" s="25" t="s">
        <v>23</v>
      </c>
      <c r="B62" s="8" t="s">
        <v>298</v>
      </c>
      <c r="C62" s="15">
        <f>VLOOKUP($A62,RAW!$B$4:$M$283,3,FALSE)</f>
        <v>166.2</v>
      </c>
      <c r="D62" s="15">
        <f>VLOOKUP($A62,RAW!$B$4:$M$283,4,FALSE)</f>
        <v>216.39999999999998</v>
      </c>
      <c r="E62" s="1">
        <f t="shared" si="0"/>
        <v>50.199999999999989</v>
      </c>
      <c r="F62" s="1">
        <f t="shared" si="5"/>
        <v>90.37548226673556</v>
      </c>
      <c r="G62" s="16">
        <f t="shared" si="2"/>
        <v>-40.175482266735571</v>
      </c>
      <c r="H62" s="16">
        <f t="shared" si="3"/>
        <v>40.175482266735571</v>
      </c>
      <c r="I62" s="3">
        <f t="shared" si="4"/>
        <v>-0.24172973686363161</v>
      </c>
      <c r="J62" s="52"/>
    </row>
    <row r="63" spans="1:10" x14ac:dyDescent="0.25">
      <c r="A63" s="25" t="s">
        <v>129</v>
      </c>
      <c r="B63" s="8" t="s">
        <v>298</v>
      </c>
      <c r="C63" s="15">
        <f>VLOOKUP($A63,RAW!$B$4:$M$283,3,FALSE)</f>
        <v>22014</v>
      </c>
      <c r="D63" s="15">
        <f>VLOOKUP($A63,RAW!$B$4:$M$283,4,FALSE)</f>
        <v>31915.100000000002</v>
      </c>
      <c r="E63" s="1">
        <f t="shared" si="0"/>
        <v>9901.1000000000022</v>
      </c>
      <c r="F63" s="1">
        <f t="shared" si="5"/>
        <v>11970.673084355696</v>
      </c>
      <c r="G63" s="16">
        <f t="shared" si="2"/>
        <v>-2069.5730843556939</v>
      </c>
      <c r="H63" s="16">
        <f t="shared" si="3"/>
        <v>2069.5730843556939</v>
      </c>
      <c r="I63" s="3">
        <f t="shared" si="4"/>
        <v>-9.4011678220936395E-2</v>
      </c>
      <c r="J63" s="52"/>
    </row>
    <row r="64" spans="1:10" x14ac:dyDescent="0.25">
      <c r="A64" s="25" t="s">
        <v>197</v>
      </c>
      <c r="B64" s="8" t="s">
        <v>299</v>
      </c>
      <c r="C64" s="15">
        <f>VLOOKUP($A64,RAW!$B$4:$M$283,3,FALSE)</f>
        <v>271.7</v>
      </c>
      <c r="D64" s="15">
        <f>VLOOKUP($A64,RAW!$B$4:$M$283,4,FALSE)</f>
        <v>2715.2</v>
      </c>
      <c r="E64" s="1">
        <f t="shared" si="0"/>
        <v>2443.5</v>
      </c>
      <c r="F64" s="1">
        <f t="shared" si="5"/>
        <v>147.74379381391125</v>
      </c>
      <c r="G64" s="16">
        <f t="shared" si="2"/>
        <v>2295.7562061860885</v>
      </c>
      <c r="H64" s="16">
        <f t="shared" si="3"/>
        <v>2295.7562061860885</v>
      </c>
      <c r="I64" s="3">
        <f t="shared" si="4"/>
        <v>8.4495995811044846</v>
      </c>
      <c r="J64" s="52"/>
    </row>
    <row r="65" spans="1:10" x14ac:dyDescent="0.25">
      <c r="A65" s="25" t="s">
        <v>82</v>
      </c>
      <c r="B65" s="8" t="s">
        <v>299</v>
      </c>
      <c r="C65" s="15">
        <f>VLOOKUP($A65,RAW!$B$4:$M$283,3,FALSE)</f>
        <v>5077.8999999999996</v>
      </c>
      <c r="D65" s="15">
        <f>VLOOKUP($A65,RAW!$B$4:$M$283,4,FALSE)</f>
        <v>8176</v>
      </c>
      <c r="E65" s="1">
        <f t="shared" si="0"/>
        <v>3098.1000000000004</v>
      </c>
      <c r="F65" s="1">
        <f t="shared" si="5"/>
        <v>2761.2374332265731</v>
      </c>
      <c r="G65" s="16">
        <f t="shared" si="2"/>
        <v>336.86256677342726</v>
      </c>
      <c r="H65" s="16">
        <f t="shared" si="3"/>
        <v>336.86256677342726</v>
      </c>
      <c r="I65" s="3">
        <f t="shared" si="4"/>
        <v>6.6338952475123045E-2</v>
      </c>
      <c r="J65" s="52"/>
    </row>
    <row r="66" spans="1:10" x14ac:dyDescent="0.25">
      <c r="A66" s="25" t="s">
        <v>236</v>
      </c>
      <c r="B66" s="8" t="s">
        <v>298</v>
      </c>
      <c r="C66" s="15">
        <f>VLOOKUP($A66,RAW!$B$4:$M$283,3,FALSE)</f>
        <v>15097.3</v>
      </c>
      <c r="D66" s="15">
        <f>VLOOKUP($A66,RAW!$B$4:$M$283,4,FALSE)</f>
        <v>56056.2</v>
      </c>
      <c r="E66" s="1">
        <f t="shared" si="0"/>
        <v>40958.899999999994</v>
      </c>
      <c r="F66" s="1">
        <f t="shared" si="5"/>
        <v>8209.5413262670681</v>
      </c>
      <c r="G66" s="16">
        <f t="shared" si="2"/>
        <v>32749.358673732924</v>
      </c>
      <c r="H66" s="16">
        <f t="shared" si="3"/>
        <v>32749.358673732924</v>
      </c>
      <c r="I66" s="3">
        <f t="shared" si="4"/>
        <v>2.1692195739458664</v>
      </c>
      <c r="J66" s="52"/>
    </row>
    <row r="67" spans="1:10" x14ac:dyDescent="0.25">
      <c r="A67" s="25" t="s">
        <v>237</v>
      </c>
      <c r="B67" s="8" t="s">
        <v>309</v>
      </c>
      <c r="C67" s="15">
        <f>VLOOKUP($A67,RAW!$B$4:$M$283,3,FALSE)</f>
        <v>0</v>
      </c>
      <c r="D67" s="15">
        <f>VLOOKUP($A67,RAW!$B$4:$M$283,4,FALSE)</f>
        <v>0</v>
      </c>
      <c r="E67" s="1">
        <f t="shared" ref="E67:E130" si="6">D67-C67</f>
        <v>0</v>
      </c>
      <c r="F67" s="1">
        <f t="shared" ref="F67:F98" si="7">+C67*E$260</f>
        <v>0</v>
      </c>
      <c r="G67" s="16">
        <f t="shared" ref="G67:G130" si="8">+E67-F67</f>
        <v>0</v>
      </c>
      <c r="H67" s="16">
        <f t="shared" ref="H67:H130" si="9">ABS(G67)</f>
        <v>0</v>
      </c>
      <c r="I67" s="3" t="str">
        <f t="shared" si="4"/>
        <v/>
      </c>
      <c r="J67" s="52"/>
    </row>
    <row r="68" spans="1:10" x14ac:dyDescent="0.25">
      <c r="A68" s="25" t="s">
        <v>175</v>
      </c>
      <c r="B68" s="8" t="s">
        <v>298</v>
      </c>
      <c r="C68" s="15">
        <f>VLOOKUP($A68,RAW!$B$4:$M$283,3,FALSE)</f>
        <v>78032.900000000009</v>
      </c>
      <c r="D68" s="15">
        <f>VLOOKUP($A68,RAW!$B$4:$M$283,4,FALSE)</f>
        <v>90678.599999999991</v>
      </c>
      <c r="E68" s="1">
        <f t="shared" si="6"/>
        <v>12645.699999999983</v>
      </c>
      <c r="F68" s="1">
        <f t="shared" si="7"/>
        <v>42432.376475162157</v>
      </c>
      <c r="G68" s="16">
        <f t="shared" si="8"/>
        <v>-29786.676475162174</v>
      </c>
      <c r="H68" s="16">
        <f t="shared" si="9"/>
        <v>29786.676475162174</v>
      </c>
      <c r="I68" s="3">
        <f t="shared" ref="I68:I131" si="10">IFERROR(+G68/C68,"")</f>
        <v>-0.38171946031945719</v>
      </c>
      <c r="J68" s="52"/>
    </row>
    <row r="69" spans="1:10" x14ac:dyDescent="0.25">
      <c r="A69" s="25" t="s">
        <v>130</v>
      </c>
      <c r="B69" s="8" t="s">
        <v>309</v>
      </c>
      <c r="C69" s="15">
        <f>VLOOKUP($A69,RAW!$B$4:$M$283,3,FALSE)</f>
        <v>0</v>
      </c>
      <c r="D69" s="15">
        <f>VLOOKUP($A69,RAW!$B$4:$M$283,4,FALSE)</f>
        <v>0</v>
      </c>
      <c r="E69" s="1">
        <f t="shared" si="6"/>
        <v>0</v>
      </c>
      <c r="F69" s="1">
        <f t="shared" si="7"/>
        <v>0</v>
      </c>
      <c r="G69" s="16">
        <f t="shared" si="8"/>
        <v>0</v>
      </c>
      <c r="H69" s="16">
        <f t="shared" si="9"/>
        <v>0</v>
      </c>
      <c r="I69" s="3" t="str">
        <f t="shared" si="10"/>
        <v/>
      </c>
      <c r="J69" s="52"/>
    </row>
    <row r="70" spans="1:10" x14ac:dyDescent="0.25">
      <c r="A70" s="25" t="s">
        <v>83</v>
      </c>
      <c r="B70" s="8" t="s">
        <v>309</v>
      </c>
      <c r="C70" s="15">
        <f>VLOOKUP($A70,RAW!$B$4:$M$283,3,FALSE)</f>
        <v>0</v>
      </c>
      <c r="D70" s="15">
        <f>VLOOKUP($A70,RAW!$B$4:$M$283,4,FALSE)</f>
        <v>0</v>
      </c>
      <c r="E70" s="1">
        <f t="shared" si="6"/>
        <v>0</v>
      </c>
      <c r="F70" s="1">
        <f t="shared" si="7"/>
        <v>0</v>
      </c>
      <c r="G70" s="16">
        <f t="shared" si="8"/>
        <v>0</v>
      </c>
      <c r="H70" s="16">
        <f t="shared" si="9"/>
        <v>0</v>
      </c>
      <c r="I70" s="3" t="str">
        <f t="shared" si="10"/>
        <v/>
      </c>
      <c r="J70" s="52"/>
    </row>
    <row r="71" spans="1:10" x14ac:dyDescent="0.25">
      <c r="A71" s="25" t="s">
        <v>25</v>
      </c>
      <c r="B71" s="8" t="s">
        <v>298</v>
      </c>
      <c r="C71" s="15">
        <f>VLOOKUP($A71,RAW!$B$4:$M$283,3,FALSE)</f>
        <v>293.2</v>
      </c>
      <c r="D71" s="15">
        <f>VLOOKUP($A71,RAW!$B$4:$M$283,4,FALSE)</f>
        <v>221.3</v>
      </c>
      <c r="E71" s="1">
        <f t="shared" si="6"/>
        <v>-71.899999999999977</v>
      </c>
      <c r="F71" s="1">
        <f t="shared" si="7"/>
        <v>159.43496630930724</v>
      </c>
      <c r="G71" s="16">
        <f t="shared" si="8"/>
        <v>-231.33496630930722</v>
      </c>
      <c r="H71" s="16">
        <f t="shared" si="9"/>
        <v>231.33496630930722</v>
      </c>
      <c r="I71" s="3">
        <f t="shared" si="10"/>
        <v>-0.78900056722137524</v>
      </c>
      <c r="J71" s="52"/>
    </row>
    <row r="72" spans="1:10" x14ac:dyDescent="0.25">
      <c r="A72" s="25" t="s">
        <v>131</v>
      </c>
      <c r="B72" s="8" t="s">
        <v>298</v>
      </c>
      <c r="C72" s="15">
        <f>VLOOKUP($A72,RAW!$B$4:$M$283,3,FALSE)</f>
        <v>161.35</v>
      </c>
      <c r="D72" s="15">
        <f>VLOOKUP($A72,RAW!$B$4:$M$283,4,FALSE)</f>
        <v>111.7</v>
      </c>
      <c r="E72" s="1">
        <f t="shared" si="6"/>
        <v>-49.649999999999991</v>
      </c>
      <c r="F72" s="1">
        <f t="shared" si="7"/>
        <v>87.738171261960176</v>
      </c>
      <c r="G72" s="16">
        <f t="shared" si="8"/>
        <v>-137.38817126196017</v>
      </c>
      <c r="H72" s="16">
        <f t="shared" si="9"/>
        <v>137.38817126196017</v>
      </c>
      <c r="I72" s="3">
        <f t="shared" si="10"/>
        <v>-0.8514916099284795</v>
      </c>
      <c r="J72" s="52"/>
    </row>
    <row r="73" spans="1:10" x14ac:dyDescent="0.25">
      <c r="A73" s="25" t="s">
        <v>198</v>
      </c>
      <c r="B73" s="8" t="s">
        <v>299</v>
      </c>
      <c r="C73" s="15">
        <f>VLOOKUP($A73,RAW!$B$4:$M$283,3,FALSE)</f>
        <v>1989.1</v>
      </c>
      <c r="D73" s="15">
        <f>VLOOKUP($A73,RAW!$B$4:$M$283,4,FALSE)</f>
        <v>3708</v>
      </c>
      <c r="E73" s="1">
        <f t="shared" si="6"/>
        <v>1718.9</v>
      </c>
      <c r="F73" s="1">
        <f t="shared" si="7"/>
        <v>1081.6237772368454</v>
      </c>
      <c r="G73" s="16">
        <f t="shared" si="8"/>
        <v>637.27622276315469</v>
      </c>
      <c r="H73" s="16">
        <f t="shared" si="9"/>
        <v>637.27622276315469</v>
      </c>
      <c r="I73" s="3">
        <f t="shared" si="10"/>
        <v>0.32038420530046491</v>
      </c>
      <c r="J73" s="52"/>
    </row>
    <row r="74" spans="1:10" x14ac:dyDescent="0.25">
      <c r="A74" s="25" t="s">
        <v>117</v>
      </c>
      <c r="B74" s="8" t="s">
        <v>309</v>
      </c>
      <c r="C74" s="15">
        <f>VLOOKUP($A74,RAW!$B$4:$M$283,3,FALSE)</f>
        <v>0</v>
      </c>
      <c r="D74" s="15">
        <f>VLOOKUP($A74,RAW!$B$4:$M$283,4,FALSE)</f>
        <v>0</v>
      </c>
      <c r="E74" s="1">
        <f t="shared" si="6"/>
        <v>0</v>
      </c>
      <c r="F74" s="1">
        <f t="shared" si="7"/>
        <v>0</v>
      </c>
      <c r="G74" s="16">
        <f t="shared" si="8"/>
        <v>0</v>
      </c>
      <c r="H74" s="16">
        <f t="shared" si="9"/>
        <v>0</v>
      </c>
      <c r="I74" s="3" t="str">
        <f t="shared" si="10"/>
        <v/>
      </c>
      <c r="J74" s="52"/>
    </row>
    <row r="75" spans="1:10" x14ac:dyDescent="0.25">
      <c r="A75" s="25" t="s">
        <v>1</v>
      </c>
      <c r="B75" s="8" t="s">
        <v>298</v>
      </c>
      <c r="C75" s="15">
        <f>VLOOKUP($A75,RAW!$B$4:$M$283,3,FALSE)</f>
        <v>5611</v>
      </c>
      <c r="D75" s="15">
        <f>VLOOKUP($A75,RAW!$B$4:$M$283,4,FALSE)</f>
        <v>7225</v>
      </c>
      <c r="E75" s="1">
        <f t="shared" si="6"/>
        <v>1614</v>
      </c>
      <c r="F75" s="1">
        <f t="shared" si="7"/>
        <v>3051.1241335659038</v>
      </c>
      <c r="G75" s="16">
        <f t="shared" si="8"/>
        <v>-1437.1241335659038</v>
      </c>
      <c r="H75" s="16">
        <f t="shared" si="9"/>
        <v>1437.1241335659038</v>
      </c>
      <c r="I75" s="3">
        <f t="shared" si="10"/>
        <v>-0.25612620452074564</v>
      </c>
      <c r="J75" s="52"/>
    </row>
    <row r="76" spans="1:10" x14ac:dyDescent="0.25">
      <c r="A76" s="25" t="s">
        <v>26</v>
      </c>
      <c r="B76" s="8" t="s">
        <v>298</v>
      </c>
      <c r="C76" s="15">
        <f>VLOOKUP($A76,RAW!$B$4:$M$283,3,FALSE)</f>
        <v>104.3</v>
      </c>
      <c r="D76" s="15">
        <f>VLOOKUP($A76,RAW!$B$4:$M$283,4,FALSE)</f>
        <v>204.2</v>
      </c>
      <c r="E76" s="1">
        <f t="shared" si="6"/>
        <v>99.899999999999991</v>
      </c>
      <c r="F76" s="1">
        <f t="shared" si="7"/>
        <v>56.71578098929313</v>
      </c>
      <c r="G76" s="16">
        <f t="shared" si="8"/>
        <v>43.184219010706862</v>
      </c>
      <c r="H76" s="16">
        <f t="shared" si="9"/>
        <v>43.184219010706862</v>
      </c>
      <c r="I76" s="3">
        <f t="shared" si="10"/>
        <v>0.41403853318031508</v>
      </c>
      <c r="J76" s="52"/>
    </row>
    <row r="77" spans="1:10" x14ac:dyDescent="0.25">
      <c r="A77" s="25" t="s">
        <v>27</v>
      </c>
      <c r="B77" s="8" t="s">
        <v>309</v>
      </c>
      <c r="C77" s="15">
        <f>VLOOKUP($A77,RAW!$B$4:$M$283,3,FALSE)</f>
        <v>0</v>
      </c>
      <c r="D77" s="15">
        <f>VLOOKUP($A77,RAW!$B$4:$M$283,4,FALSE)</f>
        <v>0</v>
      </c>
      <c r="E77" s="1">
        <f t="shared" si="6"/>
        <v>0</v>
      </c>
      <c r="F77" s="1">
        <f t="shared" si="7"/>
        <v>0</v>
      </c>
      <c r="G77" s="16">
        <f t="shared" si="8"/>
        <v>0</v>
      </c>
      <c r="H77" s="16">
        <f t="shared" si="9"/>
        <v>0</v>
      </c>
      <c r="I77" s="3" t="str">
        <f t="shared" si="10"/>
        <v/>
      </c>
      <c r="J77" s="52"/>
    </row>
    <row r="78" spans="1:10" x14ac:dyDescent="0.25">
      <c r="A78" s="25" t="s">
        <v>102</v>
      </c>
      <c r="B78" s="8" t="s">
        <v>298</v>
      </c>
      <c r="C78" s="15">
        <f>VLOOKUP($A78,RAW!$B$4:$M$283,3,FALSE)</f>
        <v>0</v>
      </c>
      <c r="D78" s="15">
        <f>VLOOKUP($A78,RAW!$B$4:$M$283,4,FALSE)</f>
        <v>104.7</v>
      </c>
      <c r="E78" s="1">
        <f t="shared" si="6"/>
        <v>104.7</v>
      </c>
      <c r="F78" s="1">
        <f t="shared" si="7"/>
        <v>0</v>
      </c>
      <c r="G78" s="16">
        <f t="shared" si="8"/>
        <v>104.7</v>
      </c>
      <c r="H78" s="16">
        <f t="shared" si="9"/>
        <v>104.7</v>
      </c>
      <c r="I78" s="3" t="str">
        <f t="shared" si="10"/>
        <v/>
      </c>
      <c r="J78" s="52"/>
    </row>
    <row r="79" spans="1:10" x14ac:dyDescent="0.25">
      <c r="A79" s="25" t="s">
        <v>28</v>
      </c>
      <c r="B79" s="8" t="s">
        <v>299</v>
      </c>
      <c r="C79" s="15">
        <f>VLOOKUP($A79,RAW!$B$4:$M$283,3,FALSE)</f>
        <v>299.2</v>
      </c>
      <c r="D79" s="15">
        <f>VLOOKUP($A79,RAW!$B$4:$M$283,4,FALSE)</f>
        <v>944.8</v>
      </c>
      <c r="E79" s="1">
        <f t="shared" si="6"/>
        <v>645.59999999999991</v>
      </c>
      <c r="F79" s="1">
        <f t="shared" si="7"/>
        <v>162.69761909872008</v>
      </c>
      <c r="G79" s="16">
        <f t="shared" si="8"/>
        <v>482.9023809012798</v>
      </c>
      <c r="H79" s="16">
        <f t="shared" si="9"/>
        <v>482.9023809012798</v>
      </c>
      <c r="I79" s="3">
        <f t="shared" si="10"/>
        <v>1.6139785457930476</v>
      </c>
      <c r="J79" s="52"/>
    </row>
    <row r="80" spans="1:10" x14ac:dyDescent="0.25">
      <c r="A80" s="25" t="s">
        <v>199</v>
      </c>
      <c r="B80" s="8" t="s">
        <v>299</v>
      </c>
      <c r="C80" s="15">
        <f>VLOOKUP($A80,RAW!$B$4:$M$283,3,FALSE)</f>
        <v>135358.70000000001</v>
      </c>
      <c r="D80" s="15">
        <f>VLOOKUP($A80,RAW!$B$4:$M$283,4,FALSE)</f>
        <v>137978.5</v>
      </c>
      <c r="E80" s="1">
        <f t="shared" si="6"/>
        <v>2619.7999999999884</v>
      </c>
      <c r="F80" s="1">
        <f t="shared" si="7"/>
        <v>73604.74002104922</v>
      </c>
      <c r="G80" s="16">
        <f t="shared" si="8"/>
        <v>-70984.940021049231</v>
      </c>
      <c r="H80" s="16">
        <f t="shared" si="9"/>
        <v>70984.940021049231</v>
      </c>
      <c r="I80" s="3">
        <f t="shared" si="10"/>
        <v>-0.5244209646003487</v>
      </c>
      <c r="J80" s="52"/>
    </row>
    <row r="81" spans="1:12" x14ac:dyDescent="0.25">
      <c r="A81" s="44" t="s">
        <v>200</v>
      </c>
      <c r="B81" s="8" t="s">
        <v>299</v>
      </c>
      <c r="C81" s="15">
        <f>VLOOKUP($A81,RAW!$B$4:$M$283,3,FALSE)</f>
        <v>2843.7</v>
      </c>
      <c r="D81" s="15">
        <f>VLOOKUP($A81,RAW!$B$4:$M$283,4,FALSE)</f>
        <v>2483.2999999999997</v>
      </c>
      <c r="E81" s="1">
        <f t="shared" si="6"/>
        <v>-360.40000000000009</v>
      </c>
      <c r="F81" s="1">
        <f t="shared" si="7"/>
        <v>1546.3342895422136</v>
      </c>
      <c r="G81" s="16">
        <f t="shared" si="8"/>
        <v>-1906.7342895422137</v>
      </c>
      <c r="H81" s="16">
        <f t="shared" si="9"/>
        <v>1906.7342895422137</v>
      </c>
      <c r="I81" s="3">
        <f t="shared" si="10"/>
        <v>-0.67051175916665395</v>
      </c>
      <c r="J81" s="52"/>
    </row>
    <row r="82" spans="1:12" x14ac:dyDescent="0.25">
      <c r="A82" s="25" t="s">
        <v>63</v>
      </c>
      <c r="B82" s="8" t="s">
        <v>309</v>
      </c>
      <c r="C82" s="15">
        <f>VLOOKUP($A82,RAW!$B$4:$M$283,3,FALSE)</f>
        <v>0</v>
      </c>
      <c r="D82" s="15">
        <f>VLOOKUP($A82,RAW!$B$4:$M$283,4,FALSE)</f>
        <v>0</v>
      </c>
      <c r="E82" s="1">
        <f t="shared" si="6"/>
        <v>0</v>
      </c>
      <c r="F82" s="1">
        <f t="shared" si="7"/>
        <v>0</v>
      </c>
      <c r="G82" s="16">
        <f t="shared" si="8"/>
        <v>0</v>
      </c>
      <c r="H82" s="16">
        <f t="shared" si="9"/>
        <v>0</v>
      </c>
      <c r="I82" s="3" t="str">
        <f t="shared" si="10"/>
        <v/>
      </c>
      <c r="J82" s="52"/>
    </row>
    <row r="83" spans="1:12" x14ac:dyDescent="0.25">
      <c r="A83" s="25" t="s">
        <v>29</v>
      </c>
      <c r="B83" s="8" t="s">
        <v>298</v>
      </c>
      <c r="C83" s="15">
        <f>VLOOKUP($A83,RAW!$B$4:$M$283,3,FALSE)</f>
        <v>3722.4</v>
      </c>
      <c r="D83" s="15">
        <f>VLOOKUP($A83,RAW!$B$4:$M$283,4,FALSE)</f>
        <v>5717.2999999999993</v>
      </c>
      <c r="E83" s="1">
        <f t="shared" si="6"/>
        <v>1994.8999999999992</v>
      </c>
      <c r="F83" s="1">
        <f t="shared" si="7"/>
        <v>2024.1497905517235</v>
      </c>
      <c r="G83" s="16">
        <f t="shared" si="8"/>
        <v>-29.249790551724345</v>
      </c>
      <c r="H83" s="16">
        <f t="shared" si="9"/>
        <v>29.249790551724345</v>
      </c>
      <c r="I83" s="3">
        <f t="shared" si="10"/>
        <v>-7.8577773887073786E-3</v>
      </c>
      <c r="J83" s="52"/>
    </row>
    <row r="84" spans="1:12" x14ac:dyDescent="0.25">
      <c r="A84" s="25" t="s">
        <v>2</v>
      </c>
      <c r="B84" s="8" t="s">
        <v>299</v>
      </c>
      <c r="C84" s="15">
        <f>VLOOKUP($A84,RAW!$B$4:$M$283,3,FALSE)</f>
        <v>0</v>
      </c>
      <c r="D84" s="15">
        <f>VLOOKUP($A84,RAW!$B$4:$M$283,4,FALSE)</f>
        <v>209.3</v>
      </c>
      <c r="E84" s="1">
        <f t="shared" si="6"/>
        <v>209.3</v>
      </c>
      <c r="F84" s="1">
        <f t="shared" si="7"/>
        <v>0</v>
      </c>
      <c r="G84" s="16">
        <f t="shared" si="8"/>
        <v>209.3</v>
      </c>
      <c r="H84" s="16">
        <f t="shared" si="9"/>
        <v>209.3</v>
      </c>
      <c r="I84" s="3" t="str">
        <f t="shared" si="10"/>
        <v/>
      </c>
      <c r="J84" s="52"/>
    </row>
    <row r="85" spans="1:12" x14ac:dyDescent="0.25">
      <c r="A85" s="25" t="s">
        <v>132</v>
      </c>
      <c r="B85" s="8" t="s">
        <v>299</v>
      </c>
      <c r="C85" s="15">
        <f>VLOOKUP($A85,RAW!$B$4:$M$283,3,FALSE)</f>
        <v>95.9</v>
      </c>
      <c r="D85" s="15">
        <f>VLOOKUP($A85,RAW!$B$4:$M$283,4,FALSE)</f>
        <v>100.2</v>
      </c>
      <c r="E85" s="1">
        <f t="shared" si="6"/>
        <v>4.2999999999999972</v>
      </c>
      <c r="F85" s="1">
        <f t="shared" si="7"/>
        <v>52.148067084115169</v>
      </c>
      <c r="G85" s="16">
        <f t="shared" si="8"/>
        <v>-47.848067084115172</v>
      </c>
      <c r="H85" s="16">
        <f t="shared" si="9"/>
        <v>47.848067084115172</v>
      </c>
      <c r="I85" s="3">
        <f t="shared" si="10"/>
        <v>-0.49893709159661281</v>
      </c>
      <c r="J85" s="52"/>
    </row>
    <row r="86" spans="1:12" x14ac:dyDescent="0.25">
      <c r="A86" s="25" t="s">
        <v>238</v>
      </c>
      <c r="B86" s="8" t="s">
        <v>309</v>
      </c>
      <c r="C86" s="15">
        <f>VLOOKUP($A86,RAW!$B$4:$M$283,3,FALSE)</f>
        <v>0</v>
      </c>
      <c r="D86" s="15">
        <f>VLOOKUP($A86,RAW!$B$4:$M$283,4,FALSE)</f>
        <v>0</v>
      </c>
      <c r="E86" s="1">
        <f t="shared" si="6"/>
        <v>0</v>
      </c>
      <c r="F86" s="1">
        <f t="shared" si="7"/>
        <v>0</v>
      </c>
      <c r="G86" s="16">
        <f t="shared" si="8"/>
        <v>0</v>
      </c>
      <c r="H86" s="16">
        <f t="shared" si="9"/>
        <v>0</v>
      </c>
      <c r="I86" s="3" t="str">
        <f t="shared" si="10"/>
        <v/>
      </c>
      <c r="J86" s="52"/>
    </row>
    <row r="87" spans="1:12" x14ac:dyDescent="0.25">
      <c r="A87" s="25" t="s">
        <v>38</v>
      </c>
      <c r="B87" s="8" t="s">
        <v>298</v>
      </c>
      <c r="C87" s="15">
        <f>VLOOKUP($A87,RAW!$B$4:$M$283,3,FALSE)</f>
        <v>94</v>
      </c>
      <c r="D87" s="15">
        <f>VLOOKUP($A87,RAW!$B$4:$M$283,4,FALSE)</f>
        <v>112</v>
      </c>
      <c r="E87" s="1">
        <f t="shared" si="6"/>
        <v>18</v>
      </c>
      <c r="F87" s="1">
        <f t="shared" si="7"/>
        <v>51.114893700801098</v>
      </c>
      <c r="G87" s="16">
        <f t="shared" si="8"/>
        <v>-33.114893700801098</v>
      </c>
      <c r="H87" s="16">
        <f t="shared" si="9"/>
        <v>33.114893700801098</v>
      </c>
      <c r="I87" s="3">
        <f t="shared" si="10"/>
        <v>-0.35228610320001169</v>
      </c>
      <c r="J87" s="52"/>
    </row>
    <row r="88" spans="1:12" x14ac:dyDescent="0.25">
      <c r="A88" s="25" t="s">
        <v>30</v>
      </c>
      <c r="B88" s="8" t="s">
        <v>309</v>
      </c>
      <c r="C88" s="15">
        <f>VLOOKUP($A88,RAW!$B$4:$M$283,3,FALSE)</f>
        <v>0</v>
      </c>
      <c r="D88" s="15">
        <f>VLOOKUP($A88,RAW!$B$4:$M$283,4,FALSE)</f>
        <v>0</v>
      </c>
      <c r="E88" s="1">
        <f t="shared" si="6"/>
        <v>0</v>
      </c>
      <c r="F88" s="1">
        <f t="shared" si="7"/>
        <v>0</v>
      </c>
      <c r="G88" s="16">
        <f t="shared" si="8"/>
        <v>0</v>
      </c>
      <c r="H88" s="16">
        <f t="shared" si="9"/>
        <v>0</v>
      </c>
      <c r="I88" s="3" t="str">
        <f t="shared" si="10"/>
        <v/>
      </c>
      <c r="J88" s="52"/>
    </row>
    <row r="89" spans="1:12" x14ac:dyDescent="0.25">
      <c r="A89" s="25" t="s">
        <v>31</v>
      </c>
      <c r="B89" s="8" t="s">
        <v>309</v>
      </c>
      <c r="C89" s="15">
        <f>VLOOKUP($A89,RAW!$B$4:$M$283,3,FALSE)</f>
        <v>0</v>
      </c>
      <c r="D89" s="15">
        <f>VLOOKUP($A89,RAW!$B$4:$M$283,4,FALSE)</f>
        <v>0</v>
      </c>
      <c r="E89" s="1">
        <f t="shared" si="6"/>
        <v>0</v>
      </c>
      <c r="F89" s="1">
        <f t="shared" si="7"/>
        <v>0</v>
      </c>
      <c r="G89" s="16">
        <f t="shared" si="8"/>
        <v>0</v>
      </c>
      <c r="H89" s="16">
        <f t="shared" si="9"/>
        <v>0</v>
      </c>
      <c r="I89" s="3" t="str">
        <f t="shared" si="10"/>
        <v/>
      </c>
      <c r="J89" s="52"/>
    </row>
    <row r="90" spans="1:12" x14ac:dyDescent="0.25">
      <c r="A90" s="25" t="s">
        <v>32</v>
      </c>
      <c r="B90" s="8" t="s">
        <v>298</v>
      </c>
      <c r="C90" s="15">
        <f>VLOOKUP($A90,RAW!$B$4:$M$283,3,FALSE)</f>
        <v>2443.6999999999998</v>
      </c>
      <c r="D90" s="15">
        <f>VLOOKUP($A90,RAW!$B$4:$M$283,4,FALSE)</f>
        <v>4220.3999999999996</v>
      </c>
      <c r="E90" s="1">
        <f t="shared" si="6"/>
        <v>1776.6999999999998</v>
      </c>
      <c r="F90" s="1">
        <f t="shared" si="7"/>
        <v>1328.8241035813578</v>
      </c>
      <c r="G90" s="16">
        <f t="shared" si="8"/>
        <v>447.87589641864201</v>
      </c>
      <c r="H90" s="16">
        <f t="shared" si="9"/>
        <v>447.87589641864201</v>
      </c>
      <c r="I90" s="3">
        <f t="shared" si="10"/>
        <v>0.18327777403881085</v>
      </c>
      <c r="J90" s="52"/>
    </row>
    <row r="91" spans="1:12" x14ac:dyDescent="0.25">
      <c r="A91" s="25" t="s">
        <v>33</v>
      </c>
      <c r="B91" s="8" t="s">
        <v>309</v>
      </c>
      <c r="C91" s="15">
        <f>VLOOKUP($A91,RAW!$B$4:$M$283,3,FALSE)</f>
        <v>0</v>
      </c>
      <c r="D91" s="15">
        <f>VLOOKUP($A91,RAW!$B$4:$M$283,4,FALSE)</f>
        <v>0</v>
      </c>
      <c r="E91" s="1">
        <f t="shared" si="6"/>
        <v>0</v>
      </c>
      <c r="F91" s="1">
        <f t="shared" si="7"/>
        <v>0</v>
      </c>
      <c r="G91" s="16">
        <f t="shared" si="8"/>
        <v>0</v>
      </c>
      <c r="H91" s="16">
        <f t="shared" si="9"/>
        <v>0</v>
      </c>
      <c r="I91" s="3" t="str">
        <f t="shared" si="10"/>
        <v/>
      </c>
      <c r="J91" s="52"/>
    </row>
    <row r="92" spans="1:12" x14ac:dyDescent="0.25">
      <c r="A92" s="25" t="s">
        <v>34</v>
      </c>
      <c r="B92" s="8" t="s">
        <v>309</v>
      </c>
      <c r="C92" s="15">
        <f>VLOOKUP($A92,RAW!$B$4:$M$283,3,FALSE)</f>
        <v>0</v>
      </c>
      <c r="D92" s="15">
        <f>VLOOKUP($A92,RAW!$B$4:$M$283,4,FALSE)</f>
        <v>0</v>
      </c>
      <c r="E92" s="1">
        <f t="shared" si="6"/>
        <v>0</v>
      </c>
      <c r="F92" s="1">
        <f t="shared" si="7"/>
        <v>0</v>
      </c>
      <c r="G92" s="16">
        <f t="shared" si="8"/>
        <v>0</v>
      </c>
      <c r="H92" s="16">
        <f t="shared" si="9"/>
        <v>0</v>
      </c>
      <c r="I92" s="3" t="str">
        <f t="shared" si="10"/>
        <v/>
      </c>
      <c r="J92" s="52"/>
    </row>
    <row r="93" spans="1:12" x14ac:dyDescent="0.25">
      <c r="A93" s="25" t="s">
        <v>35</v>
      </c>
      <c r="B93" s="8" t="s">
        <v>298</v>
      </c>
      <c r="C93" s="15">
        <f>VLOOKUP($A93,RAW!$B$4:$M$283,3,FALSE)</f>
        <v>349.9</v>
      </c>
      <c r="D93" s="15">
        <f>VLOOKUP($A93,RAW!$B$4:$M$283,4,FALSE)</f>
        <v>188.6</v>
      </c>
      <c r="E93" s="1">
        <f t="shared" si="6"/>
        <v>-161.29999999999998</v>
      </c>
      <c r="F93" s="1">
        <f t="shared" si="7"/>
        <v>190.26703516925855</v>
      </c>
      <c r="G93" s="16">
        <f t="shared" si="8"/>
        <v>-351.56703516925853</v>
      </c>
      <c r="H93" s="16">
        <f t="shared" si="9"/>
        <v>351.56703516925853</v>
      </c>
      <c r="I93" s="3">
        <f t="shared" si="10"/>
        <v>-1.0047643188604132</v>
      </c>
      <c r="J93" s="52"/>
    </row>
    <row r="94" spans="1:12" x14ac:dyDescent="0.25">
      <c r="A94" s="25" t="s">
        <v>36</v>
      </c>
      <c r="B94" s="8" t="s">
        <v>309</v>
      </c>
      <c r="C94" s="15">
        <f>VLOOKUP($A94,RAW!$B$4:$M$283,3,FALSE)</f>
        <v>0</v>
      </c>
      <c r="D94" s="15">
        <f>VLOOKUP($A94,RAW!$B$4:$M$283,4,FALSE)</f>
        <v>0</v>
      </c>
      <c r="E94" s="1">
        <f t="shared" si="6"/>
        <v>0</v>
      </c>
      <c r="F94" s="1">
        <f t="shared" si="7"/>
        <v>0</v>
      </c>
      <c r="G94" s="16">
        <f t="shared" si="8"/>
        <v>0</v>
      </c>
      <c r="H94" s="16">
        <f t="shared" si="9"/>
        <v>0</v>
      </c>
      <c r="I94" s="3" t="str">
        <f t="shared" si="10"/>
        <v/>
      </c>
      <c r="J94" s="52"/>
    </row>
    <row r="95" spans="1:12" x14ac:dyDescent="0.25">
      <c r="A95" s="25" t="s">
        <v>37</v>
      </c>
      <c r="B95" s="8" t="s">
        <v>298</v>
      </c>
      <c r="C95" s="15">
        <f>VLOOKUP($A95,RAW!$B$4:$M$283,3,FALSE)</f>
        <v>94.9</v>
      </c>
      <c r="D95" s="15">
        <f>VLOOKUP($A95,RAW!$B$4:$M$283,4,FALSE)</f>
        <v>101</v>
      </c>
      <c r="E95" s="1">
        <f t="shared" si="6"/>
        <v>6.0999999999999943</v>
      </c>
      <c r="F95" s="1">
        <f t="shared" si="7"/>
        <v>51.604291619213029</v>
      </c>
      <c r="G95" s="16">
        <f t="shared" si="8"/>
        <v>-45.504291619213035</v>
      </c>
      <c r="H95" s="16">
        <f t="shared" si="9"/>
        <v>45.504291619213035</v>
      </c>
      <c r="I95" s="3">
        <f t="shared" si="10"/>
        <v>-0.47949727733628061</v>
      </c>
      <c r="J95" s="52"/>
      <c r="K95" s="16"/>
      <c r="L95" s="16"/>
    </row>
    <row r="96" spans="1:12" x14ac:dyDescent="0.25">
      <c r="A96" s="25" t="s">
        <v>133</v>
      </c>
      <c r="B96" s="8" t="s">
        <v>298</v>
      </c>
      <c r="C96" s="15">
        <f>VLOOKUP($A96,RAW!$B$4:$M$283,3,FALSE)</f>
        <v>2613.6</v>
      </c>
      <c r="D96" s="15">
        <f>VLOOKUP($A96,RAW!$B$4:$M$283,4,FALSE)</f>
        <v>3497.1</v>
      </c>
      <c r="E96" s="1">
        <f t="shared" si="6"/>
        <v>883.5</v>
      </c>
      <c r="F96" s="1">
        <f t="shared" si="7"/>
        <v>1421.2115550682313</v>
      </c>
      <c r="G96" s="16">
        <f t="shared" si="8"/>
        <v>-537.71155506823129</v>
      </c>
      <c r="H96" s="16">
        <f t="shared" si="9"/>
        <v>537.71155506823129</v>
      </c>
      <c r="I96" s="3">
        <f t="shared" si="10"/>
        <v>-0.20573597913538083</v>
      </c>
      <c r="J96" s="52"/>
      <c r="K96" s="13"/>
      <c r="L96" s="13"/>
    </row>
    <row r="97" spans="1:10" x14ac:dyDescent="0.25">
      <c r="A97" s="25" t="s">
        <v>39</v>
      </c>
      <c r="B97" s="8" t="s">
        <v>298</v>
      </c>
      <c r="C97" s="15">
        <f>VLOOKUP($A97,RAW!$B$4:$M$283,3,FALSE)</f>
        <v>481</v>
      </c>
      <c r="D97" s="15">
        <f>VLOOKUP($A97,RAW!$B$4:$M$283,4,FALSE)</f>
        <v>594.6</v>
      </c>
      <c r="E97" s="1">
        <f t="shared" si="6"/>
        <v>113.60000000000002</v>
      </c>
      <c r="F97" s="1">
        <f t="shared" si="7"/>
        <v>261.55599861792905</v>
      </c>
      <c r="G97" s="16">
        <f t="shared" si="8"/>
        <v>-147.95599861792903</v>
      </c>
      <c r="H97" s="16">
        <f t="shared" si="9"/>
        <v>147.95599861792903</v>
      </c>
      <c r="I97" s="3">
        <f t="shared" si="10"/>
        <v>-0.30760082872750316</v>
      </c>
      <c r="J97" s="52"/>
    </row>
    <row r="98" spans="1:10" x14ac:dyDescent="0.25">
      <c r="A98" s="25" t="s">
        <v>134</v>
      </c>
      <c r="B98" s="8" t="s">
        <v>298</v>
      </c>
      <c r="C98" s="15">
        <f>VLOOKUP($A98,RAW!$B$4:$M$283,3,FALSE)</f>
        <v>0</v>
      </c>
      <c r="D98" s="15">
        <f>VLOOKUP($A98,RAW!$B$4:$M$283,4,FALSE)</f>
        <v>0</v>
      </c>
      <c r="E98" s="1">
        <f t="shared" si="6"/>
        <v>0</v>
      </c>
      <c r="F98" s="1">
        <f t="shared" si="7"/>
        <v>0</v>
      </c>
      <c r="G98" s="16">
        <f t="shared" si="8"/>
        <v>0</v>
      </c>
      <c r="H98" s="16">
        <f t="shared" si="9"/>
        <v>0</v>
      </c>
      <c r="I98" s="3" t="str">
        <f t="shared" si="10"/>
        <v/>
      </c>
      <c r="J98" s="52"/>
    </row>
    <row r="99" spans="1:10" x14ac:dyDescent="0.25">
      <c r="A99" s="25" t="s">
        <v>103</v>
      </c>
      <c r="B99" s="8" t="s">
        <v>299</v>
      </c>
      <c r="C99" s="15">
        <f>VLOOKUP($A99,RAW!$B$4:$M$283,3,FALSE)</f>
        <v>290.3</v>
      </c>
      <c r="D99" s="15">
        <f>VLOOKUP($A99,RAW!$B$4:$M$283,4,FALSE)</f>
        <v>600.70000000000005</v>
      </c>
      <c r="E99" s="1">
        <f t="shared" si="6"/>
        <v>310.40000000000003</v>
      </c>
      <c r="F99" s="1">
        <f t="shared" ref="F99:F130" si="11">+C99*E$260</f>
        <v>157.85801746109107</v>
      </c>
      <c r="G99" s="16">
        <f t="shared" si="8"/>
        <v>152.54198253890897</v>
      </c>
      <c r="H99" s="16">
        <f t="shared" si="9"/>
        <v>152.54198253890897</v>
      </c>
      <c r="I99" s="3">
        <f t="shared" si="10"/>
        <v>0.52546325366486035</v>
      </c>
      <c r="J99" s="52"/>
    </row>
    <row r="100" spans="1:10" x14ac:dyDescent="0.25">
      <c r="A100" s="25" t="s">
        <v>40</v>
      </c>
      <c r="B100" s="8" t="s">
        <v>298</v>
      </c>
      <c r="C100" s="15">
        <f>VLOOKUP($A100,RAW!$B$4:$M$283,3,FALSE)</f>
        <v>99.4</v>
      </c>
      <c r="D100" s="15">
        <f>VLOOKUP($A100,RAW!$B$4:$M$283,4,FALSE)</f>
        <v>128.32500000000002</v>
      </c>
      <c r="E100" s="1">
        <f t="shared" si="6"/>
        <v>28.925000000000011</v>
      </c>
      <c r="F100" s="1">
        <f t="shared" si="11"/>
        <v>54.051281211272652</v>
      </c>
      <c r="G100" s="16">
        <f t="shared" si="8"/>
        <v>-25.126281211272641</v>
      </c>
      <c r="H100" s="16">
        <f t="shared" si="9"/>
        <v>25.126281211272641</v>
      </c>
      <c r="I100" s="3">
        <f t="shared" si="10"/>
        <v>-0.25277948904700842</v>
      </c>
      <c r="J100" s="52"/>
    </row>
    <row r="101" spans="1:10" x14ac:dyDescent="0.25">
      <c r="A101" s="25" t="s">
        <v>254</v>
      </c>
      <c r="B101" s="8" t="s">
        <v>299</v>
      </c>
      <c r="C101" s="15">
        <f>VLOOKUP($A101,RAW!$B$4:$M$283,3,FALSE)</f>
        <v>2542.8000000000002</v>
      </c>
      <c r="D101" s="15">
        <f>VLOOKUP($A101,RAW!$B$4:$M$283,4,FALSE)</f>
        <v>2188.1999999999998</v>
      </c>
      <c r="E101" s="1">
        <f t="shared" si="6"/>
        <v>-354.60000000000036</v>
      </c>
      <c r="F101" s="1">
        <f t="shared" si="11"/>
        <v>1382.7122521531601</v>
      </c>
      <c r="G101" s="16">
        <f t="shared" si="8"/>
        <v>-1737.3122521531604</v>
      </c>
      <c r="H101" s="16">
        <f t="shared" si="9"/>
        <v>1737.3122521531604</v>
      </c>
      <c r="I101" s="3">
        <f t="shared" si="10"/>
        <v>-0.68322803687004885</v>
      </c>
      <c r="J101" s="52"/>
    </row>
    <row r="102" spans="1:10" x14ac:dyDescent="0.25">
      <c r="A102" s="25" t="s">
        <v>256</v>
      </c>
      <c r="B102" s="8" t="s">
        <v>309</v>
      </c>
      <c r="C102" s="15">
        <f>VLOOKUP($A102,RAW!$B$4:$M$283,3,FALSE)</f>
        <v>0</v>
      </c>
      <c r="D102" s="15">
        <f>VLOOKUP($A102,RAW!$B$4:$M$283,4,FALSE)</f>
        <v>0</v>
      </c>
      <c r="E102" s="1">
        <f t="shared" si="6"/>
        <v>0</v>
      </c>
      <c r="F102" s="1">
        <f t="shared" si="11"/>
        <v>0</v>
      </c>
      <c r="G102" s="16">
        <f t="shared" si="8"/>
        <v>0</v>
      </c>
      <c r="H102" s="16">
        <f t="shared" si="9"/>
        <v>0</v>
      </c>
      <c r="I102" s="3" t="str">
        <f t="shared" si="10"/>
        <v/>
      </c>
      <c r="J102" s="52"/>
    </row>
    <row r="103" spans="1:10" x14ac:dyDescent="0.25">
      <c r="A103" s="25" t="s">
        <v>255</v>
      </c>
      <c r="B103" s="8" t="s">
        <v>298</v>
      </c>
      <c r="C103" s="15">
        <f>VLOOKUP($A103,RAW!$B$4:$M$283,3,FALSE)</f>
        <v>874857.9</v>
      </c>
      <c r="D103" s="15">
        <f>VLOOKUP($A103,RAW!$B$4:$M$283,4,FALSE)</f>
        <v>2979815.1999999997</v>
      </c>
      <c r="E103" s="1">
        <f t="shared" si="6"/>
        <v>2104957.2999999998</v>
      </c>
      <c r="F103" s="1">
        <f t="shared" si="11"/>
        <v>475726.26129580935</v>
      </c>
      <c r="G103" s="16">
        <f t="shared" si="8"/>
        <v>1629231.0387041904</v>
      </c>
      <c r="H103" s="16">
        <f t="shared" si="9"/>
        <v>1629231.0387041904</v>
      </c>
      <c r="I103" s="3">
        <f t="shared" si="10"/>
        <v>1.8622807643437755</v>
      </c>
      <c r="J103" s="52"/>
    </row>
    <row r="104" spans="1:10" x14ac:dyDescent="0.25">
      <c r="A104" s="25" t="s">
        <v>78</v>
      </c>
      <c r="B104" s="8" t="s">
        <v>299</v>
      </c>
      <c r="C104" s="15">
        <f>VLOOKUP($A104,RAW!$B$4:$M$283,3,FALSE)</f>
        <v>5104.3999999999996</v>
      </c>
      <c r="D104" s="15">
        <f>VLOOKUP($A104,RAW!$B$4:$M$283,4,FALSE)</f>
        <v>1780.3</v>
      </c>
      <c r="E104" s="1">
        <f t="shared" si="6"/>
        <v>-3324.0999999999995</v>
      </c>
      <c r="F104" s="1">
        <f t="shared" si="11"/>
        <v>2775.6474830464799</v>
      </c>
      <c r="G104" s="16">
        <f t="shared" si="8"/>
        <v>-6099.7474830464798</v>
      </c>
      <c r="H104" s="16">
        <f t="shared" si="9"/>
        <v>6099.7474830464798</v>
      </c>
      <c r="I104" s="3">
        <f t="shared" si="10"/>
        <v>-1.1949979396298254</v>
      </c>
      <c r="J104" s="52"/>
    </row>
    <row r="105" spans="1:10" x14ac:dyDescent="0.25">
      <c r="A105" s="25" t="s">
        <v>257</v>
      </c>
      <c r="B105" s="8" t="s">
        <v>299</v>
      </c>
      <c r="C105" s="15">
        <f>VLOOKUP($A105,RAW!$B$4:$M$283,3,FALSE)</f>
        <v>2714.9</v>
      </c>
      <c r="D105" s="15">
        <f>VLOOKUP($A105,RAW!$B$4:$M$283,4,FALSE)</f>
        <v>1842.6</v>
      </c>
      <c r="E105" s="1">
        <f t="shared" si="6"/>
        <v>-872.30000000000018</v>
      </c>
      <c r="F105" s="1">
        <f t="shared" si="11"/>
        <v>1476.2960096628183</v>
      </c>
      <c r="G105" s="16">
        <f t="shared" si="8"/>
        <v>-2348.5960096628187</v>
      </c>
      <c r="H105" s="16">
        <f t="shared" si="9"/>
        <v>2348.5960096628187</v>
      </c>
      <c r="I105" s="3">
        <f t="shared" si="10"/>
        <v>-0.86507643363026943</v>
      </c>
      <c r="J105" s="52"/>
    </row>
    <row r="106" spans="1:10" x14ac:dyDescent="0.25">
      <c r="A106" s="25" t="s">
        <v>77</v>
      </c>
      <c r="B106" s="8" t="s">
        <v>299</v>
      </c>
      <c r="C106" s="15">
        <f>VLOOKUP($A106,RAW!$B$4:$M$283,3,FALSE)</f>
        <v>2675606.7999999998</v>
      </c>
      <c r="D106" s="15">
        <f>VLOOKUP($A106,RAW!$B$4:$M$283,4,FALSE)</f>
        <v>3145039.9</v>
      </c>
      <c r="E106" s="1">
        <f t="shared" si="6"/>
        <v>469433.10000000009</v>
      </c>
      <c r="F106" s="1">
        <f t="shared" si="11"/>
        <v>1454929.3315653254</v>
      </c>
      <c r="G106" s="16">
        <f t="shared" si="8"/>
        <v>-985496.23156532529</v>
      </c>
      <c r="H106" s="16">
        <f t="shared" si="9"/>
        <v>985496.23156532529</v>
      </c>
      <c r="I106" s="3">
        <f t="shared" si="10"/>
        <v>-0.36832625465196356</v>
      </c>
      <c r="J106" s="52"/>
    </row>
    <row r="107" spans="1:10" x14ac:dyDescent="0.25">
      <c r="A107" s="25" t="s">
        <v>201</v>
      </c>
      <c r="B107" s="8" t="s">
        <v>299</v>
      </c>
      <c r="C107" s="15">
        <f>VLOOKUP($A107,RAW!$B$4:$M$283,3,FALSE)</f>
        <v>2547</v>
      </c>
      <c r="D107" s="15">
        <f>VLOOKUP($A107,RAW!$B$4:$M$283,4,FALSE)</f>
        <v>5802.2</v>
      </c>
      <c r="E107" s="1">
        <f t="shared" si="6"/>
        <v>3255.2</v>
      </c>
      <c r="F107" s="1">
        <f t="shared" si="11"/>
        <v>1384.9961091057489</v>
      </c>
      <c r="G107" s="16">
        <f t="shared" si="8"/>
        <v>1870.2038908942509</v>
      </c>
      <c r="H107" s="16">
        <f t="shared" si="9"/>
        <v>1870.2038908942509</v>
      </c>
      <c r="I107" s="3">
        <f t="shared" si="10"/>
        <v>0.73427714601266225</v>
      </c>
      <c r="J107" s="52"/>
    </row>
    <row r="108" spans="1:10" x14ac:dyDescent="0.25">
      <c r="A108" s="25" t="s">
        <v>239</v>
      </c>
      <c r="B108" s="8" t="s">
        <v>298</v>
      </c>
      <c r="C108" s="15">
        <f>VLOOKUP($A108,RAW!$B$4:$M$283,3,FALSE)</f>
        <v>390</v>
      </c>
      <c r="D108" s="15">
        <f>VLOOKUP($A108,RAW!$B$4:$M$283,4,FALSE)</f>
        <v>1201.3</v>
      </c>
      <c r="E108" s="1">
        <f t="shared" si="6"/>
        <v>811.3</v>
      </c>
      <c r="F108" s="1">
        <f t="shared" si="11"/>
        <v>212.07243131183435</v>
      </c>
      <c r="G108" s="16">
        <f t="shared" si="8"/>
        <v>599.22756868816555</v>
      </c>
      <c r="H108" s="16">
        <f t="shared" si="9"/>
        <v>599.22756868816555</v>
      </c>
      <c r="I108" s="3">
        <f t="shared" si="10"/>
        <v>1.5364809453542707</v>
      </c>
      <c r="J108" s="52"/>
    </row>
    <row r="109" spans="1:10" x14ac:dyDescent="0.25">
      <c r="A109" s="25" t="s">
        <v>259</v>
      </c>
      <c r="B109" s="8" t="s">
        <v>298</v>
      </c>
      <c r="C109" s="15">
        <f>VLOOKUP($A109,RAW!$B$4:$M$283,3,FALSE)</f>
        <v>18913.5</v>
      </c>
      <c r="D109" s="15">
        <f>VLOOKUP($A109,RAW!$B$4:$M$283,4,FALSE)</f>
        <v>24169.3</v>
      </c>
      <c r="E109" s="1">
        <f t="shared" si="6"/>
        <v>5255.7999999999993</v>
      </c>
      <c r="F109" s="1">
        <f t="shared" si="11"/>
        <v>10284.697255426612</v>
      </c>
      <c r="G109" s="16">
        <f t="shared" si="8"/>
        <v>-5028.8972554266129</v>
      </c>
      <c r="H109" s="16">
        <f t="shared" si="9"/>
        <v>5028.8972554266129</v>
      </c>
      <c r="I109" s="3">
        <f t="shared" si="10"/>
        <v>-0.26588929893603053</v>
      </c>
      <c r="J109" s="52"/>
    </row>
    <row r="110" spans="1:10" x14ac:dyDescent="0.25">
      <c r="A110" s="25" t="s">
        <v>84</v>
      </c>
      <c r="B110" s="8" t="s">
        <v>309</v>
      </c>
      <c r="C110" s="15">
        <f>VLOOKUP($A110,RAW!$B$4:$M$283,3,FALSE)</f>
        <v>0</v>
      </c>
      <c r="D110" s="15">
        <f>VLOOKUP($A110,RAW!$B$4:$M$283,4,FALSE)</f>
        <v>0</v>
      </c>
      <c r="E110" s="1">
        <f t="shared" si="6"/>
        <v>0</v>
      </c>
      <c r="F110" s="1">
        <f t="shared" si="11"/>
        <v>0</v>
      </c>
      <c r="G110" s="16">
        <f t="shared" si="8"/>
        <v>0</v>
      </c>
      <c r="H110" s="16">
        <f t="shared" si="9"/>
        <v>0</v>
      </c>
      <c r="I110" s="3" t="str">
        <f t="shared" si="10"/>
        <v/>
      </c>
      <c r="J110" s="52"/>
    </row>
    <row r="111" spans="1:10" x14ac:dyDescent="0.25">
      <c r="A111" s="25" t="s">
        <v>135</v>
      </c>
      <c r="B111" s="8" t="s">
        <v>298</v>
      </c>
      <c r="C111" s="15">
        <f>VLOOKUP($A111,RAW!$B$4:$M$283,3,FALSE)</f>
        <v>41319.4</v>
      </c>
      <c r="D111" s="15">
        <f>VLOOKUP($A111,RAW!$B$4:$M$283,4,FALSE)</f>
        <v>12043.1</v>
      </c>
      <c r="E111" s="1">
        <f t="shared" si="6"/>
        <v>-29276.300000000003</v>
      </c>
      <c r="F111" s="1">
        <f t="shared" si="11"/>
        <v>22468.475944477457</v>
      </c>
      <c r="G111" s="16">
        <f t="shared" si="8"/>
        <v>-51744.775944477457</v>
      </c>
      <c r="H111" s="16">
        <f t="shared" si="9"/>
        <v>51744.775944477457</v>
      </c>
      <c r="I111" s="3">
        <f t="shared" si="10"/>
        <v>-1.2523118908909001</v>
      </c>
      <c r="J111" s="52"/>
    </row>
    <row r="112" spans="1:10" x14ac:dyDescent="0.25">
      <c r="A112" s="25" t="s">
        <v>41</v>
      </c>
      <c r="B112" s="8" t="s">
        <v>298</v>
      </c>
      <c r="C112" s="15">
        <f>VLOOKUP($A112,RAW!$B$4:$M$283,3,FALSE)</f>
        <v>284</v>
      </c>
      <c r="D112" s="15">
        <f>VLOOKUP($A112,RAW!$B$4:$M$283,4,FALSE)</f>
        <v>109.5</v>
      </c>
      <c r="E112" s="1">
        <f t="shared" si="6"/>
        <v>-174.5</v>
      </c>
      <c r="F112" s="1">
        <f t="shared" si="11"/>
        <v>154.43223203220757</v>
      </c>
      <c r="G112" s="16">
        <f t="shared" si="8"/>
        <v>-328.93223203220759</v>
      </c>
      <c r="H112" s="16">
        <f t="shared" si="9"/>
        <v>328.93223203220759</v>
      </c>
      <c r="I112" s="3">
        <f t="shared" si="10"/>
        <v>-1.1582120846204493</v>
      </c>
      <c r="J112" s="52"/>
    </row>
    <row r="113" spans="1:10" x14ac:dyDescent="0.25">
      <c r="A113" s="25" t="s">
        <v>136</v>
      </c>
      <c r="B113" s="8" t="s">
        <v>298</v>
      </c>
      <c r="C113" s="15">
        <f>VLOOKUP($A113,RAW!$B$4:$M$283,3,FALSE)</f>
        <v>1484.7</v>
      </c>
      <c r="D113" s="15">
        <f>VLOOKUP($A113,RAW!$B$4:$M$283,4,FALSE)</f>
        <v>1064.3</v>
      </c>
      <c r="E113" s="1">
        <f t="shared" si="6"/>
        <v>-420.40000000000009</v>
      </c>
      <c r="F113" s="1">
        <f t="shared" si="11"/>
        <v>807.34343274020637</v>
      </c>
      <c r="G113" s="16">
        <f t="shared" si="8"/>
        <v>-1227.7434327402066</v>
      </c>
      <c r="H113" s="16">
        <f t="shared" si="9"/>
        <v>1227.7434327402066</v>
      </c>
      <c r="I113" s="3">
        <f t="shared" si="10"/>
        <v>-0.82693031099899406</v>
      </c>
      <c r="J113" s="52"/>
    </row>
    <row r="114" spans="1:10" x14ac:dyDescent="0.25">
      <c r="A114" s="25" t="s">
        <v>202</v>
      </c>
      <c r="B114" s="8" t="s">
        <v>298</v>
      </c>
      <c r="C114" s="15">
        <f>VLOOKUP($A114,RAW!$B$4:$M$283,3,FALSE)</f>
        <v>0</v>
      </c>
      <c r="D114" s="15">
        <f>VLOOKUP($A114,RAW!$B$4:$M$283,4,FALSE)</f>
        <v>354.29999999999995</v>
      </c>
      <c r="E114" s="1">
        <f t="shared" si="6"/>
        <v>354.29999999999995</v>
      </c>
      <c r="F114" s="1">
        <f t="shared" si="11"/>
        <v>0</v>
      </c>
      <c r="G114" s="16">
        <f t="shared" si="8"/>
        <v>354.29999999999995</v>
      </c>
      <c r="H114" s="16">
        <f t="shared" si="9"/>
        <v>354.29999999999995</v>
      </c>
      <c r="I114" s="3" t="str">
        <f t="shared" si="10"/>
        <v/>
      </c>
      <c r="J114" s="52"/>
    </row>
    <row r="115" spans="1:10" x14ac:dyDescent="0.25">
      <c r="A115" s="25" t="s">
        <v>42</v>
      </c>
      <c r="B115" s="8" t="s">
        <v>298</v>
      </c>
      <c r="C115" s="15">
        <f>VLOOKUP($A115,RAW!$B$4:$M$283,3,FALSE)</f>
        <v>509.3</v>
      </c>
      <c r="D115" s="15">
        <f>VLOOKUP($A115,RAW!$B$4:$M$283,4,FALSE)</f>
        <v>2026.5</v>
      </c>
      <c r="E115" s="1">
        <f t="shared" si="6"/>
        <v>1517.2</v>
      </c>
      <c r="F115" s="1">
        <f t="shared" si="11"/>
        <v>276.9448442746596</v>
      </c>
      <c r="G115" s="16">
        <f t="shared" si="8"/>
        <v>1240.2551557253405</v>
      </c>
      <c r="H115" s="16">
        <f t="shared" si="9"/>
        <v>1240.2551557253405</v>
      </c>
      <c r="I115" s="3">
        <f t="shared" si="10"/>
        <v>2.4352153067452198</v>
      </c>
      <c r="J115" s="52"/>
    </row>
    <row r="116" spans="1:10" x14ac:dyDescent="0.25">
      <c r="A116" s="25" t="s">
        <v>203</v>
      </c>
      <c r="B116" s="8" t="s">
        <v>298</v>
      </c>
      <c r="C116" s="15">
        <f>VLOOKUP($A116,RAW!$B$4:$M$283,3,FALSE)</f>
        <v>6999</v>
      </c>
      <c r="D116" s="15">
        <f>VLOOKUP($A116,RAW!$B$4:$M$283,4,FALSE)</f>
        <v>12804</v>
      </c>
      <c r="E116" s="1">
        <f t="shared" si="6"/>
        <v>5805</v>
      </c>
      <c r="F116" s="1">
        <f t="shared" si="11"/>
        <v>3805.8844788500733</v>
      </c>
      <c r="G116" s="16">
        <f t="shared" si="8"/>
        <v>1999.1155211499267</v>
      </c>
      <c r="H116" s="16">
        <f t="shared" si="9"/>
        <v>1999.1155211499267</v>
      </c>
      <c r="I116" s="3">
        <f t="shared" si="10"/>
        <v>0.28562873569794639</v>
      </c>
      <c r="J116" s="52"/>
    </row>
    <row r="117" spans="1:10" x14ac:dyDescent="0.25">
      <c r="A117" s="25" t="s">
        <v>137</v>
      </c>
      <c r="B117" s="8" t="s">
        <v>298</v>
      </c>
      <c r="C117" s="15">
        <f>VLOOKUP($A117,RAW!$B$4:$M$283,3,FALSE)</f>
        <v>573.1</v>
      </c>
      <c r="D117" s="15">
        <f>VLOOKUP($A117,RAW!$B$4:$M$283,4,FALSE)</f>
        <v>414</v>
      </c>
      <c r="E117" s="1">
        <f t="shared" si="6"/>
        <v>-159.10000000000002</v>
      </c>
      <c r="F117" s="1">
        <f t="shared" si="11"/>
        <v>311.63771893541605</v>
      </c>
      <c r="G117" s="16">
        <f t="shared" si="8"/>
        <v>-470.73771893541607</v>
      </c>
      <c r="H117" s="16">
        <f t="shared" si="9"/>
        <v>470.73771893541607</v>
      </c>
      <c r="I117" s="3">
        <f t="shared" si="10"/>
        <v>-0.82138844692970869</v>
      </c>
      <c r="J117" s="52"/>
    </row>
    <row r="118" spans="1:10" x14ac:dyDescent="0.25">
      <c r="A118" s="25" t="s">
        <v>260</v>
      </c>
      <c r="B118" s="8" t="s">
        <v>309</v>
      </c>
      <c r="C118" s="15">
        <f>VLOOKUP($A118,RAW!$B$4:$M$283,3,FALSE)</f>
        <v>0</v>
      </c>
      <c r="D118" s="15">
        <f>VLOOKUP($A118,RAW!$B$4:$M$283,4,FALSE)</f>
        <v>0</v>
      </c>
      <c r="E118" s="1">
        <f t="shared" si="6"/>
        <v>0</v>
      </c>
      <c r="F118" s="1">
        <f t="shared" si="11"/>
        <v>0</v>
      </c>
      <c r="G118" s="16">
        <f t="shared" si="8"/>
        <v>0</v>
      </c>
      <c r="H118" s="16">
        <f t="shared" si="9"/>
        <v>0</v>
      </c>
      <c r="I118" s="3" t="str">
        <f t="shared" si="10"/>
        <v/>
      </c>
      <c r="J118" s="52"/>
    </row>
    <row r="119" spans="1:10" x14ac:dyDescent="0.25">
      <c r="A119" s="25" t="s">
        <v>261</v>
      </c>
      <c r="B119" s="8" t="s">
        <v>298</v>
      </c>
      <c r="C119" s="15">
        <f>VLOOKUP($A119,RAW!$B$4:$M$283,3,FALSE)</f>
        <v>19917.699999999997</v>
      </c>
      <c r="D119" s="15">
        <f>VLOOKUP($A119,RAW!$B$4:$M$283,4,FALSE)</f>
        <v>31114.400000000001</v>
      </c>
      <c r="E119" s="1">
        <f t="shared" si="6"/>
        <v>11196.700000000004</v>
      </c>
      <c r="F119" s="1">
        <f t="shared" si="11"/>
        <v>10830.75657728134</v>
      </c>
      <c r="G119" s="16">
        <f t="shared" si="8"/>
        <v>365.94342271866481</v>
      </c>
      <c r="H119" s="16">
        <f t="shared" si="9"/>
        <v>365.94342271866481</v>
      </c>
      <c r="I119" s="3">
        <f t="shared" si="10"/>
        <v>1.8372775105492345E-2</v>
      </c>
      <c r="J119" s="52"/>
    </row>
    <row r="120" spans="1:10" x14ac:dyDescent="0.25">
      <c r="A120" s="25" t="s">
        <v>50</v>
      </c>
      <c r="B120" s="8" t="s">
        <v>299</v>
      </c>
      <c r="C120" s="15">
        <f>VLOOKUP($A120,RAW!$B$4:$M$283,3,FALSE)</f>
        <v>0</v>
      </c>
      <c r="D120" s="15">
        <f>VLOOKUP($A120,RAW!$B$4:$M$283,4,FALSE)</f>
        <v>101.8</v>
      </c>
      <c r="E120" s="1">
        <f t="shared" si="6"/>
        <v>101.8</v>
      </c>
      <c r="F120" s="1">
        <f t="shared" si="11"/>
        <v>0</v>
      </c>
      <c r="G120" s="16">
        <f t="shared" si="8"/>
        <v>101.8</v>
      </c>
      <c r="H120" s="16">
        <f t="shared" si="9"/>
        <v>101.8</v>
      </c>
      <c r="I120" s="3" t="str">
        <f t="shared" si="10"/>
        <v/>
      </c>
      <c r="J120" s="52"/>
    </row>
    <row r="121" spans="1:10" x14ac:dyDescent="0.25">
      <c r="A121" s="25" t="s">
        <v>138</v>
      </c>
      <c r="B121" s="8" t="s">
        <v>298</v>
      </c>
      <c r="C121" s="15">
        <f>VLOOKUP($A121,RAW!$B$4:$M$283,3,FALSE)</f>
        <v>916.3</v>
      </c>
      <c r="D121" s="15">
        <f>VLOOKUP($A121,RAW!$B$4:$M$283,4,FALSE)</f>
        <v>907.5</v>
      </c>
      <c r="E121" s="1">
        <f t="shared" si="6"/>
        <v>-8.7999999999999545</v>
      </c>
      <c r="F121" s="1">
        <f t="shared" si="11"/>
        <v>498.26145848983026</v>
      </c>
      <c r="G121" s="16">
        <f t="shared" si="8"/>
        <v>-507.06145848983022</v>
      </c>
      <c r="H121" s="16">
        <f t="shared" si="9"/>
        <v>507.06145848983022</v>
      </c>
      <c r="I121" s="3">
        <f t="shared" si="10"/>
        <v>-0.55337930643875399</v>
      </c>
      <c r="J121" s="52"/>
    </row>
    <row r="122" spans="1:10" x14ac:dyDescent="0.25">
      <c r="A122" s="25" t="s">
        <v>240</v>
      </c>
      <c r="B122" s="8" t="s">
        <v>298</v>
      </c>
      <c r="C122" s="15">
        <f>VLOOKUP($A122,RAW!$B$4:$M$283,3,FALSE)</f>
        <v>6504.4000000000005</v>
      </c>
      <c r="D122" s="15">
        <f>VLOOKUP($A122,RAW!$B$4:$M$283,4,FALSE)</f>
        <v>12880.6</v>
      </c>
      <c r="E122" s="1">
        <f t="shared" si="6"/>
        <v>6376.2</v>
      </c>
      <c r="F122" s="1">
        <f t="shared" si="11"/>
        <v>3536.9331339094756</v>
      </c>
      <c r="G122" s="16">
        <f t="shared" si="8"/>
        <v>2839.2668660905242</v>
      </c>
      <c r="H122" s="16">
        <f t="shared" si="9"/>
        <v>2839.2668660905242</v>
      </c>
      <c r="I122" s="3">
        <f t="shared" si="10"/>
        <v>0.4365148001492104</v>
      </c>
      <c r="J122" s="52"/>
    </row>
    <row r="123" spans="1:10" x14ac:dyDescent="0.25">
      <c r="A123" s="25" t="s">
        <v>139</v>
      </c>
      <c r="B123" s="8" t="s">
        <v>298</v>
      </c>
      <c r="C123" s="15">
        <f>VLOOKUP($A123,RAW!$B$4:$M$283,3,FALSE)</f>
        <v>0</v>
      </c>
      <c r="D123" s="15">
        <f>VLOOKUP($A123,RAW!$B$4:$M$283,4,FALSE)</f>
        <v>324.10000000000002</v>
      </c>
      <c r="E123" s="1">
        <f t="shared" si="6"/>
        <v>324.10000000000002</v>
      </c>
      <c r="F123" s="1">
        <f t="shared" si="11"/>
        <v>0</v>
      </c>
      <c r="G123" s="16">
        <f t="shared" si="8"/>
        <v>324.10000000000002</v>
      </c>
      <c r="H123" s="16">
        <f t="shared" si="9"/>
        <v>324.10000000000002</v>
      </c>
      <c r="I123" s="3" t="str">
        <f t="shared" si="10"/>
        <v/>
      </c>
      <c r="J123" s="52"/>
    </row>
    <row r="124" spans="1:10" x14ac:dyDescent="0.25">
      <c r="A124" s="25" t="s">
        <v>204</v>
      </c>
      <c r="B124" s="8" t="s">
        <v>298</v>
      </c>
      <c r="C124" s="15">
        <f>VLOOKUP($A124,RAW!$B$4:$M$283,3,FALSE)</f>
        <v>1067.0999999999999</v>
      </c>
      <c r="D124" s="15">
        <f>VLOOKUP($A124,RAW!$B$4:$M$283,4,FALSE)</f>
        <v>1491.6</v>
      </c>
      <c r="E124" s="1">
        <f t="shared" si="6"/>
        <v>424.5</v>
      </c>
      <c r="F124" s="1">
        <f t="shared" si="11"/>
        <v>580.2627985970729</v>
      </c>
      <c r="G124" s="16">
        <f t="shared" si="8"/>
        <v>-155.7627985970729</v>
      </c>
      <c r="H124" s="16">
        <f t="shared" si="9"/>
        <v>155.7627985970729</v>
      </c>
      <c r="I124" s="3">
        <f t="shared" si="10"/>
        <v>-0.14596832405310928</v>
      </c>
      <c r="J124" s="52"/>
    </row>
    <row r="125" spans="1:10" x14ac:dyDescent="0.25">
      <c r="A125" s="25" t="s">
        <v>241</v>
      </c>
      <c r="B125" s="8" t="s">
        <v>298</v>
      </c>
      <c r="C125" s="15">
        <f>VLOOKUP($A125,RAW!$B$4:$M$283,3,FALSE)</f>
        <v>4244</v>
      </c>
      <c r="D125" s="15">
        <f>VLOOKUP($A125,RAW!$B$4:$M$283,4,FALSE)</f>
        <v>4908.3999999999996</v>
      </c>
      <c r="E125" s="1">
        <f t="shared" si="6"/>
        <v>664.39999999999964</v>
      </c>
      <c r="F125" s="1">
        <f t="shared" si="11"/>
        <v>2307.7830730446794</v>
      </c>
      <c r="G125" s="16">
        <f t="shared" si="8"/>
        <v>-1643.3830730446798</v>
      </c>
      <c r="H125" s="16">
        <f t="shared" si="9"/>
        <v>1643.3830730446798</v>
      </c>
      <c r="I125" s="3">
        <f t="shared" si="10"/>
        <v>-0.38722504077395847</v>
      </c>
      <c r="J125" s="52"/>
    </row>
    <row r="126" spans="1:10" x14ac:dyDescent="0.25">
      <c r="A126" s="25" t="s">
        <v>225</v>
      </c>
      <c r="B126" s="8" t="s">
        <v>298</v>
      </c>
      <c r="C126" s="15">
        <f>VLOOKUP($A126,RAW!$B$4:$M$283,3,FALSE)</f>
        <v>9195.7999999999993</v>
      </c>
      <c r="D126" s="15">
        <f>VLOOKUP($A126,RAW!$B$4:$M$283,4,FALSE)</f>
        <v>45883.9</v>
      </c>
      <c r="E126" s="1">
        <f t="shared" si="6"/>
        <v>36688.100000000006</v>
      </c>
      <c r="F126" s="1">
        <f t="shared" si="11"/>
        <v>5000.4504201470927</v>
      </c>
      <c r="G126" s="16">
        <f t="shared" si="8"/>
        <v>31687.649579852914</v>
      </c>
      <c r="H126" s="16">
        <f t="shared" si="9"/>
        <v>31687.649579852914</v>
      </c>
      <c r="I126" s="3">
        <f t="shared" si="10"/>
        <v>3.4458828573754232</v>
      </c>
      <c r="J126" s="52"/>
    </row>
    <row r="127" spans="1:10" x14ac:dyDescent="0.25">
      <c r="A127" s="25" t="s">
        <v>118</v>
      </c>
      <c r="B127" s="8" t="s">
        <v>298</v>
      </c>
      <c r="C127" s="15">
        <f>VLOOKUP($A127,RAW!$B$4:$M$283,3,FALSE)</f>
        <v>22339.4</v>
      </c>
      <c r="D127" s="15">
        <f>VLOOKUP($A127,RAW!$B$4:$M$283,4,FALSE)</f>
        <v>35191</v>
      </c>
      <c r="E127" s="1">
        <f t="shared" si="6"/>
        <v>12851.599999999999</v>
      </c>
      <c r="F127" s="1">
        <f t="shared" si="11"/>
        <v>12147.617620634852</v>
      </c>
      <c r="G127" s="16">
        <f t="shared" si="8"/>
        <v>703.9823793651467</v>
      </c>
      <c r="H127" s="16">
        <f t="shared" si="9"/>
        <v>703.9823793651467</v>
      </c>
      <c r="I127" s="3">
        <f t="shared" si="10"/>
        <v>3.1513038817745628E-2</v>
      </c>
      <c r="J127" s="52"/>
    </row>
    <row r="128" spans="1:10" x14ac:dyDescent="0.25">
      <c r="A128" s="25" t="s">
        <v>141</v>
      </c>
      <c r="B128" s="8" t="s">
        <v>298</v>
      </c>
      <c r="C128" s="15">
        <f>VLOOKUP($A128,RAW!$B$4:$M$283,3,FALSE)</f>
        <v>725.5</v>
      </c>
      <c r="D128" s="15">
        <f>VLOOKUP($A128,RAW!$B$4:$M$283,4,FALSE)</f>
        <v>1394.9</v>
      </c>
      <c r="E128" s="1">
        <f t="shared" si="6"/>
        <v>669.40000000000009</v>
      </c>
      <c r="F128" s="1">
        <f t="shared" si="11"/>
        <v>394.50909978650208</v>
      </c>
      <c r="G128" s="16">
        <f t="shared" si="8"/>
        <v>274.89090021349801</v>
      </c>
      <c r="H128" s="16">
        <f t="shared" si="9"/>
        <v>274.89090021349801</v>
      </c>
      <c r="I128" s="3">
        <f t="shared" si="10"/>
        <v>0.37889855301653758</v>
      </c>
      <c r="J128" s="52"/>
    </row>
    <row r="129" spans="1:10" x14ac:dyDescent="0.25">
      <c r="A129" s="25" t="s">
        <v>85</v>
      </c>
      <c r="B129" s="8" t="s">
        <v>298</v>
      </c>
      <c r="C129" s="15">
        <f>VLOOKUP($A129,RAW!$B$4:$M$283,3,FALSE)</f>
        <v>695.9</v>
      </c>
      <c r="D129" s="15">
        <f>VLOOKUP($A129,RAW!$B$4:$M$283,4,FALSE)</f>
        <v>2797.6</v>
      </c>
      <c r="E129" s="1">
        <f t="shared" si="6"/>
        <v>2101.6999999999998</v>
      </c>
      <c r="F129" s="1">
        <f t="shared" si="11"/>
        <v>378.41334602539877</v>
      </c>
      <c r="G129" s="16">
        <f t="shared" si="8"/>
        <v>1723.286653974601</v>
      </c>
      <c r="H129" s="16">
        <f t="shared" si="9"/>
        <v>1723.286653974601</v>
      </c>
      <c r="I129" s="3">
        <f t="shared" si="10"/>
        <v>2.4763423681198464</v>
      </c>
      <c r="J129" s="52"/>
    </row>
    <row r="130" spans="1:10" x14ac:dyDescent="0.25">
      <c r="A130" s="25" t="s">
        <v>140</v>
      </c>
      <c r="B130" s="8" t="s">
        <v>298</v>
      </c>
      <c r="C130" s="15">
        <f>VLOOKUP($A130,RAW!$B$4:$M$283,3,FALSE)</f>
        <v>395.4</v>
      </c>
      <c r="D130" s="15">
        <f>VLOOKUP($A130,RAW!$B$4:$M$283,4,FALSE)</f>
        <v>1364.6</v>
      </c>
      <c r="E130" s="1">
        <f t="shared" si="6"/>
        <v>969.19999999999993</v>
      </c>
      <c r="F130" s="1">
        <f t="shared" si="11"/>
        <v>215.0088188223059</v>
      </c>
      <c r="G130" s="16">
        <f t="shared" si="8"/>
        <v>754.19118117769403</v>
      </c>
      <c r="H130" s="16">
        <f t="shared" si="9"/>
        <v>754.19118117769403</v>
      </c>
      <c r="I130" s="3">
        <f t="shared" si="10"/>
        <v>1.9074132047994286</v>
      </c>
      <c r="J130" s="52"/>
    </row>
    <row r="131" spans="1:10" x14ac:dyDescent="0.25">
      <c r="A131" s="25" t="s">
        <v>119</v>
      </c>
      <c r="B131" s="8" t="s">
        <v>298</v>
      </c>
      <c r="C131" s="15">
        <f>VLOOKUP($A131,RAW!$B$4:$M$283,3,FALSE)</f>
        <v>1677</v>
      </c>
      <c r="D131" s="15">
        <f>VLOOKUP($A131,RAW!$B$4:$M$283,4,FALSE)</f>
        <v>12722.9</v>
      </c>
      <c r="E131" s="1">
        <f t="shared" ref="E131:E193" si="12">D131-C131</f>
        <v>11045.9</v>
      </c>
      <c r="F131" s="1">
        <f t="shared" ref="F131:F162" si="13">+C131*E$260</f>
        <v>911.91145464088765</v>
      </c>
      <c r="G131" s="16">
        <f t="shared" ref="G131:G193" si="14">+E131-F131</f>
        <v>10133.988545359112</v>
      </c>
      <c r="H131" s="16">
        <f t="shared" ref="H131:H193" si="15">ABS(G131)</f>
        <v>10133.988545359112</v>
      </c>
      <c r="I131" s="3">
        <f t="shared" si="10"/>
        <v>6.04292697993984</v>
      </c>
      <c r="J131" s="52"/>
    </row>
    <row r="132" spans="1:10" x14ac:dyDescent="0.25">
      <c r="A132" s="25" t="s">
        <v>242</v>
      </c>
      <c r="B132" s="8" t="s">
        <v>298</v>
      </c>
      <c r="C132" s="15">
        <f>VLOOKUP($A132,RAW!$B$4:$M$283,3,FALSE)</f>
        <v>1070.3</v>
      </c>
      <c r="D132" s="15">
        <f>VLOOKUP($A132,RAW!$B$4:$M$283,4,FALSE)</f>
        <v>3874.4</v>
      </c>
      <c r="E132" s="1">
        <f t="shared" si="12"/>
        <v>2804.1000000000004</v>
      </c>
      <c r="F132" s="1">
        <f t="shared" si="13"/>
        <v>582.00288008475968</v>
      </c>
      <c r="G132" s="16">
        <f t="shared" si="14"/>
        <v>2222.0971199152409</v>
      </c>
      <c r="H132" s="16">
        <f t="shared" si="15"/>
        <v>2222.0971199152409</v>
      </c>
      <c r="I132" s="3">
        <f t="shared" ref="I132:I194" si="16">IFERROR(+G132/C132,"")</f>
        <v>2.0761441837944883</v>
      </c>
      <c r="J132" s="52"/>
    </row>
    <row r="133" spans="1:10" x14ac:dyDescent="0.25">
      <c r="A133" s="25" t="s">
        <v>142</v>
      </c>
      <c r="B133" s="8" t="s">
        <v>298</v>
      </c>
      <c r="C133" s="15">
        <f>VLOOKUP($A133,RAW!$B$4:$M$283,3,FALSE)</f>
        <v>17120.100000000002</v>
      </c>
      <c r="D133" s="15">
        <f>VLOOKUP($A133,RAW!$B$4:$M$283,4,FALSE)</f>
        <v>14664.8</v>
      </c>
      <c r="E133" s="1">
        <f t="shared" si="12"/>
        <v>-2455.3000000000029</v>
      </c>
      <c r="F133" s="1">
        <f t="shared" si="13"/>
        <v>9309.4903366711169</v>
      </c>
      <c r="G133" s="16">
        <f t="shared" si="14"/>
        <v>-11764.79033667112</v>
      </c>
      <c r="H133" s="16">
        <f t="shared" si="15"/>
        <v>11764.79033667112</v>
      </c>
      <c r="I133" s="3">
        <f t="shared" si="16"/>
        <v>-0.68719168326534996</v>
      </c>
      <c r="J133" s="52"/>
    </row>
    <row r="134" spans="1:10" x14ac:dyDescent="0.25">
      <c r="A134" s="25" t="s">
        <v>143</v>
      </c>
      <c r="B134" s="8" t="s">
        <v>309</v>
      </c>
      <c r="C134" s="15">
        <f>VLOOKUP($A134,RAW!$B$4:$M$283,3,FALSE)</f>
        <v>0</v>
      </c>
      <c r="D134" s="15">
        <f>VLOOKUP($A134,RAW!$B$4:$M$283,4,FALSE)</f>
        <v>0</v>
      </c>
      <c r="E134" s="1">
        <f t="shared" si="12"/>
        <v>0</v>
      </c>
      <c r="F134" s="1">
        <f t="shared" si="13"/>
        <v>0</v>
      </c>
      <c r="G134" s="16">
        <f t="shared" si="14"/>
        <v>0</v>
      </c>
      <c r="H134" s="16">
        <f t="shared" si="15"/>
        <v>0</v>
      </c>
      <c r="I134" s="3" t="str">
        <f t="shared" si="16"/>
        <v/>
      </c>
      <c r="J134" s="52"/>
    </row>
    <row r="135" spans="1:10" x14ac:dyDescent="0.25">
      <c r="A135" s="25" t="s">
        <v>265</v>
      </c>
      <c r="B135" s="8" t="s">
        <v>299</v>
      </c>
      <c r="C135" s="15">
        <f>VLOOKUP($A135,RAW!$B$4:$M$283,3,FALSE)</f>
        <v>809455.7</v>
      </c>
      <c r="D135" s="15">
        <f>VLOOKUP($A135,RAW!$B$4:$M$283,4,FALSE)</f>
        <v>1148804.2</v>
      </c>
      <c r="E135" s="1">
        <f t="shared" si="12"/>
        <v>339348.5</v>
      </c>
      <c r="F135" s="1">
        <f t="shared" si="13"/>
        <v>440162.14958518662</v>
      </c>
      <c r="G135" s="16">
        <f t="shared" si="14"/>
        <v>-100813.64958518662</v>
      </c>
      <c r="H135" s="16">
        <f t="shared" si="15"/>
        <v>100813.64958518662</v>
      </c>
      <c r="I135" s="3">
        <f t="shared" si="16"/>
        <v>-0.12454498694021998</v>
      </c>
      <c r="J135" s="52"/>
    </row>
    <row r="136" spans="1:10" x14ac:dyDescent="0.25">
      <c r="A136" s="25" t="s">
        <v>226</v>
      </c>
      <c r="B136" s="8" t="s">
        <v>298</v>
      </c>
      <c r="C136" s="15">
        <f>VLOOKUP($A136,RAW!$B$4:$M$283,3,FALSE)</f>
        <v>41449.199999999997</v>
      </c>
      <c r="D136" s="15">
        <f>VLOOKUP($A136,RAW!$B$4:$M$283,4,FALSE)</f>
        <v>53912.1</v>
      </c>
      <c r="E136" s="1">
        <f t="shared" si="12"/>
        <v>12462.900000000001</v>
      </c>
      <c r="F136" s="1">
        <f t="shared" si="13"/>
        <v>22539.057999821754</v>
      </c>
      <c r="G136" s="16">
        <f t="shared" si="14"/>
        <v>-10076.157999821753</v>
      </c>
      <c r="H136" s="16">
        <f t="shared" si="15"/>
        <v>10076.157999821753</v>
      </c>
      <c r="I136" s="3">
        <f t="shared" si="16"/>
        <v>-0.24309656156986753</v>
      </c>
      <c r="J136" s="52"/>
    </row>
    <row r="137" spans="1:10" x14ac:dyDescent="0.25">
      <c r="A137" s="25" t="s">
        <v>205</v>
      </c>
      <c r="B137" s="8" t="s">
        <v>298</v>
      </c>
      <c r="C137" s="15">
        <f>VLOOKUP($A137,RAW!$B$4:$M$283,3,FALSE)</f>
        <v>2883.5</v>
      </c>
      <c r="D137" s="15">
        <f>VLOOKUP($A137,RAW!$B$4:$M$283,4,FALSE)</f>
        <v>9373.5999999999985</v>
      </c>
      <c r="E137" s="1">
        <f t="shared" si="12"/>
        <v>6490.0999999999985</v>
      </c>
      <c r="F137" s="1">
        <f t="shared" si="13"/>
        <v>1567.9765530453187</v>
      </c>
      <c r="G137" s="16">
        <f t="shared" si="14"/>
        <v>4922.1234469546798</v>
      </c>
      <c r="H137" s="16">
        <f t="shared" si="15"/>
        <v>4922.1234469546798</v>
      </c>
      <c r="I137" s="3">
        <f t="shared" si="16"/>
        <v>1.7069961667954499</v>
      </c>
      <c r="J137" s="52"/>
    </row>
    <row r="138" spans="1:10" x14ac:dyDescent="0.25">
      <c r="A138" s="25" t="s">
        <v>43</v>
      </c>
      <c r="B138" s="8" t="s">
        <v>298</v>
      </c>
      <c r="C138" s="15">
        <f>VLOOKUP($A138,RAW!$B$4:$M$283,3,FALSE)</f>
        <v>34718.699999999997</v>
      </c>
      <c r="D138" s="15">
        <f>VLOOKUP($A138,RAW!$B$4:$M$283,4,FALSE)</f>
        <v>44575</v>
      </c>
      <c r="E138" s="1">
        <f t="shared" si="12"/>
        <v>9856.3000000000029</v>
      </c>
      <c r="F138" s="1">
        <f t="shared" si="13"/>
        <v>18879.177233297905</v>
      </c>
      <c r="G138" s="16">
        <f t="shared" si="14"/>
        <v>-9022.8772332979024</v>
      </c>
      <c r="H138" s="16">
        <f t="shared" si="15"/>
        <v>9022.8772332979024</v>
      </c>
      <c r="I138" s="3">
        <f t="shared" si="16"/>
        <v>-0.25988522707641426</v>
      </c>
      <c r="J138" s="52"/>
    </row>
    <row r="139" spans="1:10" x14ac:dyDescent="0.25">
      <c r="A139" s="25" t="s">
        <v>44</v>
      </c>
      <c r="B139" s="8" t="s">
        <v>299</v>
      </c>
      <c r="C139" s="15">
        <f>VLOOKUP($A139,RAW!$B$4:$M$283,3,FALSE)</f>
        <v>101</v>
      </c>
      <c r="D139" s="15">
        <f>VLOOKUP($A139,RAW!$B$4:$M$283,4,FALSE)</f>
        <v>505.70000000000005</v>
      </c>
      <c r="E139" s="1">
        <f t="shared" si="12"/>
        <v>404.70000000000005</v>
      </c>
      <c r="F139" s="1">
        <f t="shared" si="13"/>
        <v>54.921321955116078</v>
      </c>
      <c r="G139" s="16">
        <f t="shared" si="14"/>
        <v>349.77867804488397</v>
      </c>
      <c r="H139" s="16">
        <f t="shared" si="15"/>
        <v>349.77867804488397</v>
      </c>
      <c r="I139" s="3">
        <f t="shared" si="16"/>
        <v>3.4631552281671683</v>
      </c>
      <c r="J139" s="52"/>
    </row>
    <row r="140" spans="1:10" x14ac:dyDescent="0.25">
      <c r="A140" s="25" t="s">
        <v>144</v>
      </c>
      <c r="B140" s="8" t="s">
        <v>299</v>
      </c>
      <c r="C140" s="15">
        <f>VLOOKUP($A140,RAW!$B$4:$M$283,3,FALSE)</f>
        <v>0</v>
      </c>
      <c r="D140" s="15">
        <f>VLOOKUP($A140,RAW!$B$4:$M$283,4,FALSE)</f>
        <v>95</v>
      </c>
      <c r="E140" s="1">
        <f t="shared" si="12"/>
        <v>95</v>
      </c>
      <c r="F140" s="1">
        <f t="shared" si="13"/>
        <v>0</v>
      </c>
      <c r="G140" s="16">
        <f t="shared" si="14"/>
        <v>95</v>
      </c>
      <c r="H140" s="16">
        <f t="shared" si="15"/>
        <v>95</v>
      </c>
      <c r="I140" s="3" t="str">
        <f t="shared" si="16"/>
        <v/>
      </c>
      <c r="J140" s="52"/>
    </row>
    <row r="141" spans="1:10" x14ac:dyDescent="0.25">
      <c r="A141" s="25" t="s">
        <v>145</v>
      </c>
      <c r="B141" s="8" t="s">
        <v>299</v>
      </c>
      <c r="C141" s="15">
        <f>VLOOKUP($A141,RAW!$B$4:$M$283,3,FALSE)</f>
        <v>2102.8000000000002</v>
      </c>
      <c r="D141" s="15">
        <f>VLOOKUP($A141,RAW!$B$4:$M$283,4,FALSE)</f>
        <v>11364.6</v>
      </c>
      <c r="E141" s="1">
        <f t="shared" si="12"/>
        <v>9261.7999999999993</v>
      </c>
      <c r="F141" s="1">
        <f t="shared" si="13"/>
        <v>1143.4510475962188</v>
      </c>
      <c r="G141" s="16">
        <f t="shared" si="14"/>
        <v>8118.3489524037805</v>
      </c>
      <c r="H141" s="16">
        <f t="shared" si="15"/>
        <v>8118.3489524037805</v>
      </c>
      <c r="I141" s="3">
        <f t="shared" si="16"/>
        <v>3.8607328097792371</v>
      </c>
      <c r="J141" s="52"/>
    </row>
    <row r="142" spans="1:10" x14ac:dyDescent="0.25">
      <c r="A142" s="25" t="s">
        <v>146</v>
      </c>
      <c r="B142" s="8" t="s">
        <v>299</v>
      </c>
      <c r="C142" s="15">
        <f>VLOOKUP($A142,RAW!$B$4:$M$283,3,FALSE)</f>
        <v>1281.5999999999999</v>
      </c>
      <c r="D142" s="15">
        <f>VLOOKUP($A142,RAW!$B$4:$M$283,4,FALSE)</f>
        <v>8720</v>
      </c>
      <c r="E142" s="1">
        <f t="shared" si="12"/>
        <v>7438.4</v>
      </c>
      <c r="F142" s="1">
        <f t="shared" si="13"/>
        <v>696.90263581858176</v>
      </c>
      <c r="G142" s="16">
        <f t="shared" si="14"/>
        <v>6741.4973641814177</v>
      </c>
      <c r="H142" s="16">
        <f t="shared" si="15"/>
        <v>6741.4973641814177</v>
      </c>
      <c r="I142" s="3">
        <f t="shared" si="16"/>
        <v>5.2602195413400574</v>
      </c>
      <c r="J142" s="52"/>
    </row>
    <row r="143" spans="1:10" x14ac:dyDescent="0.25">
      <c r="A143" s="25" t="s">
        <v>262</v>
      </c>
      <c r="B143" s="8" t="s">
        <v>299</v>
      </c>
      <c r="C143" s="15">
        <f>VLOOKUP($A143,RAW!$B$4:$M$283,3,FALSE)</f>
        <v>2757.5</v>
      </c>
      <c r="D143" s="15">
        <f>VLOOKUP($A143,RAW!$B$4:$M$283,4,FALSE)</f>
        <v>6871.2</v>
      </c>
      <c r="E143" s="1">
        <f t="shared" si="12"/>
        <v>4113.7</v>
      </c>
      <c r="F143" s="1">
        <f t="shared" si="13"/>
        <v>1499.4608444676492</v>
      </c>
      <c r="G143" s="16">
        <f t="shared" si="14"/>
        <v>2614.2391555323507</v>
      </c>
      <c r="H143" s="16">
        <f t="shared" si="15"/>
        <v>2614.2391555323507</v>
      </c>
      <c r="I143" s="3">
        <f t="shared" si="16"/>
        <v>0.9480468379083774</v>
      </c>
      <c r="J143" s="52"/>
    </row>
    <row r="144" spans="1:10" x14ac:dyDescent="0.25">
      <c r="A144" s="25" t="s">
        <v>147</v>
      </c>
      <c r="B144" s="8" t="s">
        <v>298</v>
      </c>
      <c r="C144" s="15">
        <f>VLOOKUP($A144,RAW!$B$4:$M$283,3,FALSE)</f>
        <v>94.5</v>
      </c>
      <c r="D144" s="15">
        <f>VLOOKUP($A144,RAW!$B$4:$M$283,4,FALSE)</f>
        <v>114.3</v>
      </c>
      <c r="E144" s="1">
        <f t="shared" si="12"/>
        <v>19.799999999999997</v>
      </c>
      <c r="F144" s="1">
        <f t="shared" si="13"/>
        <v>51.386781433252168</v>
      </c>
      <c r="G144" s="16">
        <f t="shared" si="14"/>
        <v>-31.58678143325217</v>
      </c>
      <c r="H144" s="16">
        <f t="shared" si="15"/>
        <v>31.58678143325217</v>
      </c>
      <c r="I144" s="3">
        <f t="shared" si="16"/>
        <v>-0.33425165537832985</v>
      </c>
      <c r="J144" s="52"/>
    </row>
    <row r="145" spans="1:10" x14ac:dyDescent="0.25">
      <c r="A145" s="25" t="s">
        <v>263</v>
      </c>
      <c r="B145" s="8" t="s">
        <v>298</v>
      </c>
      <c r="C145" s="15">
        <f>VLOOKUP($A145,RAW!$B$4:$M$283,3,FALSE)</f>
        <v>16428.900000000001</v>
      </c>
      <c r="D145" s="15">
        <f>VLOOKUP($A145,RAW!$B$4:$M$283,4,FALSE)</f>
        <v>28435.3</v>
      </c>
      <c r="E145" s="1">
        <f t="shared" si="12"/>
        <v>12006.399999999998</v>
      </c>
      <c r="F145" s="1">
        <f t="shared" si="13"/>
        <v>8933.6327353307588</v>
      </c>
      <c r="G145" s="16">
        <f t="shared" si="14"/>
        <v>3072.767264669239</v>
      </c>
      <c r="H145" s="16">
        <f t="shared" si="15"/>
        <v>3072.767264669239</v>
      </c>
      <c r="I145" s="3">
        <f t="shared" si="16"/>
        <v>0.18703426672931472</v>
      </c>
      <c r="J145" s="52"/>
    </row>
    <row r="146" spans="1:10" x14ac:dyDescent="0.25">
      <c r="A146" s="25" t="s">
        <v>7</v>
      </c>
      <c r="B146" s="8" t="s">
        <v>298</v>
      </c>
      <c r="C146" s="15">
        <f>VLOOKUP($A146,RAW!$B$4:$M$283,3,FALSE)</f>
        <v>38391.299999999996</v>
      </c>
      <c r="D146" s="15">
        <f>VLOOKUP($A146,RAW!$B$4:$M$283,4,FALSE)</f>
        <v>52240</v>
      </c>
      <c r="E146" s="1">
        <f t="shared" si="12"/>
        <v>13848.700000000004</v>
      </c>
      <c r="F146" s="1">
        <f t="shared" si="13"/>
        <v>20876.2470056975</v>
      </c>
      <c r="G146" s="16">
        <f t="shared" si="14"/>
        <v>-7027.5470056974955</v>
      </c>
      <c r="H146" s="16">
        <f t="shared" si="15"/>
        <v>7027.5470056974955</v>
      </c>
      <c r="I146" s="3">
        <f t="shared" si="16"/>
        <v>-0.18305050898764816</v>
      </c>
      <c r="J146" s="52"/>
    </row>
    <row r="147" spans="1:10" x14ac:dyDescent="0.25">
      <c r="A147" s="25" t="s">
        <v>104</v>
      </c>
      <c r="B147" s="8" t="s">
        <v>298</v>
      </c>
      <c r="C147" s="15">
        <f>VLOOKUP($A147,RAW!$B$4:$M$283,3,FALSE)</f>
        <v>1839.6</v>
      </c>
      <c r="D147" s="15">
        <f>VLOOKUP($A147,RAW!$B$4:$M$283,4,FALSE)</f>
        <v>2182.5</v>
      </c>
      <c r="E147" s="1">
        <f t="shared" si="12"/>
        <v>342.90000000000009</v>
      </c>
      <c r="F147" s="1">
        <f t="shared" si="13"/>
        <v>1000.3293452339755</v>
      </c>
      <c r="G147" s="16">
        <f t="shared" si="14"/>
        <v>-657.42934523397537</v>
      </c>
      <c r="H147" s="16">
        <f t="shared" si="15"/>
        <v>657.42934523397537</v>
      </c>
      <c r="I147" s="3">
        <f t="shared" si="16"/>
        <v>-0.35737624768100423</v>
      </c>
      <c r="J147" s="52"/>
    </row>
    <row r="148" spans="1:10" x14ac:dyDescent="0.25">
      <c r="A148" s="25" t="s">
        <v>86</v>
      </c>
      <c r="B148" s="8" t="s">
        <v>298</v>
      </c>
      <c r="C148" s="15">
        <f>VLOOKUP($A148,RAW!$B$4:$M$283,3,FALSE)</f>
        <v>2901.1</v>
      </c>
      <c r="D148" s="15">
        <f>VLOOKUP($A148,RAW!$B$4:$M$283,4,FALSE)</f>
        <v>715.5</v>
      </c>
      <c r="E148" s="1">
        <f t="shared" si="12"/>
        <v>-2185.6</v>
      </c>
      <c r="F148" s="1">
        <f t="shared" si="13"/>
        <v>1577.5470012275964</v>
      </c>
      <c r="G148" s="16">
        <f t="shared" si="14"/>
        <v>-3763.1470012275963</v>
      </c>
      <c r="H148" s="16">
        <f t="shared" si="15"/>
        <v>3763.1470012275963</v>
      </c>
      <c r="I148" s="3">
        <f t="shared" si="16"/>
        <v>-1.2971448765046349</v>
      </c>
      <c r="J148" s="52"/>
    </row>
    <row r="149" spans="1:10" x14ac:dyDescent="0.25">
      <c r="A149" s="25" t="s">
        <v>92</v>
      </c>
      <c r="B149" s="8" t="s">
        <v>298</v>
      </c>
      <c r="C149" s="15">
        <f>VLOOKUP($A149,RAW!$B$4:$M$283,3,FALSE)</f>
        <v>379986.2</v>
      </c>
      <c r="D149" s="15">
        <f>VLOOKUP($A149,RAW!$B$4:$M$283,4,FALSE)</f>
        <v>509023.39999999997</v>
      </c>
      <c r="E149" s="1">
        <f t="shared" si="12"/>
        <v>129037.19999999995</v>
      </c>
      <c r="F149" s="1">
        <f t="shared" si="13"/>
        <v>206627.17256139731</v>
      </c>
      <c r="G149" s="16">
        <f t="shared" si="14"/>
        <v>-77589.972561397357</v>
      </c>
      <c r="H149" s="16">
        <f t="shared" si="15"/>
        <v>77589.972561397357</v>
      </c>
      <c r="I149" s="3">
        <f t="shared" si="16"/>
        <v>-0.20419155369694308</v>
      </c>
      <c r="J149" s="52"/>
    </row>
    <row r="150" spans="1:10" x14ac:dyDescent="0.25">
      <c r="A150" s="25" t="s">
        <v>243</v>
      </c>
      <c r="B150" s="8" t="s">
        <v>298</v>
      </c>
      <c r="C150" s="15">
        <f>VLOOKUP($A150,RAW!$B$4:$M$283,3,FALSE)</f>
        <v>4746</v>
      </c>
      <c r="D150" s="15">
        <f>VLOOKUP($A150,RAW!$B$4:$M$283,4,FALSE)</f>
        <v>3781.7</v>
      </c>
      <c r="E150" s="1">
        <f t="shared" si="12"/>
        <v>-964.30000000000018</v>
      </c>
      <c r="F150" s="1">
        <f t="shared" si="13"/>
        <v>2580.7583564255533</v>
      </c>
      <c r="G150" s="16">
        <f t="shared" si="14"/>
        <v>-3545.0583564255535</v>
      </c>
      <c r="H150" s="16">
        <f t="shared" si="15"/>
        <v>3545.0583564255535</v>
      </c>
      <c r="I150" s="3">
        <f t="shared" si="16"/>
        <v>-0.74695709153509349</v>
      </c>
      <c r="J150" s="52"/>
    </row>
    <row r="151" spans="1:10" x14ac:dyDescent="0.25">
      <c r="A151" s="25" t="s">
        <v>51</v>
      </c>
      <c r="B151" s="8" t="s">
        <v>309</v>
      </c>
      <c r="C151" s="15">
        <f>VLOOKUP($A151,RAW!$B$4:$M$283,3,FALSE)</f>
        <v>0</v>
      </c>
      <c r="D151" s="15">
        <f>VLOOKUP($A151,RAW!$B$4:$M$283,4,FALSE)</f>
        <v>0</v>
      </c>
      <c r="E151" s="1">
        <f t="shared" si="12"/>
        <v>0</v>
      </c>
      <c r="F151" s="1">
        <f t="shared" si="13"/>
        <v>0</v>
      </c>
      <c r="G151" s="16">
        <f t="shared" si="14"/>
        <v>0</v>
      </c>
      <c r="H151" s="16">
        <f t="shared" si="15"/>
        <v>0</v>
      </c>
      <c r="I151" s="3" t="str">
        <f t="shared" si="16"/>
        <v/>
      </c>
      <c r="J151" s="52"/>
    </row>
    <row r="152" spans="1:10" x14ac:dyDescent="0.25">
      <c r="A152" s="25" t="s">
        <v>206</v>
      </c>
      <c r="B152" s="8" t="s">
        <v>298</v>
      </c>
      <c r="C152" s="15">
        <f>VLOOKUP($A152,RAW!$B$4:$M$283,3,FALSE)</f>
        <v>34881.4</v>
      </c>
      <c r="D152" s="15">
        <f>VLOOKUP($A152,RAW!$B$4:$M$283,4,FALSE)</f>
        <v>42355.4</v>
      </c>
      <c r="E152" s="1">
        <f t="shared" si="12"/>
        <v>7474</v>
      </c>
      <c r="F152" s="1">
        <f t="shared" si="13"/>
        <v>18967.649501437485</v>
      </c>
      <c r="G152" s="16">
        <f t="shared" si="14"/>
        <v>-11493.649501437485</v>
      </c>
      <c r="H152" s="16">
        <f t="shared" si="15"/>
        <v>11493.649501437485</v>
      </c>
      <c r="I152" s="3">
        <f t="shared" si="16"/>
        <v>-0.32950654220981623</v>
      </c>
      <c r="J152" s="52"/>
    </row>
    <row r="153" spans="1:10" x14ac:dyDescent="0.25">
      <c r="A153" s="25" t="s">
        <v>153</v>
      </c>
      <c r="B153" s="8" t="s">
        <v>298</v>
      </c>
      <c r="C153" s="15">
        <f>VLOOKUP($A153,RAW!$B$4:$M$283,3,FALSE)</f>
        <v>40203.199999999997</v>
      </c>
      <c r="D153" s="15">
        <f>VLOOKUP($A153,RAW!$B$4:$M$283,4,FALSE)</f>
        <v>30794.1</v>
      </c>
      <c r="E153" s="1">
        <f t="shared" si="12"/>
        <v>-9409.0999999999985</v>
      </c>
      <c r="F153" s="1">
        <f t="shared" si="13"/>
        <v>21861.513770553687</v>
      </c>
      <c r="G153" s="16">
        <f t="shared" si="14"/>
        <v>-31270.613770553686</v>
      </c>
      <c r="H153" s="16">
        <f t="shared" si="15"/>
        <v>31270.613770553686</v>
      </c>
      <c r="I153" s="3">
        <f t="shared" si="16"/>
        <v>-0.77781404889545325</v>
      </c>
      <c r="J153" s="52"/>
    </row>
    <row r="154" spans="1:10" x14ac:dyDescent="0.25">
      <c r="A154" s="25" t="s">
        <v>148</v>
      </c>
      <c r="B154" s="8" t="s">
        <v>309</v>
      </c>
      <c r="C154" s="15">
        <f>VLOOKUP($A154,RAW!$B$4:$M$283,3,FALSE)</f>
        <v>0</v>
      </c>
      <c r="D154" s="15">
        <f>VLOOKUP($A154,RAW!$B$4:$M$283,4,FALSE)</f>
        <v>0</v>
      </c>
      <c r="E154" s="1">
        <f t="shared" si="12"/>
        <v>0</v>
      </c>
      <c r="F154" s="1">
        <f t="shared" si="13"/>
        <v>0</v>
      </c>
      <c r="G154" s="16">
        <f t="shared" si="14"/>
        <v>0</v>
      </c>
      <c r="H154" s="16">
        <f t="shared" si="15"/>
        <v>0</v>
      </c>
      <c r="I154" s="3" t="str">
        <f t="shared" si="16"/>
        <v/>
      </c>
      <c r="J154" s="52"/>
    </row>
    <row r="155" spans="1:10" x14ac:dyDescent="0.25">
      <c r="A155" s="25" t="s">
        <v>149</v>
      </c>
      <c r="B155" s="8" t="s">
        <v>309</v>
      </c>
      <c r="C155" s="15">
        <f>VLOOKUP($A155,RAW!$B$4:$M$283,3,FALSE)</f>
        <v>0</v>
      </c>
      <c r="D155" s="15">
        <f>VLOOKUP($A155,RAW!$B$4:$M$283,4,FALSE)</f>
        <v>0</v>
      </c>
      <c r="E155" s="1">
        <f t="shared" si="12"/>
        <v>0</v>
      </c>
      <c r="F155" s="1">
        <f t="shared" si="13"/>
        <v>0</v>
      </c>
      <c r="G155" s="16">
        <f t="shared" si="14"/>
        <v>0</v>
      </c>
      <c r="H155" s="16">
        <f t="shared" si="15"/>
        <v>0</v>
      </c>
      <c r="I155" s="3" t="str">
        <f t="shared" si="16"/>
        <v/>
      </c>
      <c r="J155" s="52"/>
    </row>
    <row r="156" spans="1:10" x14ac:dyDescent="0.25">
      <c r="A156" s="25" t="s">
        <v>150</v>
      </c>
      <c r="B156" s="8" t="s">
        <v>309</v>
      </c>
      <c r="C156" s="15">
        <f>VLOOKUP($A156,RAW!$B$4:$M$283,3,FALSE)</f>
        <v>0</v>
      </c>
      <c r="D156" s="15">
        <f>VLOOKUP($A156,RAW!$B$4:$M$283,4,FALSE)</f>
        <v>0</v>
      </c>
      <c r="E156" s="1">
        <f t="shared" si="12"/>
        <v>0</v>
      </c>
      <c r="F156" s="1">
        <f t="shared" si="13"/>
        <v>0</v>
      </c>
      <c r="G156" s="16">
        <f t="shared" si="14"/>
        <v>0</v>
      </c>
      <c r="H156" s="16">
        <f t="shared" si="15"/>
        <v>0</v>
      </c>
      <c r="I156" s="3" t="str">
        <f t="shared" si="16"/>
        <v/>
      </c>
      <c r="J156" s="52"/>
    </row>
    <row r="157" spans="1:10" x14ac:dyDescent="0.25">
      <c r="A157" s="25" t="s">
        <v>151</v>
      </c>
      <c r="B157" s="8" t="s">
        <v>309</v>
      </c>
      <c r="C157" s="15">
        <f>VLOOKUP($A157,RAW!$B$4:$M$283,3,FALSE)</f>
        <v>0</v>
      </c>
      <c r="D157" s="15">
        <f>VLOOKUP($A157,RAW!$B$4:$M$283,4,FALSE)</f>
        <v>0</v>
      </c>
      <c r="E157" s="1">
        <f t="shared" si="12"/>
        <v>0</v>
      </c>
      <c r="F157" s="1">
        <f t="shared" si="13"/>
        <v>0</v>
      </c>
      <c r="G157" s="16">
        <f t="shared" si="14"/>
        <v>0</v>
      </c>
      <c r="H157" s="16">
        <f t="shared" si="15"/>
        <v>0</v>
      </c>
      <c r="I157" s="3" t="str">
        <f t="shared" si="16"/>
        <v/>
      </c>
      <c r="J157" s="52"/>
    </row>
    <row r="158" spans="1:10" x14ac:dyDescent="0.25">
      <c r="A158" s="25" t="s">
        <v>152</v>
      </c>
      <c r="B158" s="8" t="s">
        <v>299</v>
      </c>
      <c r="C158" s="15">
        <f>VLOOKUP($A158,RAW!$B$4:$M$283,3,FALSE)</f>
        <v>0</v>
      </c>
      <c r="D158" s="15">
        <f>VLOOKUP($A158,RAW!$B$4:$M$283,4,FALSE)</f>
        <v>1124.8</v>
      </c>
      <c r="E158" s="1">
        <f t="shared" si="12"/>
        <v>1124.8</v>
      </c>
      <c r="F158" s="1">
        <f t="shared" si="13"/>
        <v>0</v>
      </c>
      <c r="G158" s="16">
        <f t="shared" si="14"/>
        <v>1124.8</v>
      </c>
      <c r="H158" s="16">
        <f t="shared" si="15"/>
        <v>1124.8</v>
      </c>
      <c r="I158" s="3" t="str">
        <f t="shared" si="16"/>
        <v/>
      </c>
      <c r="J158" s="52"/>
    </row>
    <row r="159" spans="1:10" x14ac:dyDescent="0.25">
      <c r="A159" s="25" t="s">
        <v>176</v>
      </c>
      <c r="B159" s="8" t="s">
        <v>298</v>
      </c>
      <c r="C159" s="15">
        <f>VLOOKUP($A159,RAW!$B$4:$M$283,3,FALSE)</f>
        <v>12894.1</v>
      </c>
      <c r="D159" s="15">
        <f>VLOOKUP($A159,RAW!$B$4:$M$283,4,FALSE)</f>
        <v>32294.800000000003</v>
      </c>
      <c r="E159" s="1">
        <f t="shared" si="12"/>
        <v>19400.700000000004</v>
      </c>
      <c r="F159" s="1">
        <f t="shared" si="13"/>
        <v>7011.4952219946754</v>
      </c>
      <c r="G159" s="16">
        <f t="shared" si="14"/>
        <v>12389.204778005329</v>
      </c>
      <c r="H159" s="16">
        <f t="shared" si="15"/>
        <v>12389.204778005329</v>
      </c>
      <c r="I159" s="3">
        <f t="shared" si="16"/>
        <v>0.96084292645514835</v>
      </c>
      <c r="J159" s="52"/>
    </row>
    <row r="160" spans="1:10" x14ac:dyDescent="0.25">
      <c r="A160" s="25" t="s">
        <v>105</v>
      </c>
      <c r="B160" s="8" t="s">
        <v>299</v>
      </c>
      <c r="C160" s="15">
        <f>VLOOKUP($A160,RAW!$B$4:$M$283,3,FALSE)</f>
        <v>1199.5999999999999</v>
      </c>
      <c r="D160" s="15">
        <f>VLOOKUP($A160,RAW!$B$4:$M$283,4,FALSE)</f>
        <v>9148.2000000000007</v>
      </c>
      <c r="E160" s="1">
        <f t="shared" si="12"/>
        <v>7948.6</v>
      </c>
      <c r="F160" s="1">
        <f t="shared" si="13"/>
        <v>652.3130476966063</v>
      </c>
      <c r="G160" s="16">
        <f t="shared" si="14"/>
        <v>7296.2869523033942</v>
      </c>
      <c r="H160" s="16">
        <f t="shared" si="15"/>
        <v>7296.2869523033942</v>
      </c>
      <c r="I160" s="3">
        <f t="shared" si="16"/>
        <v>6.0822665491025294</v>
      </c>
      <c r="J160" s="52"/>
    </row>
    <row r="161" spans="1:10" x14ac:dyDescent="0.25">
      <c r="A161" s="25" t="s">
        <v>244</v>
      </c>
      <c r="B161" s="8" t="s">
        <v>299</v>
      </c>
      <c r="C161" s="15">
        <f>VLOOKUP($A161,RAW!$B$4:$M$283,3,FALSE)</f>
        <v>1384.3</v>
      </c>
      <c r="D161" s="15">
        <f>VLOOKUP($A161,RAW!$B$4:$M$283,4,FALSE)</f>
        <v>1507.9</v>
      </c>
      <c r="E161" s="1">
        <f t="shared" si="12"/>
        <v>123.60000000000014</v>
      </c>
      <c r="F161" s="1">
        <f t="shared" si="13"/>
        <v>752.7483760640315</v>
      </c>
      <c r="G161" s="16">
        <f t="shared" si="14"/>
        <v>-629.14837606403137</v>
      </c>
      <c r="H161" s="16">
        <f t="shared" si="15"/>
        <v>629.14837606403137</v>
      </c>
      <c r="I161" s="3">
        <f t="shared" si="16"/>
        <v>-0.45448846064005732</v>
      </c>
      <c r="J161" s="52"/>
    </row>
    <row r="162" spans="1:10" x14ac:dyDescent="0.25">
      <c r="A162" s="25" t="s">
        <v>154</v>
      </c>
      <c r="B162" s="8" t="s">
        <v>299</v>
      </c>
      <c r="C162" s="15">
        <f>VLOOKUP($A162,RAW!$B$4:$M$283,3,FALSE)</f>
        <v>34002.899999999994</v>
      </c>
      <c r="D162" s="15">
        <f>VLOOKUP($A162,RAW!$B$4:$M$283,4,FALSE)</f>
        <v>36567.9</v>
      </c>
      <c r="E162" s="1">
        <f t="shared" si="12"/>
        <v>2565.0000000000073</v>
      </c>
      <c r="F162" s="1">
        <f t="shared" si="13"/>
        <v>18489.942755520951</v>
      </c>
      <c r="G162" s="16">
        <f t="shared" si="14"/>
        <v>-15924.942755520944</v>
      </c>
      <c r="H162" s="16">
        <f t="shared" si="15"/>
        <v>15924.942755520944</v>
      </c>
      <c r="I162" s="3">
        <f t="shared" si="16"/>
        <v>-0.46834072257133796</v>
      </c>
      <c r="J162" s="52"/>
    </row>
    <row r="163" spans="1:10" x14ac:dyDescent="0.25">
      <c r="A163" s="25" t="s">
        <v>10</v>
      </c>
      <c r="B163" s="8" t="s">
        <v>299</v>
      </c>
      <c r="C163" s="15">
        <f>VLOOKUP($A163,RAW!$B$4:$M$283,3,FALSE)</f>
        <v>25412.7</v>
      </c>
      <c r="D163" s="15">
        <f>VLOOKUP($A163,RAW!$B$4:$M$283,4,FALSE)</f>
        <v>26927.4</v>
      </c>
      <c r="E163" s="1">
        <f t="shared" si="12"/>
        <v>1514.7000000000007</v>
      </c>
      <c r="F163" s="1">
        <f t="shared" ref="F163:F193" si="17">+C163*E$260</f>
        <v>13818.802756918598</v>
      </c>
      <c r="G163" s="16">
        <f t="shared" si="14"/>
        <v>-12304.102756918597</v>
      </c>
      <c r="H163" s="16">
        <f t="shared" si="15"/>
        <v>12304.102756918597</v>
      </c>
      <c r="I163" s="3">
        <f t="shared" si="16"/>
        <v>-0.4841714086625426</v>
      </c>
      <c r="J163" s="52"/>
    </row>
    <row r="164" spans="1:10" x14ac:dyDescent="0.25">
      <c r="A164" s="25" t="s">
        <v>155</v>
      </c>
      <c r="B164" s="8" t="s">
        <v>298</v>
      </c>
      <c r="C164" s="15">
        <f>VLOOKUP($A164,RAW!$B$4:$M$283,3,FALSE)</f>
        <v>7582.7</v>
      </c>
      <c r="D164" s="15">
        <f>VLOOKUP($A164,RAW!$B$4:$M$283,4,FALSE)</f>
        <v>8264.4</v>
      </c>
      <c r="E164" s="1">
        <f t="shared" si="12"/>
        <v>681.69999999999982</v>
      </c>
      <c r="F164" s="1">
        <f t="shared" si="17"/>
        <v>4123.2862177134521</v>
      </c>
      <c r="G164" s="16">
        <f t="shared" si="14"/>
        <v>-3441.5862177134522</v>
      </c>
      <c r="H164" s="16">
        <f t="shared" si="15"/>
        <v>3441.5862177134522</v>
      </c>
      <c r="I164" s="3">
        <f t="shared" si="16"/>
        <v>-0.45387345110758071</v>
      </c>
      <c r="J164" s="52"/>
    </row>
    <row r="165" spans="1:10" x14ac:dyDescent="0.25">
      <c r="A165" s="25" t="s">
        <v>207</v>
      </c>
      <c r="B165" s="8" t="s">
        <v>298</v>
      </c>
      <c r="C165" s="15">
        <f>VLOOKUP($A165,RAW!$B$4:$M$283,3,FALSE)</f>
        <v>147483.4</v>
      </c>
      <c r="D165" s="15">
        <f>VLOOKUP($A165,RAW!$B$4:$M$283,4,FALSE)</f>
        <v>172566.6</v>
      </c>
      <c r="E165" s="1">
        <f t="shared" si="12"/>
        <v>25083.200000000012</v>
      </c>
      <c r="F165" s="1">
        <f t="shared" si="17"/>
        <v>80197.85440034818</v>
      </c>
      <c r="G165" s="16">
        <f t="shared" si="14"/>
        <v>-55114.654400348169</v>
      </c>
      <c r="H165" s="16">
        <f t="shared" si="15"/>
        <v>55114.654400348169</v>
      </c>
      <c r="I165" s="3">
        <f t="shared" si="16"/>
        <v>-0.37370073106768742</v>
      </c>
      <c r="J165" s="52"/>
    </row>
    <row r="166" spans="1:10" x14ac:dyDescent="0.25">
      <c r="A166" s="25" t="s">
        <v>53</v>
      </c>
      <c r="B166" s="8" t="s">
        <v>298</v>
      </c>
      <c r="C166" s="15">
        <f>VLOOKUP($A166,RAW!$B$4:$M$283,3,FALSE)</f>
        <v>109</v>
      </c>
      <c r="D166" s="15">
        <f>VLOOKUP($A166,RAW!$B$4:$M$283,4,FALSE)</f>
        <v>106</v>
      </c>
      <c r="E166" s="1">
        <f t="shared" si="12"/>
        <v>-3</v>
      </c>
      <c r="F166" s="1">
        <f t="shared" si="17"/>
        <v>59.271525674333191</v>
      </c>
      <c r="G166" s="16">
        <f t="shared" si="14"/>
        <v>-62.271525674333191</v>
      </c>
      <c r="H166" s="16">
        <f t="shared" si="15"/>
        <v>62.271525674333191</v>
      </c>
      <c r="I166" s="3">
        <f t="shared" si="16"/>
        <v>-0.57129840068195592</v>
      </c>
      <c r="J166" s="52"/>
    </row>
    <row r="167" spans="1:10" x14ac:dyDescent="0.25">
      <c r="A167" s="25" t="s">
        <v>66</v>
      </c>
      <c r="B167" s="8" t="s">
        <v>309</v>
      </c>
      <c r="C167" s="15">
        <f>VLOOKUP($A167,RAW!$B$4:$M$283,3,FALSE)</f>
        <v>0</v>
      </c>
      <c r="D167" s="15">
        <f>VLOOKUP($A167,RAW!$B$4:$M$283,4,FALSE)</f>
        <v>0</v>
      </c>
      <c r="E167" s="1">
        <f t="shared" si="12"/>
        <v>0</v>
      </c>
      <c r="F167" s="1">
        <f t="shared" si="17"/>
        <v>0</v>
      </c>
      <c r="G167" s="16">
        <f t="shared" si="14"/>
        <v>0</v>
      </c>
      <c r="H167" s="16">
        <f t="shared" si="15"/>
        <v>0</v>
      </c>
      <c r="I167" s="3" t="str">
        <f t="shared" si="16"/>
        <v/>
      </c>
      <c r="J167" s="52"/>
    </row>
    <row r="168" spans="1:10" x14ac:dyDescent="0.25">
      <c r="A168" s="25" t="s">
        <v>156</v>
      </c>
      <c r="B168" s="8" t="s">
        <v>298</v>
      </c>
      <c r="C168" s="15">
        <f>VLOOKUP($A168,RAW!$B$4:$M$283,3,FALSE)</f>
        <v>18662.3</v>
      </c>
      <c r="D168" s="15">
        <f>VLOOKUP($A168,RAW!$B$4:$M$283,4,FALSE)</f>
        <v>29757.9</v>
      </c>
      <c r="E168" s="1">
        <f t="shared" si="12"/>
        <v>11095.600000000002</v>
      </c>
      <c r="F168" s="1">
        <f t="shared" si="17"/>
        <v>10148.100858643194</v>
      </c>
      <c r="G168" s="16">
        <f t="shared" si="14"/>
        <v>947.49914135680774</v>
      </c>
      <c r="H168" s="16">
        <f t="shared" si="15"/>
        <v>947.49914135680774</v>
      </c>
      <c r="I168" s="3">
        <f t="shared" si="16"/>
        <v>5.0770759303880433E-2</v>
      </c>
      <c r="J168" s="52"/>
    </row>
    <row r="169" spans="1:10" x14ac:dyDescent="0.25">
      <c r="A169" s="25" t="s">
        <v>157</v>
      </c>
      <c r="B169" s="8" t="s">
        <v>309</v>
      </c>
      <c r="C169" s="15">
        <f>VLOOKUP($A169,RAW!$B$4:$M$283,3,FALSE)</f>
        <v>0</v>
      </c>
      <c r="D169" s="15">
        <f>VLOOKUP($A169,RAW!$B$4:$M$283,4,FALSE)</f>
        <v>0</v>
      </c>
      <c r="E169" s="1">
        <f t="shared" si="12"/>
        <v>0</v>
      </c>
      <c r="F169" s="1">
        <f t="shared" si="17"/>
        <v>0</v>
      </c>
      <c r="G169" s="16">
        <f t="shared" si="14"/>
        <v>0</v>
      </c>
      <c r="H169" s="16">
        <f t="shared" si="15"/>
        <v>0</v>
      </c>
      <c r="I169" s="3" t="str">
        <f t="shared" si="16"/>
        <v/>
      </c>
      <c r="J169" s="52"/>
    </row>
    <row r="170" spans="1:10" x14ac:dyDescent="0.25">
      <c r="A170" s="25" t="s">
        <v>208</v>
      </c>
      <c r="B170" s="8" t="s">
        <v>309</v>
      </c>
      <c r="C170" s="15">
        <f>VLOOKUP($A170,RAW!$B$4:$M$283,3,FALSE)</f>
        <v>0</v>
      </c>
      <c r="D170" s="15">
        <f>VLOOKUP($A170,RAW!$B$4:$M$283,4,FALSE)</f>
        <v>0</v>
      </c>
      <c r="E170" s="1">
        <f t="shared" si="12"/>
        <v>0</v>
      </c>
      <c r="F170" s="1">
        <f t="shared" si="17"/>
        <v>0</v>
      </c>
      <c r="G170" s="16">
        <f t="shared" si="14"/>
        <v>0</v>
      </c>
      <c r="H170" s="16">
        <f t="shared" si="15"/>
        <v>0</v>
      </c>
      <c r="I170" s="3" t="str">
        <f t="shared" si="16"/>
        <v/>
      </c>
      <c r="J170" s="52"/>
    </row>
    <row r="171" spans="1:10" x14ac:dyDescent="0.25">
      <c r="A171" s="25" t="s">
        <v>209</v>
      </c>
      <c r="B171" s="8" t="s">
        <v>298</v>
      </c>
      <c r="C171" s="15">
        <f>VLOOKUP($A171,RAW!$B$4:$M$283,3,FALSE)</f>
        <v>103.8</v>
      </c>
      <c r="D171" s="15">
        <f>VLOOKUP($A171,RAW!$B$4:$M$283,4,FALSE)</f>
        <v>101.8</v>
      </c>
      <c r="E171" s="1">
        <f t="shared" si="12"/>
        <v>-2</v>
      </c>
      <c r="F171" s="1">
        <f t="shared" si="17"/>
        <v>56.44389325684206</v>
      </c>
      <c r="G171" s="16">
        <f t="shared" si="14"/>
        <v>-58.44389325684206</v>
      </c>
      <c r="H171" s="16">
        <f t="shared" si="15"/>
        <v>58.44389325684206</v>
      </c>
      <c r="I171" s="3">
        <f t="shared" si="16"/>
        <v>-0.56304328763817013</v>
      </c>
      <c r="J171" s="52"/>
    </row>
    <row r="172" spans="1:10" x14ac:dyDescent="0.25">
      <c r="A172" s="25" t="s">
        <v>45</v>
      </c>
      <c r="B172" s="8" t="s">
        <v>298</v>
      </c>
      <c r="C172" s="15">
        <f>VLOOKUP($A172,RAW!$B$4:$M$283,3,FALSE)</f>
        <v>12688.599999999999</v>
      </c>
      <c r="D172" s="15">
        <f>VLOOKUP($A172,RAW!$B$4:$M$283,4,FALSE)</f>
        <v>15753.7</v>
      </c>
      <c r="E172" s="1">
        <f t="shared" si="12"/>
        <v>3065.1000000000022</v>
      </c>
      <c r="F172" s="1">
        <f t="shared" si="17"/>
        <v>6899.7493639572849</v>
      </c>
      <c r="G172" s="16">
        <f t="shared" si="14"/>
        <v>-3834.6493639572827</v>
      </c>
      <c r="H172" s="16">
        <f t="shared" si="15"/>
        <v>3834.6493639572827</v>
      </c>
      <c r="I172" s="3">
        <f t="shared" si="16"/>
        <v>-0.30221217186744664</v>
      </c>
      <c r="J172" s="52"/>
    </row>
    <row r="173" spans="1:10" x14ac:dyDescent="0.25">
      <c r="A173" s="25" t="s">
        <v>120</v>
      </c>
      <c r="B173" s="8" t="s">
        <v>298</v>
      </c>
      <c r="C173" s="15">
        <f>VLOOKUP($A173,RAW!$B$4:$M$283,3,FALSE)</f>
        <v>892.1</v>
      </c>
      <c r="D173" s="15">
        <f>VLOOKUP($A173,RAW!$B$4:$M$283,4,FALSE)</f>
        <v>2108</v>
      </c>
      <c r="E173" s="1">
        <f t="shared" si="12"/>
        <v>1215.9000000000001</v>
      </c>
      <c r="F173" s="1">
        <f t="shared" si="17"/>
        <v>485.1020922391985</v>
      </c>
      <c r="G173" s="16">
        <f t="shared" si="14"/>
        <v>730.79790776080154</v>
      </c>
      <c r="H173" s="16">
        <f t="shared" si="15"/>
        <v>730.79790776080154</v>
      </c>
      <c r="I173" s="3">
        <f t="shared" si="16"/>
        <v>0.81918832839457634</v>
      </c>
      <c r="J173" s="52"/>
    </row>
    <row r="174" spans="1:10" x14ac:dyDescent="0.25">
      <c r="A174" s="25" t="s">
        <v>46</v>
      </c>
      <c r="B174" s="8" t="s">
        <v>299</v>
      </c>
      <c r="C174" s="15">
        <f>VLOOKUP($A174,RAW!$B$4:$M$283,3,FALSE)</f>
        <v>0</v>
      </c>
      <c r="D174" s="15">
        <f>VLOOKUP($A174,RAW!$B$4:$M$283,4,FALSE)</f>
        <v>199.5</v>
      </c>
      <c r="E174" s="1">
        <f t="shared" si="12"/>
        <v>199.5</v>
      </c>
      <c r="F174" s="1">
        <f t="shared" si="17"/>
        <v>0</v>
      </c>
      <c r="G174" s="16">
        <f t="shared" si="14"/>
        <v>199.5</v>
      </c>
      <c r="H174" s="16">
        <f t="shared" si="15"/>
        <v>199.5</v>
      </c>
      <c r="I174" s="3" t="str">
        <f t="shared" si="16"/>
        <v/>
      </c>
      <c r="J174" s="52"/>
    </row>
    <row r="175" spans="1:10" x14ac:dyDescent="0.25">
      <c r="A175" s="25" t="s">
        <v>47</v>
      </c>
      <c r="B175" s="8" t="s">
        <v>309</v>
      </c>
      <c r="C175" s="15">
        <f>VLOOKUP($A175,RAW!$B$4:$M$283,3,FALSE)</f>
        <v>0</v>
      </c>
      <c r="D175" s="15">
        <f>VLOOKUP($A175,RAW!$B$4:$M$283,4,FALSE)</f>
        <v>0</v>
      </c>
      <c r="E175" s="1">
        <f t="shared" si="12"/>
        <v>0</v>
      </c>
      <c r="F175" s="1">
        <f t="shared" si="17"/>
        <v>0</v>
      </c>
      <c r="G175" s="16">
        <f t="shared" si="14"/>
        <v>0</v>
      </c>
      <c r="H175" s="16">
        <f t="shared" si="15"/>
        <v>0</v>
      </c>
      <c r="I175" s="3" t="str">
        <f t="shared" si="16"/>
        <v/>
      </c>
      <c r="J175" s="52"/>
    </row>
    <row r="176" spans="1:10" x14ac:dyDescent="0.25">
      <c r="A176" s="25" t="s">
        <v>106</v>
      </c>
      <c r="B176" s="8" t="s">
        <v>309</v>
      </c>
      <c r="C176" s="15">
        <f>VLOOKUP($A176,RAW!$B$4:$M$283,3,FALSE)</f>
        <v>0</v>
      </c>
      <c r="D176" s="15">
        <f>VLOOKUP($A176,RAW!$B$4:$M$283,4,FALSE)</f>
        <v>0</v>
      </c>
      <c r="E176" s="1">
        <f t="shared" si="12"/>
        <v>0</v>
      </c>
      <c r="F176" s="1">
        <f t="shared" si="17"/>
        <v>0</v>
      </c>
      <c r="G176" s="16">
        <f t="shared" si="14"/>
        <v>0</v>
      </c>
      <c r="H176" s="16">
        <f t="shared" si="15"/>
        <v>0</v>
      </c>
      <c r="I176" s="3" t="str">
        <f t="shared" si="16"/>
        <v/>
      </c>
      <c r="J176" s="52"/>
    </row>
    <row r="177" spans="1:10" x14ac:dyDescent="0.25">
      <c r="A177" s="25" t="s">
        <v>87</v>
      </c>
      <c r="B177" s="8" t="s">
        <v>298</v>
      </c>
      <c r="C177" s="15">
        <f>VLOOKUP($A177,RAW!$B$4:$M$283,3,FALSE)</f>
        <v>16347</v>
      </c>
      <c r="D177" s="15">
        <f>VLOOKUP($A177,RAW!$B$4:$M$283,4,FALSE)</f>
        <v>15450.3</v>
      </c>
      <c r="E177" s="1">
        <f t="shared" si="12"/>
        <v>-896.70000000000073</v>
      </c>
      <c r="F177" s="1">
        <f t="shared" si="17"/>
        <v>8889.0975247552724</v>
      </c>
      <c r="G177" s="16">
        <f t="shared" si="14"/>
        <v>-9785.7975247552731</v>
      </c>
      <c r="H177" s="16">
        <f t="shared" si="15"/>
        <v>9785.7975247552731</v>
      </c>
      <c r="I177" s="3">
        <f t="shared" si="16"/>
        <v>-0.59862956657217059</v>
      </c>
      <c r="J177" s="52"/>
    </row>
    <row r="178" spans="1:10" x14ac:dyDescent="0.25">
      <c r="A178" s="25" t="s">
        <v>88</v>
      </c>
      <c r="B178" s="8" t="s">
        <v>298</v>
      </c>
      <c r="C178" s="15">
        <f>VLOOKUP($A178,RAW!$B$4:$M$283,3,FALSE)</f>
        <v>10317</v>
      </c>
      <c r="D178" s="15">
        <f>VLOOKUP($A178,RAW!$B$4:$M$283,4,FALSE)</f>
        <v>13876.300000000001</v>
      </c>
      <c r="E178" s="1">
        <f t="shared" si="12"/>
        <v>3559.3000000000011</v>
      </c>
      <c r="F178" s="1">
        <f t="shared" si="17"/>
        <v>5610.1314713953716</v>
      </c>
      <c r="G178" s="16">
        <f t="shared" si="14"/>
        <v>-2050.8314713953705</v>
      </c>
      <c r="H178" s="16">
        <f t="shared" si="15"/>
        <v>2050.8314713953705</v>
      </c>
      <c r="I178" s="3">
        <f t="shared" si="16"/>
        <v>-0.19878176518322871</v>
      </c>
      <c r="J178" s="52"/>
    </row>
    <row r="179" spans="1:10" x14ac:dyDescent="0.25">
      <c r="A179" s="25" t="s">
        <v>89</v>
      </c>
      <c r="B179" s="8" t="s">
        <v>309</v>
      </c>
      <c r="C179" s="15">
        <f>VLOOKUP($A179,RAW!$B$4:$M$283,3,FALSE)</f>
        <v>0</v>
      </c>
      <c r="D179" s="15">
        <f>VLOOKUP($A179,RAW!$B$4:$M$283,4,FALSE)</f>
        <v>0</v>
      </c>
      <c r="E179" s="1">
        <f t="shared" si="12"/>
        <v>0</v>
      </c>
      <c r="F179" s="1">
        <f t="shared" si="17"/>
        <v>0</v>
      </c>
      <c r="G179" s="16">
        <f t="shared" si="14"/>
        <v>0</v>
      </c>
      <c r="H179" s="16">
        <f t="shared" si="15"/>
        <v>0</v>
      </c>
      <c r="I179" s="3" t="str">
        <f t="shared" si="16"/>
        <v/>
      </c>
      <c r="J179" s="52"/>
    </row>
    <row r="180" spans="1:10" x14ac:dyDescent="0.25">
      <c r="A180" s="25" t="s">
        <v>210</v>
      </c>
      <c r="B180" s="8" t="s">
        <v>309</v>
      </c>
      <c r="C180" s="15">
        <f>VLOOKUP($A180,RAW!$B$4:$M$283,3,FALSE)</f>
        <v>0</v>
      </c>
      <c r="D180" s="15">
        <f>VLOOKUP($A180,RAW!$B$4:$M$283,4,FALSE)</f>
        <v>0</v>
      </c>
      <c r="E180" s="1">
        <f t="shared" si="12"/>
        <v>0</v>
      </c>
      <c r="F180" s="1">
        <f t="shared" si="17"/>
        <v>0</v>
      </c>
      <c r="G180" s="16">
        <f t="shared" si="14"/>
        <v>0</v>
      </c>
      <c r="H180" s="16">
        <f t="shared" si="15"/>
        <v>0</v>
      </c>
      <c r="I180" s="3" t="str">
        <f t="shared" si="16"/>
        <v/>
      </c>
      <c r="J180" s="52"/>
    </row>
    <row r="181" spans="1:10" x14ac:dyDescent="0.25">
      <c r="A181" s="25" t="s">
        <v>223</v>
      </c>
      <c r="B181" s="8" t="s">
        <v>299</v>
      </c>
      <c r="C181" s="15">
        <f>VLOOKUP($A181,RAW!$B$4:$M$283,3,FALSE)</f>
        <v>321947.80000000005</v>
      </c>
      <c r="D181" s="15">
        <f>VLOOKUP($A181,RAW!$B$4:$M$283,4,FALSE)</f>
        <v>795862</v>
      </c>
      <c r="E181" s="1">
        <f t="shared" si="12"/>
        <v>473914.19999999995</v>
      </c>
      <c r="F181" s="1">
        <f t="shared" si="17"/>
        <v>175067.314619221</v>
      </c>
      <c r="G181" s="16">
        <f t="shared" si="14"/>
        <v>298846.88538077893</v>
      </c>
      <c r="H181" s="16">
        <f t="shared" si="15"/>
        <v>298846.88538077893</v>
      </c>
      <c r="I181" s="3">
        <f t="shared" si="16"/>
        <v>0.92824639702703016</v>
      </c>
      <c r="J181" s="52"/>
    </row>
    <row r="182" spans="1:10" x14ac:dyDescent="0.25">
      <c r="A182" s="25" t="s">
        <v>158</v>
      </c>
      <c r="B182" s="8" t="s">
        <v>298</v>
      </c>
      <c r="C182" s="15">
        <f>VLOOKUP($A182,RAW!$B$4:$M$283,3,FALSE)</f>
        <v>409.5</v>
      </c>
      <c r="D182" s="15">
        <f>VLOOKUP($A182,RAW!$B$4:$M$283,4,FALSE)</f>
        <v>398.6</v>
      </c>
      <c r="E182" s="1">
        <f t="shared" si="12"/>
        <v>-10.899999999999977</v>
      </c>
      <c r="F182" s="1">
        <f t="shared" si="17"/>
        <v>222.67605287742606</v>
      </c>
      <c r="G182" s="16">
        <f t="shared" si="14"/>
        <v>-233.57605287742604</v>
      </c>
      <c r="H182" s="16">
        <f t="shared" si="15"/>
        <v>233.57605287742604</v>
      </c>
      <c r="I182" s="3">
        <f t="shared" si="16"/>
        <v>-0.57039329151996587</v>
      </c>
      <c r="J182" s="52"/>
    </row>
    <row r="183" spans="1:10" x14ac:dyDescent="0.25">
      <c r="A183" s="25" t="s">
        <v>54</v>
      </c>
      <c r="B183" s="8" t="s">
        <v>309</v>
      </c>
      <c r="C183" s="15">
        <f>VLOOKUP($A183,RAW!$B$4:$M$283,3,FALSE)</f>
        <v>0</v>
      </c>
      <c r="D183" s="15">
        <f>VLOOKUP($A183,RAW!$B$4:$M$283,4,FALSE)</f>
        <v>0</v>
      </c>
      <c r="E183" s="1">
        <f t="shared" si="12"/>
        <v>0</v>
      </c>
      <c r="F183" s="1">
        <f t="shared" si="17"/>
        <v>0</v>
      </c>
      <c r="G183" s="16">
        <f t="shared" si="14"/>
        <v>0</v>
      </c>
      <c r="H183" s="16">
        <f t="shared" si="15"/>
        <v>0</v>
      </c>
      <c r="I183" s="3" t="str">
        <f t="shared" si="16"/>
        <v/>
      </c>
      <c r="J183" s="52"/>
    </row>
    <row r="184" spans="1:10" x14ac:dyDescent="0.25">
      <c r="A184" s="25" t="s">
        <v>55</v>
      </c>
      <c r="C184" s="15">
        <f>VLOOKUP($A184,RAW!$B$4:$M$283,3,FALSE)</f>
        <v>0</v>
      </c>
      <c r="D184" s="15">
        <f>VLOOKUP($A184,RAW!$B$4:$M$283,4,FALSE)</f>
        <v>0</v>
      </c>
      <c r="E184" s="1">
        <f t="shared" si="12"/>
        <v>0</v>
      </c>
      <c r="F184" s="1">
        <f t="shared" si="17"/>
        <v>0</v>
      </c>
      <c r="G184" s="16">
        <f t="shared" si="14"/>
        <v>0</v>
      </c>
      <c r="H184" s="16">
        <f t="shared" si="15"/>
        <v>0</v>
      </c>
      <c r="I184" s="3" t="str">
        <f t="shared" si="16"/>
        <v/>
      </c>
      <c r="J184" s="52"/>
    </row>
    <row r="185" spans="1:10" x14ac:dyDescent="0.25">
      <c r="A185" s="25" t="s">
        <v>159</v>
      </c>
      <c r="B185" s="8" t="s">
        <v>298</v>
      </c>
      <c r="C185" s="15">
        <f>VLOOKUP($A185,RAW!$B$4:$M$283,3,FALSE)</f>
        <v>49202.8</v>
      </c>
      <c r="D185" s="15">
        <f>VLOOKUP($A185,RAW!$B$4:$M$283,4,FALSE)</f>
        <v>75940</v>
      </c>
      <c r="E185" s="1">
        <f t="shared" si="12"/>
        <v>26737.199999999997</v>
      </c>
      <c r="F185" s="1">
        <f t="shared" si="17"/>
        <v>26755.275444486982</v>
      </c>
      <c r="G185" s="16">
        <f t="shared" si="14"/>
        <v>-18.075444486985361</v>
      </c>
      <c r="H185" s="16">
        <f t="shared" si="15"/>
        <v>18.075444486985361</v>
      </c>
      <c r="I185" s="3">
        <f t="shared" si="16"/>
        <v>-3.6736617605065891E-4</v>
      </c>
      <c r="J185" s="52"/>
    </row>
    <row r="186" spans="1:10" x14ac:dyDescent="0.25">
      <c r="A186" s="25" t="s">
        <v>211</v>
      </c>
      <c r="B186" s="8" t="s">
        <v>298</v>
      </c>
      <c r="C186" s="15">
        <f>VLOOKUP($A186,RAW!$B$4:$M$283,3,FALSE)</f>
        <v>5339.6</v>
      </c>
      <c r="D186" s="15">
        <f>VLOOKUP($A186,RAW!$B$4:$M$283,4,FALSE)</f>
        <v>10630.900000000001</v>
      </c>
      <c r="E186" s="1">
        <f t="shared" si="12"/>
        <v>5291.3000000000011</v>
      </c>
      <c r="F186" s="1">
        <f t="shared" si="17"/>
        <v>2903.5434723914636</v>
      </c>
      <c r="G186" s="16">
        <f t="shared" si="14"/>
        <v>2387.7565276085375</v>
      </c>
      <c r="H186" s="16">
        <f t="shared" si="15"/>
        <v>2387.7565276085375</v>
      </c>
      <c r="I186" s="3">
        <f t="shared" si="16"/>
        <v>0.44717891370299973</v>
      </c>
      <c r="J186" s="52"/>
    </row>
    <row r="187" spans="1:10" x14ac:dyDescent="0.25">
      <c r="A187" s="25" t="s">
        <v>160</v>
      </c>
      <c r="B187" s="8" t="s">
        <v>298</v>
      </c>
      <c r="C187" s="15">
        <f>VLOOKUP($A187,RAW!$B$4:$M$283,3,FALSE)</f>
        <v>1903</v>
      </c>
      <c r="D187" s="15">
        <f>VLOOKUP($A187,RAW!$B$4:$M$283,4,FALSE)</f>
        <v>2853.6</v>
      </c>
      <c r="E187" s="1">
        <f t="shared" si="12"/>
        <v>950.59999999999991</v>
      </c>
      <c r="F187" s="1">
        <f t="shared" si="17"/>
        <v>1034.8047097087713</v>
      </c>
      <c r="G187" s="16">
        <f t="shared" si="14"/>
        <v>-84.204709708771361</v>
      </c>
      <c r="H187" s="16">
        <f t="shared" si="15"/>
        <v>84.204709708771361</v>
      </c>
      <c r="I187" s="3">
        <f t="shared" si="16"/>
        <v>-4.4248402369296565E-2</v>
      </c>
      <c r="J187" s="52"/>
    </row>
    <row r="188" spans="1:10" x14ac:dyDescent="0.25">
      <c r="A188" s="25" t="s">
        <v>161</v>
      </c>
      <c r="B188" s="8" t="s">
        <v>298</v>
      </c>
      <c r="C188" s="15">
        <f>VLOOKUP($A188,RAW!$B$4:$M$283,3,FALSE)</f>
        <v>3184.7000000000003</v>
      </c>
      <c r="D188" s="15">
        <f>VLOOKUP($A188,RAW!$B$4:$M$283,4,FALSE)</f>
        <v>3258.5</v>
      </c>
      <c r="E188" s="1">
        <f t="shared" si="12"/>
        <v>73.799999999999727</v>
      </c>
      <c r="F188" s="1">
        <f t="shared" si="17"/>
        <v>1731.7617230738433</v>
      </c>
      <c r="G188" s="16">
        <f t="shared" si="14"/>
        <v>-1657.9617230738436</v>
      </c>
      <c r="H188" s="16">
        <f t="shared" si="15"/>
        <v>1657.9617230738436</v>
      </c>
      <c r="I188" s="3">
        <f t="shared" si="16"/>
        <v>-0.52060216757429068</v>
      </c>
      <c r="J188" s="52"/>
    </row>
    <row r="189" spans="1:10" x14ac:dyDescent="0.25">
      <c r="A189" s="25" t="s">
        <v>56</v>
      </c>
      <c r="B189" s="8" t="s">
        <v>309</v>
      </c>
      <c r="C189" s="15">
        <f>VLOOKUP($A189,RAW!$B$4:$M$283,3,FALSE)</f>
        <v>0</v>
      </c>
      <c r="D189" s="15">
        <f>VLOOKUP($A189,RAW!$B$4:$M$283,4,FALSE)</f>
        <v>0</v>
      </c>
      <c r="E189" s="1">
        <f t="shared" si="12"/>
        <v>0</v>
      </c>
      <c r="F189" s="1">
        <f t="shared" si="17"/>
        <v>0</v>
      </c>
      <c r="G189" s="16">
        <f t="shared" si="14"/>
        <v>0</v>
      </c>
      <c r="H189" s="16">
        <f t="shared" si="15"/>
        <v>0</v>
      </c>
      <c r="I189" s="3" t="str">
        <f t="shared" si="16"/>
        <v/>
      </c>
      <c r="J189" s="52"/>
    </row>
    <row r="190" spans="1:10" x14ac:dyDescent="0.25">
      <c r="A190" s="25" t="s">
        <v>57</v>
      </c>
      <c r="B190" s="8" t="s">
        <v>298</v>
      </c>
      <c r="C190" s="15">
        <f>VLOOKUP($A190,RAW!$B$4:$M$283,3,FALSE)</f>
        <v>9610.9</v>
      </c>
      <c r="D190" s="15">
        <f>VLOOKUP($A190,RAW!$B$4:$M$283,4,FALSE)</f>
        <v>15623.2</v>
      </c>
      <c r="E190" s="1">
        <f t="shared" si="12"/>
        <v>6012.3000000000011</v>
      </c>
      <c r="F190" s="1">
        <f t="shared" si="17"/>
        <v>5226.1716156279708</v>
      </c>
      <c r="G190" s="16">
        <f t="shared" si="14"/>
        <v>786.12838437203027</v>
      </c>
      <c r="H190" s="16">
        <f t="shared" si="15"/>
        <v>786.12838437203027</v>
      </c>
      <c r="I190" s="3">
        <f t="shared" si="16"/>
        <v>8.17955013965425E-2</v>
      </c>
      <c r="J190" s="52"/>
    </row>
    <row r="191" spans="1:10" x14ac:dyDescent="0.25">
      <c r="A191" s="25" t="s">
        <v>162</v>
      </c>
      <c r="B191" s="8" t="s">
        <v>298</v>
      </c>
      <c r="C191" s="15">
        <f>VLOOKUP($A191,RAW!$B$4:$M$283,3,FALSE)</f>
        <v>607.79999999999995</v>
      </c>
      <c r="D191" s="15">
        <f>VLOOKUP($A191,RAW!$B$4:$M$283,4,FALSE)</f>
        <v>1374.6</v>
      </c>
      <c r="E191" s="1">
        <f t="shared" si="12"/>
        <v>766.8</v>
      </c>
      <c r="F191" s="1">
        <f t="shared" si="17"/>
        <v>330.50672756752027</v>
      </c>
      <c r="G191" s="16">
        <f t="shared" si="14"/>
        <v>436.29327243247968</v>
      </c>
      <c r="H191" s="16">
        <f t="shared" si="15"/>
        <v>436.29327243247968</v>
      </c>
      <c r="I191" s="3">
        <f t="shared" si="16"/>
        <v>0.71782374536439575</v>
      </c>
      <c r="J191" s="52"/>
    </row>
    <row r="192" spans="1:10" x14ac:dyDescent="0.25">
      <c r="A192" s="25" t="s">
        <v>11</v>
      </c>
      <c r="B192" s="8" t="s">
        <v>299</v>
      </c>
      <c r="C192" s="15">
        <f>VLOOKUP($A192,RAW!$B$4:$M$283,3,FALSE)</f>
        <v>3748.7</v>
      </c>
      <c r="D192" s="15">
        <f>VLOOKUP($A192,RAW!$B$4:$M$283,4,FALSE)</f>
        <v>7416.4000000000005</v>
      </c>
      <c r="E192" s="1">
        <f t="shared" si="12"/>
        <v>3667.7000000000007</v>
      </c>
      <c r="F192" s="1">
        <f t="shared" si="17"/>
        <v>2038.4510852786498</v>
      </c>
      <c r="G192" s="16">
        <f t="shared" si="14"/>
        <v>1629.248914721351</v>
      </c>
      <c r="H192" s="16">
        <f t="shared" si="15"/>
        <v>1629.248914721351</v>
      </c>
      <c r="I192" s="3">
        <f t="shared" si="16"/>
        <v>0.43461704450112065</v>
      </c>
      <c r="J192" s="52"/>
    </row>
    <row r="193" spans="1:10" x14ac:dyDescent="0.25">
      <c r="A193" s="25" t="s">
        <v>212</v>
      </c>
      <c r="B193" s="8" t="s">
        <v>299</v>
      </c>
      <c r="C193" s="15">
        <f>VLOOKUP($A193,RAW!$B$4:$M$283,3,FALSE)</f>
        <v>150</v>
      </c>
      <c r="D193" s="15">
        <f>VLOOKUP($A193,RAW!$B$4:$M$283,4,FALSE)</f>
        <v>200.9</v>
      </c>
      <c r="E193" s="1">
        <f t="shared" si="12"/>
        <v>50.900000000000006</v>
      </c>
      <c r="F193" s="1">
        <f t="shared" si="17"/>
        <v>81.566319735320903</v>
      </c>
      <c r="G193" s="16">
        <f t="shared" si="14"/>
        <v>-30.666319735320897</v>
      </c>
      <c r="H193" s="16">
        <f t="shared" si="15"/>
        <v>30.666319735320897</v>
      </c>
      <c r="I193" s="3">
        <f t="shared" si="16"/>
        <v>-0.20444213156880597</v>
      </c>
      <c r="J193" s="52"/>
    </row>
    <row r="194" spans="1:10" x14ac:dyDescent="0.25">
      <c r="A194" s="25" t="s">
        <v>58</v>
      </c>
      <c r="B194" s="8" t="s">
        <v>298</v>
      </c>
      <c r="C194" s="15">
        <f>VLOOKUP($A194,RAW!$B$4:$M$283,3,FALSE)</f>
        <v>59416.799999999996</v>
      </c>
      <c r="D194" s="15">
        <f>VLOOKUP($A194,RAW!$B$4:$M$283,4,FALSE)</f>
        <v>62590.600000000006</v>
      </c>
      <c r="E194" s="1">
        <f t="shared" ref="E194:E256" si="18">D194-C194</f>
        <v>3173.8000000000102</v>
      </c>
      <c r="F194" s="1">
        <f t="shared" ref="F194:F256" si="19">+C194*E$260</f>
        <v>32309.398042997433</v>
      </c>
      <c r="G194" s="16">
        <f t="shared" ref="G194:G256" si="20">+E194-F194</f>
        <v>-29135.598042997422</v>
      </c>
      <c r="H194" s="16">
        <f t="shared" ref="H194:H256" si="21">ABS(G194)</f>
        <v>29135.598042997422</v>
      </c>
      <c r="I194" s="3">
        <f t="shared" si="16"/>
        <v>-0.49035959598964307</v>
      </c>
      <c r="J194" s="52"/>
    </row>
    <row r="195" spans="1:10" x14ac:dyDescent="0.25">
      <c r="A195" s="25" t="s">
        <v>52</v>
      </c>
      <c r="B195" s="8" t="s">
        <v>309</v>
      </c>
      <c r="C195" s="15">
        <f>VLOOKUP($A195,RAW!$B$4:$M$283,3,FALSE)</f>
        <v>0</v>
      </c>
      <c r="D195" s="15">
        <f>VLOOKUP($A195,RAW!$B$4:$M$283,4,FALSE)</f>
        <v>0</v>
      </c>
      <c r="E195" s="1">
        <f t="shared" si="18"/>
        <v>0</v>
      </c>
      <c r="F195" s="1">
        <f t="shared" si="19"/>
        <v>0</v>
      </c>
      <c r="G195" s="16">
        <f t="shared" si="20"/>
        <v>0</v>
      </c>
      <c r="H195" s="16">
        <f t="shared" si="21"/>
        <v>0</v>
      </c>
      <c r="I195" s="3" t="str">
        <f t="shared" ref="I195:I256" si="22">IFERROR(+G195/C195,"")</f>
        <v/>
      </c>
      <c r="J195" s="52"/>
    </row>
    <row r="196" spans="1:10" x14ac:dyDescent="0.25">
      <c r="A196" s="25" t="s">
        <v>163</v>
      </c>
      <c r="B196" s="8" t="s">
        <v>298</v>
      </c>
      <c r="C196" s="15">
        <f>VLOOKUP($A196,RAW!$B$4:$M$283,3,FALSE)</f>
        <v>479.9</v>
      </c>
      <c r="D196" s="15">
        <f>VLOOKUP($A196,RAW!$B$4:$M$283,4,FALSE)</f>
        <v>396.9</v>
      </c>
      <c r="E196" s="1">
        <f t="shared" si="18"/>
        <v>-83</v>
      </c>
      <c r="F196" s="1">
        <f t="shared" si="19"/>
        <v>260.95784560653664</v>
      </c>
      <c r="G196" s="16">
        <f t="shared" si="20"/>
        <v>-343.95784560653664</v>
      </c>
      <c r="H196" s="16">
        <f t="shared" si="21"/>
        <v>343.95784560653664</v>
      </c>
      <c r="I196" s="3">
        <f t="shared" si="22"/>
        <v>-0.7167281633809891</v>
      </c>
      <c r="J196" s="52"/>
    </row>
    <row r="197" spans="1:10" x14ac:dyDescent="0.25">
      <c r="A197" s="25" t="s">
        <v>4</v>
      </c>
      <c r="B197" s="8" t="s">
        <v>298</v>
      </c>
      <c r="C197" s="15">
        <f>VLOOKUP($A197,RAW!$B$4:$M$283,3,FALSE)</f>
        <v>13873.4</v>
      </c>
      <c r="D197" s="15">
        <f>VLOOKUP($A197,RAW!$B$4:$M$283,4,FALSE)</f>
        <v>19203.099999999999</v>
      </c>
      <c r="E197" s="1">
        <f t="shared" si="18"/>
        <v>5329.6999999999989</v>
      </c>
      <c r="F197" s="1">
        <f t="shared" si="19"/>
        <v>7544.0145347733396</v>
      </c>
      <c r="G197" s="16">
        <f t="shared" si="20"/>
        <v>-2214.3145347733407</v>
      </c>
      <c r="H197" s="16">
        <f t="shared" si="21"/>
        <v>2214.3145347733407</v>
      </c>
      <c r="I197" s="3">
        <f t="shared" si="22"/>
        <v>-0.15960864206130732</v>
      </c>
      <c r="J197" s="52"/>
    </row>
    <row r="198" spans="1:10" x14ac:dyDescent="0.25">
      <c r="A198" s="25" t="s">
        <v>164</v>
      </c>
      <c r="B198" s="8" t="s">
        <v>298</v>
      </c>
      <c r="C198" s="15">
        <f>VLOOKUP($A198,RAW!$B$4:$M$283,3,FALSE)</f>
        <v>5977.6</v>
      </c>
      <c r="D198" s="15">
        <f>VLOOKUP($A198,RAW!$B$4:$M$283,4,FALSE)</f>
        <v>13004.2</v>
      </c>
      <c r="E198" s="1">
        <f t="shared" si="18"/>
        <v>7026.6</v>
      </c>
      <c r="F198" s="1">
        <f t="shared" si="19"/>
        <v>3250.4722189990284</v>
      </c>
      <c r="G198" s="16">
        <f t="shared" si="20"/>
        <v>3776.1277810009719</v>
      </c>
      <c r="H198" s="16">
        <f t="shared" si="21"/>
        <v>3776.1277810009719</v>
      </c>
      <c r="I198" s="3">
        <f t="shared" si="22"/>
        <v>0.63171302546188635</v>
      </c>
      <c r="J198" s="52"/>
    </row>
    <row r="199" spans="1:10" x14ac:dyDescent="0.25">
      <c r="A199" s="25" t="s">
        <v>245</v>
      </c>
      <c r="B199" s="8" t="s">
        <v>298</v>
      </c>
      <c r="C199" s="15">
        <f>VLOOKUP($A199,RAW!$B$4:$M$283,3,FALSE)</f>
        <v>4098.3999999999996</v>
      </c>
      <c r="D199" s="15">
        <f>VLOOKUP($A199,RAW!$B$4:$M$283,4,FALSE)</f>
        <v>13035.300000000001</v>
      </c>
      <c r="E199" s="1">
        <f t="shared" si="18"/>
        <v>8936.9000000000015</v>
      </c>
      <c r="F199" s="1">
        <f t="shared" si="19"/>
        <v>2228.6093653549278</v>
      </c>
      <c r="G199" s="16">
        <f t="shared" si="20"/>
        <v>6708.2906346450736</v>
      </c>
      <c r="H199" s="16">
        <f t="shared" si="21"/>
        <v>6708.2906346450736</v>
      </c>
      <c r="I199" s="3">
        <f t="shared" si="22"/>
        <v>1.6368072015042636</v>
      </c>
      <c r="J199" s="52"/>
    </row>
    <row r="200" spans="1:10" x14ac:dyDescent="0.25">
      <c r="A200" s="25" t="s">
        <v>246</v>
      </c>
      <c r="B200" s="8" t="s">
        <v>298</v>
      </c>
      <c r="C200" s="15">
        <f>VLOOKUP($A200,RAW!$B$4:$M$283,3,FALSE)</f>
        <v>11863.4</v>
      </c>
      <c r="D200" s="15">
        <f>VLOOKUP($A200,RAW!$B$4:$M$283,4,FALSE)</f>
        <v>18447.400000000001</v>
      </c>
      <c r="E200" s="1">
        <f t="shared" si="18"/>
        <v>6584.0000000000018</v>
      </c>
      <c r="F200" s="1">
        <f t="shared" si="19"/>
        <v>6451.0258503200394</v>
      </c>
      <c r="G200" s="16">
        <f t="shared" si="20"/>
        <v>132.97414967996247</v>
      </c>
      <c r="H200" s="16">
        <f t="shared" si="21"/>
        <v>132.97414967996247</v>
      </c>
      <c r="I200" s="3">
        <f t="shared" si="22"/>
        <v>1.1208772331706127E-2</v>
      </c>
      <c r="J200" s="52"/>
    </row>
    <row r="201" spans="1:10" x14ac:dyDescent="0.25">
      <c r="A201" s="25" t="s">
        <v>90</v>
      </c>
      <c r="B201" s="8" t="s">
        <v>298</v>
      </c>
      <c r="C201" s="15">
        <f>VLOOKUP($A201,RAW!$B$4:$M$283,3,FALSE)</f>
        <v>3246.7</v>
      </c>
      <c r="D201" s="15">
        <f>VLOOKUP($A201,RAW!$B$4:$M$283,4,FALSE)</f>
        <v>3524.5</v>
      </c>
      <c r="E201" s="1">
        <f t="shared" si="18"/>
        <v>277.80000000000018</v>
      </c>
      <c r="F201" s="1">
        <f t="shared" si="19"/>
        <v>1765.4758018977757</v>
      </c>
      <c r="G201" s="16">
        <f t="shared" si="20"/>
        <v>-1487.6758018977755</v>
      </c>
      <c r="H201" s="16">
        <f t="shared" si="21"/>
        <v>1487.6758018977755</v>
      </c>
      <c r="I201" s="3">
        <f t="shared" si="22"/>
        <v>-0.45821166165576604</v>
      </c>
      <c r="J201" s="52"/>
    </row>
    <row r="202" spans="1:10" x14ac:dyDescent="0.25">
      <c r="A202" s="25" t="s">
        <v>213</v>
      </c>
      <c r="B202" s="8" t="s">
        <v>309</v>
      </c>
      <c r="C202" s="15">
        <f>VLOOKUP($A202,RAW!$B$4:$M$283,3,FALSE)</f>
        <v>0</v>
      </c>
      <c r="D202" s="15">
        <f>VLOOKUP($A202,RAW!$B$4:$M$283,4,FALSE)</f>
        <v>0</v>
      </c>
      <c r="E202" s="1">
        <f t="shared" si="18"/>
        <v>0</v>
      </c>
      <c r="F202" s="1">
        <f t="shared" si="19"/>
        <v>0</v>
      </c>
      <c r="G202" s="16">
        <f t="shared" si="20"/>
        <v>0</v>
      </c>
      <c r="H202" s="16">
        <f t="shared" si="21"/>
        <v>0</v>
      </c>
      <c r="I202" s="3" t="str">
        <f t="shared" si="22"/>
        <v/>
      </c>
      <c r="J202" s="52"/>
    </row>
    <row r="203" spans="1:10" x14ac:dyDescent="0.25">
      <c r="A203" s="25" t="s">
        <v>247</v>
      </c>
      <c r="B203" s="8" t="s">
        <v>299</v>
      </c>
      <c r="C203" s="15">
        <f>VLOOKUP($A203,RAW!$B$4:$M$283,3,FALSE)</f>
        <v>6829.1</v>
      </c>
      <c r="D203" s="15">
        <f>VLOOKUP($A203,RAW!$B$4:$M$283,4,FALSE)</f>
        <v>15482.1</v>
      </c>
      <c r="E203" s="1">
        <f t="shared" si="18"/>
        <v>8653</v>
      </c>
      <c r="F203" s="1">
        <f t="shared" si="19"/>
        <v>3713.4970273632002</v>
      </c>
      <c r="G203" s="16">
        <f t="shared" si="20"/>
        <v>4939.5029726367993</v>
      </c>
      <c r="H203" s="16">
        <f t="shared" si="21"/>
        <v>4939.5029726367993</v>
      </c>
      <c r="I203" s="3">
        <f t="shared" si="22"/>
        <v>0.72330218808288049</v>
      </c>
      <c r="J203" s="52"/>
    </row>
    <row r="204" spans="1:10" x14ac:dyDescent="0.25">
      <c r="A204" s="25" t="s">
        <v>165</v>
      </c>
      <c r="B204" s="8" t="s">
        <v>298</v>
      </c>
      <c r="C204" s="15">
        <f>VLOOKUP($A204,RAW!$B$4:$M$283,3,FALSE)</f>
        <v>311.2</v>
      </c>
      <c r="D204" s="15">
        <f>VLOOKUP($A204,RAW!$B$4:$M$283,4,FALSE)</f>
        <v>693.2</v>
      </c>
      <c r="E204" s="1">
        <f t="shared" si="18"/>
        <v>382.00000000000006</v>
      </c>
      <c r="F204" s="1">
        <f t="shared" si="19"/>
        <v>169.22292467754576</v>
      </c>
      <c r="G204" s="16">
        <f t="shared" si="20"/>
        <v>212.77707532245429</v>
      </c>
      <c r="H204" s="16">
        <f t="shared" si="21"/>
        <v>212.77707532245429</v>
      </c>
      <c r="I204" s="3">
        <f t="shared" si="22"/>
        <v>0.68373096183307935</v>
      </c>
      <c r="J204" s="52"/>
    </row>
    <row r="205" spans="1:10" x14ac:dyDescent="0.25">
      <c r="A205" s="25" t="s">
        <v>227</v>
      </c>
      <c r="B205" s="8" t="s">
        <v>298</v>
      </c>
      <c r="C205" s="15">
        <f>VLOOKUP($A205,RAW!$B$4:$M$283,3,FALSE)</f>
        <v>597596.80000000005</v>
      </c>
      <c r="D205" s="15">
        <f>VLOOKUP($A205,RAW!$B$4:$M$283,4,FALSE)</f>
        <v>852885.9</v>
      </c>
      <c r="E205" s="1">
        <f t="shared" si="18"/>
        <v>255289.09999999998</v>
      </c>
      <c r="F205" s="1">
        <f t="shared" si="19"/>
        <v>324958.47774403082</v>
      </c>
      <c r="G205" s="16">
        <f t="shared" si="20"/>
        <v>-69669.377744030848</v>
      </c>
      <c r="H205" s="16">
        <f t="shared" si="21"/>
        <v>69669.377744030848</v>
      </c>
      <c r="I205" s="3">
        <f t="shared" si="22"/>
        <v>-0.11658258167384906</v>
      </c>
      <c r="J205" s="52"/>
    </row>
    <row r="206" spans="1:10" x14ac:dyDescent="0.25">
      <c r="A206" s="25" t="s">
        <v>75</v>
      </c>
      <c r="B206" s="8" t="s">
        <v>299</v>
      </c>
      <c r="C206" s="15">
        <f>VLOOKUP($A206,RAW!$B$4:$M$283,3,FALSE)</f>
        <v>2027.3999999999999</v>
      </c>
      <c r="D206" s="15">
        <f>VLOOKUP($A206,RAW!$B$4:$M$283,4,FALSE)</f>
        <v>4067.7</v>
      </c>
      <c r="E206" s="1">
        <f t="shared" si="18"/>
        <v>2040.3</v>
      </c>
      <c r="F206" s="1">
        <f t="shared" si="19"/>
        <v>1102.4503775425972</v>
      </c>
      <c r="G206" s="16">
        <f t="shared" si="20"/>
        <v>937.8496224574028</v>
      </c>
      <c r="H206" s="16">
        <f t="shared" si="21"/>
        <v>937.8496224574028</v>
      </c>
      <c r="I206" s="3">
        <f t="shared" si="22"/>
        <v>0.4625873643372807</v>
      </c>
      <c r="J206" s="52"/>
    </row>
    <row r="207" spans="1:10" x14ac:dyDescent="0.25">
      <c r="A207" s="25" t="s">
        <v>24</v>
      </c>
      <c r="B207" s="8" t="s">
        <v>298</v>
      </c>
      <c r="C207" s="15">
        <f>VLOOKUP($A207,RAW!$B$4:$M$283,3,FALSE)</f>
        <v>1837.7</v>
      </c>
      <c r="D207" s="15">
        <f>VLOOKUP($A207,RAW!$B$4:$M$283,4,FALSE)</f>
        <v>2132.3000000000002</v>
      </c>
      <c r="E207" s="1">
        <f t="shared" si="18"/>
        <v>294.60000000000014</v>
      </c>
      <c r="F207" s="1">
        <f t="shared" si="19"/>
        <v>999.29617185066149</v>
      </c>
      <c r="G207" s="16">
        <f t="shared" si="20"/>
        <v>-704.69617185066136</v>
      </c>
      <c r="H207" s="16">
        <f t="shared" si="21"/>
        <v>704.69617185066136</v>
      </c>
      <c r="I207" s="3">
        <f t="shared" si="22"/>
        <v>-0.38346638289745949</v>
      </c>
      <c r="J207" s="52"/>
    </row>
    <row r="208" spans="1:10" x14ac:dyDescent="0.25">
      <c r="A208" s="25" t="s">
        <v>64</v>
      </c>
      <c r="B208" s="8" t="s">
        <v>309</v>
      </c>
      <c r="C208" s="15">
        <f>VLOOKUP($A208,RAW!$B$4:$M$283,3,FALSE)</f>
        <v>0</v>
      </c>
      <c r="D208" s="15">
        <f>VLOOKUP($A208,RAW!$B$4:$M$283,4,FALSE)</f>
        <v>0</v>
      </c>
      <c r="E208" s="1">
        <f t="shared" si="18"/>
        <v>0</v>
      </c>
      <c r="F208" s="1">
        <f t="shared" si="19"/>
        <v>0</v>
      </c>
      <c r="G208" s="16">
        <f t="shared" si="20"/>
        <v>0</v>
      </c>
      <c r="H208" s="16">
        <f t="shared" si="21"/>
        <v>0</v>
      </c>
      <c r="I208" s="3" t="str">
        <f t="shared" si="22"/>
        <v/>
      </c>
      <c r="J208" s="52"/>
    </row>
    <row r="209" spans="1:10" x14ac:dyDescent="0.25">
      <c r="A209" s="25" t="s">
        <v>91</v>
      </c>
      <c r="B209" s="8" t="s">
        <v>309</v>
      </c>
      <c r="C209" s="15">
        <f>VLOOKUP($A209,RAW!$B$4:$M$283,3,FALSE)</f>
        <v>0</v>
      </c>
      <c r="D209" s="15">
        <f>VLOOKUP($A209,RAW!$B$4:$M$283,4,FALSE)</f>
        <v>0</v>
      </c>
      <c r="E209" s="1">
        <f t="shared" si="18"/>
        <v>0</v>
      </c>
      <c r="F209" s="1">
        <f t="shared" si="19"/>
        <v>0</v>
      </c>
      <c r="G209" s="16">
        <f t="shared" si="20"/>
        <v>0</v>
      </c>
      <c r="H209" s="16">
        <f t="shared" si="21"/>
        <v>0</v>
      </c>
      <c r="I209" s="3" t="str">
        <f t="shared" si="22"/>
        <v/>
      </c>
      <c r="J209" s="52"/>
    </row>
    <row r="210" spans="1:10" x14ac:dyDescent="0.25">
      <c r="A210" s="25" t="s">
        <v>59</v>
      </c>
      <c r="B210" s="8" t="s">
        <v>309</v>
      </c>
      <c r="C210" s="15">
        <f>VLOOKUP($A210,RAW!$B$4:$M$283,3,FALSE)</f>
        <v>0</v>
      </c>
      <c r="D210" s="15">
        <f>VLOOKUP($A210,RAW!$B$4:$M$283,4,FALSE)</f>
        <v>0</v>
      </c>
      <c r="E210" s="1">
        <f t="shared" si="18"/>
        <v>0</v>
      </c>
      <c r="F210" s="1">
        <f t="shared" si="19"/>
        <v>0</v>
      </c>
      <c r="G210" s="16">
        <f t="shared" si="20"/>
        <v>0</v>
      </c>
      <c r="H210" s="16">
        <f t="shared" si="21"/>
        <v>0</v>
      </c>
      <c r="I210" s="3" t="str">
        <f t="shared" si="22"/>
        <v/>
      </c>
      <c r="J210" s="52"/>
    </row>
    <row r="211" spans="1:10" x14ac:dyDescent="0.25">
      <c r="A211" s="25" t="s">
        <v>121</v>
      </c>
      <c r="B211" s="8" t="s">
        <v>298</v>
      </c>
      <c r="C211" s="15">
        <f>VLOOKUP($A211,RAW!$B$4:$M$283,3,FALSE)</f>
        <v>2323.1</v>
      </c>
      <c r="D211" s="15">
        <f>VLOOKUP($A211,RAW!$B$4:$M$283,4,FALSE)</f>
        <v>9681.4</v>
      </c>
      <c r="E211" s="1">
        <f t="shared" si="18"/>
        <v>7358.2999999999993</v>
      </c>
      <c r="F211" s="1">
        <f t="shared" si="19"/>
        <v>1263.2447825141599</v>
      </c>
      <c r="G211" s="16">
        <f t="shared" si="20"/>
        <v>6095.0552174858394</v>
      </c>
      <c r="H211" s="16">
        <f t="shared" si="21"/>
        <v>6095.0552174858394</v>
      </c>
      <c r="I211" s="3">
        <f t="shared" si="22"/>
        <v>2.6236732028263265</v>
      </c>
      <c r="J211" s="52"/>
    </row>
    <row r="212" spans="1:10" x14ac:dyDescent="0.25">
      <c r="A212" s="25" t="s">
        <v>60</v>
      </c>
      <c r="B212" s="8" t="s">
        <v>309</v>
      </c>
      <c r="C212" s="15">
        <f>VLOOKUP($A212,RAW!$B$4:$M$283,3,FALSE)</f>
        <v>0</v>
      </c>
      <c r="D212" s="15">
        <f>VLOOKUP($A212,RAW!$B$4:$M$283,4,FALSE)</f>
        <v>0</v>
      </c>
      <c r="E212" s="1">
        <f t="shared" si="18"/>
        <v>0</v>
      </c>
      <c r="F212" s="1">
        <f t="shared" si="19"/>
        <v>0</v>
      </c>
      <c r="G212" s="16">
        <f t="shared" si="20"/>
        <v>0</v>
      </c>
      <c r="H212" s="16">
        <f t="shared" si="21"/>
        <v>0</v>
      </c>
      <c r="I212" s="3" t="str">
        <f t="shared" si="22"/>
        <v/>
      </c>
      <c r="J212" s="52"/>
    </row>
    <row r="213" spans="1:10" x14ac:dyDescent="0.25">
      <c r="A213" s="25" t="s">
        <v>61</v>
      </c>
      <c r="B213" s="8" t="s">
        <v>298</v>
      </c>
      <c r="C213" s="15">
        <f>VLOOKUP($A213,RAW!$B$4:$M$283,3,FALSE)</f>
        <v>3658.9</v>
      </c>
      <c r="D213" s="15">
        <f>VLOOKUP($A213,RAW!$B$4:$M$283,4,FALSE)</f>
        <v>7699.8</v>
      </c>
      <c r="E213" s="1">
        <f t="shared" si="18"/>
        <v>4040.9</v>
      </c>
      <c r="F213" s="1">
        <f t="shared" si="19"/>
        <v>1989.6200485304378</v>
      </c>
      <c r="G213" s="16">
        <f t="shared" si="20"/>
        <v>2051.2799514695625</v>
      </c>
      <c r="H213" s="16">
        <f t="shared" si="21"/>
        <v>2051.2799514695625</v>
      </c>
      <c r="I213" s="3">
        <f t="shared" si="22"/>
        <v>0.56062749773690523</v>
      </c>
      <c r="J213" s="52"/>
    </row>
    <row r="214" spans="1:10" x14ac:dyDescent="0.25">
      <c r="A214" s="25" t="s">
        <v>166</v>
      </c>
      <c r="B214" s="8" t="s">
        <v>299</v>
      </c>
      <c r="C214" s="15">
        <f>VLOOKUP($A214,RAW!$B$4:$M$283,3,FALSE)</f>
        <v>1467.4</v>
      </c>
      <c r="D214" s="15">
        <f>VLOOKUP($A214,RAW!$B$4:$M$283,4,FALSE)</f>
        <v>2290.3000000000002</v>
      </c>
      <c r="E214" s="1">
        <f t="shared" si="18"/>
        <v>822.90000000000009</v>
      </c>
      <c r="F214" s="1">
        <f t="shared" si="19"/>
        <v>797.93611719739931</v>
      </c>
      <c r="G214" s="16">
        <f t="shared" si="20"/>
        <v>24.963882802600779</v>
      </c>
      <c r="H214" s="16">
        <f t="shared" si="21"/>
        <v>24.963882802600779</v>
      </c>
      <c r="I214" s="3">
        <f t="shared" si="22"/>
        <v>1.7012323022080399E-2</v>
      </c>
      <c r="J214" s="52"/>
    </row>
    <row r="215" spans="1:10" x14ac:dyDescent="0.25">
      <c r="A215" s="25" t="s">
        <v>167</v>
      </c>
      <c r="B215" s="8" t="s">
        <v>298</v>
      </c>
      <c r="C215" s="15">
        <f>VLOOKUP($A215,RAW!$B$4:$M$283,3,FALSE)</f>
        <v>1131.3</v>
      </c>
      <c r="D215" s="15">
        <f>VLOOKUP($A215,RAW!$B$4:$M$283,4,FALSE)</f>
        <v>2836.7</v>
      </c>
      <c r="E215" s="1">
        <f t="shared" si="18"/>
        <v>1705.3999999999999</v>
      </c>
      <c r="F215" s="1">
        <f t="shared" si="19"/>
        <v>615.17318344379021</v>
      </c>
      <c r="G215" s="16">
        <f t="shared" si="20"/>
        <v>1090.2268165562095</v>
      </c>
      <c r="H215" s="16">
        <f t="shared" si="21"/>
        <v>1090.2268165562095</v>
      </c>
      <c r="I215" s="3">
        <f t="shared" si="22"/>
        <v>0.96369381822346822</v>
      </c>
      <c r="J215" s="52"/>
    </row>
    <row r="216" spans="1:10" x14ac:dyDescent="0.25">
      <c r="A216" s="25" t="s">
        <v>214</v>
      </c>
      <c r="B216" s="8" t="s">
        <v>298</v>
      </c>
      <c r="C216" s="15">
        <f>VLOOKUP($A216,RAW!$B$4:$M$283,3,FALSE)</f>
        <v>69118.8</v>
      </c>
      <c r="D216" s="15">
        <f>VLOOKUP($A216,RAW!$B$4:$M$283,4,FALSE)</f>
        <v>65551.100000000006</v>
      </c>
      <c r="E216" s="1">
        <f t="shared" si="18"/>
        <v>-3567.6999999999971</v>
      </c>
      <c r="F216" s="1">
        <f t="shared" si="19"/>
        <v>37585.107603477991</v>
      </c>
      <c r="G216" s="16">
        <f t="shared" si="20"/>
        <v>-41152.807603477988</v>
      </c>
      <c r="H216" s="16">
        <f t="shared" si="21"/>
        <v>41152.807603477988</v>
      </c>
      <c r="I216" s="3">
        <f t="shared" si="22"/>
        <v>-0.59539239112192321</v>
      </c>
      <c r="J216" s="52"/>
    </row>
    <row r="217" spans="1:10" x14ac:dyDescent="0.25">
      <c r="A217" s="25" t="s">
        <v>123</v>
      </c>
      <c r="B217" s="8" t="s">
        <v>298</v>
      </c>
      <c r="C217" s="15">
        <f>VLOOKUP($A217,RAW!$B$4:$M$283,3,FALSE)</f>
        <v>171806.3</v>
      </c>
      <c r="D217" s="15">
        <f>VLOOKUP($A217,RAW!$B$4:$M$283,4,FALSE)</f>
        <v>232538.6</v>
      </c>
      <c r="E217" s="1">
        <f t="shared" si="18"/>
        <v>60732.300000000017</v>
      </c>
      <c r="F217" s="1">
        <f t="shared" si="19"/>
        <v>93424.050655616418</v>
      </c>
      <c r="G217" s="16">
        <f t="shared" si="20"/>
        <v>-32691.750655616401</v>
      </c>
      <c r="H217" s="16">
        <f t="shared" si="21"/>
        <v>32691.750655616401</v>
      </c>
      <c r="I217" s="3">
        <f t="shared" si="22"/>
        <v>-0.19028260695688343</v>
      </c>
      <c r="J217" s="52"/>
    </row>
    <row r="218" spans="1:10" x14ac:dyDescent="0.25">
      <c r="A218" s="25" t="s">
        <v>215</v>
      </c>
      <c r="B218" s="8" t="s">
        <v>298</v>
      </c>
      <c r="C218" s="15">
        <f>VLOOKUP($A218,RAW!$B$4:$M$283,3,FALSE)</f>
        <v>13204</v>
      </c>
      <c r="D218" s="15">
        <f>VLOOKUP($A218,RAW!$B$4:$M$283,4,FALSE)</f>
        <v>13167.6</v>
      </c>
      <c r="E218" s="1">
        <f t="shared" si="18"/>
        <v>-36.399999999999636</v>
      </c>
      <c r="F218" s="1">
        <f t="shared" si="19"/>
        <v>7180.0112385678476</v>
      </c>
      <c r="G218" s="16">
        <f t="shared" si="20"/>
        <v>-7216.4112385678472</v>
      </c>
      <c r="H218" s="16">
        <f t="shared" si="21"/>
        <v>7216.4112385678472</v>
      </c>
      <c r="I218" s="3">
        <f t="shared" si="22"/>
        <v>-0.54653220528384183</v>
      </c>
      <c r="J218" s="52"/>
    </row>
    <row r="219" spans="1:10" x14ac:dyDescent="0.25">
      <c r="A219" s="25" t="s">
        <v>252</v>
      </c>
      <c r="B219" s="8" t="s">
        <v>298</v>
      </c>
      <c r="C219" s="15">
        <f>VLOOKUP($A219,RAW!$B$4:$M$283,3,FALSE)</f>
        <v>2301.8000000000002</v>
      </c>
      <c r="D219" s="15">
        <f>VLOOKUP($A219,RAW!$B$4:$M$283,4,FALSE)</f>
        <v>8301.2999999999993</v>
      </c>
      <c r="E219" s="1">
        <f t="shared" si="18"/>
        <v>5999.4999999999991</v>
      </c>
      <c r="F219" s="1">
        <f t="shared" si="19"/>
        <v>1251.6623651117445</v>
      </c>
      <c r="G219" s="16">
        <f t="shared" si="20"/>
        <v>4747.8376348882548</v>
      </c>
      <c r="H219" s="16">
        <f t="shared" si="21"/>
        <v>4747.8376348882548</v>
      </c>
      <c r="I219" s="3">
        <f t="shared" si="22"/>
        <v>2.0626629745800047</v>
      </c>
      <c r="J219" s="52"/>
    </row>
    <row r="220" spans="1:10" x14ac:dyDescent="0.25">
      <c r="A220" s="25" t="s">
        <v>248</v>
      </c>
      <c r="B220" s="8" t="s">
        <v>298</v>
      </c>
      <c r="C220" s="15">
        <f>VLOOKUP($A220,RAW!$B$4:$M$283,3,FALSE)</f>
        <v>2978.6</v>
      </c>
      <c r="D220" s="15">
        <f>VLOOKUP($A220,RAW!$B$4:$M$283,4,FALSE)</f>
        <v>3215.3</v>
      </c>
      <c r="E220" s="1">
        <f t="shared" si="18"/>
        <v>236.70000000000027</v>
      </c>
      <c r="F220" s="1">
        <f t="shared" si="19"/>
        <v>1619.6895997575123</v>
      </c>
      <c r="G220" s="16">
        <f t="shared" si="20"/>
        <v>-1382.989599757512</v>
      </c>
      <c r="H220" s="16">
        <f t="shared" si="21"/>
        <v>1382.989599757512</v>
      </c>
      <c r="I220" s="3">
        <f t="shared" si="22"/>
        <v>-0.46430860127493184</v>
      </c>
      <c r="J220" s="52"/>
    </row>
    <row r="221" spans="1:10" x14ac:dyDescent="0.25">
      <c r="A221" s="25" t="s">
        <v>107</v>
      </c>
      <c r="B221" s="8" t="s">
        <v>299</v>
      </c>
      <c r="C221" s="15">
        <f>VLOOKUP($A221,RAW!$B$4:$M$283,3,FALSE)</f>
        <v>105.8</v>
      </c>
      <c r="D221" s="15">
        <f>VLOOKUP($A221,RAW!$B$4:$M$283,4,FALSE)</f>
        <v>1234.3</v>
      </c>
      <c r="E221" s="1">
        <f t="shared" si="18"/>
        <v>1128.5</v>
      </c>
      <c r="F221" s="1">
        <f t="shared" si="19"/>
        <v>57.53144418664634</v>
      </c>
      <c r="G221" s="16">
        <f t="shared" si="20"/>
        <v>1070.9685558133538</v>
      </c>
      <c r="H221" s="16">
        <f t="shared" si="21"/>
        <v>1070.9685558133538</v>
      </c>
      <c r="I221" s="3">
        <f t="shared" si="22"/>
        <v>10.122576141903155</v>
      </c>
      <c r="J221" s="52"/>
    </row>
    <row r="222" spans="1:10" x14ac:dyDescent="0.25">
      <c r="A222" s="44" t="s">
        <v>168</v>
      </c>
      <c r="B222" s="8" t="s">
        <v>299</v>
      </c>
      <c r="C222" s="15">
        <f>VLOOKUP($A222,RAW!$B$4:$M$283,3,FALSE)</f>
        <v>154997.6</v>
      </c>
      <c r="D222" s="15">
        <f>VLOOKUP($A222,RAW!$B$4:$M$283,4,FALSE)</f>
        <v>111876.5</v>
      </c>
      <c r="E222" s="1">
        <f t="shared" si="18"/>
        <v>-43121.100000000006</v>
      </c>
      <c r="F222" s="1">
        <f t="shared" si="19"/>
        <v>84283.891998715844</v>
      </c>
      <c r="G222" s="16">
        <f t="shared" si="20"/>
        <v>-127404.99199871585</v>
      </c>
      <c r="H222" s="16">
        <f t="shared" si="21"/>
        <v>127404.99199871585</v>
      </c>
      <c r="I222" s="3">
        <f t="shared" si="22"/>
        <v>-0.82198041775302222</v>
      </c>
      <c r="J222" s="52"/>
    </row>
    <row r="223" spans="1:10" x14ac:dyDescent="0.25">
      <c r="A223" s="25" t="s">
        <v>62</v>
      </c>
      <c r="B223" s="8" t="s">
        <v>298</v>
      </c>
      <c r="C223" s="15">
        <f>VLOOKUP($A223,RAW!$B$4:$M$283,3,FALSE)</f>
        <v>0</v>
      </c>
      <c r="D223" s="15">
        <f>VLOOKUP($A223,RAW!$B$4:$M$283,4,FALSE)</f>
        <v>0</v>
      </c>
      <c r="E223" s="1">
        <f t="shared" si="18"/>
        <v>0</v>
      </c>
      <c r="F223" s="1">
        <f t="shared" si="19"/>
        <v>0</v>
      </c>
      <c r="G223" s="16">
        <f t="shared" si="20"/>
        <v>0</v>
      </c>
      <c r="H223" s="16">
        <f t="shared" si="21"/>
        <v>0</v>
      </c>
      <c r="I223" s="3" t="str">
        <f t="shared" si="22"/>
        <v/>
      </c>
      <c r="J223" s="52"/>
    </row>
    <row r="224" spans="1:10" x14ac:dyDescent="0.25">
      <c r="A224" s="25" t="s">
        <v>216</v>
      </c>
      <c r="B224" s="8" t="s">
        <v>299</v>
      </c>
      <c r="C224" s="15">
        <f>VLOOKUP($A224,RAW!$B$4:$M$283,3,FALSE)</f>
        <v>11310.5</v>
      </c>
      <c r="D224" s="15">
        <f>VLOOKUP($A224,RAW!$B$4:$M$283,4,FALSE)</f>
        <v>4185.8</v>
      </c>
      <c r="E224" s="1">
        <f t="shared" si="18"/>
        <v>-7124.7</v>
      </c>
      <c r="F224" s="1">
        <f t="shared" si="19"/>
        <v>6150.3723957756474</v>
      </c>
      <c r="G224" s="16">
        <f t="shared" si="20"/>
        <v>-13275.072395775647</v>
      </c>
      <c r="H224" s="16">
        <f t="shared" si="21"/>
        <v>13275.072395775647</v>
      </c>
      <c r="I224" s="3">
        <f t="shared" si="22"/>
        <v>-1.1736945666217804</v>
      </c>
      <c r="J224" s="52"/>
    </row>
    <row r="225" spans="1:10" x14ac:dyDescent="0.25">
      <c r="A225" s="25" t="s">
        <v>67</v>
      </c>
      <c r="B225" s="8" t="s">
        <v>309</v>
      </c>
      <c r="C225" s="15">
        <f>VLOOKUP($A225,RAW!$B$4:$M$283,3,FALSE)</f>
        <v>0</v>
      </c>
      <c r="D225" s="15">
        <f>VLOOKUP($A225,RAW!$B$4:$M$283,4,FALSE)</f>
        <v>866.1</v>
      </c>
      <c r="E225" s="1">
        <f t="shared" si="18"/>
        <v>866.1</v>
      </c>
      <c r="F225" s="1">
        <f t="shared" si="19"/>
        <v>0</v>
      </c>
      <c r="G225" s="16">
        <f t="shared" si="20"/>
        <v>866.1</v>
      </c>
      <c r="H225" s="16">
        <f t="shared" si="21"/>
        <v>866.1</v>
      </c>
      <c r="I225" s="3" t="str">
        <f t="shared" si="22"/>
        <v/>
      </c>
      <c r="J225" s="52"/>
    </row>
    <row r="226" spans="1:10" x14ac:dyDescent="0.25">
      <c r="A226" s="25" t="s">
        <v>169</v>
      </c>
      <c r="B226" s="8" t="s">
        <v>299</v>
      </c>
      <c r="C226" s="15">
        <f>VLOOKUP($A226,RAW!$B$4:$M$283,3,FALSE)</f>
        <v>22170.600000000002</v>
      </c>
      <c r="D226" s="15">
        <f>VLOOKUP($A226,RAW!$B$4:$M$283,4,FALSE)</f>
        <v>27263</v>
      </c>
      <c r="E226" s="1">
        <f t="shared" si="18"/>
        <v>5092.3999999999978</v>
      </c>
      <c r="F226" s="1">
        <f t="shared" si="19"/>
        <v>12055.828322159372</v>
      </c>
      <c r="G226" s="16">
        <f t="shared" si="20"/>
        <v>-6963.4283221593741</v>
      </c>
      <c r="H226" s="16">
        <f t="shared" si="21"/>
        <v>6963.4283221593741</v>
      </c>
      <c r="I226" s="3">
        <f t="shared" si="22"/>
        <v>-0.31408389137684023</v>
      </c>
      <c r="J226" s="52"/>
    </row>
    <row r="227" spans="1:10" x14ac:dyDescent="0.25">
      <c r="A227" s="25" t="s">
        <v>217</v>
      </c>
      <c r="B227" s="8" t="s">
        <v>299</v>
      </c>
      <c r="C227" s="15">
        <f>VLOOKUP($A227,RAW!$B$4:$M$283,3,FALSE)</f>
        <v>3779</v>
      </c>
      <c r="D227" s="15">
        <f>VLOOKUP($A227,RAW!$B$4:$M$283,4,FALSE)</f>
        <v>4193.8999999999996</v>
      </c>
      <c r="E227" s="1">
        <f t="shared" si="18"/>
        <v>414.89999999999964</v>
      </c>
      <c r="F227" s="1">
        <f t="shared" si="19"/>
        <v>2054.9274818651847</v>
      </c>
      <c r="G227" s="16">
        <f t="shared" si="20"/>
        <v>-1640.0274818651851</v>
      </c>
      <c r="H227" s="16">
        <f t="shared" si="21"/>
        <v>1640.0274818651851</v>
      </c>
      <c r="I227" s="3">
        <f t="shared" si="22"/>
        <v>-0.43398451491537049</v>
      </c>
      <c r="J227" s="52"/>
    </row>
    <row r="228" spans="1:10" x14ac:dyDescent="0.25">
      <c r="A228" s="25" t="s">
        <v>65</v>
      </c>
      <c r="B228" s="8" t="s">
        <v>309</v>
      </c>
      <c r="C228" s="15">
        <f>VLOOKUP($A228,RAW!$B$4:$M$283,3,FALSE)</f>
        <v>0</v>
      </c>
      <c r="D228" s="15">
        <f>VLOOKUP($A228,RAW!$B$4:$M$283,4,FALSE)</f>
        <v>0</v>
      </c>
      <c r="E228" s="1">
        <f t="shared" si="18"/>
        <v>0</v>
      </c>
      <c r="F228" s="1">
        <f t="shared" si="19"/>
        <v>0</v>
      </c>
      <c r="G228" s="16">
        <f t="shared" si="20"/>
        <v>0</v>
      </c>
      <c r="H228" s="16">
        <f t="shared" si="21"/>
        <v>0</v>
      </c>
      <c r="I228" s="3" t="str">
        <f t="shared" si="22"/>
        <v/>
      </c>
      <c r="J228" s="52"/>
    </row>
    <row r="229" spans="1:10" x14ac:dyDescent="0.25">
      <c r="A229" s="25" t="s">
        <v>108</v>
      </c>
      <c r="B229" s="8" t="s">
        <v>299</v>
      </c>
      <c r="C229" s="15">
        <f>VLOOKUP($A229,RAW!$B$4:$M$283,3,FALSE)</f>
        <v>99.9</v>
      </c>
      <c r="D229" s="15">
        <f>VLOOKUP($A229,RAW!$B$4:$M$283,4,FALSE)</f>
        <v>417</v>
      </c>
      <c r="E229" s="1">
        <f t="shared" si="18"/>
        <v>317.10000000000002</v>
      </c>
      <c r="F229" s="1">
        <f t="shared" si="19"/>
        <v>54.323168943723722</v>
      </c>
      <c r="G229" s="16">
        <f t="shared" si="20"/>
        <v>262.77683105627631</v>
      </c>
      <c r="H229" s="16">
        <f t="shared" si="21"/>
        <v>262.77683105627631</v>
      </c>
      <c r="I229" s="3">
        <f t="shared" si="22"/>
        <v>2.6303987092720349</v>
      </c>
      <c r="J229" s="52"/>
    </row>
    <row r="230" spans="1:10" x14ac:dyDescent="0.25">
      <c r="A230" s="25" t="s">
        <v>122</v>
      </c>
      <c r="B230" s="8" t="s">
        <v>309</v>
      </c>
      <c r="C230" s="15">
        <f>VLOOKUP($A230,RAW!$B$4:$M$283,3,FALSE)</f>
        <v>0</v>
      </c>
      <c r="D230" s="15">
        <f>VLOOKUP($A230,RAW!$B$4:$M$283,4,FALSE)</f>
        <v>0</v>
      </c>
      <c r="E230" s="1">
        <f t="shared" si="18"/>
        <v>0</v>
      </c>
      <c r="F230" s="1">
        <f t="shared" si="19"/>
        <v>0</v>
      </c>
      <c r="G230" s="16">
        <f t="shared" si="20"/>
        <v>0</v>
      </c>
      <c r="H230" s="16">
        <f t="shared" si="21"/>
        <v>0</v>
      </c>
      <c r="I230" s="3" t="str">
        <f t="shared" si="22"/>
        <v/>
      </c>
      <c r="J230" s="52"/>
    </row>
    <row r="231" spans="1:10" x14ac:dyDescent="0.25">
      <c r="A231" s="25" t="s">
        <v>170</v>
      </c>
      <c r="B231" s="8" t="s">
        <v>298</v>
      </c>
      <c r="C231" s="15">
        <f>VLOOKUP($A231,RAW!$B$4:$M$283,3,FALSE)</f>
        <v>15626.8</v>
      </c>
      <c r="D231" s="15">
        <f>VLOOKUP($A231,RAW!$B$4:$M$283,4,FALSE)</f>
        <v>19916.2</v>
      </c>
      <c r="E231" s="1">
        <f t="shared" si="18"/>
        <v>4289.4000000000015</v>
      </c>
      <c r="F231" s="1">
        <f t="shared" si="19"/>
        <v>8497.4704349327512</v>
      </c>
      <c r="G231" s="16">
        <f t="shared" si="20"/>
        <v>-4208.0704349327498</v>
      </c>
      <c r="H231" s="16">
        <f t="shared" si="21"/>
        <v>4208.0704349327498</v>
      </c>
      <c r="I231" s="3">
        <f t="shared" si="22"/>
        <v>-0.26928548614769177</v>
      </c>
      <c r="J231" s="52"/>
    </row>
    <row r="232" spans="1:10" x14ac:dyDescent="0.25">
      <c r="A232" s="25" t="s">
        <v>171</v>
      </c>
      <c r="B232" s="8" t="s">
        <v>298</v>
      </c>
      <c r="C232" s="15">
        <f>VLOOKUP($A232,RAW!$B$4:$M$283,3,FALSE)</f>
        <v>2213</v>
      </c>
      <c r="D232" s="15">
        <f>VLOOKUP($A232,RAW!$B$4:$M$283,4,FALSE)</f>
        <v>3262.8</v>
      </c>
      <c r="E232" s="1">
        <f t="shared" si="18"/>
        <v>1049.8000000000002</v>
      </c>
      <c r="F232" s="1">
        <f t="shared" si="19"/>
        <v>1203.3751038284345</v>
      </c>
      <c r="G232" s="16">
        <f t="shared" si="20"/>
        <v>-153.57510382843429</v>
      </c>
      <c r="H232" s="16">
        <f t="shared" si="21"/>
        <v>153.57510382843429</v>
      </c>
      <c r="I232" s="3">
        <f t="shared" si="22"/>
        <v>-6.9396793415469629E-2</v>
      </c>
      <c r="J232" s="52"/>
    </row>
    <row r="233" spans="1:10" x14ac:dyDescent="0.25">
      <c r="A233" s="25" t="s">
        <v>68</v>
      </c>
      <c r="B233" s="8" t="s">
        <v>298</v>
      </c>
      <c r="C233" s="15">
        <f>VLOOKUP($A233,RAW!$B$4:$M$283,3,FALSE)</f>
        <v>2625.2</v>
      </c>
      <c r="D233" s="15">
        <f>VLOOKUP($A233,RAW!$B$4:$M$283,4,FALSE)</f>
        <v>2675.4</v>
      </c>
      <c r="E233" s="1">
        <f t="shared" si="18"/>
        <v>50.200000000000273</v>
      </c>
      <c r="F233" s="1">
        <f t="shared" si="19"/>
        <v>1427.5193504610961</v>
      </c>
      <c r="G233" s="16">
        <f t="shared" si="20"/>
        <v>-1377.3193504610958</v>
      </c>
      <c r="H233" s="16">
        <f t="shared" si="21"/>
        <v>1377.3193504610958</v>
      </c>
      <c r="I233" s="3">
        <f t="shared" si="22"/>
        <v>-0.52465311231947886</v>
      </c>
      <c r="J233" s="52"/>
    </row>
    <row r="234" spans="1:10" x14ac:dyDescent="0.25">
      <c r="A234" s="25" t="s">
        <v>218</v>
      </c>
      <c r="B234" s="8" t="s">
        <v>299</v>
      </c>
      <c r="C234" s="15">
        <f>VLOOKUP($A234,RAW!$B$4:$M$283,3,FALSE)</f>
        <v>208.6</v>
      </c>
      <c r="D234" s="15">
        <f>VLOOKUP($A234,RAW!$B$4:$M$283,4,FALSE)</f>
        <v>1322.7</v>
      </c>
      <c r="E234" s="1">
        <f t="shared" si="18"/>
        <v>1114.1000000000001</v>
      </c>
      <c r="F234" s="1">
        <f t="shared" si="19"/>
        <v>113.43156197858626</v>
      </c>
      <c r="G234" s="16">
        <f t="shared" si="20"/>
        <v>1000.6684380214139</v>
      </c>
      <c r="H234" s="16">
        <f t="shared" si="21"/>
        <v>1000.6684380214139</v>
      </c>
      <c r="I234" s="3">
        <f t="shared" si="22"/>
        <v>4.797068255136212</v>
      </c>
      <c r="J234" s="52"/>
    </row>
    <row r="235" spans="1:10" x14ac:dyDescent="0.25">
      <c r="A235" s="25" t="s">
        <v>172</v>
      </c>
      <c r="B235" s="8" t="s">
        <v>299</v>
      </c>
      <c r="C235" s="15">
        <f>VLOOKUP($A235,RAW!$B$4:$M$283,3,FALSE)</f>
        <v>102718.5</v>
      </c>
      <c r="D235" s="15">
        <f>VLOOKUP($A235,RAW!$B$4:$M$283,4,FALSE)</f>
        <v>88922.6</v>
      </c>
      <c r="E235" s="1">
        <f t="shared" si="18"/>
        <v>-13795.899999999994</v>
      </c>
      <c r="F235" s="1">
        <f t="shared" si="19"/>
        <v>55855.800091550402</v>
      </c>
      <c r="G235" s="16">
        <f t="shared" si="20"/>
        <v>-69651.700091550389</v>
      </c>
      <c r="H235" s="16">
        <f t="shared" si="21"/>
        <v>69651.700091550389</v>
      </c>
      <c r="I235" s="3">
        <f t="shared" si="22"/>
        <v>-0.67808330623549207</v>
      </c>
      <c r="J235" s="52"/>
    </row>
    <row r="236" spans="1:10" x14ac:dyDescent="0.25">
      <c r="A236" s="25" t="s">
        <v>219</v>
      </c>
      <c r="B236" s="8" t="s">
        <v>298</v>
      </c>
      <c r="C236" s="15">
        <f>VLOOKUP($A236,RAW!$B$4:$M$283,3,FALSE)</f>
        <v>8338.9</v>
      </c>
      <c r="D236" s="15">
        <f>VLOOKUP($A236,RAW!$B$4:$M$283,4,FALSE)</f>
        <v>14101.4</v>
      </c>
      <c r="E236" s="1">
        <f t="shared" si="18"/>
        <v>5762.5</v>
      </c>
      <c r="F236" s="1">
        <f t="shared" si="19"/>
        <v>4534.48922427245</v>
      </c>
      <c r="G236" s="16">
        <f t="shared" si="20"/>
        <v>1228.01077572755</v>
      </c>
      <c r="H236" s="16">
        <f t="shared" si="21"/>
        <v>1228.01077572755</v>
      </c>
      <c r="I236" s="3">
        <f t="shared" si="22"/>
        <v>0.14726292145577355</v>
      </c>
      <c r="J236" s="52"/>
    </row>
    <row r="237" spans="1:10" x14ac:dyDescent="0.25">
      <c r="A237" s="25" t="s">
        <v>69</v>
      </c>
      <c r="B237" s="8" t="s">
        <v>298</v>
      </c>
      <c r="C237" s="15">
        <f>VLOOKUP($A237,RAW!$B$4:$M$283,3,FALSE)</f>
        <v>112417.90000000001</v>
      </c>
      <c r="D237" s="15">
        <f>VLOOKUP($A237,RAW!$B$4:$M$283,4,FALSE)</f>
        <v>130733.4</v>
      </c>
      <c r="E237" s="1">
        <f t="shared" si="18"/>
        <v>18315.499999999985</v>
      </c>
      <c r="F237" s="1">
        <f t="shared" si="19"/>
        <v>61130.095835822212</v>
      </c>
      <c r="G237" s="16">
        <f t="shared" si="20"/>
        <v>-42814.595835822227</v>
      </c>
      <c r="H237" s="16">
        <f t="shared" si="21"/>
        <v>42814.595835822227</v>
      </c>
      <c r="I237" s="3">
        <f t="shared" si="22"/>
        <v>-0.38085212262301843</v>
      </c>
      <c r="J237" s="52"/>
    </row>
    <row r="238" spans="1:10" x14ac:dyDescent="0.25">
      <c r="A238" s="25" t="s">
        <v>264</v>
      </c>
      <c r="B238" s="8" t="s">
        <v>309</v>
      </c>
      <c r="C238" s="15">
        <f>VLOOKUP($A238,RAW!$B$4:$M$283,3,FALSE)</f>
        <v>0</v>
      </c>
      <c r="D238" s="15">
        <f>VLOOKUP($A238,RAW!$B$4:$M$283,4,FALSE)</f>
        <v>0</v>
      </c>
      <c r="E238" s="1">
        <f t="shared" si="18"/>
        <v>0</v>
      </c>
      <c r="F238" s="1">
        <f t="shared" si="19"/>
        <v>0</v>
      </c>
      <c r="G238" s="16">
        <f t="shared" si="20"/>
        <v>0</v>
      </c>
      <c r="H238" s="16">
        <f t="shared" si="21"/>
        <v>0</v>
      </c>
      <c r="I238" s="3" t="str">
        <f t="shared" si="22"/>
        <v/>
      </c>
      <c r="J238" s="52"/>
    </row>
    <row r="239" spans="1:10" x14ac:dyDescent="0.25">
      <c r="A239" s="25" t="s">
        <v>72</v>
      </c>
      <c r="B239" s="8" t="s">
        <v>298</v>
      </c>
      <c r="C239" s="15">
        <f>VLOOKUP($A239,RAW!$B$4:$M$283,3,FALSE)</f>
        <v>0</v>
      </c>
      <c r="D239" s="15">
        <f>VLOOKUP($A239,RAW!$B$4:$M$283,4,FALSE)</f>
        <v>117.8</v>
      </c>
      <c r="E239" s="1">
        <f t="shared" si="18"/>
        <v>117.8</v>
      </c>
      <c r="F239" s="1">
        <f t="shared" si="19"/>
        <v>0</v>
      </c>
      <c r="G239" s="16">
        <f t="shared" si="20"/>
        <v>117.8</v>
      </c>
      <c r="H239" s="16">
        <f t="shared" si="21"/>
        <v>117.8</v>
      </c>
      <c r="I239" s="3" t="str">
        <f t="shared" si="22"/>
        <v/>
      </c>
      <c r="J239" s="52"/>
    </row>
    <row r="240" spans="1:10" x14ac:dyDescent="0.25">
      <c r="A240" s="25" t="s">
        <v>70</v>
      </c>
      <c r="B240" s="8" t="s">
        <v>309</v>
      </c>
      <c r="C240" s="15">
        <f>VLOOKUP($A240,RAW!$B$4:$M$283,3,FALSE)</f>
        <v>0</v>
      </c>
      <c r="D240" s="15">
        <f>VLOOKUP($A240,RAW!$B$4:$M$283,4,FALSE)</f>
        <v>0</v>
      </c>
      <c r="E240" s="1">
        <f t="shared" si="18"/>
        <v>0</v>
      </c>
      <c r="F240" s="1">
        <f t="shared" si="19"/>
        <v>0</v>
      </c>
      <c r="G240" s="16">
        <f t="shared" si="20"/>
        <v>0</v>
      </c>
      <c r="H240" s="16">
        <f t="shared" si="21"/>
        <v>0</v>
      </c>
      <c r="I240" s="3" t="str">
        <f t="shared" si="22"/>
        <v/>
      </c>
      <c r="J240" s="52"/>
    </row>
    <row r="241" spans="1:10" x14ac:dyDescent="0.25">
      <c r="A241" s="25" t="s">
        <v>71</v>
      </c>
      <c r="B241" s="8" t="s">
        <v>309</v>
      </c>
      <c r="C241" s="15">
        <f>VLOOKUP($A241,RAW!$B$4:$M$283,3,FALSE)</f>
        <v>0</v>
      </c>
      <c r="D241" s="15">
        <f>VLOOKUP($A241,RAW!$B$4:$M$283,4,FALSE)</f>
        <v>0</v>
      </c>
      <c r="E241" s="1">
        <f t="shared" si="18"/>
        <v>0</v>
      </c>
      <c r="F241" s="1">
        <f t="shared" si="19"/>
        <v>0</v>
      </c>
      <c r="G241" s="16">
        <f t="shared" si="20"/>
        <v>0</v>
      </c>
      <c r="H241" s="16">
        <f t="shared" si="21"/>
        <v>0</v>
      </c>
      <c r="I241" s="3" t="str">
        <f t="shared" si="22"/>
        <v/>
      </c>
      <c r="J241" s="52"/>
    </row>
    <row r="242" spans="1:10" x14ac:dyDescent="0.25">
      <c r="A242" s="25" t="s">
        <v>109</v>
      </c>
      <c r="B242" s="8" t="s">
        <v>299</v>
      </c>
      <c r="C242" s="15">
        <f>VLOOKUP($A242,RAW!$B$4:$M$283,3,FALSE)</f>
        <v>409.09999999999997</v>
      </c>
      <c r="D242" s="15">
        <f>VLOOKUP($A242,RAW!$B$4:$M$283,4,FALSE)</f>
        <v>721.9</v>
      </c>
      <c r="E242" s="1">
        <f t="shared" si="18"/>
        <v>312.8</v>
      </c>
      <c r="F242" s="1">
        <f t="shared" si="19"/>
        <v>222.4585426914652</v>
      </c>
      <c r="G242" s="16">
        <f t="shared" si="20"/>
        <v>90.341457308534814</v>
      </c>
      <c r="H242" s="16">
        <f t="shared" si="21"/>
        <v>90.341457308534814</v>
      </c>
      <c r="I242" s="3">
        <f t="shared" si="22"/>
        <v>0.2208297660927275</v>
      </c>
      <c r="J242" s="52"/>
    </row>
    <row r="243" spans="1:10" x14ac:dyDescent="0.25">
      <c r="A243" s="25" t="s">
        <v>110</v>
      </c>
      <c r="B243" s="8" t="s">
        <v>299</v>
      </c>
      <c r="C243" s="15">
        <f>VLOOKUP($A243,RAW!$B$4:$M$283,3,FALSE)</f>
        <v>1387.8</v>
      </c>
      <c r="D243" s="15">
        <f>VLOOKUP($A243,RAW!$B$4:$M$283,4,FALSE)</f>
        <v>7188.5</v>
      </c>
      <c r="E243" s="1">
        <f t="shared" si="18"/>
        <v>5800.7</v>
      </c>
      <c r="F243" s="1">
        <f t="shared" si="19"/>
        <v>754.65159019118892</v>
      </c>
      <c r="G243" s="16">
        <f t="shared" si="20"/>
        <v>5046.0484098088109</v>
      </c>
      <c r="H243" s="16">
        <f t="shared" si="21"/>
        <v>5046.0484098088109</v>
      </c>
      <c r="I243" s="3">
        <f t="shared" si="22"/>
        <v>3.6360054833612994</v>
      </c>
      <c r="J243" s="52"/>
    </row>
    <row r="244" spans="1:10" x14ac:dyDescent="0.25">
      <c r="A244" s="25" t="s">
        <v>111</v>
      </c>
      <c r="B244" s="8" t="s">
        <v>309</v>
      </c>
      <c r="C244" s="15">
        <f>VLOOKUP($A244,RAW!$B$4:$M$283,3,FALSE)</f>
        <v>0</v>
      </c>
      <c r="D244" s="15">
        <f>VLOOKUP($A244,RAW!$B$4:$M$283,4,FALSE)</f>
        <v>0</v>
      </c>
      <c r="E244" s="1">
        <f t="shared" si="18"/>
        <v>0</v>
      </c>
      <c r="F244" s="1">
        <f t="shared" si="19"/>
        <v>0</v>
      </c>
      <c r="G244" s="16">
        <f t="shared" si="20"/>
        <v>0</v>
      </c>
      <c r="H244" s="16">
        <f t="shared" si="21"/>
        <v>0</v>
      </c>
      <c r="I244" s="3" t="str">
        <f t="shared" si="22"/>
        <v/>
      </c>
      <c r="J244" s="52"/>
    </row>
    <row r="245" spans="1:10" x14ac:dyDescent="0.25">
      <c r="A245" s="25" t="s">
        <v>73</v>
      </c>
      <c r="B245" s="8" t="s">
        <v>298</v>
      </c>
      <c r="C245" s="15">
        <f>VLOOKUP($A245,RAW!$B$4:$M$283,3,FALSE)</f>
        <v>312.60000000000002</v>
      </c>
      <c r="D245" s="15">
        <f>VLOOKUP($A245,RAW!$B$4:$M$283,4,FALSE)</f>
        <v>941.6</v>
      </c>
      <c r="E245" s="1">
        <f t="shared" si="18"/>
        <v>629</v>
      </c>
      <c r="F245" s="1">
        <f t="shared" si="19"/>
        <v>169.98421032840878</v>
      </c>
      <c r="G245" s="16">
        <f t="shared" si="20"/>
        <v>459.01578967159122</v>
      </c>
      <c r="H245" s="16">
        <f t="shared" si="21"/>
        <v>459.01578967159122</v>
      </c>
      <c r="I245" s="3">
        <f t="shared" si="22"/>
        <v>1.4683806451426462</v>
      </c>
      <c r="J245" s="52"/>
    </row>
    <row r="246" spans="1:10" x14ac:dyDescent="0.25">
      <c r="A246" s="25" t="s">
        <v>112</v>
      </c>
      <c r="B246" s="8" t="s">
        <v>299</v>
      </c>
      <c r="C246" s="15">
        <f>VLOOKUP($A246,RAW!$B$4:$M$283,3,FALSE)</f>
        <v>4854</v>
      </c>
      <c r="D246" s="15">
        <f>VLOOKUP($A246,RAW!$B$4:$M$283,4,FALSE)</f>
        <v>10104.800000000001</v>
      </c>
      <c r="E246" s="1">
        <f t="shared" si="18"/>
        <v>5250.8000000000011</v>
      </c>
      <c r="F246" s="1">
        <f t="shared" si="19"/>
        <v>2639.4861066349845</v>
      </c>
      <c r="G246" s="16">
        <f t="shared" si="20"/>
        <v>2611.3138933650166</v>
      </c>
      <c r="H246" s="16">
        <f t="shared" si="21"/>
        <v>2611.3138933650166</v>
      </c>
      <c r="I246" s="3">
        <f t="shared" si="22"/>
        <v>0.53797154787083157</v>
      </c>
      <c r="J246" s="52"/>
    </row>
    <row r="247" spans="1:10" x14ac:dyDescent="0.25">
      <c r="A247" s="25" t="s">
        <v>173</v>
      </c>
      <c r="B247" s="8" t="s">
        <v>298</v>
      </c>
      <c r="C247" s="15">
        <f>VLOOKUP($A247,RAW!$B$4:$M$283,3,FALSE)</f>
        <v>18315.899999999998</v>
      </c>
      <c r="D247" s="15">
        <f>VLOOKUP($A247,RAW!$B$4:$M$283,4,FALSE)</f>
        <v>27709</v>
      </c>
      <c r="E247" s="1">
        <f t="shared" si="18"/>
        <v>9393.1000000000022</v>
      </c>
      <c r="F247" s="1">
        <f t="shared" si="19"/>
        <v>9959.7370376010931</v>
      </c>
      <c r="G247" s="16">
        <f t="shared" si="20"/>
        <v>-566.63703760109092</v>
      </c>
      <c r="H247" s="16">
        <f t="shared" si="21"/>
        <v>566.63703760109092</v>
      </c>
      <c r="I247" s="3">
        <f t="shared" si="22"/>
        <v>-3.0936892950992907E-2</v>
      </c>
      <c r="J247" s="52"/>
    </row>
    <row r="248" spans="1:10" x14ac:dyDescent="0.25">
      <c r="A248" s="25" t="s">
        <v>174</v>
      </c>
      <c r="B248" s="8" t="s">
        <v>299</v>
      </c>
      <c r="C248" s="15">
        <f>VLOOKUP($A248,RAW!$B$4:$M$283,3,FALSE)</f>
        <v>304.3</v>
      </c>
      <c r="D248" s="15">
        <f>VLOOKUP($A248,RAW!$B$4:$M$283,4,FALSE)</f>
        <v>1000</v>
      </c>
      <c r="E248" s="1">
        <f t="shared" si="18"/>
        <v>695.7</v>
      </c>
      <c r="F248" s="1">
        <f t="shared" si="19"/>
        <v>165.470873969721</v>
      </c>
      <c r="G248" s="16">
        <f t="shared" si="20"/>
        <v>530.22912603027908</v>
      </c>
      <c r="H248" s="16">
        <f t="shared" si="21"/>
        <v>530.22912603027908</v>
      </c>
      <c r="I248" s="3">
        <f t="shared" si="22"/>
        <v>1.7424552284925372</v>
      </c>
      <c r="J248" s="52"/>
    </row>
    <row r="249" spans="1:10" x14ac:dyDescent="0.25">
      <c r="A249" s="25" t="s">
        <v>220</v>
      </c>
      <c r="B249" s="8" t="s">
        <v>298</v>
      </c>
      <c r="C249" s="15">
        <f>VLOOKUP($A249,RAW!$B$4:$M$283,3,FALSE)</f>
        <v>62126.6</v>
      </c>
      <c r="D249" s="15">
        <f>VLOOKUP($A249,RAW!$B$4:$M$283,4,FALSE)</f>
        <v>117606.7</v>
      </c>
      <c r="E249" s="1">
        <f t="shared" si="18"/>
        <v>55480.1</v>
      </c>
      <c r="F249" s="1">
        <f t="shared" si="19"/>
        <v>33782.920797789251</v>
      </c>
      <c r="G249" s="16">
        <f t="shared" si="20"/>
        <v>21697.179202210747</v>
      </c>
      <c r="H249" s="16">
        <f t="shared" si="21"/>
        <v>21697.179202210747</v>
      </c>
      <c r="I249" s="3">
        <f t="shared" si="22"/>
        <v>0.34924137490560803</v>
      </c>
      <c r="J249" s="52"/>
    </row>
    <row r="250" spans="1:10" x14ac:dyDescent="0.25">
      <c r="A250" s="25" t="s">
        <v>12</v>
      </c>
      <c r="B250" s="8" t="s">
        <v>298</v>
      </c>
      <c r="C250" s="15">
        <f>VLOOKUP($A250,RAW!$B$4:$M$283,3,FALSE)</f>
        <v>2616.6</v>
      </c>
      <c r="D250" s="15">
        <f>VLOOKUP($A250,RAW!$B$4:$M$283,4,FALSE)</f>
        <v>3781</v>
      </c>
      <c r="E250" s="1">
        <f t="shared" si="18"/>
        <v>1164.4000000000001</v>
      </c>
      <c r="F250" s="1">
        <f t="shared" si="19"/>
        <v>1422.8428814629378</v>
      </c>
      <c r="G250" s="16">
        <f t="shared" si="20"/>
        <v>-258.44288146293775</v>
      </c>
      <c r="H250" s="16">
        <f t="shared" si="21"/>
        <v>258.44288146293775</v>
      </c>
      <c r="I250" s="3">
        <f t="shared" si="22"/>
        <v>-9.8770496622692716E-2</v>
      </c>
      <c r="J250" s="52"/>
    </row>
    <row r="251" spans="1:10" x14ac:dyDescent="0.25">
      <c r="A251" s="25" t="s">
        <v>249</v>
      </c>
      <c r="B251" s="8" t="s">
        <v>298</v>
      </c>
      <c r="C251" s="15">
        <f>VLOOKUP($A251,RAW!$B$4:$M$283,3,FALSE)</f>
        <v>101</v>
      </c>
      <c r="D251" s="15">
        <f>VLOOKUP($A251,RAW!$B$4:$M$283,4,FALSE)</f>
        <v>199.93333333333334</v>
      </c>
      <c r="E251" s="1">
        <f t="shared" si="18"/>
        <v>98.933333333333337</v>
      </c>
      <c r="F251" s="1">
        <f t="shared" si="19"/>
        <v>54.921321955116078</v>
      </c>
      <c r="G251" s="16">
        <f t="shared" si="20"/>
        <v>44.01201137821726</v>
      </c>
      <c r="H251" s="16">
        <f t="shared" si="21"/>
        <v>44.01201137821726</v>
      </c>
      <c r="I251" s="3">
        <f t="shared" si="22"/>
        <v>0.43576248889324021</v>
      </c>
      <c r="J251" s="52"/>
    </row>
    <row r="252" spans="1:10" x14ac:dyDescent="0.25">
      <c r="A252" s="25" t="s">
        <v>74</v>
      </c>
      <c r="B252" s="8" t="s">
        <v>298</v>
      </c>
      <c r="C252" s="15">
        <f>VLOOKUP($A252,RAW!$B$4:$M$283,3,FALSE)</f>
        <v>101</v>
      </c>
      <c r="D252" s="15">
        <f>VLOOKUP($A252,RAW!$B$4:$M$283,4,FALSE)</f>
        <v>1006.6</v>
      </c>
      <c r="E252" s="1">
        <f t="shared" si="18"/>
        <v>905.6</v>
      </c>
      <c r="F252" s="1">
        <f t="shared" si="19"/>
        <v>54.921321955116078</v>
      </c>
      <c r="G252" s="16">
        <f t="shared" si="20"/>
        <v>850.6786780448839</v>
      </c>
      <c r="H252" s="16">
        <f t="shared" si="21"/>
        <v>850.6786780448839</v>
      </c>
      <c r="I252" s="3">
        <f t="shared" si="22"/>
        <v>8.4225611687612272</v>
      </c>
      <c r="J252" s="52"/>
    </row>
    <row r="253" spans="1:10" x14ac:dyDescent="0.25">
      <c r="A253" s="25" t="s">
        <v>250</v>
      </c>
      <c r="B253" s="8" t="s">
        <v>298</v>
      </c>
      <c r="C253" s="15">
        <f>VLOOKUP($A253,RAW!$B$4:$M$283,3,FALSE)</f>
        <v>8822.7000000000007</v>
      </c>
      <c r="D253" s="15">
        <f>VLOOKUP($A253,RAW!$B$4:$M$283,4,FALSE)</f>
        <v>24059.7</v>
      </c>
      <c r="E253" s="1">
        <f t="shared" si="18"/>
        <v>15237</v>
      </c>
      <c r="F253" s="1">
        <f t="shared" si="19"/>
        <v>4797.5677941921049</v>
      </c>
      <c r="G253" s="16">
        <f t="shared" si="20"/>
        <v>10439.432205807894</v>
      </c>
      <c r="H253" s="16">
        <f t="shared" si="21"/>
        <v>10439.432205807894</v>
      </c>
      <c r="I253" s="3">
        <f t="shared" si="22"/>
        <v>1.1832468751978298</v>
      </c>
      <c r="J253" s="52"/>
    </row>
    <row r="254" spans="1:10" x14ac:dyDescent="0.25">
      <c r="A254" s="25" t="s">
        <v>251</v>
      </c>
      <c r="B254" s="8" t="s">
        <v>298</v>
      </c>
      <c r="C254" s="15">
        <f>VLOOKUP($A254,RAW!$B$4:$M$283,3,FALSE)</f>
        <v>2064.6</v>
      </c>
      <c r="D254" s="15">
        <f>VLOOKUP($A254,RAW!$B$4:$M$283,4,FALSE)</f>
        <v>2503.4</v>
      </c>
      <c r="E254" s="1">
        <f t="shared" si="18"/>
        <v>438.80000000000018</v>
      </c>
      <c r="F254" s="1">
        <f t="shared" si="19"/>
        <v>1122.6788248369569</v>
      </c>
      <c r="G254" s="16">
        <f t="shared" si="20"/>
        <v>-683.87882483695671</v>
      </c>
      <c r="H254" s="16">
        <f t="shared" si="21"/>
        <v>683.87882483695671</v>
      </c>
      <c r="I254" s="3">
        <f t="shared" si="22"/>
        <v>-0.33124034914121708</v>
      </c>
      <c r="J254" s="52"/>
    </row>
    <row r="255" spans="1:10" x14ac:dyDescent="0.25">
      <c r="A255" s="25" t="s">
        <v>221</v>
      </c>
      <c r="B255" s="8" t="s">
        <v>299</v>
      </c>
      <c r="C255" s="15">
        <f>VLOOKUP($A255,RAW!$B$4:$M$283,3,FALSE)</f>
        <v>39606.800000000003</v>
      </c>
      <c r="D255" s="15">
        <f>VLOOKUP($A255,RAW!$B$4:$M$283,4,FALSE)</f>
        <v>21297</v>
      </c>
      <c r="E255" s="1">
        <f t="shared" si="18"/>
        <v>-18309.800000000003</v>
      </c>
      <c r="F255" s="1">
        <f t="shared" si="19"/>
        <v>21537.206083286055</v>
      </c>
      <c r="G255" s="16">
        <f t="shared" si="20"/>
        <v>-39847.006083286062</v>
      </c>
      <c r="H255" s="16">
        <f t="shared" si="21"/>
        <v>39847.006083286062</v>
      </c>
      <c r="I255" s="3">
        <f t="shared" si="22"/>
        <v>-1.0060647687590529</v>
      </c>
      <c r="J255" s="52"/>
    </row>
    <row r="256" spans="1:10" x14ac:dyDescent="0.25">
      <c r="A256" s="25" t="s">
        <v>222</v>
      </c>
      <c r="B256" s="8" t="s">
        <v>298</v>
      </c>
      <c r="C256" s="15">
        <f>VLOOKUP($A256,RAW!$B$4:$M$283,3,FALSE)</f>
        <v>200.5</v>
      </c>
      <c r="D256" s="15">
        <f>VLOOKUP($A256,RAW!$B$4:$M$283,4,FALSE)</f>
        <v>289.89999999999998</v>
      </c>
      <c r="E256" s="1">
        <f t="shared" si="18"/>
        <v>89.399999999999977</v>
      </c>
      <c r="F256" s="1">
        <f t="shared" si="19"/>
        <v>109.02698071287894</v>
      </c>
      <c r="G256" s="16">
        <f t="shared" si="20"/>
        <v>-19.626980712878961</v>
      </c>
      <c r="H256" s="16">
        <f t="shared" si="21"/>
        <v>19.626980712878961</v>
      </c>
      <c r="I256" s="3">
        <f t="shared" si="22"/>
        <v>-9.789017811909706E-2</v>
      </c>
      <c r="J256" s="52"/>
    </row>
    <row r="257" spans="1:13" s="7" customFormat="1" x14ac:dyDescent="0.25">
      <c r="A257" s="55"/>
      <c r="B257" s="56"/>
      <c r="C257" s="57"/>
      <c r="D257" s="57"/>
      <c r="E257" s="58"/>
      <c r="F257" s="58"/>
      <c r="G257" s="59"/>
      <c r="H257" s="59"/>
      <c r="I257" s="60"/>
      <c r="J257" s="85"/>
    </row>
    <row r="258" spans="1:13" ht="30" x14ac:dyDescent="0.25">
      <c r="C258" s="34" t="s">
        <v>316</v>
      </c>
      <c r="D258" s="34" t="s">
        <v>805</v>
      </c>
      <c r="E258" s="35" t="s">
        <v>796</v>
      </c>
      <c r="G258" s="33"/>
      <c r="H258" s="33" t="s">
        <v>801</v>
      </c>
      <c r="K258" s="7"/>
      <c r="L258" s="7"/>
      <c r="M258" s="7"/>
    </row>
    <row r="259" spans="1:13" x14ac:dyDescent="0.25">
      <c r="C259" s="15">
        <f>SUM(C3:C256)</f>
        <v>8379789.549999998</v>
      </c>
      <c r="D259" s="15">
        <f>SUM(D3:D256)</f>
        <v>12936513.508333337</v>
      </c>
      <c r="E259" s="5">
        <f>+D259/C259</f>
        <v>1.5437754649021393</v>
      </c>
      <c r="F259" s="15"/>
      <c r="H259" s="15">
        <f>SUM(H3:H256)</f>
        <v>4503686.1031567054</v>
      </c>
      <c r="I259" s="15"/>
      <c r="J259" s="74"/>
      <c r="K259" s="7"/>
      <c r="L259" s="7"/>
      <c r="M259" s="7"/>
    </row>
    <row r="260" spans="1:13" x14ac:dyDescent="0.25">
      <c r="E260" s="5">
        <f>+E259-1</f>
        <v>0.54377546490213935</v>
      </c>
      <c r="K260" s="7"/>
      <c r="L260" s="7"/>
      <c r="M260" s="7"/>
    </row>
    <row r="261" spans="1:13" x14ac:dyDescent="0.25">
      <c r="E261" s="11"/>
      <c r="K261" s="7"/>
      <c r="L261" s="7"/>
      <c r="M261" s="7"/>
    </row>
    <row r="262" spans="1:13" x14ac:dyDescent="0.25">
      <c r="C262" t="s">
        <v>310</v>
      </c>
      <c r="F262" s="17"/>
      <c r="G262" s="43" t="s">
        <v>797</v>
      </c>
    </row>
    <row r="263" spans="1:13" x14ac:dyDescent="0.25">
      <c r="C263" s="46">
        <f>+H259/C259</f>
        <v>0.537446206290074</v>
      </c>
      <c r="G263" s="8" t="s">
        <v>798</v>
      </c>
      <c r="H263" s="1">
        <f>ABS(SUMIFS(E3:E256,I3:I256,"&lt;"&amp;-1*E260))</f>
        <v>153005.54999999999</v>
      </c>
    </row>
    <row r="264" spans="1:13" x14ac:dyDescent="0.25">
      <c r="G264" s="8" t="s">
        <v>799</v>
      </c>
      <c r="H264" s="1">
        <f>SUMIF(G3:G256,"&gt;0")</f>
        <v>2251843.0515783513</v>
      </c>
    </row>
    <row r="265" spans="1:13" x14ac:dyDescent="0.25">
      <c r="G265" s="8" t="s">
        <v>802</v>
      </c>
      <c r="H265" s="1">
        <f>+H264+H263</f>
        <v>2404848.6015783511</v>
      </c>
    </row>
    <row r="266" spans="1:13" x14ac:dyDescent="0.25">
      <c r="G266" s="8" t="s">
        <v>803</v>
      </c>
      <c r="H266" s="45">
        <f>H265/C259</f>
        <v>0.28698198054130747</v>
      </c>
    </row>
    <row r="269" spans="1:13" x14ac:dyDescent="0.25">
      <c r="C269" s="15"/>
    </row>
    <row r="270" spans="1:13" x14ac:dyDescent="0.25">
      <c r="C270" s="28"/>
    </row>
  </sheetData>
  <sortState ref="A3:I256">
    <sortCondition ref="A3:A256"/>
  </sortState>
  <mergeCells count="1">
    <mergeCell ref="K2:M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1"/>
  <sheetViews>
    <sheetView workbookViewId="0"/>
  </sheetViews>
  <sheetFormatPr defaultRowHeight="15" x14ac:dyDescent="0.25"/>
  <cols>
    <col min="1" max="1" width="56.28515625" bestFit="1" customWidth="1"/>
    <col min="2" max="2" width="12.28515625" style="8" customWidth="1"/>
    <col min="3" max="3" width="11.5703125" style="8" bestFit="1" customWidth="1"/>
    <col min="4" max="4" width="12.5703125" style="8" customWidth="1"/>
    <col min="5" max="5" width="10.5703125" customWidth="1"/>
    <col min="6" max="6" width="13.140625" style="3" customWidth="1"/>
    <col min="7" max="9" width="11.85546875" customWidth="1"/>
    <col min="10" max="10" width="4" style="53" customWidth="1"/>
    <col min="11" max="11" width="14.140625" customWidth="1"/>
    <col min="12" max="12" width="44.5703125" customWidth="1"/>
    <col min="13" max="14" width="14" customWidth="1"/>
    <col min="15" max="15" width="9.5703125" customWidth="1"/>
  </cols>
  <sheetData>
    <row r="1" spans="1:17" x14ac:dyDescent="0.25">
      <c r="A1" t="s">
        <v>807</v>
      </c>
      <c r="B1" s="18" t="s">
        <v>846</v>
      </c>
      <c r="E1" s="8"/>
      <c r="J1" s="44"/>
    </row>
    <row r="2" spans="1:17" ht="60" x14ac:dyDescent="0.25">
      <c r="A2" t="s">
        <v>787</v>
      </c>
      <c r="B2" s="34" t="s">
        <v>788</v>
      </c>
      <c r="C2" s="35">
        <v>1870</v>
      </c>
      <c r="D2" s="35">
        <v>1880</v>
      </c>
      <c r="E2" s="34" t="s">
        <v>789</v>
      </c>
      <c r="F2" s="36" t="s">
        <v>790</v>
      </c>
      <c r="G2" s="34" t="s">
        <v>792</v>
      </c>
      <c r="H2" s="33" t="s">
        <v>791</v>
      </c>
      <c r="I2" s="34" t="s">
        <v>793</v>
      </c>
      <c r="J2" s="71"/>
      <c r="K2" s="95" t="str">
        <f>"Summary Statistics "&amp;A1</f>
        <v>Summary Statistics Decade: 1870 to 1880</v>
      </c>
      <c r="L2" s="96"/>
      <c r="M2" s="97"/>
    </row>
    <row r="3" spans="1:17" x14ac:dyDescent="0.25">
      <c r="A3" t="s">
        <v>14</v>
      </c>
      <c r="B3" s="8" t="s">
        <v>298</v>
      </c>
      <c r="C3" s="15">
        <f>VLOOKUP($A3,RAW!$B$4:$M$283,4,FALSE)</f>
        <v>1345</v>
      </c>
      <c r="D3" s="15">
        <f>VLOOKUP($A3,RAW!$B$4:$M$283,5,FALSE)</f>
        <v>2770.3</v>
      </c>
      <c r="E3" s="1">
        <f t="shared" ref="E3:E66" si="0">D3-C3</f>
        <v>1425.3000000000002</v>
      </c>
      <c r="F3" s="1">
        <f t="shared" ref="F3:F34" si="1">+C3*E$260</f>
        <v>536.95902229117019</v>
      </c>
      <c r="G3" s="16">
        <f t="shared" ref="G3:G66" si="2">+E3-F3</f>
        <v>888.34097770883</v>
      </c>
      <c r="H3" s="16">
        <f t="shared" ref="H3:H66" si="3">ABS(G3)</f>
        <v>888.34097770883</v>
      </c>
      <c r="I3" s="3">
        <f>IFERROR(+G3/C3,"")</f>
        <v>0.66047656335228999</v>
      </c>
      <c r="J3" s="52"/>
      <c r="K3" s="9" t="str">
        <f>"Total Jobs in "&amp;C2</f>
        <v>Total Jobs in 1870</v>
      </c>
      <c r="L3" s="9"/>
      <c r="M3" s="12">
        <f>+C259</f>
        <v>12936780.308333335</v>
      </c>
      <c r="O3" s="13"/>
    </row>
    <row r="4" spans="1:17" x14ac:dyDescent="0.25">
      <c r="A4" t="s">
        <v>15</v>
      </c>
      <c r="B4" s="8" t="s">
        <v>298</v>
      </c>
      <c r="C4" s="15">
        <f>VLOOKUP($A4,RAW!$B$4:$M$283,4,FALSE)</f>
        <v>1638.8000000000002</v>
      </c>
      <c r="D4" s="15">
        <f>VLOOKUP($A4,RAW!$B$4:$M$283,5,FALSE)</f>
        <v>7028.2999999999993</v>
      </c>
      <c r="E4" s="1">
        <f t="shared" si="0"/>
        <v>5389.4999999999991</v>
      </c>
      <c r="F4" s="1">
        <f t="shared" si="1"/>
        <v>654.25163251358344</v>
      </c>
      <c r="G4" s="16">
        <f t="shared" si="2"/>
        <v>4735.2483674864161</v>
      </c>
      <c r="H4" s="16">
        <f t="shared" si="3"/>
        <v>4735.2483674864161</v>
      </c>
      <c r="I4" s="3">
        <f t="shared" ref="I4:I67" si="4">IFERROR(+G4/C4,"")</f>
        <v>2.8894608051540245</v>
      </c>
      <c r="J4" s="52"/>
      <c r="K4" s="9" t="str">
        <f>"Total Jobs in "&amp;D2</f>
        <v>Total Jobs in 1880</v>
      </c>
      <c r="L4" s="9"/>
      <c r="M4" s="12">
        <f>+D259</f>
        <v>18101479.866666667</v>
      </c>
    </row>
    <row r="5" spans="1:17" x14ac:dyDescent="0.25">
      <c r="A5" t="s">
        <v>115</v>
      </c>
      <c r="B5" s="8" t="s">
        <v>298</v>
      </c>
      <c r="C5" s="15">
        <f>VLOOKUP($A5,RAW!$B$4:$M$283,4,FALSE)</f>
        <v>717</v>
      </c>
      <c r="D5" s="15">
        <f>VLOOKUP($A5,RAW!$B$4:$M$283,5,FALSE)</f>
        <v>511.4</v>
      </c>
      <c r="E5" s="1">
        <f t="shared" si="0"/>
        <v>-205.60000000000002</v>
      </c>
      <c r="F5" s="1">
        <f t="shared" si="1"/>
        <v>286.24506987566468</v>
      </c>
      <c r="G5" s="16">
        <f t="shared" si="2"/>
        <v>-491.84506987566471</v>
      </c>
      <c r="H5" s="16">
        <f t="shared" si="3"/>
        <v>491.84506987566471</v>
      </c>
      <c r="I5" s="3">
        <f t="shared" si="4"/>
        <v>-0.68597638755322832</v>
      </c>
      <c r="J5" s="52"/>
      <c r="K5" s="9" t="s">
        <v>319</v>
      </c>
      <c r="L5" s="9"/>
      <c r="M5" s="12">
        <f>M4-M3</f>
        <v>5164699.5583333317</v>
      </c>
    </row>
    <row r="6" spans="1:17" x14ac:dyDescent="0.25">
      <c r="A6" t="s">
        <v>94</v>
      </c>
      <c r="B6" s="8" t="s">
        <v>298</v>
      </c>
      <c r="C6" s="15">
        <f>VLOOKUP($A6,RAW!$B$4:$M$283,4,FALSE)</f>
        <v>6719.8</v>
      </c>
      <c r="D6" s="15">
        <f>VLOOKUP($A6,RAW!$B$4:$M$283,5,FALSE)</f>
        <v>11409.2</v>
      </c>
      <c r="E6" s="1">
        <f t="shared" si="0"/>
        <v>4689.4000000000005</v>
      </c>
      <c r="F6" s="1">
        <f t="shared" si="1"/>
        <v>2682.719136053684</v>
      </c>
      <c r="G6" s="16">
        <f t="shared" si="2"/>
        <v>2006.6808639463165</v>
      </c>
      <c r="H6" s="16">
        <f t="shared" si="3"/>
        <v>2006.6808639463165</v>
      </c>
      <c r="I6" s="3">
        <f t="shared" si="4"/>
        <v>0.29862211136437344</v>
      </c>
      <c r="J6" s="52"/>
      <c r="K6" s="9" t="s">
        <v>311</v>
      </c>
      <c r="L6" s="9"/>
      <c r="M6" s="37">
        <f>(M5/M3)</f>
        <v>0.39922603887819347</v>
      </c>
    </row>
    <row r="7" spans="1:17" x14ac:dyDescent="0.25">
      <c r="A7" t="s">
        <v>48</v>
      </c>
      <c r="B7" s="8" t="s">
        <v>309</v>
      </c>
      <c r="C7" s="15">
        <f>VLOOKUP($A7,RAW!$B$4:$M$283,4,FALSE)</f>
        <v>0</v>
      </c>
      <c r="D7" s="15">
        <f>VLOOKUP($A7,RAW!$B$4:$M$283,5,FALSE)</f>
        <v>0</v>
      </c>
      <c r="E7" s="1">
        <f t="shared" si="0"/>
        <v>0</v>
      </c>
      <c r="F7" s="1">
        <f t="shared" si="1"/>
        <v>0</v>
      </c>
      <c r="G7" s="16">
        <f t="shared" si="2"/>
        <v>0</v>
      </c>
      <c r="H7" s="16">
        <f t="shared" si="3"/>
        <v>0</v>
      </c>
      <c r="I7" s="3" t="str">
        <f t="shared" si="4"/>
        <v/>
      </c>
      <c r="J7" s="52"/>
      <c r="K7" s="9" t="s">
        <v>302</v>
      </c>
      <c r="L7" s="9"/>
      <c r="M7" s="12">
        <f>+M15+M17</f>
        <v>4421517.6977216424</v>
      </c>
    </row>
    <row r="8" spans="1:17" x14ac:dyDescent="0.25">
      <c r="A8" t="s">
        <v>16</v>
      </c>
      <c r="B8" s="8" t="s">
        <v>309</v>
      </c>
      <c r="C8" s="15">
        <f>VLOOKUP($A8,RAW!$B$4:$M$283,4,FALSE)</f>
        <v>0</v>
      </c>
      <c r="D8" s="15">
        <f>VLOOKUP($A8,RAW!$B$4:$M$283,5,FALSE)</f>
        <v>0</v>
      </c>
      <c r="E8" s="1">
        <f t="shared" si="0"/>
        <v>0</v>
      </c>
      <c r="F8" s="1">
        <f t="shared" si="1"/>
        <v>0</v>
      </c>
      <c r="G8" s="16">
        <f t="shared" si="2"/>
        <v>0</v>
      </c>
      <c r="H8" s="16">
        <f t="shared" si="3"/>
        <v>0</v>
      </c>
      <c r="I8" s="3" t="str">
        <f t="shared" si="4"/>
        <v/>
      </c>
      <c r="J8" s="52"/>
      <c r="K8" s="9" t="s">
        <v>303</v>
      </c>
      <c r="L8" s="9"/>
      <c r="M8" s="12">
        <f>+M16+M18</f>
        <v>-1014154.9182606612</v>
      </c>
    </row>
    <row r="9" spans="1:17" x14ac:dyDescent="0.25">
      <c r="A9" t="s">
        <v>178</v>
      </c>
      <c r="C9" s="15">
        <f>VLOOKUP($A9,RAW!$B$4:$M$283,4,FALSE)</f>
        <v>0</v>
      </c>
      <c r="D9" s="15">
        <f>VLOOKUP($A9,RAW!$B$4:$M$283,5,FALSE)</f>
        <v>0</v>
      </c>
      <c r="E9" s="1">
        <f t="shared" si="0"/>
        <v>0</v>
      </c>
      <c r="F9" s="1">
        <f t="shared" si="1"/>
        <v>0</v>
      </c>
      <c r="G9" s="16">
        <f t="shared" si="2"/>
        <v>0</v>
      </c>
      <c r="H9" s="16">
        <f t="shared" si="3"/>
        <v>0</v>
      </c>
      <c r="I9" s="3" t="str">
        <f t="shared" si="4"/>
        <v/>
      </c>
      <c r="J9" s="52"/>
      <c r="K9" s="9" t="s">
        <v>300</v>
      </c>
      <c r="L9" s="9"/>
      <c r="M9" s="12">
        <f>+M7-M8</f>
        <v>5435672.6159823034</v>
      </c>
    </row>
    <row r="10" spans="1:17" x14ac:dyDescent="0.25">
      <c r="A10" t="s">
        <v>179</v>
      </c>
      <c r="B10" s="8" t="s">
        <v>298</v>
      </c>
      <c r="C10" s="15">
        <f>VLOOKUP($A10,RAW!$B$4:$M$283,4,FALSE)</f>
        <v>3534.1</v>
      </c>
      <c r="D10" s="15">
        <f>VLOOKUP($A10,RAW!$B$4:$M$283,5,FALSE)</f>
        <v>472.4</v>
      </c>
      <c r="E10" s="1">
        <f t="shared" si="0"/>
        <v>-3061.7</v>
      </c>
      <c r="F10" s="1">
        <f t="shared" si="1"/>
        <v>1410.9047439994233</v>
      </c>
      <c r="G10" s="16">
        <f t="shared" si="2"/>
        <v>-4472.6047439994236</v>
      </c>
      <c r="H10" s="16">
        <f t="shared" si="3"/>
        <v>4472.6047439994236</v>
      </c>
      <c r="I10" s="3">
        <f t="shared" si="4"/>
        <v>-1.2655569293453564</v>
      </c>
      <c r="J10" s="52"/>
      <c r="K10" s="9" t="s">
        <v>312</v>
      </c>
      <c r="L10" s="9"/>
      <c r="M10" s="12">
        <f>+H259</f>
        <v>3009461.5430077189</v>
      </c>
    </row>
    <row r="11" spans="1:17" x14ac:dyDescent="0.25">
      <c r="A11" t="s">
        <v>180</v>
      </c>
      <c r="B11" s="8" t="s">
        <v>298</v>
      </c>
      <c r="C11" s="15">
        <f>VLOOKUP($A11,RAW!$B$4:$M$283,4,FALSE)</f>
        <v>8522.6999999999989</v>
      </c>
      <c r="D11" s="15">
        <f>VLOOKUP($A11,RAW!$B$4:$M$283,5,FALSE)</f>
        <v>3740.2</v>
      </c>
      <c r="E11" s="1">
        <f t="shared" si="0"/>
        <v>-4782.4999999999991</v>
      </c>
      <c r="F11" s="1">
        <f t="shared" si="1"/>
        <v>3402.4837615471783</v>
      </c>
      <c r="G11" s="16">
        <f t="shared" si="2"/>
        <v>-8184.983761547177</v>
      </c>
      <c r="H11" s="16">
        <f t="shared" si="3"/>
        <v>8184.983761547177</v>
      </c>
      <c r="I11" s="3">
        <f t="shared" si="4"/>
        <v>-0.9603745012199395</v>
      </c>
      <c r="J11" s="52"/>
      <c r="K11" s="9" t="s">
        <v>310</v>
      </c>
      <c r="L11" s="9"/>
      <c r="M11" s="77">
        <f>+C263</f>
        <v>0.23262832569469769</v>
      </c>
    </row>
    <row r="12" spans="1:17" x14ac:dyDescent="0.25">
      <c r="A12" t="s">
        <v>181</v>
      </c>
      <c r="B12" s="8" t="s">
        <v>309</v>
      </c>
      <c r="C12" s="15">
        <f>VLOOKUP($A12,RAW!$B$4:$M$283,4,FALSE)</f>
        <v>0</v>
      </c>
      <c r="D12" s="15">
        <f>VLOOKUP($A12,RAW!$B$4:$M$283,5,FALSE)</f>
        <v>0</v>
      </c>
      <c r="E12" s="1">
        <f t="shared" si="0"/>
        <v>0</v>
      </c>
      <c r="F12" s="1">
        <f t="shared" si="1"/>
        <v>0</v>
      </c>
      <c r="G12" s="16">
        <f t="shared" si="2"/>
        <v>0</v>
      </c>
      <c r="H12" s="16">
        <f t="shared" si="3"/>
        <v>0</v>
      </c>
      <c r="I12" s="3" t="str">
        <f t="shared" si="4"/>
        <v/>
      </c>
      <c r="J12" s="52"/>
      <c r="K12" s="9" t="s">
        <v>800</v>
      </c>
      <c r="L12" s="9"/>
      <c r="M12" s="77">
        <f>+H266</f>
        <v>0.11941440873883753</v>
      </c>
      <c r="N12" s="7"/>
      <c r="O12" s="7"/>
      <c r="P12" s="7"/>
      <c r="Q12" s="7"/>
    </row>
    <row r="13" spans="1:17" x14ac:dyDescent="0.25">
      <c r="A13" t="s">
        <v>182</v>
      </c>
      <c r="B13" s="8" t="s">
        <v>298</v>
      </c>
      <c r="C13" s="15">
        <f>VLOOKUP($A13,RAW!$B$4:$M$283,4,FALSE)</f>
        <v>3195.7</v>
      </c>
      <c r="D13" s="15">
        <f>VLOOKUP($A13,RAW!$B$4:$M$283,5,FALSE)</f>
        <v>4745.1000000000004</v>
      </c>
      <c r="E13" s="1">
        <f t="shared" si="0"/>
        <v>1549.4000000000005</v>
      </c>
      <c r="F13" s="1">
        <f t="shared" si="1"/>
        <v>1275.8066524430426</v>
      </c>
      <c r="G13" s="16">
        <f t="shared" si="2"/>
        <v>273.59334755695795</v>
      </c>
      <c r="H13" s="16">
        <f t="shared" si="3"/>
        <v>273.59334755695795</v>
      </c>
      <c r="I13" s="3">
        <f t="shared" si="4"/>
        <v>8.5612963531294536E-2</v>
      </c>
      <c r="J13" s="52"/>
      <c r="K13" s="9"/>
      <c r="L13" s="9"/>
      <c r="M13" s="12"/>
      <c r="N13" s="7"/>
      <c r="O13" s="7"/>
      <c r="P13" s="7"/>
      <c r="Q13" s="7"/>
    </row>
    <row r="14" spans="1:17" x14ac:dyDescent="0.25">
      <c r="A14" t="s">
        <v>183</v>
      </c>
      <c r="B14" s="8" t="s">
        <v>298</v>
      </c>
      <c r="C14" s="15">
        <f>VLOOKUP($A14,RAW!$B$4:$M$283,4,FALSE)</f>
        <v>1752.6999999999998</v>
      </c>
      <c r="D14" s="15">
        <f>VLOOKUP($A14,RAW!$B$4:$M$283,5,FALSE)</f>
        <v>278.8</v>
      </c>
      <c r="E14" s="1">
        <f t="shared" si="0"/>
        <v>-1473.8999999999999</v>
      </c>
      <c r="F14" s="1">
        <f t="shared" si="1"/>
        <v>699.72347834180948</v>
      </c>
      <c r="G14" s="16">
        <f t="shared" si="2"/>
        <v>-2173.6234783418095</v>
      </c>
      <c r="H14" s="16">
        <f t="shared" si="3"/>
        <v>2173.6234783418095</v>
      </c>
      <c r="I14" s="3">
        <f t="shared" si="4"/>
        <v>-1.240157173698756</v>
      </c>
      <c r="J14" s="52"/>
      <c r="K14" s="9" t="s">
        <v>304</v>
      </c>
      <c r="L14" s="9"/>
      <c r="M14" s="9"/>
      <c r="N14" s="75"/>
      <c r="O14" s="7"/>
      <c r="P14" s="7"/>
      <c r="Q14" s="7"/>
    </row>
    <row r="15" spans="1:17" x14ac:dyDescent="0.25">
      <c r="A15" t="s">
        <v>184</v>
      </c>
      <c r="B15" s="8" t="s">
        <v>298</v>
      </c>
      <c r="C15" s="15">
        <f>VLOOKUP($A15,RAW!$B$4:$M$283,4,FALSE)</f>
        <v>1937.9</v>
      </c>
      <c r="D15" s="15">
        <f>VLOOKUP($A15,RAW!$B$4:$M$283,5,FALSE)</f>
        <v>1675</v>
      </c>
      <c r="E15" s="1">
        <f t="shared" si="0"/>
        <v>-262.90000000000009</v>
      </c>
      <c r="F15" s="1">
        <f t="shared" si="1"/>
        <v>773.660140742051</v>
      </c>
      <c r="G15" s="16">
        <f t="shared" si="2"/>
        <v>-1036.5601407420511</v>
      </c>
      <c r="H15" s="16">
        <f t="shared" si="3"/>
        <v>1036.5601407420511</v>
      </c>
      <c r="I15" s="3">
        <f t="shared" si="4"/>
        <v>-0.53488835375512211</v>
      </c>
      <c r="J15" s="52"/>
      <c r="K15" s="9" t="s">
        <v>299</v>
      </c>
      <c r="L15" s="9" t="s">
        <v>305</v>
      </c>
      <c r="M15" s="10">
        <f>SUMIFS(G:G,B:B,K15,G:G,"&gt;0")</f>
        <v>356925.63938830933</v>
      </c>
      <c r="N15" s="75"/>
      <c r="O15" s="75"/>
      <c r="P15" s="7"/>
      <c r="Q15" s="7"/>
    </row>
    <row r="16" spans="1:17" x14ac:dyDescent="0.25">
      <c r="A16" t="s">
        <v>185</v>
      </c>
      <c r="B16" s="8" t="s">
        <v>298</v>
      </c>
      <c r="C16" s="15">
        <f>VLOOKUP($A16,RAW!$B$4:$M$283,4,FALSE)</f>
        <v>5329.4</v>
      </c>
      <c r="D16" s="15">
        <f>VLOOKUP($A16,RAW!$B$4:$M$283,5,FALSE)</f>
        <v>1990.4</v>
      </c>
      <c r="E16" s="1">
        <f t="shared" si="0"/>
        <v>-3338.9999999999995</v>
      </c>
      <c r="F16" s="1">
        <f t="shared" si="1"/>
        <v>2127.635251597444</v>
      </c>
      <c r="G16" s="16">
        <f t="shared" si="2"/>
        <v>-5466.6352515974431</v>
      </c>
      <c r="H16" s="16">
        <f t="shared" si="3"/>
        <v>5466.6352515974431</v>
      </c>
      <c r="I16" s="3">
        <f t="shared" si="4"/>
        <v>-1.0257506007425683</v>
      </c>
      <c r="J16" s="52"/>
      <c r="K16" s="9"/>
      <c r="L16" s="9" t="s">
        <v>306</v>
      </c>
      <c r="M16" s="10">
        <f>SUMIFS(G:G,B:B,K15,G:G,"&lt;0")</f>
        <v>-979657.11826066114</v>
      </c>
      <c r="N16" s="7"/>
      <c r="O16" s="76"/>
      <c r="P16" s="7"/>
      <c r="Q16" s="7"/>
    </row>
    <row r="17" spans="1:17" x14ac:dyDescent="0.25">
      <c r="A17" t="s">
        <v>186</v>
      </c>
      <c r="B17" s="8" t="s">
        <v>298</v>
      </c>
      <c r="C17" s="15">
        <f>VLOOKUP($A17,RAW!$B$4:$M$283,4,FALSE)</f>
        <v>16049.2</v>
      </c>
      <c r="D17" s="15">
        <f>VLOOKUP($A17,RAW!$B$4:$M$283,5,FALSE)</f>
        <v>9920.1</v>
      </c>
      <c r="E17" s="1">
        <f t="shared" si="0"/>
        <v>-6129.1</v>
      </c>
      <c r="F17" s="1">
        <f t="shared" si="1"/>
        <v>6407.2585431639018</v>
      </c>
      <c r="G17" s="16">
        <f t="shared" si="2"/>
        <v>-12536.358543163902</v>
      </c>
      <c r="H17" s="16">
        <f t="shared" si="3"/>
        <v>12536.358543163902</v>
      </c>
      <c r="I17" s="3">
        <f t="shared" si="4"/>
        <v>-0.78112046352241238</v>
      </c>
      <c r="J17" s="52"/>
      <c r="K17" s="9" t="s">
        <v>298</v>
      </c>
      <c r="L17" s="9" t="s">
        <v>307</v>
      </c>
      <c r="M17" s="10">
        <f>SUMIFS(E:E,B:B,K17,E:E,"&gt;0")</f>
        <v>4064592.0583333331</v>
      </c>
      <c r="N17" s="7"/>
      <c r="O17" s="27"/>
      <c r="P17" s="7"/>
      <c r="Q17" s="7"/>
    </row>
    <row r="18" spans="1:17" x14ac:dyDescent="0.25">
      <c r="A18" t="s">
        <v>188</v>
      </c>
      <c r="B18" s="8" t="s">
        <v>298</v>
      </c>
      <c r="C18" s="15">
        <f>VLOOKUP($A18,RAW!$B$4:$M$283,4,FALSE)</f>
        <v>25298</v>
      </c>
      <c r="D18" s="15">
        <f>VLOOKUP($A18,RAW!$B$4:$M$283,5,FALSE)</f>
        <v>21562</v>
      </c>
      <c r="E18" s="1">
        <f t="shared" si="0"/>
        <v>-3736</v>
      </c>
      <c r="F18" s="1">
        <f t="shared" si="1"/>
        <v>10099.620331540536</v>
      </c>
      <c r="G18" s="16">
        <f t="shared" si="2"/>
        <v>-13835.620331540536</v>
      </c>
      <c r="H18" s="16">
        <f t="shared" si="3"/>
        <v>13835.620331540536</v>
      </c>
      <c r="I18" s="3">
        <f t="shared" si="4"/>
        <v>-0.54690569734921879</v>
      </c>
      <c r="J18" s="52"/>
      <c r="K18" s="9"/>
      <c r="L18" s="9" t="s">
        <v>308</v>
      </c>
      <c r="M18" s="10">
        <f>SUMIFS(E:E,B:B,K17,E:E,"&lt;0")</f>
        <v>-34497.799999999996</v>
      </c>
      <c r="N18" s="7"/>
      <c r="O18" s="7"/>
      <c r="P18" s="7"/>
      <c r="Q18" s="7"/>
    </row>
    <row r="19" spans="1:17" x14ac:dyDescent="0.25">
      <c r="A19" t="s">
        <v>187</v>
      </c>
      <c r="B19" s="8" t="s">
        <v>298</v>
      </c>
      <c r="C19" s="15">
        <f>VLOOKUP($A19,RAW!$B$4:$M$283,4,FALSE)</f>
        <v>4962.1000000000004</v>
      </c>
      <c r="D19" s="15">
        <f>VLOOKUP($A19,RAW!$B$4:$M$283,5,FALSE)</f>
        <v>2760.1</v>
      </c>
      <c r="E19" s="1">
        <f t="shared" si="0"/>
        <v>-2202.0000000000005</v>
      </c>
      <c r="F19" s="1">
        <f t="shared" si="1"/>
        <v>1980.9995275174838</v>
      </c>
      <c r="G19" s="16">
        <f t="shared" si="2"/>
        <v>-4182.9995275174842</v>
      </c>
      <c r="H19" s="16">
        <f t="shared" si="3"/>
        <v>4182.9995275174842</v>
      </c>
      <c r="I19" s="3">
        <f t="shared" si="4"/>
        <v>-0.84298976794451619</v>
      </c>
      <c r="J19" s="52"/>
      <c r="K19" s="9"/>
      <c r="L19" s="9"/>
      <c r="M19" s="9"/>
      <c r="N19" s="7"/>
      <c r="O19" s="7"/>
      <c r="P19" s="7"/>
      <c r="Q19" s="7"/>
    </row>
    <row r="20" spans="1:17" x14ac:dyDescent="0.25">
      <c r="A20" t="s">
        <v>189</v>
      </c>
      <c r="B20" s="8" t="s">
        <v>298</v>
      </c>
      <c r="C20" s="15">
        <f>VLOOKUP($A20,RAW!$B$4:$M$283,4,FALSE)</f>
        <v>1977.7</v>
      </c>
      <c r="D20" s="15">
        <f>VLOOKUP($A20,RAW!$B$4:$M$283,5,FALSE)</f>
        <v>3229.9</v>
      </c>
      <c r="E20" s="1">
        <f t="shared" si="0"/>
        <v>1252.2</v>
      </c>
      <c r="F20" s="1">
        <f t="shared" si="1"/>
        <v>789.54933708940314</v>
      </c>
      <c r="G20" s="16">
        <f t="shared" si="2"/>
        <v>462.65066291059691</v>
      </c>
      <c r="H20" s="16">
        <f t="shared" si="3"/>
        <v>462.65066291059691</v>
      </c>
      <c r="I20" s="3">
        <f t="shared" si="4"/>
        <v>0.23393369212246393</v>
      </c>
      <c r="J20" s="52"/>
      <c r="K20" s="9" t="s">
        <v>833</v>
      </c>
      <c r="L20" s="9"/>
      <c r="M20" s="72">
        <f>+M15/M10</f>
        <v>0.11860116312753755</v>
      </c>
      <c r="N20" s="7"/>
      <c r="O20" s="76"/>
      <c r="P20" s="7"/>
      <c r="Q20" s="7"/>
    </row>
    <row r="21" spans="1:17" x14ac:dyDescent="0.25">
      <c r="A21" t="s">
        <v>17</v>
      </c>
      <c r="B21" s="8" t="s">
        <v>298</v>
      </c>
      <c r="C21" s="15">
        <f>VLOOKUP($A21,RAW!$B$4:$M$283,4,FALSE)</f>
        <v>1887.8</v>
      </c>
      <c r="D21" s="15">
        <f>VLOOKUP($A21,RAW!$B$4:$M$283,5,FALSE)</f>
        <v>3921</v>
      </c>
      <c r="E21" s="1">
        <f t="shared" si="0"/>
        <v>2033.2</v>
      </c>
      <c r="F21" s="1">
        <f t="shared" si="1"/>
        <v>753.65891619425349</v>
      </c>
      <c r="G21" s="16">
        <f t="shared" si="2"/>
        <v>1279.5410838057464</v>
      </c>
      <c r="H21" s="16">
        <f t="shared" si="3"/>
        <v>1279.5410838057464</v>
      </c>
      <c r="I21" s="3">
        <f t="shared" si="4"/>
        <v>0.67779483197677004</v>
      </c>
      <c r="J21" s="52"/>
      <c r="K21" s="9" t="s">
        <v>834</v>
      </c>
      <c r="L21" s="9"/>
      <c r="M21" s="32">
        <f>ABS(+M16/M10)</f>
        <v>0.3255257142384253</v>
      </c>
      <c r="N21" s="7"/>
      <c r="O21" s="27"/>
      <c r="P21" s="7"/>
      <c r="Q21" s="7"/>
    </row>
    <row r="22" spans="1:17" x14ac:dyDescent="0.25">
      <c r="A22" t="s">
        <v>18</v>
      </c>
      <c r="B22" s="8" t="s">
        <v>298</v>
      </c>
      <c r="C22" s="15">
        <f>VLOOKUP($A22,RAW!$B$4:$M$283,4,FALSE)</f>
        <v>4776</v>
      </c>
      <c r="D22" s="15">
        <f>VLOOKUP($A22,RAW!$B$4:$M$283,5,FALSE)</f>
        <v>9154.2000000000007</v>
      </c>
      <c r="E22" s="1">
        <f t="shared" si="0"/>
        <v>4378.2000000000007</v>
      </c>
      <c r="F22" s="1">
        <f t="shared" si="1"/>
        <v>1906.7035616822518</v>
      </c>
      <c r="G22" s="16">
        <f t="shared" si="2"/>
        <v>2471.4964383177489</v>
      </c>
      <c r="H22" s="16">
        <f t="shared" si="3"/>
        <v>2471.4964383177489</v>
      </c>
      <c r="I22" s="3">
        <f t="shared" si="4"/>
        <v>0.51748250383537453</v>
      </c>
      <c r="J22" s="52"/>
      <c r="K22" s="9" t="s">
        <v>835</v>
      </c>
      <c r="L22" s="9"/>
      <c r="M22" s="73">
        <f>+M21+M20</f>
        <v>0.44412687736596285</v>
      </c>
      <c r="N22" s="7"/>
      <c r="O22" s="7"/>
      <c r="P22" s="7"/>
      <c r="Q22" s="7"/>
    </row>
    <row r="23" spans="1:17" x14ac:dyDescent="0.25">
      <c r="A23" t="s">
        <v>190</v>
      </c>
      <c r="B23" s="8" t="s">
        <v>309</v>
      </c>
      <c r="C23" s="15">
        <f>VLOOKUP($A23,RAW!$B$4:$M$283,4,FALSE)</f>
        <v>0</v>
      </c>
      <c r="D23" s="15">
        <f>VLOOKUP($A23,RAW!$B$4:$M$283,5,FALSE)</f>
        <v>0</v>
      </c>
      <c r="E23" s="1">
        <f t="shared" si="0"/>
        <v>0</v>
      </c>
      <c r="F23" s="1">
        <f t="shared" si="1"/>
        <v>0</v>
      </c>
      <c r="G23" s="16">
        <f t="shared" si="2"/>
        <v>0</v>
      </c>
      <c r="H23" s="16">
        <f t="shared" si="3"/>
        <v>0</v>
      </c>
      <c r="I23" s="3" t="str">
        <f t="shared" si="4"/>
        <v/>
      </c>
      <c r="J23" s="52"/>
      <c r="K23" s="9" t="s">
        <v>836</v>
      </c>
      <c r="L23" s="9"/>
      <c r="M23" s="78">
        <f>+M20/M21</f>
        <v>0.3643373102029977</v>
      </c>
      <c r="N23" s="7"/>
      <c r="O23" s="7"/>
      <c r="P23" s="7"/>
      <c r="Q23" s="7"/>
    </row>
    <row r="24" spans="1:17" x14ac:dyDescent="0.25">
      <c r="A24" t="s">
        <v>19</v>
      </c>
      <c r="B24" s="8" t="s">
        <v>298</v>
      </c>
      <c r="C24" s="15">
        <f>VLOOKUP($A24,RAW!$B$4:$M$283,4,FALSE)</f>
        <v>284.7</v>
      </c>
      <c r="D24" s="15">
        <f>VLOOKUP($A24,RAW!$B$4:$M$283,5,FALSE)</f>
        <v>1218.8</v>
      </c>
      <c r="E24" s="1">
        <f t="shared" si="0"/>
        <v>934.09999999999991</v>
      </c>
      <c r="F24" s="1">
        <f t="shared" si="1"/>
        <v>113.65965326862165</v>
      </c>
      <c r="G24" s="16">
        <f t="shared" si="2"/>
        <v>820.44034673137821</v>
      </c>
      <c r="H24" s="16">
        <f t="shared" si="3"/>
        <v>820.44034673137821</v>
      </c>
      <c r="I24" s="3">
        <f t="shared" si="4"/>
        <v>2.8817715023933204</v>
      </c>
      <c r="J24" s="52"/>
    </row>
    <row r="25" spans="1:17" x14ac:dyDescent="0.25">
      <c r="A25" t="s">
        <v>95</v>
      </c>
      <c r="B25" s="8" t="s">
        <v>298</v>
      </c>
      <c r="C25" s="15">
        <f>VLOOKUP($A25,RAW!$B$4:$M$283,4,FALSE)</f>
        <v>611.5</v>
      </c>
      <c r="D25" s="15">
        <f>VLOOKUP($A25,RAW!$B$4:$M$283,5,FALSE)</f>
        <v>1177.75</v>
      </c>
      <c r="E25" s="1">
        <f t="shared" si="0"/>
        <v>566.25</v>
      </c>
      <c r="F25" s="1">
        <f t="shared" si="1"/>
        <v>244.12672277401526</v>
      </c>
      <c r="G25" s="16">
        <f t="shared" si="2"/>
        <v>322.12327722598474</v>
      </c>
      <c r="H25" s="16">
        <f t="shared" si="3"/>
        <v>322.12327722598474</v>
      </c>
      <c r="I25" s="3">
        <f t="shared" si="4"/>
        <v>0.52677559644478289</v>
      </c>
      <c r="J25" s="52"/>
    </row>
    <row r="26" spans="1:17" x14ac:dyDescent="0.25">
      <c r="A26" t="s">
        <v>191</v>
      </c>
      <c r="B26" s="8" t="s">
        <v>298</v>
      </c>
      <c r="C26" s="15">
        <f>VLOOKUP($A26,RAW!$B$4:$M$283,4,FALSE)</f>
        <v>0</v>
      </c>
      <c r="D26" s="15">
        <f>VLOOKUP($A26,RAW!$B$4:$M$283,5,FALSE)</f>
        <v>0</v>
      </c>
      <c r="E26" s="1">
        <f t="shared" si="0"/>
        <v>0</v>
      </c>
      <c r="F26" s="1">
        <f t="shared" si="1"/>
        <v>0</v>
      </c>
      <c r="G26" s="16">
        <f t="shared" si="2"/>
        <v>0</v>
      </c>
      <c r="H26" s="16">
        <f t="shared" si="3"/>
        <v>0</v>
      </c>
      <c r="I26" s="3" t="str">
        <f t="shared" si="4"/>
        <v/>
      </c>
      <c r="J26" s="52"/>
    </row>
    <row r="27" spans="1:17" x14ac:dyDescent="0.25">
      <c r="A27" t="s">
        <v>229</v>
      </c>
      <c r="B27" s="8" t="s">
        <v>299</v>
      </c>
      <c r="C27" s="15">
        <f>VLOOKUP($A27,RAW!$B$4:$M$283,4,FALSE)</f>
        <v>687</v>
      </c>
      <c r="D27" s="15">
        <f>VLOOKUP($A27,RAW!$B$4:$M$283,5,FALSE)</f>
        <v>3622.5</v>
      </c>
      <c r="E27" s="1">
        <f t="shared" si="0"/>
        <v>2935.5</v>
      </c>
      <c r="F27" s="1">
        <f t="shared" si="1"/>
        <v>274.26828870931888</v>
      </c>
      <c r="G27" s="16">
        <f t="shared" si="2"/>
        <v>2661.2317112906812</v>
      </c>
      <c r="H27" s="16">
        <f t="shared" si="3"/>
        <v>2661.2317112906812</v>
      </c>
      <c r="I27" s="3">
        <f t="shared" si="4"/>
        <v>3.8736997253139465</v>
      </c>
      <c r="J27" s="52"/>
    </row>
    <row r="28" spans="1:17" x14ac:dyDescent="0.25">
      <c r="A28" t="s">
        <v>96</v>
      </c>
      <c r="B28" s="8" t="s">
        <v>298</v>
      </c>
      <c r="C28" s="15">
        <f>VLOOKUP($A28,RAW!$B$4:$M$283,4,FALSE)</f>
        <v>0</v>
      </c>
      <c r="D28" s="15">
        <f>VLOOKUP($A28,RAW!$B$4:$M$283,5,FALSE)</f>
        <v>102</v>
      </c>
      <c r="E28" s="1">
        <f t="shared" si="0"/>
        <v>102</v>
      </c>
      <c r="F28" s="1">
        <f t="shared" si="1"/>
        <v>0</v>
      </c>
      <c r="G28" s="16">
        <f t="shared" si="2"/>
        <v>102</v>
      </c>
      <c r="H28" s="16">
        <f t="shared" si="3"/>
        <v>102</v>
      </c>
      <c r="I28" s="3" t="str">
        <f t="shared" si="4"/>
        <v/>
      </c>
      <c r="J28" s="52"/>
    </row>
    <row r="29" spans="1:17" x14ac:dyDescent="0.25">
      <c r="A29" t="s">
        <v>230</v>
      </c>
      <c r="B29" s="8" t="s">
        <v>298</v>
      </c>
      <c r="C29" s="15">
        <f>VLOOKUP($A29,RAW!$B$4:$M$283,4,FALSE)</f>
        <v>5156.3</v>
      </c>
      <c r="D29" s="15">
        <f>VLOOKUP($A29,RAW!$B$4:$M$283,5,FALSE)</f>
        <v>8736.7000000000007</v>
      </c>
      <c r="E29" s="1">
        <f t="shared" si="0"/>
        <v>3580.4000000000005</v>
      </c>
      <c r="F29" s="1">
        <f t="shared" si="1"/>
        <v>2058.5292242676287</v>
      </c>
      <c r="G29" s="16">
        <f t="shared" si="2"/>
        <v>1521.8707757323718</v>
      </c>
      <c r="H29" s="16">
        <f t="shared" si="3"/>
        <v>1521.8707757323718</v>
      </c>
      <c r="I29" s="3">
        <f t="shared" si="4"/>
        <v>0.29514783386001042</v>
      </c>
      <c r="J29" s="52"/>
    </row>
    <row r="30" spans="1:17" x14ac:dyDescent="0.25">
      <c r="A30" t="s">
        <v>231</v>
      </c>
      <c r="B30" s="8" t="s">
        <v>299</v>
      </c>
      <c r="C30" s="15">
        <f>VLOOKUP($A30,RAW!$B$4:$M$283,4,FALSE)</f>
        <v>102.4</v>
      </c>
      <c r="D30" s="15">
        <f>VLOOKUP($A30,RAW!$B$4:$M$283,5,FALSE)</f>
        <v>399.4</v>
      </c>
      <c r="E30" s="1">
        <f t="shared" si="0"/>
        <v>297</v>
      </c>
      <c r="F30" s="1">
        <f t="shared" si="1"/>
        <v>40.880746381127011</v>
      </c>
      <c r="G30" s="16">
        <f t="shared" si="2"/>
        <v>256.11925361887302</v>
      </c>
      <c r="H30" s="16">
        <f t="shared" si="3"/>
        <v>256.11925361887302</v>
      </c>
      <c r="I30" s="3">
        <f t="shared" si="4"/>
        <v>2.5011645861218068</v>
      </c>
      <c r="J30" s="52"/>
    </row>
    <row r="31" spans="1:17" x14ac:dyDescent="0.25">
      <c r="A31" t="s">
        <v>116</v>
      </c>
      <c r="B31" s="8" t="s">
        <v>298</v>
      </c>
      <c r="C31" s="15">
        <f>VLOOKUP($A31,RAW!$B$4:$M$283,4,FALSE)</f>
        <v>1830.3</v>
      </c>
      <c r="D31" s="15">
        <f>VLOOKUP($A31,RAW!$B$4:$M$283,5,FALSE)</f>
        <v>2535.3000000000002</v>
      </c>
      <c r="E31" s="1">
        <f t="shared" si="0"/>
        <v>705.00000000000023</v>
      </c>
      <c r="F31" s="1">
        <f t="shared" si="1"/>
        <v>730.70341895875742</v>
      </c>
      <c r="G31" s="16">
        <f t="shared" si="2"/>
        <v>-25.703418958757197</v>
      </c>
      <c r="H31" s="16">
        <f t="shared" si="3"/>
        <v>25.703418958757197</v>
      </c>
      <c r="I31" s="3">
        <f t="shared" si="4"/>
        <v>-1.4043281953099054E-2</v>
      </c>
      <c r="J31" s="52"/>
    </row>
    <row r="32" spans="1:17" x14ac:dyDescent="0.25">
      <c r="A32" t="s">
        <v>20</v>
      </c>
      <c r="B32" s="8" t="s">
        <v>298</v>
      </c>
      <c r="C32" s="15">
        <f>VLOOKUP($A32,RAW!$B$4:$M$283,4,FALSE)</f>
        <v>511.7</v>
      </c>
      <c r="D32" s="15">
        <f>VLOOKUP($A32,RAW!$B$4:$M$283,5,FALSE)</f>
        <v>914.7</v>
      </c>
      <c r="E32" s="1">
        <f t="shared" si="0"/>
        <v>403.00000000000006</v>
      </c>
      <c r="F32" s="1">
        <f t="shared" si="1"/>
        <v>204.28396409397158</v>
      </c>
      <c r="G32" s="16">
        <f t="shared" si="2"/>
        <v>198.71603590602848</v>
      </c>
      <c r="H32" s="16">
        <f t="shared" si="3"/>
        <v>198.71603590602848</v>
      </c>
      <c r="I32" s="3">
        <f t="shared" si="4"/>
        <v>0.38834480341221123</v>
      </c>
      <c r="J32" s="52"/>
    </row>
    <row r="33" spans="1:10" x14ac:dyDescent="0.25">
      <c r="A33" t="s">
        <v>97</v>
      </c>
      <c r="B33" s="8" t="s">
        <v>298</v>
      </c>
      <c r="C33" s="15">
        <f>VLOOKUP($A33,RAW!$B$4:$M$283,4,FALSE)</f>
        <v>2910.6</v>
      </c>
      <c r="D33" s="15">
        <f>VLOOKUP($A33,RAW!$B$4:$M$283,5,FALSE)</f>
        <v>5376.5</v>
      </c>
      <c r="E33" s="1">
        <f t="shared" si="0"/>
        <v>2465.9</v>
      </c>
      <c r="F33" s="1">
        <f t="shared" si="1"/>
        <v>1161.9873087588696</v>
      </c>
      <c r="G33" s="16">
        <f t="shared" si="2"/>
        <v>1303.9126912411305</v>
      </c>
      <c r="H33" s="16">
        <f t="shared" si="3"/>
        <v>1303.9126912411305</v>
      </c>
      <c r="I33" s="3">
        <f t="shared" si="4"/>
        <v>0.44798759404972532</v>
      </c>
      <c r="J33" s="52"/>
    </row>
    <row r="34" spans="1:10" x14ac:dyDescent="0.25">
      <c r="A34" t="s">
        <v>5</v>
      </c>
      <c r="B34" s="8" t="s">
        <v>298</v>
      </c>
      <c r="C34" s="15">
        <f>VLOOKUP($A34,RAW!$B$4:$M$283,4,FALSE)</f>
        <v>25121.7</v>
      </c>
      <c r="D34" s="15">
        <f>VLOOKUP($A34,RAW!$B$4:$M$283,5,FALSE)</f>
        <v>37498.299999999996</v>
      </c>
      <c r="E34" s="1">
        <f t="shared" si="0"/>
        <v>12376.599999999995</v>
      </c>
      <c r="F34" s="1">
        <f t="shared" si="1"/>
        <v>10029.236780886311</v>
      </c>
      <c r="G34" s="16">
        <f t="shared" si="2"/>
        <v>2347.363219113684</v>
      </c>
      <c r="H34" s="16">
        <f t="shared" si="3"/>
        <v>2347.363219113684</v>
      </c>
      <c r="I34" s="3">
        <f t="shared" si="4"/>
        <v>9.3439664477869083E-2</v>
      </c>
      <c r="J34" s="52"/>
    </row>
    <row r="35" spans="1:10" x14ac:dyDescent="0.25">
      <c r="A35" t="s">
        <v>98</v>
      </c>
      <c r="B35" s="8" t="s">
        <v>298</v>
      </c>
      <c r="C35" s="15">
        <f>VLOOKUP($A35,RAW!$B$4:$M$283,4,FALSE)</f>
        <v>950.5</v>
      </c>
      <c r="D35" s="15">
        <f>VLOOKUP($A35,RAW!$B$4:$M$283,5,FALSE)</f>
        <v>1356.5</v>
      </c>
      <c r="E35" s="1">
        <f t="shared" si="0"/>
        <v>406</v>
      </c>
      <c r="F35" s="1">
        <f t="shared" ref="F35:F66" si="5">+C35*E$260</f>
        <v>379.46434995372283</v>
      </c>
      <c r="G35" s="16">
        <f t="shared" si="2"/>
        <v>26.535650046277169</v>
      </c>
      <c r="H35" s="16">
        <f t="shared" si="3"/>
        <v>26.535650046277169</v>
      </c>
      <c r="I35" s="3">
        <f t="shared" si="4"/>
        <v>2.7917569748844996E-2</v>
      </c>
      <c r="J35" s="52"/>
    </row>
    <row r="36" spans="1:10" x14ac:dyDescent="0.25">
      <c r="A36" t="s">
        <v>232</v>
      </c>
      <c r="B36" s="8" t="s">
        <v>298</v>
      </c>
      <c r="C36" s="15">
        <f>VLOOKUP($A36,RAW!$B$4:$M$283,4,FALSE)</f>
        <v>26024</v>
      </c>
      <c r="D36" s="15">
        <f>VLOOKUP($A36,RAW!$B$4:$M$283,5,FALSE)</f>
        <v>45911</v>
      </c>
      <c r="E36" s="1">
        <f t="shared" si="0"/>
        <v>19887</v>
      </c>
      <c r="F36" s="1">
        <f t="shared" si="5"/>
        <v>10389.458435766106</v>
      </c>
      <c r="G36" s="16">
        <f t="shared" si="2"/>
        <v>9497.541564233894</v>
      </c>
      <c r="H36" s="16">
        <f t="shared" si="3"/>
        <v>9497.541564233894</v>
      </c>
      <c r="I36" s="3">
        <f t="shared" si="4"/>
        <v>0.36495318030409984</v>
      </c>
      <c r="J36" s="52"/>
    </row>
    <row r="37" spans="1:10" x14ac:dyDescent="0.25">
      <c r="A37" t="s">
        <v>3</v>
      </c>
      <c r="B37" s="8" t="s">
        <v>298</v>
      </c>
      <c r="C37" s="15">
        <f>VLOOKUP($A37,RAW!$B$4:$M$283,4,FALSE)</f>
        <v>16774.3</v>
      </c>
      <c r="D37" s="15">
        <f>VLOOKUP($A37,RAW!$B$4:$M$283,5,FALSE)</f>
        <v>24634.9</v>
      </c>
      <c r="E37" s="1">
        <f t="shared" si="0"/>
        <v>7860.6000000000022</v>
      </c>
      <c r="F37" s="1">
        <f t="shared" si="5"/>
        <v>6696.7373439544799</v>
      </c>
      <c r="G37" s="16">
        <f t="shared" si="2"/>
        <v>1163.8626560455223</v>
      </c>
      <c r="H37" s="16">
        <f t="shared" si="3"/>
        <v>1163.8626560455223</v>
      </c>
      <c r="I37" s="3">
        <f t="shared" si="4"/>
        <v>6.9383679560132E-2</v>
      </c>
      <c r="J37" s="52"/>
    </row>
    <row r="38" spans="1:10" x14ac:dyDescent="0.25">
      <c r="A38" t="s">
        <v>49</v>
      </c>
      <c r="B38" s="8" t="s">
        <v>299</v>
      </c>
      <c r="C38" s="15">
        <f>VLOOKUP($A38,RAW!$B$4:$M$283,4,FALSE)</f>
        <v>97.6</v>
      </c>
      <c r="D38" s="15">
        <f>VLOOKUP($A38,RAW!$B$4:$M$283,5,FALSE)</f>
        <v>200.8</v>
      </c>
      <c r="E38" s="1">
        <f t="shared" si="0"/>
        <v>103.20000000000002</v>
      </c>
      <c r="F38" s="1">
        <f t="shared" si="5"/>
        <v>38.964461394511673</v>
      </c>
      <c r="G38" s="16">
        <f t="shared" si="2"/>
        <v>64.235538605488344</v>
      </c>
      <c r="H38" s="16">
        <f t="shared" si="3"/>
        <v>64.235538605488344</v>
      </c>
      <c r="I38" s="3">
        <f t="shared" si="4"/>
        <v>0.65815101030213474</v>
      </c>
      <c r="J38" s="52"/>
    </row>
    <row r="39" spans="1:10" x14ac:dyDescent="0.25">
      <c r="A39" t="s">
        <v>6</v>
      </c>
      <c r="B39" s="8" t="s">
        <v>299</v>
      </c>
      <c r="C39" s="15">
        <f>VLOOKUP($A39,RAW!$B$4:$M$283,4,FALSE)</f>
        <v>134163.4</v>
      </c>
      <c r="D39" s="15">
        <f>VLOOKUP($A39,RAW!$B$4:$M$283,5,FALSE)</f>
        <v>178367.2</v>
      </c>
      <c r="E39" s="1">
        <f t="shared" si="0"/>
        <v>44203.800000000017</v>
      </c>
      <c r="F39" s="1">
        <f t="shared" si="5"/>
        <v>53561.522744430615</v>
      </c>
      <c r="G39" s="16">
        <f t="shared" si="2"/>
        <v>-9357.7227444305972</v>
      </c>
      <c r="H39" s="16">
        <f t="shared" si="3"/>
        <v>9357.7227444305972</v>
      </c>
      <c r="I39" s="3">
        <f t="shared" si="4"/>
        <v>-6.9748700051061596E-2</v>
      </c>
      <c r="J39" s="52"/>
    </row>
    <row r="40" spans="1:10" x14ac:dyDescent="0.25">
      <c r="A40" t="s">
        <v>192</v>
      </c>
      <c r="B40" s="8" t="s">
        <v>298</v>
      </c>
      <c r="C40" s="15">
        <f>VLOOKUP($A40,RAW!$B$4:$M$283,4,FALSE)</f>
        <v>266.8</v>
      </c>
      <c r="D40" s="15">
        <f>VLOOKUP($A40,RAW!$B$4:$M$283,5,FALSE)</f>
        <v>117.2</v>
      </c>
      <c r="E40" s="1">
        <f t="shared" si="0"/>
        <v>-149.60000000000002</v>
      </c>
      <c r="F40" s="1">
        <f t="shared" si="5"/>
        <v>106.51350717270201</v>
      </c>
      <c r="G40" s="16">
        <f t="shared" si="2"/>
        <v>-256.11350717270204</v>
      </c>
      <c r="H40" s="16">
        <f t="shared" si="3"/>
        <v>256.11350717270204</v>
      </c>
      <c r="I40" s="3">
        <f t="shared" si="4"/>
        <v>-0.95994567905810357</v>
      </c>
      <c r="J40" s="52"/>
    </row>
    <row r="41" spans="1:10" x14ac:dyDescent="0.25">
      <c r="A41" t="s">
        <v>234</v>
      </c>
      <c r="B41" s="8" t="s">
        <v>298</v>
      </c>
      <c r="C41" s="15">
        <f>VLOOKUP($A41,RAW!$B$4:$M$283,4,FALSE)</f>
        <v>13162.3</v>
      </c>
      <c r="D41" s="15">
        <f>VLOOKUP($A41,RAW!$B$4:$M$283,5,FALSE)</f>
        <v>23941.7</v>
      </c>
      <c r="E41" s="1">
        <f t="shared" si="0"/>
        <v>10779.400000000001</v>
      </c>
      <c r="F41" s="1">
        <f t="shared" si="5"/>
        <v>5254.7328915264452</v>
      </c>
      <c r="G41" s="16">
        <f t="shared" si="2"/>
        <v>5524.6671084735563</v>
      </c>
      <c r="H41" s="16">
        <f t="shared" si="3"/>
        <v>5524.6671084735563</v>
      </c>
      <c r="I41" s="3">
        <f t="shared" si="4"/>
        <v>0.41973417324278861</v>
      </c>
      <c r="J41" s="52"/>
    </row>
    <row r="42" spans="1:10" x14ac:dyDescent="0.25">
      <c r="A42" t="s">
        <v>193</v>
      </c>
      <c r="B42" s="8" t="s">
        <v>299</v>
      </c>
      <c r="C42" s="15">
        <f>VLOOKUP($A42,RAW!$B$4:$M$283,4,FALSE)</f>
        <v>21430.3</v>
      </c>
      <c r="D42" s="15">
        <f>VLOOKUP($A42,RAW!$B$4:$M$283,5,FALSE)</f>
        <v>21497.399999999998</v>
      </c>
      <c r="E42" s="1">
        <f t="shared" si="0"/>
        <v>67.099999999998545</v>
      </c>
      <c r="F42" s="1">
        <f t="shared" si="5"/>
        <v>8555.5337809713474</v>
      </c>
      <c r="G42" s="16">
        <f t="shared" si="2"/>
        <v>-8488.4337809713488</v>
      </c>
      <c r="H42" s="16">
        <f t="shared" si="3"/>
        <v>8488.4337809713488</v>
      </c>
      <c r="I42" s="3">
        <f t="shared" si="4"/>
        <v>-0.39609495811870804</v>
      </c>
      <c r="J42" s="52"/>
    </row>
    <row r="43" spans="1:10" x14ac:dyDescent="0.25">
      <c r="A43" t="s">
        <v>125</v>
      </c>
      <c r="B43" s="8" t="s">
        <v>299</v>
      </c>
      <c r="C43" s="15">
        <f>VLOOKUP($A43,RAW!$B$4:$M$283,4,FALSE)</f>
        <v>7193.3</v>
      </c>
      <c r="D43" s="15">
        <f>VLOOKUP($A43,RAW!$B$4:$M$283,5,FALSE)</f>
        <v>11327.1</v>
      </c>
      <c r="E43" s="1">
        <f t="shared" si="0"/>
        <v>4133.8</v>
      </c>
      <c r="F43" s="1">
        <f t="shared" si="5"/>
        <v>2871.752665462509</v>
      </c>
      <c r="G43" s="16">
        <f t="shared" si="2"/>
        <v>1262.0473345374912</v>
      </c>
      <c r="H43" s="16">
        <f t="shared" si="3"/>
        <v>1262.0473345374912</v>
      </c>
      <c r="I43" s="3">
        <f t="shared" si="4"/>
        <v>0.17544761577266221</v>
      </c>
      <c r="J43" s="52"/>
    </row>
    <row r="44" spans="1:10" x14ac:dyDescent="0.25">
      <c r="A44" t="s">
        <v>9</v>
      </c>
      <c r="B44" s="8" t="s">
        <v>298</v>
      </c>
      <c r="C44" s="15">
        <f>VLOOKUP($A44,RAW!$B$4:$M$283,4,FALSE)</f>
        <v>5996</v>
      </c>
      <c r="D44" s="15">
        <f>VLOOKUP($A44,RAW!$B$4:$M$283,5,FALSE)</f>
        <v>8924.9</v>
      </c>
      <c r="E44" s="1">
        <f t="shared" si="0"/>
        <v>2928.8999999999996</v>
      </c>
      <c r="F44" s="1">
        <f t="shared" si="5"/>
        <v>2393.7593291136477</v>
      </c>
      <c r="G44" s="16">
        <f t="shared" si="2"/>
        <v>535.14067088635193</v>
      </c>
      <c r="H44" s="16">
        <f t="shared" si="3"/>
        <v>535.14067088635193</v>
      </c>
      <c r="I44" s="3">
        <f t="shared" si="4"/>
        <v>8.9249611555428945E-2</v>
      </c>
      <c r="J44" s="52"/>
    </row>
    <row r="45" spans="1:10" x14ac:dyDescent="0.25">
      <c r="A45" t="s">
        <v>99</v>
      </c>
      <c r="B45" s="8" t="s">
        <v>299</v>
      </c>
      <c r="C45" s="15">
        <f>VLOOKUP($A45,RAW!$B$4:$M$283,4,FALSE)</f>
        <v>32551.600000000002</v>
      </c>
      <c r="D45" s="15">
        <f>VLOOKUP($A45,RAW!$B$4:$M$283,5,FALSE)</f>
        <v>65452.3</v>
      </c>
      <c r="E45" s="1">
        <f t="shared" si="0"/>
        <v>32900.699999999997</v>
      </c>
      <c r="F45" s="1">
        <f t="shared" si="5"/>
        <v>12995.446327147401</v>
      </c>
      <c r="G45" s="16">
        <f t="shared" si="2"/>
        <v>19905.253672852596</v>
      </c>
      <c r="H45" s="16">
        <f t="shared" si="3"/>
        <v>19905.253672852596</v>
      </c>
      <c r="I45" s="3">
        <f t="shared" si="4"/>
        <v>0.61149847235934929</v>
      </c>
      <c r="J45" s="52"/>
    </row>
    <row r="46" spans="1:10" x14ac:dyDescent="0.25">
      <c r="A46" t="s">
        <v>233</v>
      </c>
      <c r="B46" s="8" t="s">
        <v>298</v>
      </c>
      <c r="C46" s="15">
        <f>VLOOKUP($A46,RAW!$B$4:$M$283,4,FALSE)</f>
        <v>1134.4000000000001</v>
      </c>
      <c r="D46" s="15">
        <f>VLOOKUP($A46,RAW!$B$4:$M$283,5,FALSE)</f>
        <v>1839.4</v>
      </c>
      <c r="E46" s="1">
        <f t="shared" si="0"/>
        <v>705</v>
      </c>
      <c r="F46" s="1">
        <f t="shared" si="5"/>
        <v>452.88201850342267</v>
      </c>
      <c r="G46" s="16">
        <f t="shared" si="2"/>
        <v>252.11798149657733</v>
      </c>
      <c r="H46" s="16">
        <f t="shared" si="3"/>
        <v>252.11798149657733</v>
      </c>
      <c r="I46" s="3">
        <f t="shared" si="4"/>
        <v>0.22224786803294896</v>
      </c>
      <c r="J46" s="52"/>
    </row>
    <row r="47" spans="1:10" x14ac:dyDescent="0.25">
      <c r="A47" t="s">
        <v>194</v>
      </c>
      <c r="B47" s="8" t="s">
        <v>299</v>
      </c>
      <c r="C47" s="15">
        <f>VLOOKUP($A47,RAW!$B$4:$M$283,4,FALSE)</f>
        <v>11931.2</v>
      </c>
      <c r="D47" s="15">
        <f>VLOOKUP($A47,RAW!$B$4:$M$283,5,FALSE)</f>
        <v>24127.5</v>
      </c>
      <c r="E47" s="1">
        <f t="shared" si="0"/>
        <v>12196.3</v>
      </c>
      <c r="F47" s="1">
        <f t="shared" si="5"/>
        <v>4763.2457150635018</v>
      </c>
      <c r="G47" s="16">
        <f t="shared" si="2"/>
        <v>7433.0542849364974</v>
      </c>
      <c r="H47" s="16">
        <f t="shared" si="3"/>
        <v>7433.0542849364974</v>
      </c>
      <c r="I47" s="3">
        <f t="shared" si="4"/>
        <v>0.62299301704241794</v>
      </c>
      <c r="J47" s="52"/>
    </row>
    <row r="48" spans="1:10" x14ac:dyDescent="0.25">
      <c r="A48" t="s">
        <v>126</v>
      </c>
      <c r="B48" s="8" t="s">
        <v>298</v>
      </c>
      <c r="C48" s="15">
        <f>VLOOKUP($A48,RAW!$B$4:$M$283,4,FALSE)</f>
        <v>89154.200000000012</v>
      </c>
      <c r="D48" s="15">
        <f>VLOOKUP($A48,RAW!$B$4:$M$283,5,FALSE)</f>
        <v>96694.5</v>
      </c>
      <c r="E48" s="1">
        <f t="shared" si="0"/>
        <v>7540.2999999999884</v>
      </c>
      <c r="F48" s="1">
        <f t="shared" si="5"/>
        <v>35592.678115354232</v>
      </c>
      <c r="G48" s="16">
        <f t="shared" si="2"/>
        <v>-28052.378115354244</v>
      </c>
      <c r="H48" s="16">
        <f t="shared" si="3"/>
        <v>28052.378115354244</v>
      </c>
      <c r="I48" s="3">
        <f t="shared" si="4"/>
        <v>-0.31465010190607107</v>
      </c>
      <c r="J48" s="52"/>
    </row>
    <row r="49" spans="1:10" x14ac:dyDescent="0.25">
      <c r="A49" t="s">
        <v>195</v>
      </c>
      <c r="B49" s="8" t="s">
        <v>298</v>
      </c>
      <c r="C49" s="15">
        <f>VLOOKUP($A49,RAW!$B$4:$M$283,4,FALSE)</f>
        <v>6149.1</v>
      </c>
      <c r="D49" s="15">
        <f>VLOOKUP($A49,RAW!$B$4:$M$283,5,FALSE)</f>
        <v>14180.8</v>
      </c>
      <c r="E49" s="1">
        <f t="shared" si="0"/>
        <v>8031.6999999999989</v>
      </c>
      <c r="F49" s="1">
        <f t="shared" si="5"/>
        <v>2454.8808356658992</v>
      </c>
      <c r="G49" s="16">
        <f t="shared" si="2"/>
        <v>5576.8191643340997</v>
      </c>
      <c r="H49" s="16">
        <f t="shared" si="3"/>
        <v>5576.8191643340997</v>
      </c>
      <c r="I49" s="3">
        <f t="shared" si="4"/>
        <v>0.90693258596121373</v>
      </c>
      <c r="J49" s="52"/>
    </row>
    <row r="50" spans="1:10" x14ac:dyDescent="0.25">
      <c r="A50" t="s">
        <v>80</v>
      </c>
      <c r="B50" s="8" t="s">
        <v>299</v>
      </c>
      <c r="C50" s="15">
        <f>VLOOKUP($A50,RAW!$B$4:$M$283,4,FALSE)</f>
        <v>319</v>
      </c>
      <c r="D50" s="15">
        <f>VLOOKUP($A50,RAW!$B$4:$M$283,5,FALSE)</f>
        <v>535.4</v>
      </c>
      <c r="E50" s="1">
        <f t="shared" si="0"/>
        <v>216.39999999999998</v>
      </c>
      <c r="F50" s="1">
        <f t="shared" si="5"/>
        <v>127.35310640214369</v>
      </c>
      <c r="G50" s="16">
        <f t="shared" si="2"/>
        <v>89.046893597856283</v>
      </c>
      <c r="H50" s="16">
        <f t="shared" si="3"/>
        <v>89.046893597856283</v>
      </c>
      <c r="I50" s="3">
        <f t="shared" si="4"/>
        <v>0.27914386707791938</v>
      </c>
      <c r="J50" s="52"/>
    </row>
    <row r="51" spans="1:10" x14ac:dyDescent="0.25">
      <c r="A51" t="s">
        <v>81</v>
      </c>
      <c r="B51" s="8" t="s">
        <v>298</v>
      </c>
      <c r="C51" s="15">
        <f>VLOOKUP($A51,RAW!$B$4:$M$283,4,FALSE)</f>
        <v>12093.8</v>
      </c>
      <c r="D51" s="15">
        <f>VLOOKUP($A51,RAW!$B$4:$M$283,5,FALSE)</f>
        <v>26908</v>
      </c>
      <c r="E51" s="1">
        <f t="shared" si="0"/>
        <v>14814.2</v>
      </c>
      <c r="F51" s="1">
        <f t="shared" si="5"/>
        <v>4828.1598689850953</v>
      </c>
      <c r="G51" s="16">
        <f t="shared" si="2"/>
        <v>9986.0401310149064</v>
      </c>
      <c r="H51" s="16">
        <f t="shared" si="3"/>
        <v>9986.0401310149064</v>
      </c>
      <c r="I51" s="3">
        <f t="shared" si="4"/>
        <v>0.82571566678917352</v>
      </c>
      <c r="J51" s="52"/>
    </row>
    <row r="52" spans="1:10" x14ac:dyDescent="0.25">
      <c r="A52" t="s">
        <v>8</v>
      </c>
      <c r="B52" s="8" t="s">
        <v>298</v>
      </c>
      <c r="C52" s="15">
        <f>VLOOKUP($A52,RAW!$B$4:$M$283,4,FALSE)</f>
        <v>30813.3</v>
      </c>
      <c r="D52" s="15">
        <f>VLOOKUP($A52,RAW!$B$4:$M$283,5,FALSE)</f>
        <v>34668.5</v>
      </c>
      <c r="E52" s="1">
        <f t="shared" si="0"/>
        <v>3855.2000000000007</v>
      </c>
      <c r="F52" s="1">
        <f t="shared" si="5"/>
        <v>12301.471703765437</v>
      </c>
      <c r="G52" s="16">
        <f t="shared" si="2"/>
        <v>-8446.2717037654365</v>
      </c>
      <c r="H52" s="16">
        <f t="shared" si="3"/>
        <v>8446.2717037654365</v>
      </c>
      <c r="I52" s="3">
        <f t="shared" si="4"/>
        <v>-0.2741112345566829</v>
      </c>
      <c r="J52" s="52"/>
    </row>
    <row r="53" spans="1:10" x14ac:dyDescent="0.25">
      <c r="A53" t="s">
        <v>127</v>
      </c>
      <c r="B53" s="8" t="s">
        <v>298</v>
      </c>
      <c r="C53" s="15">
        <f>VLOOKUP($A53,RAW!$B$4:$M$283,4,FALSE)</f>
        <v>352031</v>
      </c>
      <c r="D53" s="15">
        <f>VLOOKUP($A53,RAW!$B$4:$M$283,5,FALSE)</f>
        <v>388965</v>
      </c>
      <c r="E53" s="1">
        <f t="shared" si="0"/>
        <v>36934</v>
      </c>
      <c r="F53" s="1">
        <f t="shared" si="5"/>
        <v>140539.9416923293</v>
      </c>
      <c r="G53" s="16">
        <f t="shared" si="2"/>
        <v>-103605.9416923293</v>
      </c>
      <c r="H53" s="16">
        <f t="shared" si="3"/>
        <v>103605.9416923293</v>
      </c>
      <c r="I53" s="3">
        <f t="shared" si="4"/>
        <v>-0.29430914235487587</v>
      </c>
      <c r="J53" s="52"/>
    </row>
    <row r="54" spans="1:10" x14ac:dyDescent="0.25">
      <c r="A54" t="s">
        <v>100</v>
      </c>
      <c r="B54" s="8" t="s">
        <v>299</v>
      </c>
      <c r="C54" s="15">
        <f>VLOOKUP($A54,RAW!$B$4:$M$283,4,FALSE)</f>
        <v>663.7</v>
      </c>
      <c r="D54" s="15">
        <f>VLOOKUP($A54,RAW!$B$4:$M$283,5,FALSE)</f>
        <v>2480.1999999999998</v>
      </c>
      <c r="E54" s="1">
        <f t="shared" si="0"/>
        <v>1816.4999999999998</v>
      </c>
      <c r="F54" s="1">
        <f t="shared" si="5"/>
        <v>264.96632200345698</v>
      </c>
      <c r="G54" s="16">
        <f t="shared" si="2"/>
        <v>1551.5336779965428</v>
      </c>
      <c r="H54" s="16">
        <f t="shared" si="3"/>
        <v>1551.5336779965428</v>
      </c>
      <c r="I54" s="3">
        <f t="shared" si="4"/>
        <v>2.3377032966649733</v>
      </c>
      <c r="J54" s="52"/>
    </row>
    <row r="55" spans="1:10" x14ac:dyDescent="0.25">
      <c r="A55" t="s">
        <v>128</v>
      </c>
      <c r="B55" s="8" t="s">
        <v>298</v>
      </c>
      <c r="C55" s="15">
        <f>VLOOKUP($A55,RAW!$B$4:$M$283,4,FALSE)</f>
        <v>94.550000000000011</v>
      </c>
      <c r="D55" s="15">
        <f>VLOOKUP($A55,RAW!$B$4:$M$283,5,FALSE)</f>
        <v>96.7</v>
      </c>
      <c r="E55" s="1">
        <f t="shared" si="0"/>
        <v>2.1499999999999915</v>
      </c>
      <c r="F55" s="1">
        <f t="shared" si="5"/>
        <v>37.746821975933194</v>
      </c>
      <c r="G55" s="16">
        <f t="shared" si="2"/>
        <v>-35.596821975933203</v>
      </c>
      <c r="H55" s="16">
        <f t="shared" si="3"/>
        <v>35.596821975933203</v>
      </c>
      <c r="I55" s="3">
        <f t="shared" si="4"/>
        <v>-0.37648674749797145</v>
      </c>
      <c r="J55" s="52"/>
    </row>
    <row r="56" spans="1:10" x14ac:dyDescent="0.25">
      <c r="A56" t="s">
        <v>196</v>
      </c>
      <c r="B56" s="8" t="s">
        <v>298</v>
      </c>
      <c r="C56" s="15">
        <f>VLOOKUP($A56,RAW!$B$4:$M$283,4,FALSE)</f>
        <v>0</v>
      </c>
      <c r="D56" s="15">
        <f>VLOOKUP($A56,RAW!$B$4:$M$283,5,FALSE)</f>
        <v>242.3</v>
      </c>
      <c r="E56" s="1">
        <f t="shared" si="0"/>
        <v>242.3</v>
      </c>
      <c r="F56" s="1">
        <f t="shared" si="5"/>
        <v>0</v>
      </c>
      <c r="G56" s="16">
        <f t="shared" si="2"/>
        <v>242.3</v>
      </c>
      <c r="H56" s="16">
        <f t="shared" si="3"/>
        <v>242.3</v>
      </c>
      <c r="I56" s="3" t="str">
        <f t="shared" si="4"/>
        <v/>
      </c>
      <c r="J56" s="52"/>
    </row>
    <row r="57" spans="1:10" x14ac:dyDescent="0.25">
      <c r="A57" t="s">
        <v>235</v>
      </c>
      <c r="B57" s="8" t="s">
        <v>298</v>
      </c>
      <c r="C57" s="15">
        <f>VLOOKUP($A57,RAW!$B$4:$M$283,4,FALSE)</f>
        <v>495.6</v>
      </c>
      <c r="D57" s="15">
        <f>VLOOKUP($A57,RAW!$B$4:$M$283,5,FALSE)</f>
        <v>1221.5999999999999</v>
      </c>
      <c r="E57" s="1">
        <f t="shared" si="0"/>
        <v>725.99999999999989</v>
      </c>
      <c r="F57" s="1">
        <f t="shared" si="5"/>
        <v>197.85642486803266</v>
      </c>
      <c r="G57" s="16">
        <f t="shared" si="2"/>
        <v>528.14357513196728</v>
      </c>
      <c r="H57" s="16">
        <f t="shared" si="3"/>
        <v>528.14357513196728</v>
      </c>
      <c r="I57" s="3">
        <f t="shared" si="4"/>
        <v>1.0656650022840339</v>
      </c>
      <c r="J57" s="52"/>
    </row>
    <row r="58" spans="1:10" x14ac:dyDescent="0.25">
      <c r="A58" t="s">
        <v>21</v>
      </c>
      <c r="B58" s="8" t="s">
        <v>299</v>
      </c>
      <c r="C58" s="15">
        <f>VLOOKUP($A58,RAW!$B$4:$M$283,4,FALSE)</f>
        <v>1113</v>
      </c>
      <c r="D58" s="15">
        <f>VLOOKUP($A58,RAW!$B$4:$M$283,5,FALSE)</f>
        <v>2703</v>
      </c>
      <c r="E58" s="1">
        <f t="shared" si="0"/>
        <v>1590</v>
      </c>
      <c r="F58" s="1">
        <f t="shared" si="5"/>
        <v>444.33858127142929</v>
      </c>
      <c r="G58" s="16">
        <f t="shared" si="2"/>
        <v>1145.6614187285707</v>
      </c>
      <c r="H58" s="16">
        <f t="shared" si="3"/>
        <v>1145.6614187285707</v>
      </c>
      <c r="I58" s="3">
        <f t="shared" si="4"/>
        <v>1.0293453896932352</v>
      </c>
      <c r="J58" s="52"/>
    </row>
    <row r="59" spans="1:10" x14ac:dyDescent="0.25">
      <c r="A59" t="s">
        <v>0</v>
      </c>
      <c r="B59" s="8" t="s">
        <v>298</v>
      </c>
      <c r="C59" s="15">
        <f>VLOOKUP($A59,RAW!$B$4:$M$283,4,FALSE)</f>
        <v>44205.9</v>
      </c>
      <c r="D59" s="15">
        <f>VLOOKUP($A59,RAW!$B$4:$M$283,5,FALSE)</f>
        <v>68244.100000000006</v>
      </c>
      <c r="E59" s="1">
        <f t="shared" si="0"/>
        <v>24038.200000000004</v>
      </c>
      <c r="F59" s="1">
        <f t="shared" si="5"/>
        <v>17648.146352045529</v>
      </c>
      <c r="G59" s="16">
        <f t="shared" si="2"/>
        <v>6390.0536479544753</v>
      </c>
      <c r="H59" s="16">
        <f t="shared" si="3"/>
        <v>6390.0536479544753</v>
      </c>
      <c r="I59" s="3">
        <f t="shared" si="4"/>
        <v>0.14455205409129721</v>
      </c>
      <c r="J59" s="52"/>
    </row>
    <row r="60" spans="1:10" x14ac:dyDescent="0.25">
      <c r="A60" t="s">
        <v>113</v>
      </c>
      <c r="B60" s="8" t="s">
        <v>299</v>
      </c>
      <c r="C60" s="15">
        <f>VLOOKUP($A60,RAW!$B$4:$M$283,4,FALSE)</f>
        <v>67476.899999999994</v>
      </c>
      <c r="D60" s="15">
        <f>VLOOKUP($A60,RAW!$B$4:$M$283,5,FALSE)</f>
        <v>110762.4</v>
      </c>
      <c r="E60" s="1">
        <f t="shared" si="0"/>
        <v>43285.5</v>
      </c>
      <c r="F60" s="1">
        <f t="shared" si="5"/>
        <v>26938.535502779967</v>
      </c>
      <c r="G60" s="16">
        <f t="shared" si="2"/>
        <v>16346.964497220033</v>
      </c>
      <c r="H60" s="16">
        <f t="shared" si="3"/>
        <v>16346.964497220033</v>
      </c>
      <c r="I60" s="3">
        <f t="shared" si="4"/>
        <v>0.24226015862050621</v>
      </c>
      <c r="J60" s="52"/>
    </row>
    <row r="61" spans="1:10" x14ac:dyDescent="0.25">
      <c r="A61" t="s">
        <v>101</v>
      </c>
      <c r="B61" s="8" t="s">
        <v>298</v>
      </c>
      <c r="C61" s="15">
        <f>VLOOKUP($A61,RAW!$B$4:$M$283,4,FALSE)</f>
        <v>1726.7</v>
      </c>
      <c r="D61" s="15">
        <f>VLOOKUP($A61,RAW!$B$4:$M$283,5,FALSE)</f>
        <v>3804.2</v>
      </c>
      <c r="E61" s="1">
        <f t="shared" si="0"/>
        <v>2077.5</v>
      </c>
      <c r="F61" s="1">
        <f t="shared" si="5"/>
        <v>689.34360133097664</v>
      </c>
      <c r="G61" s="16">
        <f t="shared" si="2"/>
        <v>1388.1563986690235</v>
      </c>
      <c r="H61" s="16">
        <f t="shared" si="3"/>
        <v>1388.1563986690235</v>
      </c>
      <c r="I61" s="3">
        <f t="shared" si="4"/>
        <v>0.80393606223954561</v>
      </c>
      <c r="J61" s="52"/>
    </row>
    <row r="62" spans="1:10" x14ac:dyDescent="0.25">
      <c r="A62" t="s">
        <v>23</v>
      </c>
      <c r="B62" s="8" t="s">
        <v>298</v>
      </c>
      <c r="C62" s="15">
        <f>VLOOKUP($A62,RAW!$B$4:$M$283,4,FALSE)</f>
        <v>216.39999999999998</v>
      </c>
      <c r="D62" s="15">
        <f>VLOOKUP($A62,RAW!$B$4:$M$283,5,FALSE)</f>
        <v>599.79999999999995</v>
      </c>
      <c r="E62" s="1">
        <f t="shared" si="0"/>
        <v>383.4</v>
      </c>
      <c r="F62" s="1">
        <f t="shared" si="5"/>
        <v>86.39251481324105</v>
      </c>
      <c r="G62" s="16">
        <f t="shared" si="2"/>
        <v>297.00748518675891</v>
      </c>
      <c r="H62" s="16">
        <f t="shared" si="3"/>
        <v>297.00748518675891</v>
      </c>
      <c r="I62" s="3">
        <f t="shared" si="4"/>
        <v>1.372492999938812</v>
      </c>
      <c r="J62" s="52"/>
    </row>
    <row r="63" spans="1:10" x14ac:dyDescent="0.25">
      <c r="A63" t="s">
        <v>129</v>
      </c>
      <c r="B63" s="8" t="s">
        <v>298</v>
      </c>
      <c r="C63" s="15">
        <f>VLOOKUP($A63,RAW!$B$4:$M$283,4,FALSE)</f>
        <v>31915.100000000002</v>
      </c>
      <c r="D63" s="15">
        <f>VLOOKUP($A63,RAW!$B$4:$M$283,5,FALSE)</f>
        <v>58413.7</v>
      </c>
      <c r="E63" s="1">
        <f t="shared" si="0"/>
        <v>26498.599999999995</v>
      </c>
      <c r="F63" s="1">
        <f t="shared" si="5"/>
        <v>12741.338953401431</v>
      </c>
      <c r="G63" s="16">
        <f t="shared" si="2"/>
        <v>13757.261046598564</v>
      </c>
      <c r="H63" s="16">
        <f t="shared" si="3"/>
        <v>13757.261046598564</v>
      </c>
      <c r="I63" s="3">
        <f t="shared" si="4"/>
        <v>0.43105805861797591</v>
      </c>
      <c r="J63" s="52"/>
    </row>
    <row r="64" spans="1:10" x14ac:dyDescent="0.25">
      <c r="A64" t="s">
        <v>197</v>
      </c>
      <c r="B64" s="8" t="s">
        <v>298</v>
      </c>
      <c r="C64" s="15">
        <f>VLOOKUP($A64,RAW!$B$4:$M$283,4,FALSE)</f>
        <v>2715.2</v>
      </c>
      <c r="D64" s="15">
        <f>VLOOKUP($A64,RAW!$B$4:$M$283,5,FALSE)</f>
        <v>3510.9</v>
      </c>
      <c r="E64" s="1">
        <f t="shared" si="0"/>
        <v>795.70000000000027</v>
      </c>
      <c r="F64" s="1">
        <f t="shared" si="5"/>
        <v>1083.9785407620707</v>
      </c>
      <c r="G64" s="16">
        <f t="shared" si="2"/>
        <v>-288.27854076207041</v>
      </c>
      <c r="H64" s="16">
        <f t="shared" si="3"/>
        <v>288.27854076207041</v>
      </c>
      <c r="I64" s="3">
        <f t="shared" si="4"/>
        <v>-0.10617212019816973</v>
      </c>
      <c r="J64" s="52"/>
    </row>
    <row r="65" spans="1:10" x14ac:dyDescent="0.25">
      <c r="A65" t="s">
        <v>82</v>
      </c>
      <c r="B65" s="8" t="s">
        <v>299</v>
      </c>
      <c r="C65" s="15">
        <f>VLOOKUP($A65,RAW!$B$4:$M$283,4,FALSE)</f>
        <v>8176</v>
      </c>
      <c r="D65" s="15">
        <f>VLOOKUP($A65,RAW!$B$4:$M$283,5,FALSE)</f>
        <v>16718.900000000001</v>
      </c>
      <c r="E65" s="1">
        <f t="shared" si="0"/>
        <v>8542.9000000000015</v>
      </c>
      <c r="F65" s="1">
        <f t="shared" si="5"/>
        <v>3264.0720938681093</v>
      </c>
      <c r="G65" s="16">
        <f t="shared" si="2"/>
        <v>5278.8279061318917</v>
      </c>
      <c r="H65" s="16">
        <f t="shared" si="3"/>
        <v>5278.8279061318917</v>
      </c>
      <c r="I65" s="3">
        <f t="shared" si="4"/>
        <v>0.64564920574020201</v>
      </c>
      <c r="J65" s="52"/>
    </row>
    <row r="66" spans="1:10" x14ac:dyDescent="0.25">
      <c r="A66" t="s">
        <v>236</v>
      </c>
      <c r="B66" s="8" t="s">
        <v>298</v>
      </c>
      <c r="C66" s="15">
        <f>VLOOKUP($A66,RAW!$B$4:$M$283,4,FALSE)</f>
        <v>56056.2</v>
      </c>
      <c r="D66" s="15">
        <f>VLOOKUP($A66,RAW!$B$4:$M$283,5,FALSE)</f>
        <v>106750.6</v>
      </c>
      <c r="E66" s="1">
        <f t="shared" si="0"/>
        <v>50694.400000000009</v>
      </c>
      <c r="F66" s="1">
        <f t="shared" si="5"/>
        <v>22379.094680563783</v>
      </c>
      <c r="G66" s="16">
        <f t="shared" si="2"/>
        <v>28315.305319436226</v>
      </c>
      <c r="H66" s="16">
        <f t="shared" si="3"/>
        <v>28315.305319436226</v>
      </c>
      <c r="I66" s="3">
        <f t="shared" si="4"/>
        <v>0.50512352459560628</v>
      </c>
      <c r="J66" s="52"/>
    </row>
    <row r="67" spans="1:10" x14ac:dyDescent="0.25">
      <c r="A67" t="s">
        <v>237</v>
      </c>
      <c r="B67" s="8" t="s">
        <v>309</v>
      </c>
      <c r="C67" s="15">
        <f>VLOOKUP($A67,RAW!$B$4:$M$283,4,FALSE)</f>
        <v>0</v>
      </c>
      <c r="D67" s="15">
        <f>VLOOKUP($A67,RAW!$B$4:$M$283,5,FALSE)</f>
        <v>0</v>
      </c>
      <c r="E67" s="1">
        <f t="shared" ref="E67:E130" si="6">D67-C67</f>
        <v>0</v>
      </c>
      <c r="F67" s="1">
        <f t="shared" ref="F67:F98" si="7">+C67*E$260</f>
        <v>0</v>
      </c>
      <c r="G67" s="16">
        <f t="shared" ref="G67:G130" si="8">+E67-F67</f>
        <v>0</v>
      </c>
      <c r="H67" s="16">
        <f t="shared" ref="H67:H130" si="9">ABS(G67)</f>
        <v>0</v>
      </c>
      <c r="I67" s="3" t="str">
        <f t="shared" si="4"/>
        <v/>
      </c>
      <c r="J67" s="52"/>
    </row>
    <row r="68" spans="1:10" x14ac:dyDescent="0.25">
      <c r="A68" t="s">
        <v>175</v>
      </c>
      <c r="B68" s="8" t="s">
        <v>298</v>
      </c>
      <c r="C68" s="15">
        <f>VLOOKUP($A68,RAW!$B$4:$M$283,4,FALSE)</f>
        <v>90678.599999999991</v>
      </c>
      <c r="D68" s="15">
        <f>VLOOKUP($A68,RAW!$B$4:$M$283,5,FALSE)</f>
        <v>97618.299999999988</v>
      </c>
      <c r="E68" s="1">
        <f t="shared" si="6"/>
        <v>6939.6999999999971</v>
      </c>
      <c r="F68" s="1">
        <f t="shared" si="7"/>
        <v>36201.258289020145</v>
      </c>
      <c r="G68" s="16">
        <f t="shared" si="8"/>
        <v>-29261.558289020148</v>
      </c>
      <c r="H68" s="16">
        <f t="shared" si="9"/>
        <v>29261.558289020148</v>
      </c>
      <c r="I68" s="3">
        <f t="shared" ref="I68:I131" si="10">IFERROR(+G68/C68,"")</f>
        <v>-0.3226953028500677</v>
      </c>
      <c r="J68" s="52"/>
    </row>
    <row r="69" spans="1:10" x14ac:dyDescent="0.25">
      <c r="A69" t="s">
        <v>130</v>
      </c>
      <c r="B69" s="8" t="s">
        <v>309</v>
      </c>
      <c r="C69" s="15">
        <f>VLOOKUP($A69,RAW!$B$4:$M$283,4,FALSE)</f>
        <v>0</v>
      </c>
      <c r="D69" s="15">
        <f>VLOOKUP($A69,RAW!$B$4:$M$283,5,FALSE)</f>
        <v>0</v>
      </c>
      <c r="E69" s="1">
        <f t="shared" si="6"/>
        <v>0</v>
      </c>
      <c r="F69" s="1">
        <f t="shared" si="7"/>
        <v>0</v>
      </c>
      <c r="G69" s="16">
        <f t="shared" si="8"/>
        <v>0</v>
      </c>
      <c r="H69" s="16">
        <f t="shared" si="9"/>
        <v>0</v>
      </c>
      <c r="I69" s="3" t="str">
        <f t="shared" si="10"/>
        <v/>
      </c>
      <c r="J69" s="52"/>
    </row>
    <row r="70" spans="1:10" x14ac:dyDescent="0.25">
      <c r="A70" t="s">
        <v>83</v>
      </c>
      <c r="B70" s="8" t="s">
        <v>309</v>
      </c>
      <c r="C70" s="15">
        <f>VLOOKUP($A70,RAW!$B$4:$M$283,4,FALSE)</f>
        <v>0</v>
      </c>
      <c r="D70" s="15">
        <f>VLOOKUP($A70,RAW!$B$4:$M$283,5,FALSE)</f>
        <v>0</v>
      </c>
      <c r="E70" s="1">
        <f t="shared" si="6"/>
        <v>0</v>
      </c>
      <c r="F70" s="1">
        <f t="shared" si="7"/>
        <v>0</v>
      </c>
      <c r="G70" s="16">
        <f t="shared" si="8"/>
        <v>0</v>
      </c>
      <c r="H70" s="16">
        <f t="shared" si="9"/>
        <v>0</v>
      </c>
      <c r="I70" s="3" t="str">
        <f t="shared" si="10"/>
        <v/>
      </c>
      <c r="J70" s="52"/>
    </row>
    <row r="71" spans="1:10" x14ac:dyDescent="0.25">
      <c r="A71" t="s">
        <v>25</v>
      </c>
      <c r="B71" s="8" t="s">
        <v>298</v>
      </c>
      <c r="C71" s="15">
        <f>VLOOKUP($A71,RAW!$B$4:$M$283,4,FALSE)</f>
        <v>221.3</v>
      </c>
      <c r="D71" s="15">
        <f>VLOOKUP($A71,RAW!$B$4:$M$283,5,FALSE)</f>
        <v>95.8</v>
      </c>
      <c r="E71" s="1">
        <f t="shared" si="6"/>
        <v>-125.50000000000001</v>
      </c>
      <c r="F71" s="1">
        <f t="shared" si="7"/>
        <v>88.348722403744205</v>
      </c>
      <c r="G71" s="16">
        <f t="shared" si="8"/>
        <v>-213.8487224037442</v>
      </c>
      <c r="H71" s="16">
        <f t="shared" si="9"/>
        <v>213.8487224037442</v>
      </c>
      <c r="I71" s="3">
        <f t="shared" si="10"/>
        <v>-0.96632951831786806</v>
      </c>
      <c r="J71" s="52"/>
    </row>
    <row r="72" spans="1:10" x14ac:dyDescent="0.25">
      <c r="A72" t="s">
        <v>131</v>
      </c>
      <c r="B72" s="8" t="s">
        <v>299</v>
      </c>
      <c r="C72" s="15">
        <f>VLOOKUP($A72,RAW!$B$4:$M$283,4,FALSE)</f>
        <v>111.7</v>
      </c>
      <c r="D72" s="15">
        <f>VLOOKUP($A72,RAW!$B$4:$M$283,5,FALSE)</f>
        <v>1013.05</v>
      </c>
      <c r="E72" s="1">
        <f t="shared" si="6"/>
        <v>901.34999999999991</v>
      </c>
      <c r="F72" s="1">
        <f t="shared" si="7"/>
        <v>44.593548542694208</v>
      </c>
      <c r="G72" s="16">
        <f t="shared" si="8"/>
        <v>856.75645145730573</v>
      </c>
      <c r="H72" s="16">
        <f t="shared" si="9"/>
        <v>856.75645145730573</v>
      </c>
      <c r="I72" s="3">
        <f t="shared" si="10"/>
        <v>7.6701562350698813</v>
      </c>
      <c r="J72" s="52"/>
    </row>
    <row r="73" spans="1:10" x14ac:dyDescent="0.25">
      <c r="A73" t="s">
        <v>198</v>
      </c>
      <c r="B73" s="8" t="s">
        <v>299</v>
      </c>
      <c r="C73" s="15">
        <f>VLOOKUP($A73,RAW!$B$4:$M$283,4,FALSE)</f>
        <v>3708</v>
      </c>
      <c r="D73" s="15">
        <f>VLOOKUP($A73,RAW!$B$4:$M$283,5,FALSE)</f>
        <v>7675.5</v>
      </c>
      <c r="E73" s="1">
        <f t="shared" si="6"/>
        <v>3967.5</v>
      </c>
      <c r="F73" s="1">
        <f t="shared" si="7"/>
        <v>1480.3301521603412</v>
      </c>
      <c r="G73" s="16">
        <f t="shared" si="8"/>
        <v>2487.1698478396588</v>
      </c>
      <c r="H73" s="16">
        <f t="shared" si="9"/>
        <v>2487.1698478396588</v>
      </c>
      <c r="I73" s="3">
        <f t="shared" si="10"/>
        <v>0.67075777989203311</v>
      </c>
      <c r="J73" s="52"/>
    </row>
    <row r="74" spans="1:10" x14ac:dyDescent="0.25">
      <c r="A74" t="s">
        <v>117</v>
      </c>
      <c r="B74" s="8" t="s">
        <v>309</v>
      </c>
      <c r="C74" s="15">
        <f>VLOOKUP($A74,RAW!$B$4:$M$283,4,FALSE)</f>
        <v>0</v>
      </c>
      <c r="D74" s="15">
        <f>VLOOKUP($A74,RAW!$B$4:$M$283,5,FALSE)</f>
        <v>0</v>
      </c>
      <c r="E74" s="1">
        <f t="shared" si="6"/>
        <v>0</v>
      </c>
      <c r="F74" s="1">
        <f t="shared" si="7"/>
        <v>0</v>
      </c>
      <c r="G74" s="16">
        <f t="shared" si="8"/>
        <v>0</v>
      </c>
      <c r="H74" s="16">
        <f t="shared" si="9"/>
        <v>0</v>
      </c>
      <c r="I74" s="3" t="str">
        <f t="shared" si="10"/>
        <v/>
      </c>
      <c r="J74" s="52"/>
    </row>
    <row r="75" spans="1:10" x14ac:dyDescent="0.25">
      <c r="A75" t="s">
        <v>1</v>
      </c>
      <c r="B75" s="8" t="s">
        <v>298</v>
      </c>
      <c r="C75" s="15">
        <f>VLOOKUP($A75,RAW!$B$4:$M$283,4,FALSE)</f>
        <v>7225</v>
      </c>
      <c r="D75" s="15">
        <f>VLOOKUP($A75,RAW!$B$4:$M$283,5,FALSE)</f>
        <v>12295</v>
      </c>
      <c r="E75" s="1">
        <f t="shared" si="6"/>
        <v>5070</v>
      </c>
      <c r="F75" s="1">
        <f t="shared" si="7"/>
        <v>2884.4081308949476</v>
      </c>
      <c r="G75" s="16">
        <f t="shared" si="8"/>
        <v>2185.5918691050524</v>
      </c>
      <c r="H75" s="16">
        <f t="shared" si="9"/>
        <v>2185.5918691050524</v>
      </c>
      <c r="I75" s="3">
        <f t="shared" si="10"/>
        <v>0.30250406492803494</v>
      </c>
      <c r="J75" s="52"/>
    </row>
    <row r="76" spans="1:10" x14ac:dyDescent="0.25">
      <c r="A76" t="s">
        <v>26</v>
      </c>
      <c r="B76" s="8" t="s">
        <v>298</v>
      </c>
      <c r="C76" s="15">
        <f>VLOOKUP($A76,RAW!$B$4:$M$283,4,FALSE)</f>
        <v>204.2</v>
      </c>
      <c r="D76" s="15">
        <f>VLOOKUP($A76,RAW!$B$4:$M$283,5,FALSE)</f>
        <v>709.2</v>
      </c>
      <c r="E76" s="1">
        <f t="shared" si="6"/>
        <v>505.00000000000006</v>
      </c>
      <c r="F76" s="1">
        <f t="shared" si="7"/>
        <v>81.521957138927093</v>
      </c>
      <c r="G76" s="16">
        <f t="shared" si="8"/>
        <v>423.47804286107294</v>
      </c>
      <c r="H76" s="16">
        <f t="shared" si="9"/>
        <v>423.47804286107294</v>
      </c>
      <c r="I76" s="3">
        <f t="shared" si="10"/>
        <v>2.0738395830610821</v>
      </c>
      <c r="J76" s="52"/>
    </row>
    <row r="77" spans="1:10" x14ac:dyDescent="0.25">
      <c r="A77" t="s">
        <v>27</v>
      </c>
      <c r="B77" s="8" t="s">
        <v>309</v>
      </c>
      <c r="C77" s="15">
        <f>VLOOKUP($A77,RAW!$B$4:$M$283,4,FALSE)</f>
        <v>0</v>
      </c>
      <c r="D77" s="15">
        <f>VLOOKUP($A77,RAW!$B$4:$M$283,5,FALSE)</f>
        <v>0</v>
      </c>
      <c r="E77" s="1">
        <f t="shared" si="6"/>
        <v>0</v>
      </c>
      <c r="F77" s="1">
        <f t="shared" si="7"/>
        <v>0</v>
      </c>
      <c r="G77" s="16">
        <f t="shared" si="8"/>
        <v>0</v>
      </c>
      <c r="H77" s="16">
        <f t="shared" si="9"/>
        <v>0</v>
      </c>
      <c r="I77" s="3" t="str">
        <f t="shared" si="10"/>
        <v/>
      </c>
      <c r="J77" s="52"/>
    </row>
    <row r="78" spans="1:10" x14ac:dyDescent="0.25">
      <c r="A78" t="s">
        <v>102</v>
      </c>
      <c r="B78" s="8" t="s">
        <v>299</v>
      </c>
      <c r="C78" s="15">
        <f>VLOOKUP($A78,RAW!$B$4:$M$283,4,FALSE)</f>
        <v>104.7</v>
      </c>
      <c r="D78" s="15">
        <f>VLOOKUP($A78,RAW!$B$4:$M$283,5,FALSE)</f>
        <v>304.60000000000002</v>
      </c>
      <c r="E78" s="1">
        <f t="shared" si="6"/>
        <v>199.90000000000003</v>
      </c>
      <c r="F78" s="1">
        <f t="shared" si="7"/>
        <v>41.798966270546849</v>
      </c>
      <c r="G78" s="16">
        <f t="shared" si="8"/>
        <v>158.10103372945318</v>
      </c>
      <c r="H78" s="16">
        <f t="shared" si="9"/>
        <v>158.10103372945318</v>
      </c>
      <c r="I78" s="3">
        <f t="shared" si="10"/>
        <v>1.5100385265468308</v>
      </c>
      <c r="J78" s="52"/>
    </row>
    <row r="79" spans="1:10" x14ac:dyDescent="0.25">
      <c r="A79" t="s">
        <v>28</v>
      </c>
      <c r="B79" s="8" t="s">
        <v>299</v>
      </c>
      <c r="C79" s="15">
        <f>VLOOKUP($A79,RAW!$B$4:$M$283,4,FALSE)</f>
        <v>944.8</v>
      </c>
      <c r="D79" s="15">
        <f>VLOOKUP($A79,RAW!$B$4:$M$283,5,FALSE)</f>
        <v>2501</v>
      </c>
      <c r="E79" s="1">
        <f t="shared" si="6"/>
        <v>1556.2</v>
      </c>
      <c r="F79" s="1">
        <f t="shared" si="7"/>
        <v>377.1887615321171</v>
      </c>
      <c r="G79" s="16">
        <f t="shared" si="8"/>
        <v>1179.011238467883</v>
      </c>
      <c r="H79" s="16">
        <f t="shared" si="9"/>
        <v>1179.011238467883</v>
      </c>
      <c r="I79" s="3">
        <f t="shared" si="10"/>
        <v>1.2478950449490718</v>
      </c>
      <c r="J79" s="52"/>
    </row>
    <row r="80" spans="1:10" x14ac:dyDescent="0.25">
      <c r="A80" t="s">
        <v>199</v>
      </c>
      <c r="B80" s="8" t="s">
        <v>298</v>
      </c>
      <c r="C80" s="15">
        <f>VLOOKUP($A80,RAW!$B$4:$M$283,4,FALSE)</f>
        <v>137978.5</v>
      </c>
      <c r="D80" s="15">
        <f>VLOOKUP($A80,RAW!$B$4:$M$283,5,FALSE)</f>
        <v>234904</v>
      </c>
      <c r="E80" s="1">
        <f t="shared" si="6"/>
        <v>96925.5</v>
      </c>
      <c r="F80" s="1">
        <f t="shared" si="7"/>
        <v>55084.610005354807</v>
      </c>
      <c r="G80" s="16">
        <f t="shared" si="8"/>
        <v>41840.889994645193</v>
      </c>
      <c r="H80" s="16">
        <f t="shared" si="9"/>
        <v>41840.889994645193</v>
      </c>
      <c r="I80" s="3">
        <f t="shared" si="10"/>
        <v>0.30324209927376505</v>
      </c>
      <c r="J80" s="52"/>
    </row>
    <row r="81" spans="1:12" x14ac:dyDescent="0.25">
      <c r="A81" t="s">
        <v>200</v>
      </c>
      <c r="B81" s="8" t="s">
        <v>298</v>
      </c>
      <c r="C81" s="15">
        <f>VLOOKUP($A81,RAW!$B$4:$M$283,4,FALSE)</f>
        <v>2483.2999999999997</v>
      </c>
      <c r="D81" s="15">
        <f>VLOOKUP($A81,RAW!$B$4:$M$283,5,FALSE)</f>
        <v>4890.8999999999996</v>
      </c>
      <c r="E81" s="1">
        <f t="shared" si="6"/>
        <v>2407.6</v>
      </c>
      <c r="F81" s="1">
        <f t="shared" si="7"/>
        <v>991.39802234621754</v>
      </c>
      <c r="G81" s="16">
        <f t="shared" si="8"/>
        <v>1416.2019776537823</v>
      </c>
      <c r="H81" s="16">
        <f t="shared" si="9"/>
        <v>1416.2019776537823</v>
      </c>
      <c r="I81" s="3">
        <f t="shared" si="10"/>
        <v>0.5702903304690462</v>
      </c>
      <c r="J81" s="52"/>
    </row>
    <row r="82" spans="1:12" x14ac:dyDescent="0.25">
      <c r="A82" t="s">
        <v>63</v>
      </c>
      <c r="B82" s="8" t="s">
        <v>309</v>
      </c>
      <c r="C82" s="15">
        <f>VLOOKUP($A82,RAW!$B$4:$M$283,4,FALSE)</f>
        <v>0</v>
      </c>
      <c r="D82" s="15">
        <f>VLOOKUP($A82,RAW!$B$4:$M$283,5,FALSE)</f>
        <v>0</v>
      </c>
      <c r="E82" s="1">
        <f t="shared" si="6"/>
        <v>0</v>
      </c>
      <c r="F82" s="1">
        <f t="shared" si="7"/>
        <v>0</v>
      </c>
      <c r="G82" s="16">
        <f t="shared" si="8"/>
        <v>0</v>
      </c>
      <c r="H82" s="16">
        <f t="shared" si="9"/>
        <v>0</v>
      </c>
      <c r="I82" s="3" t="str">
        <f t="shared" si="10"/>
        <v/>
      </c>
      <c r="J82" s="52"/>
    </row>
    <row r="83" spans="1:12" x14ac:dyDescent="0.25">
      <c r="A83" t="s">
        <v>29</v>
      </c>
      <c r="B83" s="8" t="s">
        <v>298</v>
      </c>
      <c r="C83" s="15">
        <f>VLOOKUP($A83,RAW!$B$4:$M$283,4,FALSE)</f>
        <v>5717.2999999999993</v>
      </c>
      <c r="D83" s="15">
        <f>VLOOKUP($A83,RAW!$B$4:$M$283,5,FALSE)</f>
        <v>11890.5</v>
      </c>
      <c r="E83" s="1">
        <f t="shared" si="6"/>
        <v>6173.2000000000007</v>
      </c>
      <c r="F83" s="1">
        <f t="shared" si="7"/>
        <v>2282.495032078295</v>
      </c>
      <c r="G83" s="16">
        <f t="shared" si="8"/>
        <v>3890.7049679217057</v>
      </c>
      <c r="H83" s="16">
        <f t="shared" si="9"/>
        <v>3890.7049679217057</v>
      </c>
      <c r="I83" s="3">
        <f t="shared" si="10"/>
        <v>0.68051439804133174</v>
      </c>
      <c r="J83" s="52"/>
    </row>
    <row r="84" spans="1:12" x14ac:dyDescent="0.25">
      <c r="A84" t="s">
        <v>2</v>
      </c>
      <c r="B84" s="8" t="s">
        <v>299</v>
      </c>
      <c r="C84" s="15">
        <f>VLOOKUP($A84,RAW!$B$4:$M$283,4,FALSE)</f>
        <v>209.3</v>
      </c>
      <c r="D84" s="15">
        <f>VLOOKUP($A84,RAW!$B$4:$M$283,5,FALSE)</f>
        <v>415.3</v>
      </c>
      <c r="E84" s="1">
        <f t="shared" si="6"/>
        <v>206</v>
      </c>
      <c r="F84" s="1">
        <f t="shared" si="7"/>
        <v>83.558009937205881</v>
      </c>
      <c r="G84" s="16">
        <f t="shared" si="8"/>
        <v>122.44199006279412</v>
      </c>
      <c r="H84" s="16">
        <f t="shared" si="9"/>
        <v>122.44199006279412</v>
      </c>
      <c r="I84" s="3">
        <f t="shared" si="10"/>
        <v>0.58500711926800819</v>
      </c>
      <c r="J84" s="52"/>
    </row>
    <row r="85" spans="1:12" x14ac:dyDescent="0.25">
      <c r="A85" t="s">
        <v>132</v>
      </c>
      <c r="B85" s="8" t="s">
        <v>299</v>
      </c>
      <c r="C85" s="15">
        <f>VLOOKUP($A85,RAW!$B$4:$M$283,4,FALSE)</f>
        <v>100.2</v>
      </c>
      <c r="D85" s="15">
        <f>VLOOKUP($A85,RAW!$B$4:$M$283,5,FALSE)</f>
        <v>993</v>
      </c>
      <c r="E85" s="1">
        <f t="shared" si="6"/>
        <v>892.8</v>
      </c>
      <c r="F85" s="1">
        <f t="shared" si="7"/>
        <v>40.002449095594983</v>
      </c>
      <c r="G85" s="16">
        <f t="shared" si="8"/>
        <v>852.79755090440494</v>
      </c>
      <c r="H85" s="16">
        <f t="shared" si="9"/>
        <v>852.79755090440494</v>
      </c>
      <c r="I85" s="3">
        <f t="shared" si="10"/>
        <v>8.5109536018403684</v>
      </c>
      <c r="J85" s="52"/>
    </row>
    <row r="86" spans="1:12" x14ac:dyDescent="0.25">
      <c r="A86" t="s">
        <v>238</v>
      </c>
      <c r="B86" s="8" t="s">
        <v>299</v>
      </c>
      <c r="C86" s="15">
        <f>VLOOKUP($A86,RAW!$B$4:$M$283,4,FALSE)</f>
        <v>0</v>
      </c>
      <c r="D86" s="15">
        <f>VLOOKUP($A86,RAW!$B$4:$M$283,5,FALSE)</f>
        <v>496.8</v>
      </c>
      <c r="E86" s="1">
        <f t="shared" si="6"/>
        <v>496.8</v>
      </c>
      <c r="F86" s="1">
        <f t="shared" si="7"/>
        <v>0</v>
      </c>
      <c r="G86" s="16">
        <f t="shared" si="8"/>
        <v>496.8</v>
      </c>
      <c r="H86" s="16">
        <f t="shared" si="9"/>
        <v>496.8</v>
      </c>
      <c r="I86" s="3" t="str">
        <f t="shared" si="10"/>
        <v/>
      </c>
      <c r="J86" s="52"/>
    </row>
    <row r="87" spans="1:12" x14ac:dyDescent="0.25">
      <c r="A87" t="s">
        <v>38</v>
      </c>
      <c r="B87" s="8" t="s">
        <v>298</v>
      </c>
      <c r="C87" s="15">
        <f>VLOOKUP($A87,RAW!$B$4:$M$283,4,FALSE)</f>
        <v>112</v>
      </c>
      <c r="D87" s="15">
        <f>VLOOKUP($A87,RAW!$B$4:$M$283,5,FALSE)</f>
        <v>89.9</v>
      </c>
      <c r="E87" s="1">
        <f t="shared" si="6"/>
        <v>-22.099999999999994</v>
      </c>
      <c r="F87" s="1">
        <f t="shared" si="7"/>
        <v>44.713316354357659</v>
      </c>
      <c r="G87" s="16">
        <f t="shared" si="8"/>
        <v>-66.813316354357653</v>
      </c>
      <c r="H87" s="16">
        <f t="shared" si="9"/>
        <v>66.813316354357653</v>
      </c>
      <c r="I87" s="3">
        <f t="shared" si="10"/>
        <v>-0.59654746744962195</v>
      </c>
      <c r="J87" s="52"/>
    </row>
    <row r="88" spans="1:12" x14ac:dyDescent="0.25">
      <c r="A88" t="s">
        <v>30</v>
      </c>
      <c r="B88" s="8" t="s">
        <v>309</v>
      </c>
      <c r="C88" s="15">
        <f>VLOOKUP($A88,RAW!$B$4:$M$283,4,FALSE)</f>
        <v>0</v>
      </c>
      <c r="D88" s="15">
        <f>VLOOKUP($A88,RAW!$B$4:$M$283,5,FALSE)</f>
        <v>0</v>
      </c>
      <c r="E88" s="1">
        <f t="shared" si="6"/>
        <v>0</v>
      </c>
      <c r="F88" s="1">
        <f t="shared" si="7"/>
        <v>0</v>
      </c>
      <c r="G88" s="16">
        <f t="shared" si="8"/>
        <v>0</v>
      </c>
      <c r="H88" s="16">
        <f t="shared" si="9"/>
        <v>0</v>
      </c>
      <c r="I88" s="3" t="str">
        <f t="shared" si="10"/>
        <v/>
      </c>
      <c r="J88" s="52"/>
    </row>
    <row r="89" spans="1:12" x14ac:dyDescent="0.25">
      <c r="A89" t="s">
        <v>31</v>
      </c>
      <c r="B89" s="8" t="s">
        <v>309</v>
      </c>
      <c r="C89" s="15">
        <f>VLOOKUP($A89,RAW!$B$4:$M$283,4,FALSE)</f>
        <v>0</v>
      </c>
      <c r="D89" s="15">
        <f>VLOOKUP($A89,RAW!$B$4:$M$283,5,FALSE)</f>
        <v>0</v>
      </c>
      <c r="E89" s="1">
        <f t="shared" si="6"/>
        <v>0</v>
      </c>
      <c r="F89" s="1">
        <f t="shared" si="7"/>
        <v>0</v>
      </c>
      <c r="G89" s="16">
        <f t="shared" si="8"/>
        <v>0</v>
      </c>
      <c r="H89" s="16">
        <f t="shared" si="9"/>
        <v>0</v>
      </c>
      <c r="I89" s="3" t="str">
        <f t="shared" si="10"/>
        <v/>
      </c>
      <c r="J89" s="52"/>
    </row>
    <row r="90" spans="1:12" x14ac:dyDescent="0.25">
      <c r="A90" t="s">
        <v>32</v>
      </c>
      <c r="B90" s="8" t="s">
        <v>298</v>
      </c>
      <c r="C90" s="15">
        <f>VLOOKUP($A90,RAW!$B$4:$M$283,4,FALSE)</f>
        <v>4220.3999999999996</v>
      </c>
      <c r="D90" s="15">
        <f>VLOOKUP($A90,RAW!$B$4:$M$283,5,FALSE)</f>
        <v>6315.9</v>
      </c>
      <c r="E90" s="1">
        <f t="shared" si="6"/>
        <v>2095.5</v>
      </c>
      <c r="F90" s="1">
        <f t="shared" si="7"/>
        <v>1684.8935744815274</v>
      </c>
      <c r="G90" s="16">
        <f t="shared" si="8"/>
        <v>410.60642551847263</v>
      </c>
      <c r="H90" s="16">
        <f t="shared" si="9"/>
        <v>410.60642551847263</v>
      </c>
      <c r="I90" s="3">
        <f t="shared" si="10"/>
        <v>9.7290878949500684E-2</v>
      </c>
      <c r="J90" s="52"/>
    </row>
    <row r="91" spans="1:12" x14ac:dyDescent="0.25">
      <c r="A91" t="s">
        <v>33</v>
      </c>
      <c r="B91" s="8" t="s">
        <v>309</v>
      </c>
      <c r="C91" s="15">
        <f>VLOOKUP($A91,RAW!$B$4:$M$283,4,FALSE)</f>
        <v>0</v>
      </c>
      <c r="D91" s="15">
        <f>VLOOKUP($A91,RAW!$B$4:$M$283,5,FALSE)</f>
        <v>0</v>
      </c>
      <c r="E91" s="1">
        <f t="shared" si="6"/>
        <v>0</v>
      </c>
      <c r="F91" s="1">
        <f t="shared" si="7"/>
        <v>0</v>
      </c>
      <c r="G91" s="16">
        <f t="shared" si="8"/>
        <v>0</v>
      </c>
      <c r="H91" s="16">
        <f t="shared" si="9"/>
        <v>0</v>
      </c>
      <c r="I91" s="3" t="str">
        <f t="shared" si="10"/>
        <v/>
      </c>
      <c r="J91" s="52"/>
    </row>
    <row r="92" spans="1:12" x14ac:dyDescent="0.25">
      <c r="A92" t="s">
        <v>34</v>
      </c>
      <c r="B92" s="8" t="s">
        <v>309</v>
      </c>
      <c r="C92" s="15">
        <f>VLOOKUP($A92,RAW!$B$4:$M$283,4,FALSE)</f>
        <v>0</v>
      </c>
      <c r="D92" s="15">
        <f>VLOOKUP($A92,RAW!$B$4:$M$283,5,FALSE)</f>
        <v>0</v>
      </c>
      <c r="E92" s="1">
        <f t="shared" si="6"/>
        <v>0</v>
      </c>
      <c r="F92" s="1">
        <f t="shared" si="7"/>
        <v>0</v>
      </c>
      <c r="G92" s="16">
        <f t="shared" si="8"/>
        <v>0</v>
      </c>
      <c r="H92" s="16">
        <f t="shared" si="9"/>
        <v>0</v>
      </c>
      <c r="I92" s="3" t="str">
        <f t="shared" si="10"/>
        <v/>
      </c>
      <c r="J92" s="52"/>
    </row>
    <row r="93" spans="1:12" x14ac:dyDescent="0.25">
      <c r="A93" t="s">
        <v>35</v>
      </c>
      <c r="B93" s="8" t="s">
        <v>299</v>
      </c>
      <c r="C93" s="15">
        <f>VLOOKUP($A93,RAW!$B$4:$M$283,4,FALSE)</f>
        <v>188.6</v>
      </c>
      <c r="D93" s="15">
        <f>VLOOKUP($A93,RAW!$B$4:$M$283,5,FALSE)</f>
        <v>786.9</v>
      </c>
      <c r="E93" s="1">
        <f t="shared" si="6"/>
        <v>598.29999999999995</v>
      </c>
      <c r="F93" s="1">
        <f t="shared" si="7"/>
        <v>75.294030932427276</v>
      </c>
      <c r="G93" s="16">
        <f t="shared" si="8"/>
        <v>523.00596906757266</v>
      </c>
      <c r="H93" s="16">
        <f t="shared" si="9"/>
        <v>523.00596906757266</v>
      </c>
      <c r="I93" s="3">
        <f t="shared" si="10"/>
        <v>2.7730963365194734</v>
      </c>
      <c r="J93" s="52"/>
    </row>
    <row r="94" spans="1:12" x14ac:dyDescent="0.25">
      <c r="A94" t="s">
        <v>36</v>
      </c>
      <c r="B94" s="8" t="s">
        <v>309</v>
      </c>
      <c r="C94" s="15">
        <f>VLOOKUP($A94,RAW!$B$4:$M$283,4,FALSE)</f>
        <v>0</v>
      </c>
      <c r="D94" s="15">
        <f>VLOOKUP($A94,RAW!$B$4:$M$283,5,FALSE)</f>
        <v>0</v>
      </c>
      <c r="E94" s="1">
        <f t="shared" si="6"/>
        <v>0</v>
      </c>
      <c r="F94" s="1">
        <f t="shared" si="7"/>
        <v>0</v>
      </c>
      <c r="G94" s="16">
        <f t="shared" si="8"/>
        <v>0</v>
      </c>
      <c r="H94" s="16">
        <f t="shared" si="9"/>
        <v>0</v>
      </c>
      <c r="I94" s="3" t="str">
        <f t="shared" si="10"/>
        <v/>
      </c>
      <c r="J94" s="52"/>
    </row>
    <row r="95" spans="1:12" x14ac:dyDescent="0.25">
      <c r="A95" t="s">
        <v>37</v>
      </c>
      <c r="B95" s="8" t="s">
        <v>299</v>
      </c>
      <c r="C95" s="15">
        <f>VLOOKUP($A95,RAW!$B$4:$M$283,4,FALSE)</f>
        <v>101</v>
      </c>
      <c r="D95" s="15">
        <f>VLOOKUP($A95,RAW!$B$4:$M$283,5,FALSE)</f>
        <v>375.8</v>
      </c>
      <c r="E95" s="1">
        <f t="shared" si="6"/>
        <v>274.8</v>
      </c>
      <c r="F95" s="1">
        <f t="shared" si="7"/>
        <v>40.321829926697532</v>
      </c>
      <c r="G95" s="16">
        <f t="shared" si="8"/>
        <v>234.47817007330246</v>
      </c>
      <c r="H95" s="16">
        <f t="shared" si="9"/>
        <v>234.47817007330246</v>
      </c>
      <c r="I95" s="3">
        <f t="shared" si="10"/>
        <v>2.3215660403297274</v>
      </c>
      <c r="J95" s="52"/>
      <c r="K95" s="16"/>
      <c r="L95" s="16"/>
    </row>
    <row r="96" spans="1:12" x14ac:dyDescent="0.25">
      <c r="A96" t="s">
        <v>133</v>
      </c>
      <c r="B96" s="8" t="s">
        <v>298</v>
      </c>
      <c r="C96" s="15">
        <f>VLOOKUP($A96,RAW!$B$4:$M$283,4,FALSE)</f>
        <v>3497.1</v>
      </c>
      <c r="D96" s="15">
        <f>VLOOKUP($A96,RAW!$B$4:$M$283,5,FALSE)</f>
        <v>6050.7</v>
      </c>
      <c r="E96" s="1">
        <f t="shared" si="6"/>
        <v>2553.6</v>
      </c>
      <c r="F96" s="1">
        <f t="shared" si="7"/>
        <v>1396.1333805609302</v>
      </c>
      <c r="G96" s="16">
        <f t="shared" si="8"/>
        <v>1157.4666194390697</v>
      </c>
      <c r="H96" s="16">
        <f t="shared" si="9"/>
        <v>1157.4666194390697</v>
      </c>
      <c r="I96" s="3">
        <f t="shared" si="10"/>
        <v>0.33097898814419657</v>
      </c>
      <c r="J96" s="52"/>
      <c r="K96" s="13"/>
      <c r="L96" s="13"/>
    </row>
    <row r="97" spans="1:10" x14ac:dyDescent="0.25">
      <c r="A97" t="s">
        <v>39</v>
      </c>
      <c r="B97" s="8" t="s">
        <v>298</v>
      </c>
      <c r="C97" s="15">
        <f>VLOOKUP($A97,RAW!$B$4:$M$283,4,FALSE)</f>
        <v>594.6</v>
      </c>
      <c r="D97" s="15">
        <f>VLOOKUP($A97,RAW!$B$4:$M$283,5,FALSE)</f>
        <v>1794.1</v>
      </c>
      <c r="E97" s="1">
        <f t="shared" si="6"/>
        <v>1199.5</v>
      </c>
      <c r="F97" s="1">
        <f t="shared" si="7"/>
        <v>237.37980271697381</v>
      </c>
      <c r="G97" s="16">
        <f t="shared" si="8"/>
        <v>962.12019728302619</v>
      </c>
      <c r="H97" s="16">
        <f t="shared" si="9"/>
        <v>962.12019728302619</v>
      </c>
      <c r="I97" s="3">
        <f t="shared" si="10"/>
        <v>1.6180965309166266</v>
      </c>
      <c r="J97" s="52"/>
    </row>
    <row r="98" spans="1:10" x14ac:dyDescent="0.25">
      <c r="A98" t="s">
        <v>134</v>
      </c>
      <c r="B98" s="8" t="s">
        <v>298</v>
      </c>
      <c r="C98" s="15">
        <f>VLOOKUP($A98,RAW!$B$4:$M$283,4,FALSE)</f>
        <v>0</v>
      </c>
      <c r="D98" s="15">
        <f>VLOOKUP($A98,RAW!$B$4:$M$283,5,FALSE)</f>
        <v>105.2</v>
      </c>
      <c r="E98" s="1">
        <f t="shared" si="6"/>
        <v>105.2</v>
      </c>
      <c r="F98" s="1">
        <f t="shared" si="7"/>
        <v>0</v>
      </c>
      <c r="G98" s="16">
        <f t="shared" si="8"/>
        <v>105.2</v>
      </c>
      <c r="H98" s="16">
        <f t="shared" si="9"/>
        <v>105.2</v>
      </c>
      <c r="I98" s="3" t="str">
        <f t="shared" si="10"/>
        <v/>
      </c>
      <c r="J98" s="52"/>
    </row>
    <row r="99" spans="1:10" x14ac:dyDescent="0.25">
      <c r="A99" t="s">
        <v>103</v>
      </c>
      <c r="B99" s="8" t="s">
        <v>299</v>
      </c>
      <c r="C99" s="15">
        <f>VLOOKUP($A99,RAW!$B$4:$M$283,4,FALSE)</f>
        <v>600.70000000000005</v>
      </c>
      <c r="D99" s="15">
        <f>VLOOKUP($A99,RAW!$B$4:$M$283,5,FALSE)</f>
        <v>1242.7</v>
      </c>
      <c r="E99" s="1">
        <f t="shared" si="6"/>
        <v>642</v>
      </c>
      <c r="F99" s="1">
        <f t="shared" ref="F99:F130" si="11">+C99*E$260</f>
        <v>239.81508155413081</v>
      </c>
      <c r="G99" s="16">
        <f t="shared" si="8"/>
        <v>402.18491844586919</v>
      </c>
      <c r="H99" s="16">
        <f t="shared" si="9"/>
        <v>402.18491844586919</v>
      </c>
      <c r="I99" s="3">
        <f t="shared" si="10"/>
        <v>0.66952708248022164</v>
      </c>
      <c r="J99" s="52"/>
    </row>
    <row r="100" spans="1:10" x14ac:dyDescent="0.25">
      <c r="A100" t="s">
        <v>40</v>
      </c>
      <c r="B100" s="8" t="s">
        <v>298</v>
      </c>
      <c r="C100" s="15">
        <f>VLOOKUP($A100,RAW!$B$4:$M$283,4,FALSE)</f>
        <v>128.32500000000002</v>
      </c>
      <c r="D100" s="15">
        <f>VLOOKUP($A100,RAW!$B$4:$M$283,5,FALSE)</f>
        <v>157.25000000000003</v>
      </c>
      <c r="E100" s="1">
        <f t="shared" si="6"/>
        <v>28.925000000000011</v>
      </c>
      <c r="F100" s="1">
        <f t="shared" si="11"/>
        <v>51.230681439044176</v>
      </c>
      <c r="G100" s="16">
        <f t="shared" si="8"/>
        <v>-22.305681439044164</v>
      </c>
      <c r="H100" s="16">
        <f t="shared" si="9"/>
        <v>22.305681439044164</v>
      </c>
      <c r="I100" s="3">
        <f t="shared" si="10"/>
        <v>-0.17382179184916549</v>
      </c>
      <c r="J100" s="52"/>
    </row>
    <row r="101" spans="1:10" x14ac:dyDescent="0.25">
      <c r="A101" t="s">
        <v>254</v>
      </c>
      <c r="B101" s="8" t="s">
        <v>299</v>
      </c>
      <c r="C101" s="15">
        <f>VLOOKUP($A101,RAW!$B$4:$M$283,4,FALSE)</f>
        <v>2188.1999999999998</v>
      </c>
      <c r="D101" s="15">
        <f>VLOOKUP($A101,RAW!$B$4:$M$283,5,FALSE)</f>
        <v>1726.1</v>
      </c>
      <c r="E101" s="1">
        <f t="shared" si="6"/>
        <v>-462.09999999999991</v>
      </c>
      <c r="F101" s="1">
        <f t="shared" si="11"/>
        <v>873.58641827326278</v>
      </c>
      <c r="G101" s="16">
        <f t="shared" si="8"/>
        <v>-1335.6864182732627</v>
      </c>
      <c r="H101" s="16">
        <f t="shared" si="9"/>
        <v>1335.6864182732627</v>
      </c>
      <c r="I101" s="3">
        <f t="shared" si="10"/>
        <v>-0.61040417615997755</v>
      </c>
      <c r="J101" s="52"/>
    </row>
    <row r="102" spans="1:10" x14ac:dyDescent="0.25">
      <c r="A102" t="s">
        <v>256</v>
      </c>
      <c r="B102" s="8" t="s">
        <v>309</v>
      </c>
      <c r="C102" s="15">
        <f>VLOOKUP($A102,RAW!$B$4:$M$283,4,FALSE)</f>
        <v>0</v>
      </c>
      <c r="D102" s="15">
        <f>VLOOKUP($A102,RAW!$B$4:$M$283,5,FALSE)</f>
        <v>0</v>
      </c>
      <c r="E102" s="1">
        <f t="shared" si="6"/>
        <v>0</v>
      </c>
      <c r="F102" s="1">
        <f t="shared" si="11"/>
        <v>0</v>
      </c>
      <c r="G102" s="16">
        <f t="shared" si="8"/>
        <v>0</v>
      </c>
      <c r="H102" s="16">
        <f t="shared" si="9"/>
        <v>0</v>
      </c>
      <c r="I102" s="3" t="str">
        <f t="shared" si="10"/>
        <v/>
      </c>
      <c r="J102" s="52"/>
    </row>
    <row r="103" spans="1:10" x14ac:dyDescent="0.25">
      <c r="A103" t="s">
        <v>255</v>
      </c>
      <c r="B103" s="8" t="s">
        <v>299</v>
      </c>
      <c r="C103" s="15">
        <f>VLOOKUP($A103,RAW!$B$4:$M$283,4,FALSE)</f>
        <v>2979815.1999999997</v>
      </c>
      <c r="D103" s="15">
        <f>VLOOKUP($A103,RAW!$B$4:$M$283,5,FALSE)</f>
        <v>3270450.1999999997</v>
      </c>
      <c r="E103" s="1">
        <f t="shared" si="6"/>
        <v>290635</v>
      </c>
      <c r="F103" s="1">
        <f t="shared" si="11"/>
        <v>1189619.8188850316</v>
      </c>
      <c r="G103" s="16">
        <f t="shared" si="8"/>
        <v>-898984.81888503162</v>
      </c>
      <c r="H103" s="16">
        <f t="shared" si="9"/>
        <v>898984.81888503162</v>
      </c>
      <c r="I103" s="3">
        <f t="shared" si="10"/>
        <v>-0.30169146693561122</v>
      </c>
      <c r="J103" s="52"/>
    </row>
    <row r="104" spans="1:10" x14ac:dyDescent="0.25">
      <c r="A104" t="s">
        <v>78</v>
      </c>
      <c r="B104" s="8" t="s">
        <v>298</v>
      </c>
      <c r="C104" s="15">
        <f>VLOOKUP($A104,RAW!$B$4:$M$283,4,FALSE)</f>
        <v>1780.3</v>
      </c>
      <c r="D104" s="15">
        <f>VLOOKUP($A104,RAW!$B$4:$M$283,5,FALSE)</f>
        <v>2508.1</v>
      </c>
      <c r="E104" s="1">
        <f t="shared" si="6"/>
        <v>727.8</v>
      </c>
      <c r="F104" s="1">
        <f t="shared" si="11"/>
        <v>710.74211701484774</v>
      </c>
      <c r="G104" s="16">
        <f t="shared" si="8"/>
        <v>17.057882985152219</v>
      </c>
      <c r="H104" s="16">
        <f t="shared" si="9"/>
        <v>17.057882985152219</v>
      </c>
      <c r="I104" s="3">
        <f t="shared" si="10"/>
        <v>9.5814654750054594E-3</v>
      </c>
      <c r="J104" s="52"/>
    </row>
    <row r="105" spans="1:10" x14ac:dyDescent="0.25">
      <c r="A105" t="s">
        <v>257</v>
      </c>
      <c r="B105" s="8" t="s">
        <v>298</v>
      </c>
      <c r="C105" s="15">
        <f>VLOOKUP($A105,RAW!$B$4:$M$283,4,FALSE)</f>
        <v>1842.6</v>
      </c>
      <c r="D105" s="15">
        <f>VLOOKUP($A105,RAW!$B$4:$M$283,5,FALSE)</f>
        <v>4112.8</v>
      </c>
      <c r="E105" s="1">
        <f t="shared" si="6"/>
        <v>2270.2000000000003</v>
      </c>
      <c r="F105" s="1">
        <f t="shared" si="11"/>
        <v>735.61389923695913</v>
      </c>
      <c r="G105" s="16">
        <f t="shared" si="8"/>
        <v>1534.586100763041</v>
      </c>
      <c r="H105" s="16">
        <f t="shared" si="9"/>
        <v>1534.586100763041</v>
      </c>
      <c r="I105" s="3">
        <f t="shared" si="10"/>
        <v>0.83283734981170143</v>
      </c>
      <c r="J105" s="52"/>
    </row>
    <row r="106" spans="1:10" x14ac:dyDescent="0.25">
      <c r="A106" t="s">
        <v>77</v>
      </c>
      <c r="B106" s="8" t="s">
        <v>298</v>
      </c>
      <c r="C106" s="15">
        <f>VLOOKUP($A106,RAW!$B$4:$M$283,4,FALSE)</f>
        <v>3145039.9</v>
      </c>
      <c r="D106" s="15">
        <f>VLOOKUP($A106,RAW!$B$4:$M$283,5,FALSE)</f>
        <v>4579754.9000000004</v>
      </c>
      <c r="E106" s="1">
        <f t="shared" si="6"/>
        <v>1434715.0000000005</v>
      </c>
      <c r="F106" s="1">
        <f t="shared" si="11"/>
        <v>1255581.8213908696</v>
      </c>
      <c r="G106" s="16">
        <f t="shared" si="8"/>
        <v>179133.1786091309</v>
      </c>
      <c r="H106" s="16">
        <f t="shared" si="9"/>
        <v>179133.1786091309</v>
      </c>
      <c r="I106" s="3">
        <f t="shared" si="10"/>
        <v>5.6957362801384782E-2</v>
      </c>
      <c r="J106" s="52"/>
    </row>
    <row r="107" spans="1:10" x14ac:dyDescent="0.25">
      <c r="A107" t="s">
        <v>201</v>
      </c>
      <c r="B107" s="8" t="s">
        <v>299</v>
      </c>
      <c r="C107" s="15">
        <f>VLOOKUP($A107,RAW!$B$4:$M$283,4,FALSE)</f>
        <v>5802.2</v>
      </c>
      <c r="D107" s="15">
        <f>VLOOKUP($A107,RAW!$B$4:$M$283,5,FALSE)</f>
        <v>7507.2</v>
      </c>
      <c r="E107" s="1">
        <f t="shared" si="6"/>
        <v>1705</v>
      </c>
      <c r="F107" s="1">
        <f t="shared" si="11"/>
        <v>2316.3893227790536</v>
      </c>
      <c r="G107" s="16">
        <f t="shared" si="8"/>
        <v>-611.3893227790536</v>
      </c>
      <c r="H107" s="16">
        <f t="shared" si="9"/>
        <v>611.3893227790536</v>
      </c>
      <c r="I107" s="3">
        <f t="shared" si="10"/>
        <v>-0.10537198351988102</v>
      </c>
      <c r="J107" s="52"/>
    </row>
    <row r="108" spans="1:10" x14ac:dyDescent="0.25">
      <c r="A108" t="s">
        <v>239</v>
      </c>
      <c r="B108" s="8" t="s">
        <v>298</v>
      </c>
      <c r="C108" s="15">
        <f>VLOOKUP($A108,RAW!$B$4:$M$283,4,FALSE)</f>
        <v>1201.3</v>
      </c>
      <c r="D108" s="15">
        <f>VLOOKUP($A108,RAW!$B$4:$M$283,5,FALSE)</f>
        <v>1998.3</v>
      </c>
      <c r="E108" s="1">
        <f t="shared" si="6"/>
        <v>797</v>
      </c>
      <c r="F108" s="1">
        <f t="shared" si="11"/>
        <v>479.59024050437375</v>
      </c>
      <c r="G108" s="16">
        <f t="shared" si="8"/>
        <v>317.40975949562625</v>
      </c>
      <c r="H108" s="16">
        <f t="shared" si="9"/>
        <v>317.40975949562625</v>
      </c>
      <c r="I108" s="3">
        <f t="shared" si="10"/>
        <v>0.26422189252944833</v>
      </c>
      <c r="J108" s="52"/>
    </row>
    <row r="109" spans="1:10" x14ac:dyDescent="0.25">
      <c r="A109" t="s">
        <v>259</v>
      </c>
      <c r="B109" s="8" t="s">
        <v>298</v>
      </c>
      <c r="C109" s="15">
        <f>VLOOKUP($A109,RAW!$B$4:$M$283,4,FALSE)</f>
        <v>24169.3</v>
      </c>
      <c r="D109" s="15">
        <f>VLOOKUP($A109,RAW!$B$4:$M$283,5,FALSE)</f>
        <v>35512.9</v>
      </c>
      <c r="E109" s="1">
        <f t="shared" si="6"/>
        <v>11343.600000000002</v>
      </c>
      <c r="F109" s="1">
        <f t="shared" si="11"/>
        <v>9649.0139014587203</v>
      </c>
      <c r="G109" s="16">
        <f t="shared" si="8"/>
        <v>1694.5860985412819</v>
      </c>
      <c r="H109" s="16">
        <f t="shared" si="9"/>
        <v>1694.5860985412819</v>
      </c>
      <c r="I109" s="3">
        <f t="shared" si="10"/>
        <v>7.0113164160372124E-2</v>
      </c>
      <c r="J109" s="52"/>
    </row>
    <row r="110" spans="1:10" x14ac:dyDescent="0.25">
      <c r="A110" t="s">
        <v>84</v>
      </c>
      <c r="B110" s="8" t="s">
        <v>309</v>
      </c>
      <c r="C110" s="15">
        <f>VLOOKUP($A110,RAW!$B$4:$M$283,4,FALSE)</f>
        <v>0</v>
      </c>
      <c r="D110" s="15">
        <f>VLOOKUP($A110,RAW!$B$4:$M$283,5,FALSE)</f>
        <v>0</v>
      </c>
      <c r="E110" s="1">
        <f t="shared" si="6"/>
        <v>0</v>
      </c>
      <c r="F110" s="1">
        <f t="shared" si="11"/>
        <v>0</v>
      </c>
      <c r="G110" s="16">
        <f t="shared" si="8"/>
        <v>0</v>
      </c>
      <c r="H110" s="16">
        <f t="shared" si="9"/>
        <v>0</v>
      </c>
      <c r="I110" s="3" t="str">
        <f t="shared" si="10"/>
        <v/>
      </c>
      <c r="J110" s="52"/>
    </row>
    <row r="111" spans="1:10" x14ac:dyDescent="0.25">
      <c r="A111" t="s">
        <v>135</v>
      </c>
      <c r="B111" s="8" t="s">
        <v>299</v>
      </c>
      <c r="C111" s="15">
        <f>VLOOKUP($A111,RAW!$B$4:$M$283,4,FALSE)</f>
        <v>12043.1</v>
      </c>
      <c r="D111" s="15">
        <f>VLOOKUP($A111,RAW!$B$4:$M$283,5,FALSE)</f>
        <v>26672.699999999997</v>
      </c>
      <c r="E111" s="1">
        <f t="shared" si="6"/>
        <v>14629.599999999997</v>
      </c>
      <c r="F111" s="1">
        <f t="shared" si="11"/>
        <v>4807.9191088139714</v>
      </c>
      <c r="G111" s="16">
        <f t="shared" si="8"/>
        <v>9821.6808911860244</v>
      </c>
      <c r="H111" s="16">
        <f t="shared" si="9"/>
        <v>9821.6808911860244</v>
      </c>
      <c r="I111" s="3">
        <f t="shared" si="10"/>
        <v>0.81554424452059882</v>
      </c>
      <c r="J111" s="52"/>
    </row>
    <row r="112" spans="1:10" x14ac:dyDescent="0.25">
      <c r="A112" t="s">
        <v>41</v>
      </c>
      <c r="B112" s="8" t="s">
        <v>298</v>
      </c>
      <c r="C112" s="15">
        <f>VLOOKUP($A112,RAW!$B$4:$M$283,4,FALSE)</f>
        <v>109.5</v>
      </c>
      <c r="D112" s="15">
        <f>VLOOKUP($A112,RAW!$B$4:$M$283,5,FALSE)</f>
        <v>319</v>
      </c>
      <c r="E112" s="1">
        <f t="shared" si="6"/>
        <v>209.5</v>
      </c>
      <c r="F112" s="1">
        <f t="shared" si="11"/>
        <v>43.71525125716218</v>
      </c>
      <c r="G112" s="16">
        <f t="shared" si="8"/>
        <v>165.78474874283782</v>
      </c>
      <c r="H112" s="16">
        <f t="shared" si="9"/>
        <v>165.78474874283782</v>
      </c>
      <c r="I112" s="3">
        <f t="shared" si="10"/>
        <v>1.5140159702542266</v>
      </c>
      <c r="J112" s="52"/>
    </row>
    <row r="113" spans="1:10" x14ac:dyDescent="0.25">
      <c r="A113" t="s">
        <v>136</v>
      </c>
      <c r="B113" s="8" t="s">
        <v>298</v>
      </c>
      <c r="C113" s="15">
        <f>VLOOKUP($A113,RAW!$B$4:$M$283,4,FALSE)</f>
        <v>1064.3</v>
      </c>
      <c r="D113" s="15">
        <f>VLOOKUP($A113,RAW!$B$4:$M$283,5,FALSE)</f>
        <v>835.3</v>
      </c>
      <c r="E113" s="1">
        <f t="shared" si="6"/>
        <v>-229</v>
      </c>
      <c r="F113" s="1">
        <f t="shared" si="11"/>
        <v>424.89627317806122</v>
      </c>
      <c r="G113" s="16">
        <f t="shared" si="8"/>
        <v>-653.89627317806116</v>
      </c>
      <c r="H113" s="16">
        <f t="shared" si="9"/>
        <v>653.89627317806116</v>
      </c>
      <c r="I113" s="3">
        <f t="shared" si="10"/>
        <v>-0.61439093599366834</v>
      </c>
      <c r="J113" s="52"/>
    </row>
    <row r="114" spans="1:10" x14ac:dyDescent="0.25">
      <c r="A114" t="s">
        <v>202</v>
      </c>
      <c r="B114" s="8" t="s">
        <v>298</v>
      </c>
      <c r="C114" s="15">
        <f>VLOOKUP($A114,RAW!$B$4:$M$283,4,FALSE)</f>
        <v>354.29999999999995</v>
      </c>
      <c r="D114" s="15">
        <f>VLOOKUP($A114,RAW!$B$4:$M$283,5,FALSE)</f>
        <v>98.8</v>
      </c>
      <c r="E114" s="1">
        <f t="shared" si="6"/>
        <v>-255.49999999999994</v>
      </c>
      <c r="F114" s="1">
        <f t="shared" si="11"/>
        <v>141.44578557454392</v>
      </c>
      <c r="G114" s="16">
        <f t="shared" si="8"/>
        <v>-396.94578557454383</v>
      </c>
      <c r="H114" s="16">
        <f t="shared" si="9"/>
        <v>396.94578557454383</v>
      </c>
      <c r="I114" s="3">
        <f t="shared" si="10"/>
        <v>-1.1203663154799433</v>
      </c>
      <c r="J114" s="52"/>
    </row>
    <row r="115" spans="1:10" x14ac:dyDescent="0.25">
      <c r="A115" t="s">
        <v>42</v>
      </c>
      <c r="B115" s="8" t="s">
        <v>298</v>
      </c>
      <c r="C115" s="15">
        <f>VLOOKUP($A115,RAW!$B$4:$M$283,4,FALSE)</f>
        <v>2026.5</v>
      </c>
      <c r="D115" s="15">
        <f>VLOOKUP($A115,RAW!$B$4:$M$283,5,FALSE)</f>
        <v>5535.4</v>
      </c>
      <c r="E115" s="1">
        <f t="shared" si="6"/>
        <v>3508.8999999999996</v>
      </c>
      <c r="F115" s="1">
        <f t="shared" si="11"/>
        <v>809.03156778665891</v>
      </c>
      <c r="G115" s="16">
        <f t="shared" si="8"/>
        <v>2699.8684322133408</v>
      </c>
      <c r="H115" s="16">
        <f t="shared" si="9"/>
        <v>2699.8684322133408</v>
      </c>
      <c r="I115" s="3">
        <f t="shared" si="10"/>
        <v>1.3322814864117152</v>
      </c>
      <c r="J115" s="52"/>
    </row>
    <row r="116" spans="1:10" x14ac:dyDescent="0.25">
      <c r="A116" t="s">
        <v>203</v>
      </c>
      <c r="B116" s="8" t="s">
        <v>298</v>
      </c>
      <c r="C116" s="15">
        <f>VLOOKUP($A116,RAW!$B$4:$M$283,4,FALSE)</f>
        <v>12804</v>
      </c>
      <c r="D116" s="15">
        <f>VLOOKUP($A116,RAW!$B$4:$M$283,5,FALSE)</f>
        <v>19860.3</v>
      </c>
      <c r="E116" s="1">
        <f t="shared" si="6"/>
        <v>7056.2999999999993</v>
      </c>
      <c r="F116" s="1">
        <f t="shared" si="11"/>
        <v>5111.6902017963885</v>
      </c>
      <c r="G116" s="16">
        <f t="shared" si="8"/>
        <v>1944.6097982036108</v>
      </c>
      <c r="H116" s="16">
        <f t="shared" si="9"/>
        <v>1944.6097982036108</v>
      </c>
      <c r="I116" s="3">
        <f t="shared" si="10"/>
        <v>0.15187517949106613</v>
      </c>
      <c r="J116" s="52"/>
    </row>
    <row r="117" spans="1:10" x14ac:dyDescent="0.25">
      <c r="A117" t="s">
        <v>137</v>
      </c>
      <c r="B117" s="8" t="s">
        <v>298</v>
      </c>
      <c r="C117" s="15">
        <f>VLOOKUP($A117,RAW!$B$4:$M$283,4,FALSE)</f>
        <v>414</v>
      </c>
      <c r="D117" s="15">
        <f>VLOOKUP($A117,RAW!$B$4:$M$283,5,FALSE)</f>
        <v>685.6</v>
      </c>
      <c r="E117" s="1">
        <f t="shared" si="6"/>
        <v>271.60000000000002</v>
      </c>
      <c r="F117" s="1">
        <f t="shared" si="11"/>
        <v>165.27958009557207</v>
      </c>
      <c r="G117" s="16">
        <f t="shared" si="8"/>
        <v>106.32041990442795</v>
      </c>
      <c r="H117" s="16">
        <f t="shared" si="9"/>
        <v>106.32041990442795</v>
      </c>
      <c r="I117" s="3">
        <f t="shared" si="10"/>
        <v>0.25681260846480181</v>
      </c>
      <c r="J117" s="52"/>
    </row>
    <row r="118" spans="1:10" x14ac:dyDescent="0.25">
      <c r="A118" t="s">
        <v>260</v>
      </c>
      <c r="B118" s="8" t="s">
        <v>309</v>
      </c>
      <c r="C118" s="15">
        <f>VLOOKUP($A118,RAW!$B$4:$M$283,4,FALSE)</f>
        <v>0</v>
      </c>
      <c r="D118" s="15">
        <f>VLOOKUP($A118,RAW!$B$4:$M$283,5,FALSE)</f>
        <v>0</v>
      </c>
      <c r="E118" s="1">
        <f t="shared" si="6"/>
        <v>0</v>
      </c>
      <c r="F118" s="1">
        <f t="shared" si="11"/>
        <v>0</v>
      </c>
      <c r="G118" s="16">
        <f t="shared" si="8"/>
        <v>0</v>
      </c>
      <c r="H118" s="16">
        <f t="shared" si="9"/>
        <v>0</v>
      </c>
      <c r="I118" s="3" t="str">
        <f t="shared" si="10"/>
        <v/>
      </c>
      <c r="J118" s="52"/>
    </row>
    <row r="119" spans="1:10" x14ac:dyDescent="0.25">
      <c r="A119" t="s">
        <v>261</v>
      </c>
      <c r="B119" s="8" t="s">
        <v>298</v>
      </c>
      <c r="C119" s="15">
        <f>VLOOKUP($A119,RAW!$B$4:$M$283,4,FALSE)</f>
        <v>31114.400000000001</v>
      </c>
      <c r="D119" s="15">
        <f>VLOOKUP($A119,RAW!$B$4:$M$283,5,FALSE)</f>
        <v>38649.1</v>
      </c>
      <c r="E119" s="1">
        <f t="shared" si="6"/>
        <v>7534.6999999999971</v>
      </c>
      <c r="F119" s="1">
        <f t="shared" si="11"/>
        <v>12421.678664071662</v>
      </c>
      <c r="G119" s="16">
        <f t="shared" si="8"/>
        <v>-4886.9786640716648</v>
      </c>
      <c r="H119" s="16">
        <f t="shared" si="9"/>
        <v>4886.9786640716648</v>
      </c>
      <c r="I119" s="3">
        <f t="shared" si="10"/>
        <v>-0.15706485306069423</v>
      </c>
      <c r="J119" s="52"/>
    </row>
    <row r="120" spans="1:10" x14ac:dyDescent="0.25">
      <c r="A120" t="s">
        <v>50</v>
      </c>
      <c r="B120" s="8" t="s">
        <v>299</v>
      </c>
      <c r="C120" s="15">
        <f>VLOOKUP($A120,RAW!$B$4:$M$283,4,FALSE)</f>
        <v>101.8</v>
      </c>
      <c r="D120" s="15">
        <f>VLOOKUP($A120,RAW!$B$4:$M$283,5,FALSE)</f>
        <v>277.7</v>
      </c>
      <c r="E120" s="1">
        <f t="shared" si="6"/>
        <v>175.89999999999998</v>
      </c>
      <c r="F120" s="1">
        <f t="shared" si="11"/>
        <v>40.641210757800089</v>
      </c>
      <c r="G120" s="16">
        <f t="shared" si="8"/>
        <v>135.2587892421999</v>
      </c>
      <c r="H120" s="16">
        <f t="shared" si="9"/>
        <v>135.2587892421999</v>
      </c>
      <c r="I120" s="3">
        <f t="shared" si="10"/>
        <v>1.32867180002161</v>
      </c>
      <c r="J120" s="52"/>
    </row>
    <row r="121" spans="1:10" x14ac:dyDescent="0.25">
      <c r="A121" t="s">
        <v>138</v>
      </c>
      <c r="B121" s="8" t="s">
        <v>298</v>
      </c>
      <c r="C121" s="15">
        <f>VLOOKUP($A121,RAW!$B$4:$M$283,4,FALSE)</f>
        <v>907.5</v>
      </c>
      <c r="D121" s="15">
        <f>VLOOKUP($A121,RAW!$B$4:$M$283,5,FALSE)</f>
        <v>729.8</v>
      </c>
      <c r="E121" s="1">
        <f t="shared" si="6"/>
        <v>-177.70000000000005</v>
      </c>
      <c r="F121" s="1">
        <f t="shared" si="11"/>
        <v>362.29763028196049</v>
      </c>
      <c r="G121" s="16">
        <f t="shared" si="8"/>
        <v>-539.99763028196048</v>
      </c>
      <c r="H121" s="16">
        <f t="shared" si="9"/>
        <v>539.99763028196048</v>
      </c>
      <c r="I121" s="3">
        <f t="shared" si="10"/>
        <v>-0.5950387110545019</v>
      </c>
      <c r="J121" s="52"/>
    </row>
    <row r="122" spans="1:10" x14ac:dyDescent="0.25">
      <c r="A122" t="s">
        <v>240</v>
      </c>
      <c r="B122" s="8" t="s">
        <v>298</v>
      </c>
      <c r="C122" s="15">
        <f>VLOOKUP($A122,RAW!$B$4:$M$283,4,FALSE)</f>
        <v>12880.6</v>
      </c>
      <c r="D122" s="15">
        <f>VLOOKUP($A122,RAW!$B$4:$M$283,5,FALSE)</f>
        <v>21530.2</v>
      </c>
      <c r="E122" s="1">
        <f t="shared" si="6"/>
        <v>8649.6</v>
      </c>
      <c r="F122" s="1">
        <f t="shared" si="11"/>
        <v>5142.2709163744585</v>
      </c>
      <c r="G122" s="16">
        <f t="shared" si="8"/>
        <v>3507.3290836255419</v>
      </c>
      <c r="H122" s="16">
        <f t="shared" si="9"/>
        <v>3507.3290836255419</v>
      </c>
      <c r="I122" s="3">
        <f t="shared" si="10"/>
        <v>0.27229547409480476</v>
      </c>
      <c r="J122" s="52"/>
    </row>
    <row r="123" spans="1:10" x14ac:dyDescent="0.25">
      <c r="A123" t="s">
        <v>139</v>
      </c>
      <c r="B123" s="8" t="s">
        <v>298</v>
      </c>
      <c r="C123" s="15">
        <f>VLOOKUP($A123,RAW!$B$4:$M$283,4,FALSE)</f>
        <v>324.10000000000002</v>
      </c>
      <c r="D123" s="15">
        <f>VLOOKUP($A123,RAW!$B$4:$M$283,5,FALSE)</f>
        <v>427</v>
      </c>
      <c r="E123" s="1">
        <f t="shared" si="6"/>
        <v>102.89999999999998</v>
      </c>
      <c r="F123" s="1">
        <f t="shared" si="11"/>
        <v>129.38915920042248</v>
      </c>
      <c r="G123" s="16">
        <f t="shared" si="8"/>
        <v>-26.489159200422506</v>
      </c>
      <c r="H123" s="16">
        <f t="shared" si="9"/>
        <v>26.489159200422506</v>
      </c>
      <c r="I123" s="3">
        <f t="shared" si="10"/>
        <v>-8.173143844622803E-2</v>
      </c>
      <c r="J123" s="52"/>
    </row>
    <row r="124" spans="1:10" x14ac:dyDescent="0.25">
      <c r="A124" t="s">
        <v>204</v>
      </c>
      <c r="B124" s="8" t="s">
        <v>299</v>
      </c>
      <c r="C124" s="15">
        <f>VLOOKUP($A124,RAW!$B$4:$M$283,4,FALSE)</f>
        <v>1491.6</v>
      </c>
      <c r="D124" s="15">
        <f>VLOOKUP($A124,RAW!$B$4:$M$283,5,FALSE)</f>
        <v>2253.5</v>
      </c>
      <c r="E124" s="1">
        <f t="shared" si="6"/>
        <v>761.90000000000009</v>
      </c>
      <c r="F124" s="1">
        <f t="shared" si="11"/>
        <v>595.48555959071325</v>
      </c>
      <c r="G124" s="16">
        <f t="shared" si="8"/>
        <v>166.41444040928684</v>
      </c>
      <c r="H124" s="16">
        <f t="shared" si="9"/>
        <v>166.41444040928684</v>
      </c>
      <c r="I124" s="3">
        <f t="shared" si="10"/>
        <v>0.11156773961470022</v>
      </c>
      <c r="J124" s="52"/>
    </row>
    <row r="125" spans="1:10" x14ac:dyDescent="0.25">
      <c r="A125" t="s">
        <v>241</v>
      </c>
      <c r="B125" s="8" t="s">
        <v>298</v>
      </c>
      <c r="C125" s="15">
        <f>VLOOKUP($A125,RAW!$B$4:$M$283,4,FALSE)</f>
        <v>4908.3999999999996</v>
      </c>
      <c r="D125" s="15">
        <f>VLOOKUP($A125,RAW!$B$4:$M$283,5,FALSE)</f>
        <v>4503.5</v>
      </c>
      <c r="E125" s="1">
        <f t="shared" si="6"/>
        <v>-404.89999999999964</v>
      </c>
      <c r="F125" s="1">
        <f t="shared" si="11"/>
        <v>1959.5610892297243</v>
      </c>
      <c r="G125" s="16">
        <f t="shared" si="8"/>
        <v>-2364.4610892297242</v>
      </c>
      <c r="H125" s="16">
        <f t="shared" si="9"/>
        <v>2364.4610892297242</v>
      </c>
      <c r="I125" s="3">
        <f t="shared" si="10"/>
        <v>-0.48171727838597594</v>
      </c>
      <c r="J125" s="52"/>
    </row>
    <row r="126" spans="1:10" x14ac:dyDescent="0.25">
      <c r="A126" t="s">
        <v>225</v>
      </c>
      <c r="B126" s="8" t="s">
        <v>298</v>
      </c>
      <c r="C126" s="15">
        <f>VLOOKUP($A126,RAW!$B$4:$M$283,4,FALSE)</f>
        <v>45883.9</v>
      </c>
      <c r="D126" s="15">
        <f>VLOOKUP($A126,RAW!$B$4:$M$283,5,FALSE)</f>
        <v>71722.400000000009</v>
      </c>
      <c r="E126" s="1">
        <f t="shared" si="6"/>
        <v>25838.500000000007</v>
      </c>
      <c r="F126" s="1">
        <f t="shared" si="11"/>
        <v>18318.047645283139</v>
      </c>
      <c r="G126" s="16">
        <f t="shared" si="8"/>
        <v>7520.4523547168683</v>
      </c>
      <c r="H126" s="16">
        <f t="shared" si="9"/>
        <v>7520.4523547168683</v>
      </c>
      <c r="I126" s="3">
        <f t="shared" si="10"/>
        <v>0.16390176847907148</v>
      </c>
      <c r="J126" s="52"/>
    </row>
    <row r="127" spans="1:10" x14ac:dyDescent="0.25">
      <c r="A127" t="s">
        <v>118</v>
      </c>
      <c r="B127" s="8" t="s">
        <v>298</v>
      </c>
      <c r="C127" s="15">
        <f>VLOOKUP($A127,RAW!$B$4:$M$283,4,FALSE)</f>
        <v>35191</v>
      </c>
      <c r="D127" s="15">
        <f>VLOOKUP($A127,RAW!$B$4:$M$283,5,FALSE)</f>
        <v>56905.599999999999</v>
      </c>
      <c r="E127" s="1">
        <f t="shared" si="6"/>
        <v>21714.6</v>
      </c>
      <c r="F127" s="1">
        <f t="shared" si="11"/>
        <v>14049.163534162504</v>
      </c>
      <c r="G127" s="16">
        <f t="shared" si="8"/>
        <v>7665.4364658374943</v>
      </c>
      <c r="H127" s="16">
        <f t="shared" si="9"/>
        <v>7665.4364658374943</v>
      </c>
      <c r="I127" s="3">
        <f t="shared" si="10"/>
        <v>0.21782377499467176</v>
      </c>
      <c r="J127" s="52"/>
    </row>
    <row r="128" spans="1:10" x14ac:dyDescent="0.25">
      <c r="A128" t="s">
        <v>141</v>
      </c>
      <c r="B128" s="8" t="s">
        <v>298</v>
      </c>
      <c r="C128" s="15">
        <f>VLOOKUP($A128,RAW!$B$4:$M$283,4,FALSE)</f>
        <v>1394.9</v>
      </c>
      <c r="D128" s="15">
        <f>VLOOKUP($A128,RAW!$B$4:$M$283,5,FALSE)</f>
        <v>3964.4</v>
      </c>
      <c r="E128" s="1">
        <f t="shared" si="6"/>
        <v>2569.5</v>
      </c>
      <c r="F128" s="1">
        <f t="shared" si="11"/>
        <v>556.88040163119206</v>
      </c>
      <c r="G128" s="16">
        <f t="shared" si="8"/>
        <v>2012.6195983688081</v>
      </c>
      <c r="H128" s="16">
        <f t="shared" si="9"/>
        <v>2012.6195983688081</v>
      </c>
      <c r="I128" s="3">
        <f t="shared" si="10"/>
        <v>1.4428414928445106</v>
      </c>
      <c r="J128" s="52"/>
    </row>
    <row r="129" spans="1:10" x14ac:dyDescent="0.25">
      <c r="A129" t="s">
        <v>85</v>
      </c>
      <c r="B129" s="8" t="s">
        <v>298</v>
      </c>
      <c r="C129" s="15">
        <f>VLOOKUP($A129,RAW!$B$4:$M$283,4,FALSE)</f>
        <v>2797.6</v>
      </c>
      <c r="D129" s="15">
        <f>VLOOKUP($A129,RAW!$B$4:$M$283,5,FALSE)</f>
        <v>2691.3</v>
      </c>
      <c r="E129" s="1">
        <f t="shared" si="6"/>
        <v>-106.29999999999973</v>
      </c>
      <c r="F129" s="1">
        <f t="shared" si="11"/>
        <v>1116.8747663656338</v>
      </c>
      <c r="G129" s="16">
        <f t="shared" si="8"/>
        <v>-1223.1747663656336</v>
      </c>
      <c r="H129" s="16">
        <f t="shared" si="9"/>
        <v>1223.1747663656336</v>
      </c>
      <c r="I129" s="3">
        <f t="shared" si="10"/>
        <v>-0.43722289332486186</v>
      </c>
      <c r="J129" s="52"/>
    </row>
    <row r="130" spans="1:10" x14ac:dyDescent="0.25">
      <c r="A130" t="s">
        <v>140</v>
      </c>
      <c r="B130" s="8" t="s">
        <v>299</v>
      </c>
      <c r="C130" s="15">
        <f>VLOOKUP($A130,RAW!$B$4:$M$283,4,FALSE)</f>
        <v>1364.6</v>
      </c>
      <c r="D130" s="15">
        <f>VLOOKUP($A130,RAW!$B$4:$M$283,5,FALSE)</f>
        <v>2053.6</v>
      </c>
      <c r="E130" s="1">
        <f t="shared" si="6"/>
        <v>689</v>
      </c>
      <c r="F130" s="1">
        <f t="shared" si="11"/>
        <v>544.78385265318275</v>
      </c>
      <c r="G130" s="16">
        <f t="shared" si="8"/>
        <v>144.21614734681725</v>
      </c>
      <c r="H130" s="16">
        <f t="shared" si="9"/>
        <v>144.21614734681725</v>
      </c>
      <c r="I130" s="3">
        <f t="shared" si="10"/>
        <v>0.10568382481812785</v>
      </c>
      <c r="J130" s="52"/>
    </row>
    <row r="131" spans="1:10" x14ac:dyDescent="0.25">
      <c r="A131" t="s">
        <v>119</v>
      </c>
      <c r="B131" s="8" t="s">
        <v>298</v>
      </c>
      <c r="C131" s="15">
        <f>VLOOKUP($A131,RAW!$B$4:$M$283,4,FALSE)</f>
        <v>12722.9</v>
      </c>
      <c r="D131" s="15">
        <f>VLOOKUP($A131,RAW!$B$4:$M$283,5,FALSE)</f>
        <v>13285.9</v>
      </c>
      <c r="E131" s="1">
        <f t="shared" ref="E131:E193" si="12">D131-C131</f>
        <v>563</v>
      </c>
      <c r="F131" s="1">
        <f t="shared" ref="F131:F162" si="13">+C131*E$260</f>
        <v>5079.3129700433665</v>
      </c>
      <c r="G131" s="16">
        <f t="shared" ref="G131:G193" si="14">+E131-F131</f>
        <v>-4516.3129700433665</v>
      </c>
      <c r="H131" s="16">
        <f t="shared" ref="H131:H193" si="15">ABS(G131)</f>
        <v>4516.3129700433665</v>
      </c>
      <c r="I131" s="3">
        <f t="shared" si="10"/>
        <v>-0.35497512124149105</v>
      </c>
      <c r="J131" s="52"/>
    </row>
    <row r="132" spans="1:10" x14ac:dyDescent="0.25">
      <c r="A132" t="s">
        <v>242</v>
      </c>
      <c r="B132" s="8" t="s">
        <v>298</v>
      </c>
      <c r="C132" s="15">
        <f>VLOOKUP($A132,RAW!$B$4:$M$283,4,FALSE)</f>
        <v>3874.4</v>
      </c>
      <c r="D132" s="15">
        <f>VLOOKUP($A132,RAW!$B$4:$M$283,5,FALSE)</f>
        <v>7989</v>
      </c>
      <c r="E132" s="1">
        <f t="shared" si="12"/>
        <v>4114.6000000000004</v>
      </c>
      <c r="F132" s="1">
        <f t="shared" si="13"/>
        <v>1546.7613650296726</v>
      </c>
      <c r="G132" s="16">
        <f t="shared" si="14"/>
        <v>2567.8386349703278</v>
      </c>
      <c r="H132" s="16">
        <f t="shared" si="15"/>
        <v>2567.8386349703278</v>
      </c>
      <c r="I132" s="3">
        <f t="shared" ref="I132:I194" si="16">IFERROR(+G132/C132,"")</f>
        <v>0.66277065738445373</v>
      </c>
      <c r="J132" s="52"/>
    </row>
    <row r="133" spans="1:10" x14ac:dyDescent="0.25">
      <c r="A133" t="s">
        <v>142</v>
      </c>
      <c r="B133" s="8" t="s">
        <v>298</v>
      </c>
      <c r="C133" s="15">
        <f>VLOOKUP($A133,RAW!$B$4:$M$283,4,FALSE)</f>
        <v>14664.8</v>
      </c>
      <c r="D133" s="15">
        <f>VLOOKUP($A133,RAW!$B$4:$M$283,5,FALSE)</f>
        <v>21434.799999999999</v>
      </c>
      <c r="E133" s="1">
        <f t="shared" si="12"/>
        <v>6770</v>
      </c>
      <c r="F133" s="1">
        <f t="shared" si="13"/>
        <v>5854.5700149409304</v>
      </c>
      <c r="G133" s="16">
        <f t="shared" si="14"/>
        <v>915.42998505906962</v>
      </c>
      <c r="H133" s="16">
        <f t="shared" si="15"/>
        <v>915.42998505906962</v>
      </c>
      <c r="I133" s="3">
        <f t="shared" si="16"/>
        <v>6.242362562456151E-2</v>
      </c>
      <c r="J133" s="52"/>
    </row>
    <row r="134" spans="1:10" x14ac:dyDescent="0.25">
      <c r="A134" t="s">
        <v>143</v>
      </c>
      <c r="B134" s="8" t="s">
        <v>309</v>
      </c>
      <c r="C134" s="15">
        <f>VLOOKUP($A134,RAW!$B$4:$M$283,4,FALSE)</f>
        <v>0</v>
      </c>
      <c r="D134" s="15">
        <f>VLOOKUP($A134,RAW!$B$4:$M$283,5,FALSE)</f>
        <v>0</v>
      </c>
      <c r="E134" s="1">
        <f t="shared" si="12"/>
        <v>0</v>
      </c>
      <c r="F134" s="1">
        <f t="shared" si="13"/>
        <v>0</v>
      </c>
      <c r="G134" s="16">
        <f t="shared" si="14"/>
        <v>0</v>
      </c>
      <c r="H134" s="16">
        <f t="shared" si="15"/>
        <v>0</v>
      </c>
      <c r="I134" s="3" t="str">
        <f t="shared" si="16"/>
        <v/>
      </c>
      <c r="J134" s="52"/>
    </row>
    <row r="135" spans="1:10" x14ac:dyDescent="0.25">
      <c r="A135" t="s">
        <v>265</v>
      </c>
      <c r="B135" s="8" t="s">
        <v>298</v>
      </c>
      <c r="C135" s="15">
        <f>VLOOKUP($A135,RAW!$B$4:$M$283,4,FALSE)</f>
        <v>1148804.2</v>
      </c>
      <c r="D135" s="15">
        <f>VLOOKUP($A135,RAW!$B$4:$M$283,5,FALSE)</f>
        <v>2062318.4</v>
      </c>
      <c r="E135" s="1">
        <f t="shared" si="12"/>
        <v>913514.2</v>
      </c>
      <c r="F135" s="1">
        <f t="shared" si="13"/>
        <v>458632.55021263188</v>
      </c>
      <c r="G135" s="16">
        <f t="shared" si="14"/>
        <v>454881.64978736808</v>
      </c>
      <c r="H135" s="16">
        <f t="shared" si="15"/>
        <v>454881.64978736808</v>
      </c>
      <c r="I135" s="3">
        <f t="shared" si="16"/>
        <v>0.39596099125278972</v>
      </c>
      <c r="J135" s="52"/>
    </row>
    <row r="136" spans="1:10" x14ac:dyDescent="0.25">
      <c r="A136" t="s">
        <v>226</v>
      </c>
      <c r="B136" s="8" t="s">
        <v>298</v>
      </c>
      <c r="C136" s="15">
        <f>VLOOKUP($A136,RAW!$B$4:$M$283,4,FALSE)</f>
        <v>53912.1</v>
      </c>
      <c r="D136" s="15">
        <f>VLOOKUP($A136,RAW!$B$4:$M$283,5,FALSE)</f>
        <v>112992.6</v>
      </c>
      <c r="E136" s="1">
        <f t="shared" si="12"/>
        <v>59080.500000000007</v>
      </c>
      <c r="F136" s="1">
        <f t="shared" si="13"/>
        <v>21523.114130605052</v>
      </c>
      <c r="G136" s="16">
        <f t="shared" si="14"/>
        <v>37557.385869394959</v>
      </c>
      <c r="H136" s="16">
        <f t="shared" si="15"/>
        <v>37557.385869394959</v>
      </c>
      <c r="I136" s="3">
        <f t="shared" si="16"/>
        <v>0.69664112266810163</v>
      </c>
      <c r="J136" s="52"/>
    </row>
    <row r="137" spans="1:10" x14ac:dyDescent="0.25">
      <c r="A137" t="s">
        <v>205</v>
      </c>
      <c r="B137" s="8" t="s">
        <v>298</v>
      </c>
      <c r="C137" s="15">
        <f>VLOOKUP($A137,RAW!$B$4:$M$283,4,FALSE)</f>
        <v>9373.5999999999985</v>
      </c>
      <c r="D137" s="15">
        <f>VLOOKUP($A137,RAW!$B$4:$M$283,5,FALSE)</f>
        <v>22385.8</v>
      </c>
      <c r="E137" s="1">
        <f t="shared" si="12"/>
        <v>13012.2</v>
      </c>
      <c r="F137" s="1">
        <f t="shared" si="13"/>
        <v>3742.1851980286333</v>
      </c>
      <c r="G137" s="16">
        <f t="shared" si="14"/>
        <v>9270.014801971367</v>
      </c>
      <c r="H137" s="16">
        <f t="shared" si="15"/>
        <v>9270.014801971367</v>
      </c>
      <c r="I137" s="3">
        <f t="shared" si="16"/>
        <v>0.98894926196673305</v>
      </c>
      <c r="J137" s="52"/>
    </row>
    <row r="138" spans="1:10" x14ac:dyDescent="0.25">
      <c r="A138" t="s">
        <v>43</v>
      </c>
      <c r="B138" s="8" t="s">
        <v>298</v>
      </c>
      <c r="C138" s="15">
        <f>VLOOKUP($A138,RAW!$B$4:$M$283,4,FALSE)</f>
        <v>44575</v>
      </c>
      <c r="D138" s="15">
        <f>VLOOKUP($A138,RAW!$B$4:$M$283,5,FALSE)</f>
        <v>67919.899999999994</v>
      </c>
      <c r="E138" s="1">
        <f t="shared" si="12"/>
        <v>23344.899999999994</v>
      </c>
      <c r="F138" s="1">
        <f t="shared" si="13"/>
        <v>17795.500682995473</v>
      </c>
      <c r="G138" s="16">
        <f t="shared" si="14"/>
        <v>5549.3993170045214</v>
      </c>
      <c r="H138" s="16">
        <f t="shared" si="15"/>
        <v>5549.3993170045214</v>
      </c>
      <c r="I138" s="3">
        <f t="shared" si="16"/>
        <v>0.1244957782838928</v>
      </c>
      <c r="J138" s="52"/>
    </row>
    <row r="139" spans="1:10" x14ac:dyDescent="0.25">
      <c r="A139" t="s">
        <v>44</v>
      </c>
      <c r="B139" s="8" t="s">
        <v>299</v>
      </c>
      <c r="C139" s="15">
        <f>VLOOKUP($A139,RAW!$B$4:$M$283,4,FALSE)</f>
        <v>505.70000000000005</v>
      </c>
      <c r="D139" s="15">
        <f>VLOOKUP($A139,RAW!$B$4:$M$283,5,FALSE)</f>
        <v>822.8</v>
      </c>
      <c r="E139" s="1">
        <f t="shared" si="12"/>
        <v>317.09999999999991</v>
      </c>
      <c r="F139" s="1">
        <f t="shared" si="13"/>
        <v>201.88860786070242</v>
      </c>
      <c r="G139" s="16">
        <f t="shared" si="14"/>
        <v>115.21139213929749</v>
      </c>
      <c r="H139" s="16">
        <f t="shared" si="15"/>
        <v>115.21139213929749</v>
      </c>
      <c r="I139" s="3">
        <f t="shared" si="16"/>
        <v>0.22782557274925347</v>
      </c>
      <c r="J139" s="52"/>
    </row>
    <row r="140" spans="1:10" x14ac:dyDescent="0.25">
      <c r="A140" t="s">
        <v>144</v>
      </c>
      <c r="B140" s="8" t="s">
        <v>299</v>
      </c>
      <c r="C140" s="15">
        <f>VLOOKUP($A140,RAW!$B$4:$M$283,4,FALSE)</f>
        <v>95</v>
      </c>
      <c r="D140" s="15">
        <f>VLOOKUP($A140,RAW!$B$4:$M$283,5,FALSE)</f>
        <v>1582.7</v>
      </c>
      <c r="E140" s="1">
        <f t="shared" si="12"/>
        <v>1487.7</v>
      </c>
      <c r="F140" s="1">
        <f t="shared" si="13"/>
        <v>37.926473693428377</v>
      </c>
      <c r="G140" s="16">
        <f t="shared" si="14"/>
        <v>1449.7735263065717</v>
      </c>
      <c r="H140" s="16">
        <f t="shared" si="15"/>
        <v>1449.7735263065717</v>
      </c>
      <c r="I140" s="3">
        <f t="shared" si="16"/>
        <v>15.260773961121808</v>
      </c>
      <c r="J140" s="52"/>
    </row>
    <row r="141" spans="1:10" x14ac:dyDescent="0.25">
      <c r="A141" t="s">
        <v>145</v>
      </c>
      <c r="B141" s="8" t="s">
        <v>298</v>
      </c>
      <c r="C141" s="15">
        <f>VLOOKUP($A141,RAW!$B$4:$M$283,4,FALSE)</f>
        <v>11364.6</v>
      </c>
      <c r="D141" s="15">
        <f>VLOOKUP($A141,RAW!$B$4:$M$283,5,FALSE)</f>
        <v>16701.599999999999</v>
      </c>
      <c r="E141" s="1">
        <f t="shared" si="12"/>
        <v>5336.9999999999982</v>
      </c>
      <c r="F141" s="1">
        <f t="shared" si="13"/>
        <v>4537.0442414351173</v>
      </c>
      <c r="G141" s="16">
        <f t="shared" si="14"/>
        <v>799.95575856488085</v>
      </c>
      <c r="H141" s="16">
        <f t="shared" si="15"/>
        <v>799.95575856488085</v>
      </c>
      <c r="I141" s="3">
        <f t="shared" si="16"/>
        <v>7.0390137670035088E-2</v>
      </c>
      <c r="J141" s="52"/>
    </row>
    <row r="142" spans="1:10" x14ac:dyDescent="0.25">
      <c r="A142" t="s">
        <v>146</v>
      </c>
      <c r="B142" s="8" t="s">
        <v>298</v>
      </c>
      <c r="C142" s="15">
        <f>VLOOKUP($A142,RAW!$B$4:$M$283,4,FALSE)</f>
        <v>8720</v>
      </c>
      <c r="D142" s="15">
        <f>VLOOKUP($A142,RAW!$B$4:$M$283,5,FALSE)</f>
        <v>11064.8</v>
      </c>
      <c r="E142" s="1">
        <f t="shared" si="12"/>
        <v>2344.7999999999993</v>
      </c>
      <c r="F142" s="1">
        <f t="shared" si="13"/>
        <v>3481.2510590178467</v>
      </c>
      <c r="G142" s="16">
        <f t="shared" si="14"/>
        <v>-1136.4510590178475</v>
      </c>
      <c r="H142" s="16">
        <f t="shared" si="15"/>
        <v>1136.4510590178475</v>
      </c>
      <c r="I142" s="3">
        <f t="shared" si="16"/>
        <v>-0.13032695630938618</v>
      </c>
      <c r="J142" s="52"/>
    </row>
    <row r="143" spans="1:10" x14ac:dyDescent="0.25">
      <c r="A143" t="s">
        <v>262</v>
      </c>
      <c r="B143" s="8" t="s">
        <v>299</v>
      </c>
      <c r="C143" s="15">
        <f>VLOOKUP($A143,RAW!$B$4:$M$283,4,FALSE)</f>
        <v>6871.2</v>
      </c>
      <c r="D143" s="15">
        <f>VLOOKUP($A143,RAW!$B$4:$M$283,5,FALSE)</f>
        <v>11348.8</v>
      </c>
      <c r="E143" s="1">
        <f t="shared" si="12"/>
        <v>4477.5999999999995</v>
      </c>
      <c r="F143" s="1">
        <f t="shared" si="13"/>
        <v>2743.1619583398424</v>
      </c>
      <c r="G143" s="16">
        <f t="shared" si="14"/>
        <v>1734.4380416601571</v>
      </c>
      <c r="H143" s="16">
        <f t="shared" si="15"/>
        <v>1734.4380416601571</v>
      </c>
      <c r="I143" s="3">
        <f t="shared" si="16"/>
        <v>0.25242141717024058</v>
      </c>
      <c r="J143" s="52"/>
    </row>
    <row r="144" spans="1:10" x14ac:dyDescent="0.25">
      <c r="A144" t="s">
        <v>147</v>
      </c>
      <c r="B144" s="8" t="s">
        <v>299</v>
      </c>
      <c r="C144" s="15">
        <f>VLOOKUP($A144,RAW!$B$4:$M$283,4,FALSE)</f>
        <v>114.3</v>
      </c>
      <c r="D144" s="15">
        <f>VLOOKUP($A144,RAW!$B$4:$M$283,5,FALSE)</f>
        <v>323.10000000000002</v>
      </c>
      <c r="E144" s="1">
        <f t="shared" si="12"/>
        <v>208.8</v>
      </c>
      <c r="F144" s="1">
        <f t="shared" si="13"/>
        <v>45.631536243777504</v>
      </c>
      <c r="G144" s="16">
        <f t="shared" si="14"/>
        <v>163.16846375622251</v>
      </c>
      <c r="H144" s="16">
        <f t="shared" si="15"/>
        <v>163.16846375622251</v>
      </c>
      <c r="I144" s="3">
        <f t="shared" si="16"/>
        <v>1.4275456146651138</v>
      </c>
      <c r="J144" s="52"/>
    </row>
    <row r="145" spans="1:10" x14ac:dyDescent="0.25">
      <c r="A145" t="s">
        <v>263</v>
      </c>
      <c r="B145" s="8" t="s">
        <v>298</v>
      </c>
      <c r="C145" s="15">
        <f>VLOOKUP($A145,RAW!$B$4:$M$283,4,FALSE)</f>
        <v>28435.3</v>
      </c>
      <c r="D145" s="15">
        <f>VLOOKUP($A145,RAW!$B$4:$M$283,5,FALSE)</f>
        <v>50514</v>
      </c>
      <c r="E145" s="1">
        <f t="shared" si="12"/>
        <v>22078.7</v>
      </c>
      <c r="F145" s="1">
        <f t="shared" si="13"/>
        <v>11352.112183313093</v>
      </c>
      <c r="G145" s="16">
        <f t="shared" si="14"/>
        <v>10726.587816686908</v>
      </c>
      <c r="H145" s="16">
        <f t="shared" si="15"/>
        <v>10726.587816686908</v>
      </c>
      <c r="I145" s="3">
        <f t="shared" si="16"/>
        <v>0.37722787579828271</v>
      </c>
      <c r="J145" s="52"/>
    </row>
    <row r="146" spans="1:10" x14ac:dyDescent="0.25">
      <c r="A146" t="s">
        <v>7</v>
      </c>
      <c r="B146" s="8" t="s">
        <v>299</v>
      </c>
      <c r="C146" s="15">
        <f>VLOOKUP($A146,RAW!$B$4:$M$283,4,FALSE)</f>
        <v>52240</v>
      </c>
      <c r="D146" s="15">
        <f>VLOOKUP($A146,RAW!$B$4:$M$283,5,FALSE)</f>
        <v>85032.200000000012</v>
      </c>
      <c r="E146" s="1">
        <f t="shared" si="12"/>
        <v>32792.200000000012</v>
      </c>
      <c r="F146" s="1">
        <f t="shared" si="13"/>
        <v>20855.568270996824</v>
      </c>
      <c r="G146" s="16">
        <f t="shared" si="14"/>
        <v>11936.631729003188</v>
      </c>
      <c r="H146" s="16">
        <f t="shared" si="15"/>
        <v>11936.631729003188</v>
      </c>
      <c r="I146" s="3">
        <f t="shared" si="16"/>
        <v>0.22849601318918814</v>
      </c>
      <c r="J146" s="52"/>
    </row>
    <row r="147" spans="1:10" x14ac:dyDescent="0.25">
      <c r="A147" t="s">
        <v>104</v>
      </c>
      <c r="B147" s="8" t="s">
        <v>298</v>
      </c>
      <c r="C147" s="15">
        <f>VLOOKUP($A147,RAW!$B$4:$M$283,4,FALSE)</f>
        <v>2182.5</v>
      </c>
      <c r="D147" s="15">
        <f>VLOOKUP($A147,RAW!$B$4:$M$283,5,FALSE)</f>
        <v>7935.4</v>
      </c>
      <c r="E147" s="1">
        <f t="shared" si="12"/>
        <v>5752.9</v>
      </c>
      <c r="F147" s="1">
        <f t="shared" si="13"/>
        <v>871.3108298516571</v>
      </c>
      <c r="G147" s="16">
        <f t="shared" si="14"/>
        <v>4881.5891701483424</v>
      </c>
      <c r="H147" s="16">
        <f t="shared" si="15"/>
        <v>4881.5891701483424</v>
      </c>
      <c r="I147" s="3">
        <f t="shared" si="16"/>
        <v>2.2366960687964914</v>
      </c>
      <c r="J147" s="52"/>
    </row>
    <row r="148" spans="1:10" x14ac:dyDescent="0.25">
      <c r="A148" t="s">
        <v>86</v>
      </c>
      <c r="B148" s="8" t="s">
        <v>298</v>
      </c>
      <c r="C148" s="15">
        <f>VLOOKUP($A148,RAW!$B$4:$M$283,4,FALSE)</f>
        <v>715.5</v>
      </c>
      <c r="D148" s="15">
        <f>VLOOKUP($A148,RAW!$B$4:$M$283,5,FALSE)</f>
        <v>2312</v>
      </c>
      <c r="E148" s="1">
        <f t="shared" si="12"/>
        <v>1596.5</v>
      </c>
      <c r="F148" s="1">
        <f t="shared" si="13"/>
        <v>285.64623081734737</v>
      </c>
      <c r="G148" s="16">
        <f t="shared" si="14"/>
        <v>1310.8537691826527</v>
      </c>
      <c r="H148" s="16">
        <f t="shared" si="15"/>
        <v>1310.8537691826527</v>
      </c>
      <c r="I148" s="3">
        <f t="shared" si="16"/>
        <v>1.8320807395983965</v>
      </c>
      <c r="J148" s="52"/>
    </row>
    <row r="149" spans="1:10" x14ac:dyDescent="0.25">
      <c r="A149" t="s">
        <v>92</v>
      </c>
      <c r="B149" s="8" t="s">
        <v>298</v>
      </c>
      <c r="C149" s="15">
        <f>VLOOKUP($A149,RAW!$B$4:$M$283,4,FALSE)</f>
        <v>509023.39999999997</v>
      </c>
      <c r="D149" s="15">
        <f>VLOOKUP($A149,RAW!$B$4:$M$283,5,FALSE)</f>
        <v>707925.60000000009</v>
      </c>
      <c r="E149" s="1">
        <f t="shared" si="12"/>
        <v>198902.20000000013</v>
      </c>
      <c r="F149" s="1">
        <f t="shared" si="13"/>
        <v>203215.39567831019</v>
      </c>
      <c r="G149" s="16">
        <f t="shared" si="14"/>
        <v>-4313.1956783100613</v>
      </c>
      <c r="H149" s="16">
        <f t="shared" si="15"/>
        <v>4313.1956783100613</v>
      </c>
      <c r="I149" s="3">
        <f t="shared" si="16"/>
        <v>-8.4734722967746891E-3</v>
      </c>
      <c r="J149" s="52"/>
    </row>
    <row r="150" spans="1:10" x14ac:dyDescent="0.25">
      <c r="A150" t="s">
        <v>243</v>
      </c>
      <c r="B150" s="8" t="s">
        <v>298</v>
      </c>
      <c r="C150" s="15">
        <f>VLOOKUP($A150,RAW!$B$4:$M$283,4,FALSE)</f>
        <v>3781.7</v>
      </c>
      <c r="D150" s="15">
        <f>VLOOKUP($A150,RAW!$B$4:$M$283,5,FALSE)</f>
        <v>5684.2</v>
      </c>
      <c r="E150" s="1">
        <f t="shared" si="12"/>
        <v>1902.5</v>
      </c>
      <c r="F150" s="1">
        <f t="shared" si="13"/>
        <v>1509.753111225664</v>
      </c>
      <c r="G150" s="16">
        <f t="shared" si="14"/>
        <v>392.74688877433596</v>
      </c>
      <c r="H150" s="16">
        <f t="shared" si="15"/>
        <v>392.74688877433596</v>
      </c>
      <c r="I150" s="3">
        <f t="shared" si="16"/>
        <v>0.1038545862374953</v>
      </c>
      <c r="J150" s="52"/>
    </row>
    <row r="151" spans="1:10" x14ac:dyDescent="0.25">
      <c r="A151" t="s">
        <v>51</v>
      </c>
      <c r="B151" s="8" t="s">
        <v>309</v>
      </c>
      <c r="C151" s="15">
        <f>VLOOKUP($A151,RAW!$B$4:$M$283,4,FALSE)</f>
        <v>0</v>
      </c>
      <c r="D151" s="15">
        <f>VLOOKUP($A151,RAW!$B$4:$M$283,5,FALSE)</f>
        <v>0</v>
      </c>
      <c r="E151" s="1">
        <f t="shared" si="12"/>
        <v>0</v>
      </c>
      <c r="F151" s="1">
        <f t="shared" si="13"/>
        <v>0</v>
      </c>
      <c r="G151" s="16">
        <f t="shared" si="14"/>
        <v>0</v>
      </c>
      <c r="H151" s="16">
        <f t="shared" si="15"/>
        <v>0</v>
      </c>
      <c r="I151" s="3" t="str">
        <f t="shared" si="16"/>
        <v/>
      </c>
      <c r="J151" s="52"/>
    </row>
    <row r="152" spans="1:10" x14ac:dyDescent="0.25">
      <c r="A152" t="s">
        <v>206</v>
      </c>
      <c r="B152" s="8" t="s">
        <v>298</v>
      </c>
      <c r="C152" s="15">
        <f>VLOOKUP($A152,RAW!$B$4:$M$283,4,FALSE)</f>
        <v>42355.4</v>
      </c>
      <c r="D152" s="15">
        <f>VLOOKUP($A152,RAW!$B$4:$M$283,5,FALSE)</f>
        <v>75603.199999999997</v>
      </c>
      <c r="E152" s="1">
        <f t="shared" si="12"/>
        <v>33247.799999999996</v>
      </c>
      <c r="F152" s="1">
        <f t="shared" si="13"/>
        <v>16909.378567101434</v>
      </c>
      <c r="G152" s="16">
        <f t="shared" si="14"/>
        <v>16338.421432898562</v>
      </c>
      <c r="H152" s="16">
        <f t="shared" si="15"/>
        <v>16338.421432898562</v>
      </c>
      <c r="I152" s="3">
        <f t="shared" si="16"/>
        <v>0.38574588914042984</v>
      </c>
      <c r="J152" s="52"/>
    </row>
    <row r="153" spans="1:10" x14ac:dyDescent="0.25">
      <c r="A153" t="s">
        <v>153</v>
      </c>
      <c r="B153" s="8" t="s">
        <v>298</v>
      </c>
      <c r="C153" s="15">
        <f>VLOOKUP($A153,RAW!$B$4:$M$283,4,FALSE)</f>
        <v>30794.1</v>
      </c>
      <c r="D153" s="15">
        <f>VLOOKUP($A153,RAW!$B$4:$M$283,5,FALSE)</f>
        <v>30755.599999999999</v>
      </c>
      <c r="E153" s="1">
        <f t="shared" si="12"/>
        <v>-38.5</v>
      </c>
      <c r="F153" s="1">
        <f t="shared" si="13"/>
        <v>12293.806563818975</v>
      </c>
      <c r="G153" s="16">
        <f t="shared" si="14"/>
        <v>-12332.306563818975</v>
      </c>
      <c r="H153" s="16">
        <f t="shared" si="15"/>
        <v>12332.306563818975</v>
      </c>
      <c r="I153" s="3">
        <f t="shared" si="16"/>
        <v>-0.40047627837212241</v>
      </c>
      <c r="J153" s="52"/>
    </row>
    <row r="154" spans="1:10" x14ac:dyDescent="0.25">
      <c r="A154" t="s">
        <v>148</v>
      </c>
      <c r="B154" s="8" t="s">
        <v>309</v>
      </c>
      <c r="C154" s="15">
        <f>VLOOKUP($A154,RAW!$B$4:$M$283,4,FALSE)</f>
        <v>0</v>
      </c>
      <c r="D154" s="15">
        <f>VLOOKUP($A154,RAW!$B$4:$M$283,5,FALSE)</f>
        <v>0</v>
      </c>
      <c r="E154" s="1">
        <f t="shared" si="12"/>
        <v>0</v>
      </c>
      <c r="F154" s="1">
        <f t="shared" si="13"/>
        <v>0</v>
      </c>
      <c r="G154" s="16">
        <f t="shared" si="14"/>
        <v>0</v>
      </c>
      <c r="H154" s="16">
        <f t="shared" si="15"/>
        <v>0</v>
      </c>
      <c r="I154" s="3" t="str">
        <f t="shared" si="16"/>
        <v/>
      </c>
      <c r="J154" s="52"/>
    </row>
    <row r="155" spans="1:10" x14ac:dyDescent="0.25">
      <c r="A155" t="s">
        <v>149</v>
      </c>
      <c r="B155" s="8" t="s">
        <v>309</v>
      </c>
      <c r="C155" s="15">
        <f>VLOOKUP($A155,RAW!$B$4:$M$283,4,FALSE)</f>
        <v>0</v>
      </c>
      <c r="D155" s="15">
        <f>VLOOKUP($A155,RAW!$B$4:$M$283,5,FALSE)</f>
        <v>0</v>
      </c>
      <c r="E155" s="1">
        <f t="shared" si="12"/>
        <v>0</v>
      </c>
      <c r="F155" s="1">
        <f t="shared" si="13"/>
        <v>0</v>
      </c>
      <c r="G155" s="16">
        <f t="shared" si="14"/>
        <v>0</v>
      </c>
      <c r="H155" s="16">
        <f t="shared" si="15"/>
        <v>0</v>
      </c>
      <c r="I155" s="3" t="str">
        <f t="shared" si="16"/>
        <v/>
      </c>
      <c r="J155" s="52"/>
    </row>
    <row r="156" spans="1:10" x14ac:dyDescent="0.25">
      <c r="A156" t="s">
        <v>150</v>
      </c>
      <c r="B156" s="8" t="s">
        <v>309</v>
      </c>
      <c r="C156" s="15">
        <f>VLOOKUP($A156,RAW!$B$4:$M$283,4,FALSE)</f>
        <v>0</v>
      </c>
      <c r="D156" s="15">
        <f>VLOOKUP($A156,RAW!$B$4:$M$283,5,FALSE)</f>
        <v>0</v>
      </c>
      <c r="E156" s="1">
        <f t="shared" si="12"/>
        <v>0</v>
      </c>
      <c r="F156" s="1">
        <f t="shared" si="13"/>
        <v>0</v>
      </c>
      <c r="G156" s="16">
        <f t="shared" si="14"/>
        <v>0</v>
      </c>
      <c r="H156" s="16">
        <f t="shared" si="15"/>
        <v>0</v>
      </c>
      <c r="I156" s="3" t="str">
        <f t="shared" si="16"/>
        <v/>
      </c>
      <c r="J156" s="52"/>
    </row>
    <row r="157" spans="1:10" x14ac:dyDescent="0.25">
      <c r="A157" t="s">
        <v>151</v>
      </c>
      <c r="B157" s="8" t="s">
        <v>309</v>
      </c>
      <c r="C157" s="15">
        <f>VLOOKUP($A157,RAW!$B$4:$M$283,4,FALSE)</f>
        <v>0</v>
      </c>
      <c r="D157" s="15">
        <f>VLOOKUP($A157,RAW!$B$4:$M$283,5,FALSE)</f>
        <v>0</v>
      </c>
      <c r="E157" s="1">
        <f t="shared" si="12"/>
        <v>0</v>
      </c>
      <c r="F157" s="1">
        <f t="shared" si="13"/>
        <v>0</v>
      </c>
      <c r="G157" s="16">
        <f t="shared" si="14"/>
        <v>0</v>
      </c>
      <c r="H157" s="16">
        <f t="shared" si="15"/>
        <v>0</v>
      </c>
      <c r="I157" s="3" t="str">
        <f t="shared" si="16"/>
        <v/>
      </c>
      <c r="J157" s="52"/>
    </row>
    <row r="158" spans="1:10" x14ac:dyDescent="0.25">
      <c r="A158" t="s">
        <v>152</v>
      </c>
      <c r="B158" s="8" t="s">
        <v>298</v>
      </c>
      <c r="C158" s="15">
        <f>VLOOKUP($A158,RAW!$B$4:$M$283,4,FALSE)</f>
        <v>1124.8</v>
      </c>
      <c r="D158" s="15">
        <f>VLOOKUP($A158,RAW!$B$4:$M$283,5,FALSE)</f>
        <v>851.9</v>
      </c>
      <c r="E158" s="1">
        <f t="shared" si="12"/>
        <v>-272.89999999999998</v>
      </c>
      <c r="F158" s="1">
        <f t="shared" si="13"/>
        <v>449.04944853019191</v>
      </c>
      <c r="G158" s="16">
        <f t="shared" si="14"/>
        <v>-721.94944853019183</v>
      </c>
      <c r="H158" s="16">
        <f t="shared" si="15"/>
        <v>721.94944853019183</v>
      </c>
      <c r="I158" s="3">
        <f t="shared" si="16"/>
        <v>-0.6418469492622616</v>
      </c>
      <c r="J158" s="52"/>
    </row>
    <row r="159" spans="1:10" x14ac:dyDescent="0.25">
      <c r="A159" t="s">
        <v>176</v>
      </c>
      <c r="B159" s="8" t="s">
        <v>298</v>
      </c>
      <c r="C159" s="15">
        <f>VLOOKUP($A159,RAW!$B$4:$M$283,4,FALSE)</f>
        <v>32294.800000000003</v>
      </c>
      <c r="D159" s="15">
        <f>VLOOKUP($A159,RAW!$B$4:$M$283,5,FALSE)</f>
        <v>27124.3</v>
      </c>
      <c r="E159" s="1">
        <f t="shared" si="12"/>
        <v>-5170.5000000000036</v>
      </c>
      <c r="F159" s="1">
        <f t="shared" si="13"/>
        <v>12892.925080363482</v>
      </c>
      <c r="G159" s="16">
        <f t="shared" si="14"/>
        <v>-18063.425080363486</v>
      </c>
      <c r="H159" s="16">
        <f t="shared" si="15"/>
        <v>18063.425080363486</v>
      </c>
      <c r="I159" s="3">
        <f t="shared" si="16"/>
        <v>-0.5593292133830674</v>
      </c>
      <c r="J159" s="52"/>
    </row>
    <row r="160" spans="1:10" x14ac:dyDescent="0.25">
      <c r="A160" t="s">
        <v>105</v>
      </c>
      <c r="B160" s="8" t="s">
        <v>298</v>
      </c>
      <c r="C160" s="15">
        <f>VLOOKUP($A160,RAW!$B$4:$M$283,4,FALSE)</f>
        <v>9148.2000000000007</v>
      </c>
      <c r="D160" s="15">
        <f>VLOOKUP($A160,RAW!$B$4:$M$283,5,FALSE)</f>
        <v>16739.099999999999</v>
      </c>
      <c r="E160" s="1">
        <f t="shared" si="12"/>
        <v>7590.8999999999978</v>
      </c>
      <c r="F160" s="1">
        <f t="shared" si="13"/>
        <v>3652.1996488654891</v>
      </c>
      <c r="G160" s="16">
        <f t="shared" si="14"/>
        <v>3938.7003511345088</v>
      </c>
      <c r="H160" s="16">
        <f t="shared" si="15"/>
        <v>3938.7003511345088</v>
      </c>
      <c r="I160" s="3">
        <f t="shared" si="16"/>
        <v>0.43054375190032013</v>
      </c>
      <c r="J160" s="52"/>
    </row>
    <row r="161" spans="1:10" x14ac:dyDescent="0.25">
      <c r="A161" t="s">
        <v>244</v>
      </c>
      <c r="B161" s="8" t="s">
        <v>298</v>
      </c>
      <c r="C161" s="15">
        <f>VLOOKUP($A161,RAW!$B$4:$M$283,4,FALSE)</f>
        <v>1507.9</v>
      </c>
      <c r="D161" s="15">
        <f>VLOOKUP($A161,RAW!$B$4:$M$283,5,FALSE)</f>
        <v>2719.8</v>
      </c>
      <c r="E161" s="1">
        <f t="shared" si="12"/>
        <v>1211.9000000000001</v>
      </c>
      <c r="F161" s="1">
        <f t="shared" si="13"/>
        <v>601.99294402442786</v>
      </c>
      <c r="G161" s="16">
        <f t="shared" si="14"/>
        <v>609.90705597557223</v>
      </c>
      <c r="H161" s="16">
        <f t="shared" si="15"/>
        <v>609.90705597557223</v>
      </c>
      <c r="I161" s="3">
        <f t="shared" si="16"/>
        <v>0.40447447176574852</v>
      </c>
      <c r="J161" s="52"/>
    </row>
    <row r="162" spans="1:10" x14ac:dyDescent="0.25">
      <c r="A162" t="s">
        <v>154</v>
      </c>
      <c r="B162" s="8" t="s">
        <v>299</v>
      </c>
      <c r="C162" s="15">
        <f>VLOOKUP($A162,RAW!$B$4:$M$283,4,FALSE)</f>
        <v>36567.9</v>
      </c>
      <c r="D162" s="15">
        <f>VLOOKUP($A162,RAW!$B$4:$M$283,5,FALSE)</f>
        <v>43011.3</v>
      </c>
      <c r="E162" s="1">
        <f t="shared" si="12"/>
        <v>6443.4000000000015</v>
      </c>
      <c r="F162" s="1">
        <f t="shared" si="13"/>
        <v>14598.85786709389</v>
      </c>
      <c r="G162" s="16">
        <f t="shared" si="14"/>
        <v>-8155.4578670938881</v>
      </c>
      <c r="H162" s="16">
        <f t="shared" si="15"/>
        <v>8155.4578670938881</v>
      </c>
      <c r="I162" s="3">
        <f t="shared" si="16"/>
        <v>-0.22302231922242971</v>
      </c>
      <c r="J162" s="52"/>
    </row>
    <row r="163" spans="1:10" x14ac:dyDescent="0.25">
      <c r="A163" t="s">
        <v>10</v>
      </c>
      <c r="B163" s="8" t="s">
        <v>298</v>
      </c>
      <c r="C163" s="15">
        <f>VLOOKUP($A163,RAW!$B$4:$M$283,4,FALSE)</f>
        <v>26927.4</v>
      </c>
      <c r="D163" s="15">
        <f>VLOOKUP($A163,RAW!$B$4:$M$283,5,FALSE)</f>
        <v>40452.400000000001</v>
      </c>
      <c r="E163" s="1">
        <f t="shared" si="12"/>
        <v>13525</v>
      </c>
      <c r="F163" s="1">
        <f t="shared" ref="F163:F193" si="17">+C163*E$260</f>
        <v>10750.119239288666</v>
      </c>
      <c r="G163" s="16">
        <f t="shared" si="14"/>
        <v>2774.880760711334</v>
      </c>
      <c r="H163" s="16">
        <f t="shared" si="15"/>
        <v>2774.880760711334</v>
      </c>
      <c r="I163" s="3">
        <f t="shared" si="16"/>
        <v>0.10305045272515481</v>
      </c>
      <c r="J163" s="52"/>
    </row>
    <row r="164" spans="1:10" x14ac:dyDescent="0.25">
      <c r="A164" t="s">
        <v>155</v>
      </c>
      <c r="B164" s="8" t="s">
        <v>298</v>
      </c>
      <c r="C164" s="15">
        <f>VLOOKUP($A164,RAW!$B$4:$M$283,4,FALSE)</f>
        <v>8264.4</v>
      </c>
      <c r="D164" s="15">
        <f>VLOOKUP($A164,RAW!$B$4:$M$283,5,FALSE)</f>
        <v>9150.1</v>
      </c>
      <c r="E164" s="1">
        <f t="shared" si="12"/>
        <v>885.70000000000073</v>
      </c>
      <c r="F164" s="1">
        <f t="shared" si="17"/>
        <v>3299.3636757049417</v>
      </c>
      <c r="G164" s="16">
        <f t="shared" si="14"/>
        <v>-2413.6636757049409</v>
      </c>
      <c r="H164" s="16">
        <f t="shared" si="15"/>
        <v>2413.6636757049409</v>
      </c>
      <c r="I164" s="3">
        <f t="shared" si="16"/>
        <v>-0.29205552438228316</v>
      </c>
      <c r="J164" s="52"/>
    </row>
    <row r="165" spans="1:10" x14ac:dyDescent="0.25">
      <c r="A165" t="s">
        <v>207</v>
      </c>
      <c r="B165" s="8" t="s">
        <v>298</v>
      </c>
      <c r="C165" s="15">
        <f>VLOOKUP($A165,RAW!$B$4:$M$283,4,FALSE)</f>
        <v>172566.6</v>
      </c>
      <c r="D165" s="15">
        <f>VLOOKUP($A165,RAW!$B$4:$M$283,5,FALSE)</f>
        <v>266002.5</v>
      </c>
      <c r="E165" s="1">
        <f t="shared" si="12"/>
        <v>93435.9</v>
      </c>
      <c r="F165" s="1">
        <f t="shared" si="17"/>
        <v>68893.080160677651</v>
      </c>
      <c r="G165" s="16">
        <f t="shared" si="14"/>
        <v>24542.819839322343</v>
      </c>
      <c r="H165" s="16">
        <f t="shared" si="15"/>
        <v>24542.819839322343</v>
      </c>
      <c r="I165" s="3">
        <f t="shared" si="16"/>
        <v>0.14222230628245758</v>
      </c>
      <c r="J165" s="52"/>
    </row>
    <row r="166" spans="1:10" x14ac:dyDescent="0.25">
      <c r="A166" t="s">
        <v>53</v>
      </c>
      <c r="B166" s="8" t="s">
        <v>298</v>
      </c>
      <c r="C166" s="15">
        <f>VLOOKUP($A166,RAW!$B$4:$M$283,4,FALSE)</f>
        <v>106</v>
      </c>
      <c r="D166" s="15">
        <f>VLOOKUP($A166,RAW!$B$4:$M$283,5,FALSE)</f>
        <v>103</v>
      </c>
      <c r="E166" s="1">
        <f t="shared" si="12"/>
        <v>-3</v>
      </c>
      <c r="F166" s="1">
        <f t="shared" si="17"/>
        <v>42.317960121088504</v>
      </c>
      <c r="G166" s="16">
        <f t="shared" si="14"/>
        <v>-45.317960121088504</v>
      </c>
      <c r="H166" s="16">
        <f t="shared" si="15"/>
        <v>45.317960121088504</v>
      </c>
      <c r="I166" s="3">
        <f t="shared" si="16"/>
        <v>-0.42752792567064624</v>
      </c>
      <c r="J166" s="52"/>
    </row>
    <row r="167" spans="1:10" x14ac:dyDescent="0.25">
      <c r="A167" t="s">
        <v>66</v>
      </c>
      <c r="B167" s="8" t="s">
        <v>298</v>
      </c>
      <c r="C167" s="15">
        <f>VLOOKUP($A167,RAW!$B$4:$M$283,4,FALSE)</f>
        <v>0</v>
      </c>
      <c r="D167" s="15">
        <f>VLOOKUP($A167,RAW!$B$4:$M$283,5,FALSE)</f>
        <v>79.2</v>
      </c>
      <c r="E167" s="1">
        <f t="shared" si="12"/>
        <v>79.2</v>
      </c>
      <c r="F167" s="1">
        <f t="shared" si="17"/>
        <v>0</v>
      </c>
      <c r="G167" s="16">
        <f t="shared" si="14"/>
        <v>79.2</v>
      </c>
      <c r="H167" s="16">
        <f t="shared" si="15"/>
        <v>79.2</v>
      </c>
      <c r="I167" s="3" t="str">
        <f t="shared" si="16"/>
        <v/>
      </c>
      <c r="J167" s="52"/>
    </row>
    <row r="168" spans="1:10" x14ac:dyDescent="0.25">
      <c r="A168" t="s">
        <v>156</v>
      </c>
      <c r="B168" s="8" t="s">
        <v>298</v>
      </c>
      <c r="C168" s="15">
        <f>VLOOKUP($A168,RAW!$B$4:$M$283,4,FALSE)</f>
        <v>29757.9</v>
      </c>
      <c r="D168" s="15">
        <f>VLOOKUP($A168,RAW!$B$4:$M$283,5,FALSE)</f>
        <v>41141.9</v>
      </c>
      <c r="E168" s="1">
        <f t="shared" si="12"/>
        <v>11384</v>
      </c>
      <c r="F168" s="1">
        <f t="shared" si="17"/>
        <v>11880.128542333392</v>
      </c>
      <c r="G168" s="16">
        <f t="shared" si="14"/>
        <v>-496.12854233339203</v>
      </c>
      <c r="H168" s="16">
        <f t="shared" si="15"/>
        <v>496.12854233339203</v>
      </c>
      <c r="I168" s="3">
        <f t="shared" si="16"/>
        <v>-1.6672162428578361E-2</v>
      </c>
      <c r="J168" s="52"/>
    </row>
    <row r="169" spans="1:10" x14ac:dyDescent="0.25">
      <c r="A169" t="s">
        <v>157</v>
      </c>
      <c r="B169" s="8" t="s">
        <v>309</v>
      </c>
      <c r="C169" s="15">
        <f>VLOOKUP($A169,RAW!$B$4:$M$283,4,FALSE)</f>
        <v>0</v>
      </c>
      <c r="D169" s="15">
        <f>VLOOKUP($A169,RAW!$B$4:$M$283,5,FALSE)</f>
        <v>0</v>
      </c>
      <c r="E169" s="1">
        <f t="shared" si="12"/>
        <v>0</v>
      </c>
      <c r="F169" s="1">
        <f t="shared" si="17"/>
        <v>0</v>
      </c>
      <c r="G169" s="16">
        <f t="shared" si="14"/>
        <v>0</v>
      </c>
      <c r="H169" s="16">
        <f t="shared" si="15"/>
        <v>0</v>
      </c>
      <c r="I169" s="3" t="str">
        <f t="shared" si="16"/>
        <v/>
      </c>
      <c r="J169" s="52"/>
    </row>
    <row r="170" spans="1:10" x14ac:dyDescent="0.25">
      <c r="A170" t="s">
        <v>208</v>
      </c>
      <c r="B170" s="8" t="s">
        <v>309</v>
      </c>
      <c r="C170" s="15">
        <f>VLOOKUP($A170,RAW!$B$4:$M$283,4,FALSE)</f>
        <v>0</v>
      </c>
      <c r="D170" s="15">
        <f>VLOOKUP($A170,RAW!$B$4:$M$283,5,FALSE)</f>
        <v>0</v>
      </c>
      <c r="E170" s="1">
        <f t="shared" si="12"/>
        <v>0</v>
      </c>
      <c r="F170" s="1">
        <f t="shared" si="17"/>
        <v>0</v>
      </c>
      <c r="G170" s="16">
        <f t="shared" si="14"/>
        <v>0</v>
      </c>
      <c r="H170" s="16">
        <f t="shared" si="15"/>
        <v>0</v>
      </c>
      <c r="I170" s="3" t="str">
        <f t="shared" si="16"/>
        <v/>
      </c>
      <c r="J170" s="52"/>
    </row>
    <row r="171" spans="1:10" x14ac:dyDescent="0.25">
      <c r="A171" t="s">
        <v>209</v>
      </c>
      <c r="B171" s="8" t="s">
        <v>299</v>
      </c>
      <c r="C171" s="15">
        <f>VLOOKUP($A171,RAW!$B$4:$M$283,4,FALSE)</f>
        <v>101.8</v>
      </c>
      <c r="D171" s="15">
        <f>VLOOKUP($A171,RAW!$B$4:$M$283,5,FALSE)</f>
        <v>17045.95</v>
      </c>
      <c r="E171" s="1">
        <f t="shared" si="12"/>
        <v>16944.150000000001</v>
      </c>
      <c r="F171" s="1">
        <f t="shared" si="17"/>
        <v>40.641210757800089</v>
      </c>
      <c r="G171" s="16">
        <f t="shared" si="14"/>
        <v>16903.508789242202</v>
      </c>
      <c r="H171" s="16">
        <f t="shared" si="15"/>
        <v>16903.508789242202</v>
      </c>
      <c r="I171" s="3">
        <f t="shared" si="16"/>
        <v>166.04625529707468</v>
      </c>
      <c r="J171" s="52"/>
    </row>
    <row r="172" spans="1:10" x14ac:dyDescent="0.25">
      <c r="A172" t="s">
        <v>45</v>
      </c>
      <c r="B172" s="8" t="s">
        <v>298</v>
      </c>
      <c r="C172" s="15">
        <f>VLOOKUP($A172,RAW!$B$4:$M$283,4,FALSE)</f>
        <v>15753.7</v>
      </c>
      <c r="D172" s="15">
        <f>VLOOKUP($A172,RAW!$B$4:$M$283,5,FALSE)</f>
        <v>34777.199999999997</v>
      </c>
      <c r="E172" s="1">
        <f t="shared" si="12"/>
        <v>19023.499999999996</v>
      </c>
      <c r="F172" s="1">
        <f t="shared" si="17"/>
        <v>6289.2872486753959</v>
      </c>
      <c r="G172" s="16">
        <f t="shared" si="14"/>
        <v>12734.212751324601</v>
      </c>
      <c r="H172" s="16">
        <f t="shared" si="15"/>
        <v>12734.212751324601</v>
      </c>
      <c r="I172" s="3">
        <f t="shared" si="16"/>
        <v>0.80833155076741348</v>
      </c>
      <c r="J172" s="52"/>
    </row>
    <row r="173" spans="1:10" x14ac:dyDescent="0.25">
      <c r="A173" t="s">
        <v>120</v>
      </c>
      <c r="B173" s="8" t="s">
        <v>298</v>
      </c>
      <c r="C173" s="15">
        <f>VLOOKUP($A173,RAW!$B$4:$M$283,4,FALSE)</f>
        <v>2108</v>
      </c>
      <c r="D173" s="15">
        <f>VLOOKUP($A173,RAW!$B$4:$M$283,5,FALSE)</f>
        <v>3187.3</v>
      </c>
      <c r="E173" s="1">
        <f t="shared" si="12"/>
        <v>1079.3000000000002</v>
      </c>
      <c r="F173" s="1">
        <f t="shared" si="17"/>
        <v>841.56848995523171</v>
      </c>
      <c r="G173" s="16">
        <f t="shared" si="14"/>
        <v>237.73151004476847</v>
      </c>
      <c r="H173" s="16">
        <f t="shared" si="15"/>
        <v>237.73151004476847</v>
      </c>
      <c r="I173" s="3">
        <f t="shared" si="16"/>
        <v>0.11277585865501351</v>
      </c>
      <c r="J173" s="52"/>
    </row>
    <row r="174" spans="1:10" x14ac:dyDescent="0.25">
      <c r="A174" t="s">
        <v>46</v>
      </c>
      <c r="B174" s="8" t="s">
        <v>299</v>
      </c>
      <c r="C174" s="15">
        <f>VLOOKUP($A174,RAW!$B$4:$M$283,4,FALSE)</f>
        <v>199.5</v>
      </c>
      <c r="D174" s="15">
        <f>VLOOKUP($A174,RAW!$B$4:$M$283,5,FALSE)</f>
        <v>307.60000000000002</v>
      </c>
      <c r="E174" s="1">
        <f t="shared" si="12"/>
        <v>108.10000000000002</v>
      </c>
      <c r="F174" s="1">
        <f t="shared" si="17"/>
        <v>79.645594756199586</v>
      </c>
      <c r="G174" s="16">
        <f t="shared" si="14"/>
        <v>28.454405243800437</v>
      </c>
      <c r="H174" s="16">
        <f t="shared" si="15"/>
        <v>28.454405243800437</v>
      </c>
      <c r="I174" s="3">
        <f t="shared" si="16"/>
        <v>0.1426285977132854</v>
      </c>
      <c r="J174" s="52"/>
    </row>
    <row r="175" spans="1:10" x14ac:dyDescent="0.25">
      <c r="A175" t="s">
        <v>47</v>
      </c>
      <c r="B175" s="8" t="s">
        <v>309</v>
      </c>
      <c r="C175" s="15">
        <f>VLOOKUP($A175,RAW!$B$4:$M$283,4,FALSE)</f>
        <v>0</v>
      </c>
      <c r="D175" s="15">
        <f>VLOOKUP($A175,RAW!$B$4:$M$283,5,FALSE)</f>
        <v>0</v>
      </c>
      <c r="E175" s="1">
        <f t="shared" si="12"/>
        <v>0</v>
      </c>
      <c r="F175" s="1">
        <f t="shared" si="17"/>
        <v>0</v>
      </c>
      <c r="G175" s="16">
        <f t="shared" si="14"/>
        <v>0</v>
      </c>
      <c r="H175" s="16">
        <f t="shared" si="15"/>
        <v>0</v>
      </c>
      <c r="I175" s="3" t="str">
        <f t="shared" si="16"/>
        <v/>
      </c>
      <c r="J175" s="52"/>
    </row>
    <row r="176" spans="1:10" x14ac:dyDescent="0.25">
      <c r="A176" t="s">
        <v>106</v>
      </c>
      <c r="B176" s="8" t="s">
        <v>309</v>
      </c>
      <c r="C176" s="15">
        <f>VLOOKUP($A176,RAW!$B$4:$M$283,4,FALSE)</f>
        <v>0</v>
      </c>
      <c r="D176" s="15">
        <f>VLOOKUP($A176,RAW!$B$4:$M$283,5,FALSE)</f>
        <v>0</v>
      </c>
      <c r="E176" s="1">
        <f t="shared" si="12"/>
        <v>0</v>
      </c>
      <c r="F176" s="1">
        <f t="shared" si="17"/>
        <v>0</v>
      </c>
      <c r="G176" s="16">
        <f t="shared" si="14"/>
        <v>0</v>
      </c>
      <c r="H176" s="16">
        <f t="shared" si="15"/>
        <v>0</v>
      </c>
      <c r="I176" s="3" t="str">
        <f t="shared" si="16"/>
        <v/>
      </c>
      <c r="J176" s="52"/>
    </row>
    <row r="177" spans="1:10" x14ac:dyDescent="0.25">
      <c r="A177" t="s">
        <v>87</v>
      </c>
      <c r="B177" s="8" t="s">
        <v>298</v>
      </c>
      <c r="C177" s="15">
        <f>VLOOKUP($A177,RAW!$B$4:$M$283,4,FALSE)</f>
        <v>15450.3</v>
      </c>
      <c r="D177" s="15">
        <f>VLOOKUP($A177,RAW!$B$4:$M$283,5,FALSE)</f>
        <v>18255.900000000001</v>
      </c>
      <c r="E177" s="1">
        <f t="shared" si="12"/>
        <v>2805.6000000000022</v>
      </c>
      <c r="F177" s="1">
        <f t="shared" si="17"/>
        <v>6168.1620684797517</v>
      </c>
      <c r="G177" s="16">
        <f t="shared" si="14"/>
        <v>-3362.5620684797495</v>
      </c>
      <c r="H177" s="16">
        <f t="shared" si="15"/>
        <v>3362.5620684797495</v>
      </c>
      <c r="I177" s="3">
        <f t="shared" si="16"/>
        <v>-0.21763733186279552</v>
      </c>
      <c r="J177" s="52"/>
    </row>
    <row r="178" spans="1:10" x14ac:dyDescent="0.25">
      <c r="A178" t="s">
        <v>88</v>
      </c>
      <c r="B178" s="8" t="s">
        <v>298</v>
      </c>
      <c r="C178" s="15">
        <f>VLOOKUP($A178,RAW!$B$4:$M$283,4,FALSE)</f>
        <v>13876.300000000001</v>
      </c>
      <c r="D178" s="15">
        <f>VLOOKUP($A178,RAW!$B$4:$M$283,5,FALSE)</f>
        <v>20237.100000000002</v>
      </c>
      <c r="E178" s="1">
        <f t="shared" si="12"/>
        <v>6360.8000000000011</v>
      </c>
      <c r="F178" s="1">
        <f t="shared" si="17"/>
        <v>5539.7802832854759</v>
      </c>
      <c r="G178" s="16">
        <f t="shared" si="14"/>
        <v>821.0197167145252</v>
      </c>
      <c r="H178" s="16">
        <f t="shared" si="15"/>
        <v>821.0197167145252</v>
      </c>
      <c r="I178" s="3">
        <f t="shared" si="16"/>
        <v>5.9167048616311634E-2</v>
      </c>
      <c r="J178" s="52"/>
    </row>
    <row r="179" spans="1:10" x14ac:dyDescent="0.25">
      <c r="A179" t="s">
        <v>89</v>
      </c>
      <c r="B179" s="8" t="s">
        <v>298</v>
      </c>
      <c r="C179" s="15">
        <f>VLOOKUP($A179,RAW!$B$4:$M$283,4,FALSE)</f>
        <v>0</v>
      </c>
      <c r="D179" s="15">
        <f>VLOOKUP($A179,RAW!$B$4:$M$283,5,FALSE)</f>
        <v>905.30000000000007</v>
      </c>
      <c r="E179" s="1">
        <f t="shared" si="12"/>
        <v>905.30000000000007</v>
      </c>
      <c r="F179" s="1">
        <f t="shared" si="17"/>
        <v>0</v>
      </c>
      <c r="G179" s="16">
        <f t="shared" si="14"/>
        <v>905.30000000000007</v>
      </c>
      <c r="H179" s="16">
        <f t="shared" si="15"/>
        <v>905.30000000000007</v>
      </c>
      <c r="I179" s="3" t="str">
        <f t="shared" si="16"/>
        <v/>
      </c>
      <c r="J179" s="52"/>
    </row>
    <row r="180" spans="1:10" x14ac:dyDescent="0.25">
      <c r="A180" t="s">
        <v>210</v>
      </c>
      <c r="B180" s="8" t="s">
        <v>298</v>
      </c>
      <c r="C180" s="15">
        <f>VLOOKUP($A180,RAW!$B$4:$M$283,4,FALSE)</f>
        <v>0</v>
      </c>
      <c r="D180" s="15">
        <f>VLOOKUP($A180,RAW!$B$4:$M$283,5,FALSE)</f>
        <v>97.4</v>
      </c>
      <c r="E180" s="1">
        <f t="shared" si="12"/>
        <v>97.4</v>
      </c>
      <c r="F180" s="1">
        <f t="shared" si="17"/>
        <v>0</v>
      </c>
      <c r="G180" s="16">
        <f t="shared" si="14"/>
        <v>97.4</v>
      </c>
      <c r="H180" s="16">
        <f t="shared" si="15"/>
        <v>97.4</v>
      </c>
      <c r="I180" s="3" t="str">
        <f t="shared" si="16"/>
        <v/>
      </c>
      <c r="J180" s="52"/>
    </row>
    <row r="181" spans="1:10" x14ac:dyDescent="0.25">
      <c r="A181" t="s">
        <v>223</v>
      </c>
      <c r="B181" s="8" t="s">
        <v>299</v>
      </c>
      <c r="C181" s="15">
        <f>VLOOKUP($A181,RAW!$B$4:$M$283,4,FALSE)</f>
        <v>795862</v>
      </c>
      <c r="D181" s="15">
        <f>VLOOKUP($A181,RAW!$B$4:$M$283,5,FALSE)</f>
        <v>1301884.6000000001</v>
      </c>
      <c r="E181" s="1">
        <f t="shared" si="12"/>
        <v>506022.60000000009</v>
      </c>
      <c r="F181" s="1">
        <f t="shared" si="17"/>
        <v>317728.83375367679</v>
      </c>
      <c r="G181" s="16">
        <f t="shared" si="14"/>
        <v>188293.7662463233</v>
      </c>
      <c r="H181" s="16">
        <f t="shared" si="15"/>
        <v>188293.7662463233</v>
      </c>
      <c r="I181" s="3">
        <f t="shared" si="16"/>
        <v>0.23659097462414752</v>
      </c>
      <c r="J181" s="52"/>
    </row>
    <row r="182" spans="1:10" x14ac:dyDescent="0.25">
      <c r="A182" t="s">
        <v>158</v>
      </c>
      <c r="B182" s="8" t="s">
        <v>298</v>
      </c>
      <c r="C182" s="15">
        <f>VLOOKUP($A182,RAW!$B$4:$M$283,4,FALSE)</f>
        <v>398.6</v>
      </c>
      <c r="D182" s="15">
        <f>VLOOKUP($A182,RAW!$B$4:$M$283,5,FALSE)</f>
        <v>1226.5999999999999</v>
      </c>
      <c r="E182" s="1">
        <f t="shared" si="12"/>
        <v>827.99999999999989</v>
      </c>
      <c r="F182" s="1">
        <f t="shared" si="17"/>
        <v>159.1314990968479</v>
      </c>
      <c r="G182" s="16">
        <f t="shared" si="14"/>
        <v>668.86850090315193</v>
      </c>
      <c r="H182" s="16">
        <f t="shared" si="15"/>
        <v>668.86850090315193</v>
      </c>
      <c r="I182" s="3">
        <f t="shared" si="16"/>
        <v>1.6780444076847765</v>
      </c>
      <c r="J182" s="52"/>
    </row>
    <row r="183" spans="1:10" x14ac:dyDescent="0.25">
      <c r="A183" t="s">
        <v>54</v>
      </c>
      <c r="B183" s="8" t="s">
        <v>309</v>
      </c>
      <c r="C183" s="15">
        <f>VLOOKUP($A183,RAW!$B$4:$M$283,4,FALSE)</f>
        <v>0</v>
      </c>
      <c r="D183" s="15">
        <f>VLOOKUP($A183,RAW!$B$4:$M$283,5,FALSE)</f>
        <v>0</v>
      </c>
      <c r="E183" s="1">
        <f t="shared" si="12"/>
        <v>0</v>
      </c>
      <c r="F183" s="1">
        <f t="shared" si="17"/>
        <v>0</v>
      </c>
      <c r="G183" s="16">
        <f t="shared" si="14"/>
        <v>0</v>
      </c>
      <c r="H183" s="16">
        <f t="shared" si="15"/>
        <v>0</v>
      </c>
      <c r="I183" s="3" t="str">
        <f t="shared" si="16"/>
        <v/>
      </c>
      <c r="J183" s="52"/>
    </row>
    <row r="184" spans="1:10" x14ac:dyDescent="0.25">
      <c r="A184" t="s">
        <v>55</v>
      </c>
      <c r="B184" s="8" t="s">
        <v>298</v>
      </c>
      <c r="C184" s="15">
        <f>VLOOKUP($A184,RAW!$B$4:$M$283,4,FALSE)</f>
        <v>0</v>
      </c>
      <c r="D184" s="15">
        <f>VLOOKUP($A184,RAW!$B$4:$M$283,5,FALSE)</f>
        <v>0</v>
      </c>
      <c r="E184" s="1">
        <f t="shared" si="12"/>
        <v>0</v>
      </c>
      <c r="F184" s="1">
        <f t="shared" si="17"/>
        <v>0</v>
      </c>
      <c r="G184" s="16">
        <f t="shared" si="14"/>
        <v>0</v>
      </c>
      <c r="H184" s="16">
        <f t="shared" si="15"/>
        <v>0</v>
      </c>
      <c r="I184" s="3" t="str">
        <f t="shared" si="16"/>
        <v/>
      </c>
      <c r="J184" s="52"/>
    </row>
    <row r="185" spans="1:10" x14ac:dyDescent="0.25">
      <c r="A185" t="s">
        <v>159</v>
      </c>
      <c r="B185" s="8" t="s">
        <v>298</v>
      </c>
      <c r="C185" s="15">
        <f>VLOOKUP($A185,RAW!$B$4:$M$283,4,FALSE)</f>
        <v>75940</v>
      </c>
      <c r="D185" s="15">
        <f>VLOOKUP($A185,RAW!$B$4:$M$283,5,FALSE)</f>
        <v>115069.1</v>
      </c>
      <c r="E185" s="1">
        <f t="shared" si="12"/>
        <v>39129.100000000006</v>
      </c>
      <c r="F185" s="1">
        <f t="shared" si="17"/>
        <v>30317.225392410008</v>
      </c>
      <c r="G185" s="16">
        <f t="shared" si="14"/>
        <v>8811.874607589998</v>
      </c>
      <c r="H185" s="16">
        <f t="shared" si="15"/>
        <v>8811.874607589998</v>
      </c>
      <c r="I185" s="3">
        <f t="shared" si="16"/>
        <v>0.11603732693692387</v>
      </c>
      <c r="J185" s="52"/>
    </row>
    <row r="186" spans="1:10" x14ac:dyDescent="0.25">
      <c r="A186" t="s">
        <v>211</v>
      </c>
      <c r="B186" s="8" t="s">
        <v>298</v>
      </c>
      <c r="C186" s="15">
        <f>VLOOKUP($A186,RAW!$B$4:$M$283,4,FALSE)</f>
        <v>10630.900000000001</v>
      </c>
      <c r="D186" s="15">
        <f>VLOOKUP($A186,RAW!$B$4:$M$283,5,FALSE)</f>
        <v>19164.8</v>
      </c>
      <c r="E186" s="1">
        <f t="shared" si="12"/>
        <v>8533.8999999999978</v>
      </c>
      <c r="F186" s="1">
        <f t="shared" si="17"/>
        <v>4244.1320967101865</v>
      </c>
      <c r="G186" s="16">
        <f t="shared" si="14"/>
        <v>4289.7679032898113</v>
      </c>
      <c r="H186" s="16">
        <f t="shared" si="15"/>
        <v>4289.7679032898113</v>
      </c>
      <c r="I186" s="3">
        <f t="shared" si="16"/>
        <v>0.40351878987572176</v>
      </c>
      <c r="J186" s="52"/>
    </row>
    <row r="187" spans="1:10" x14ac:dyDescent="0.25">
      <c r="A187" t="s">
        <v>160</v>
      </c>
      <c r="B187" s="8" t="s">
        <v>298</v>
      </c>
      <c r="C187" s="15">
        <f>VLOOKUP($A187,RAW!$B$4:$M$283,4,FALSE)</f>
        <v>2853.6</v>
      </c>
      <c r="D187" s="15">
        <f>VLOOKUP($A187,RAW!$B$4:$M$283,5,FALSE)</f>
        <v>3955.9</v>
      </c>
      <c r="E187" s="1">
        <f t="shared" si="12"/>
        <v>1102.3000000000002</v>
      </c>
      <c r="F187" s="1">
        <f t="shared" si="17"/>
        <v>1139.2314245428126</v>
      </c>
      <c r="G187" s="16">
        <f t="shared" si="14"/>
        <v>-36.931424542812465</v>
      </c>
      <c r="H187" s="16">
        <f t="shared" si="15"/>
        <v>36.931424542812465</v>
      </c>
      <c r="I187" s="3">
        <f t="shared" si="16"/>
        <v>-1.2942046727926993E-2</v>
      </c>
      <c r="J187" s="52"/>
    </row>
    <row r="188" spans="1:10" x14ac:dyDescent="0.25">
      <c r="A188" t="s">
        <v>161</v>
      </c>
      <c r="B188" s="8" t="s">
        <v>298</v>
      </c>
      <c r="C188" s="15">
        <f>VLOOKUP($A188,RAW!$B$4:$M$283,4,FALSE)</f>
        <v>3258.5</v>
      </c>
      <c r="D188" s="15">
        <f>VLOOKUP($A188,RAW!$B$4:$M$283,5,FALSE)</f>
        <v>5335</v>
      </c>
      <c r="E188" s="1">
        <f t="shared" si="12"/>
        <v>2076.5</v>
      </c>
      <c r="F188" s="1">
        <f t="shared" si="17"/>
        <v>1300.8780476845932</v>
      </c>
      <c r="G188" s="16">
        <f t="shared" si="14"/>
        <v>775.62195231540682</v>
      </c>
      <c r="H188" s="16">
        <f t="shared" si="15"/>
        <v>775.62195231540682</v>
      </c>
      <c r="I188" s="3">
        <f t="shared" si="16"/>
        <v>0.23803036744373388</v>
      </c>
      <c r="J188" s="52"/>
    </row>
    <row r="189" spans="1:10" x14ac:dyDescent="0.25">
      <c r="A189" t="s">
        <v>56</v>
      </c>
      <c r="B189" s="8" t="s">
        <v>309</v>
      </c>
      <c r="C189" s="15">
        <f>VLOOKUP($A189,RAW!$B$4:$M$283,4,FALSE)</f>
        <v>0</v>
      </c>
      <c r="D189" s="15">
        <f>VLOOKUP($A189,RAW!$B$4:$M$283,5,FALSE)</f>
        <v>0</v>
      </c>
      <c r="E189" s="1">
        <f t="shared" si="12"/>
        <v>0</v>
      </c>
      <c r="F189" s="1">
        <f t="shared" si="17"/>
        <v>0</v>
      </c>
      <c r="G189" s="16">
        <f t="shared" si="14"/>
        <v>0</v>
      </c>
      <c r="H189" s="16">
        <f t="shared" si="15"/>
        <v>0</v>
      </c>
      <c r="I189" s="3" t="str">
        <f t="shared" si="16"/>
        <v/>
      </c>
      <c r="J189" s="52"/>
    </row>
    <row r="190" spans="1:10" x14ac:dyDescent="0.25">
      <c r="A190" t="s">
        <v>57</v>
      </c>
      <c r="B190" s="8" t="s">
        <v>298</v>
      </c>
      <c r="C190" s="15">
        <f>VLOOKUP($A190,RAW!$B$4:$M$283,4,FALSE)</f>
        <v>15623.2</v>
      </c>
      <c r="D190" s="15">
        <f>VLOOKUP($A190,RAW!$B$4:$M$283,5,FALSE)</f>
        <v>29143.199999999997</v>
      </c>
      <c r="E190" s="1">
        <f t="shared" si="12"/>
        <v>13519.999999999996</v>
      </c>
      <c r="F190" s="1">
        <f t="shared" si="17"/>
        <v>6237.1882506017919</v>
      </c>
      <c r="G190" s="16">
        <f t="shared" si="14"/>
        <v>7282.8117493982045</v>
      </c>
      <c r="H190" s="16">
        <f t="shared" si="15"/>
        <v>7282.8117493982045</v>
      </c>
      <c r="I190" s="3">
        <f t="shared" si="16"/>
        <v>0.46615365286229482</v>
      </c>
      <c r="J190" s="52"/>
    </row>
    <row r="191" spans="1:10" x14ac:dyDescent="0.25">
      <c r="A191" t="s">
        <v>162</v>
      </c>
      <c r="B191" s="8" t="s">
        <v>299</v>
      </c>
      <c r="C191" s="15">
        <f>VLOOKUP($A191,RAW!$B$4:$M$283,4,FALSE)</f>
        <v>1374.6</v>
      </c>
      <c r="D191" s="15">
        <f>VLOOKUP($A191,RAW!$B$4:$M$283,5,FALSE)</f>
        <v>3319.3</v>
      </c>
      <c r="E191" s="1">
        <f t="shared" si="12"/>
        <v>1944.7000000000003</v>
      </c>
      <c r="F191" s="1">
        <f t="shared" si="17"/>
        <v>548.77611304196466</v>
      </c>
      <c r="G191" s="16">
        <f t="shared" si="14"/>
        <v>1395.9238869580356</v>
      </c>
      <c r="H191" s="16">
        <f t="shared" si="15"/>
        <v>1395.9238869580356</v>
      </c>
      <c r="I191" s="3">
        <f t="shared" si="16"/>
        <v>1.0155127942368949</v>
      </c>
      <c r="J191" s="52"/>
    </row>
    <row r="192" spans="1:10" x14ac:dyDescent="0.25">
      <c r="A192" t="s">
        <v>11</v>
      </c>
      <c r="B192" s="8" t="s">
        <v>299</v>
      </c>
      <c r="C192" s="15">
        <f>VLOOKUP($A192,RAW!$B$4:$M$283,4,FALSE)</f>
        <v>7416.4000000000005</v>
      </c>
      <c r="D192" s="15">
        <f>VLOOKUP($A192,RAW!$B$4:$M$283,5,FALSE)</f>
        <v>11756.599999999999</v>
      </c>
      <c r="E192" s="1">
        <f t="shared" si="12"/>
        <v>4340.199999999998</v>
      </c>
      <c r="F192" s="1">
        <f t="shared" si="17"/>
        <v>2960.8199947362336</v>
      </c>
      <c r="G192" s="16">
        <f t="shared" si="14"/>
        <v>1379.3800052637644</v>
      </c>
      <c r="H192" s="16">
        <f t="shared" si="15"/>
        <v>1379.3800052637644</v>
      </c>
      <c r="I192" s="3">
        <f t="shared" si="16"/>
        <v>0.18599050823361257</v>
      </c>
      <c r="J192" s="52"/>
    </row>
    <row r="193" spans="1:10" x14ac:dyDescent="0.25">
      <c r="A193" t="s">
        <v>212</v>
      </c>
      <c r="B193" s="8" t="s">
        <v>299</v>
      </c>
      <c r="C193" s="15">
        <f>VLOOKUP($A193,RAW!$B$4:$M$283,4,FALSE)</f>
        <v>200.9</v>
      </c>
      <c r="D193" s="15">
        <f>VLOOKUP($A193,RAW!$B$4:$M$283,5,FALSE)</f>
        <v>524.80000000000007</v>
      </c>
      <c r="E193" s="1">
        <f t="shared" si="12"/>
        <v>323.90000000000009</v>
      </c>
      <c r="F193" s="1">
        <f t="shared" si="17"/>
        <v>80.204511210629065</v>
      </c>
      <c r="G193" s="16">
        <f t="shared" si="14"/>
        <v>243.69548878937104</v>
      </c>
      <c r="H193" s="16">
        <f t="shared" si="15"/>
        <v>243.69548878937104</v>
      </c>
      <c r="I193" s="3">
        <f t="shared" si="16"/>
        <v>1.2130188590809907</v>
      </c>
      <c r="J193" s="52"/>
    </row>
    <row r="194" spans="1:10" x14ac:dyDescent="0.25">
      <c r="A194" t="s">
        <v>58</v>
      </c>
      <c r="B194" s="8" t="s">
        <v>298</v>
      </c>
      <c r="C194" s="15">
        <f>VLOOKUP($A194,RAW!$B$4:$M$283,4,FALSE)</f>
        <v>62590.600000000006</v>
      </c>
      <c r="D194" s="15">
        <f>VLOOKUP($A194,RAW!$B$4:$M$283,5,FALSE)</f>
        <v>89728</v>
      </c>
      <c r="E194" s="1">
        <f t="shared" ref="E194:E256" si="18">D194-C194</f>
        <v>27137.399999999994</v>
      </c>
      <c r="F194" s="1">
        <f t="shared" ref="F194:F256" si="19">+C194*E$260</f>
        <v>24987.797309009457</v>
      </c>
      <c r="G194" s="16">
        <f t="shared" ref="G194:G256" si="20">+E194-F194</f>
        <v>2149.6026909905377</v>
      </c>
      <c r="H194" s="16">
        <f t="shared" ref="H194:H256" si="21">ABS(G194)</f>
        <v>2149.6026909905377</v>
      </c>
      <c r="I194" s="3">
        <f t="shared" si="16"/>
        <v>3.4343858199003326E-2</v>
      </c>
      <c r="J194" s="52"/>
    </row>
    <row r="195" spans="1:10" x14ac:dyDescent="0.25">
      <c r="A195" t="s">
        <v>52</v>
      </c>
      <c r="B195" s="8" t="s">
        <v>309</v>
      </c>
      <c r="C195" s="15">
        <f>VLOOKUP($A195,RAW!$B$4:$M$283,4,FALSE)</f>
        <v>0</v>
      </c>
      <c r="D195" s="15">
        <f>VLOOKUP($A195,RAW!$B$4:$M$283,5,FALSE)</f>
        <v>0</v>
      </c>
      <c r="E195" s="1">
        <f t="shared" si="18"/>
        <v>0</v>
      </c>
      <c r="F195" s="1">
        <f t="shared" si="19"/>
        <v>0</v>
      </c>
      <c r="G195" s="16">
        <f t="shared" si="20"/>
        <v>0</v>
      </c>
      <c r="H195" s="16">
        <f t="shared" si="21"/>
        <v>0</v>
      </c>
      <c r="I195" s="3" t="str">
        <f t="shared" ref="I195:I256" si="22">IFERROR(+G195/C195,"")</f>
        <v/>
      </c>
      <c r="J195" s="52"/>
    </row>
    <row r="196" spans="1:10" x14ac:dyDescent="0.25">
      <c r="A196" t="s">
        <v>163</v>
      </c>
      <c r="B196" s="8" t="s">
        <v>298</v>
      </c>
      <c r="C196" s="15">
        <f>VLOOKUP($A196,RAW!$B$4:$M$283,4,FALSE)</f>
        <v>396.9</v>
      </c>
      <c r="D196" s="15">
        <f>VLOOKUP($A196,RAW!$B$4:$M$283,5,FALSE)</f>
        <v>1232.2</v>
      </c>
      <c r="E196" s="1">
        <f t="shared" si="18"/>
        <v>835.30000000000007</v>
      </c>
      <c r="F196" s="1">
        <f t="shared" si="19"/>
        <v>158.45281483075496</v>
      </c>
      <c r="G196" s="16">
        <f t="shared" si="20"/>
        <v>676.84718516924511</v>
      </c>
      <c r="H196" s="16">
        <f t="shared" si="21"/>
        <v>676.84718516924511</v>
      </c>
      <c r="I196" s="3">
        <f t="shared" si="22"/>
        <v>1.7053343037773876</v>
      </c>
      <c r="J196" s="52"/>
    </row>
    <row r="197" spans="1:10" x14ac:dyDescent="0.25">
      <c r="A197" t="s">
        <v>4</v>
      </c>
      <c r="B197" s="8" t="s">
        <v>298</v>
      </c>
      <c r="C197" s="15">
        <f>VLOOKUP($A197,RAW!$B$4:$M$283,4,FALSE)</f>
        <v>19203.099999999999</v>
      </c>
      <c r="D197" s="15">
        <f>VLOOKUP($A197,RAW!$B$4:$M$283,5,FALSE)</f>
        <v>26935.7</v>
      </c>
      <c r="E197" s="1">
        <f t="shared" si="18"/>
        <v>7732.6000000000022</v>
      </c>
      <c r="F197" s="1">
        <f t="shared" si="19"/>
        <v>7666.3775471818353</v>
      </c>
      <c r="G197" s="16">
        <f t="shared" si="20"/>
        <v>66.222452818166857</v>
      </c>
      <c r="H197" s="16">
        <f t="shared" si="21"/>
        <v>66.222452818166857</v>
      </c>
      <c r="I197" s="3">
        <f t="shared" si="22"/>
        <v>3.4485292904878309E-3</v>
      </c>
      <c r="J197" s="52"/>
    </row>
    <row r="198" spans="1:10" x14ac:dyDescent="0.25">
      <c r="A198" t="s">
        <v>164</v>
      </c>
      <c r="B198" s="8" t="s">
        <v>298</v>
      </c>
      <c r="C198" s="15">
        <f>VLOOKUP($A198,RAW!$B$4:$M$283,4,FALSE)</f>
        <v>13004.2</v>
      </c>
      <c r="D198" s="15">
        <f>VLOOKUP($A198,RAW!$B$4:$M$283,5,FALSE)</f>
        <v>18421</v>
      </c>
      <c r="E198" s="1">
        <f t="shared" si="18"/>
        <v>5416.7999999999993</v>
      </c>
      <c r="F198" s="1">
        <f t="shared" si="19"/>
        <v>5191.6152547798029</v>
      </c>
      <c r="G198" s="16">
        <f t="shared" si="20"/>
        <v>225.18474522019642</v>
      </c>
      <c r="H198" s="16">
        <f t="shared" si="21"/>
        <v>225.18474522019642</v>
      </c>
      <c r="I198" s="3">
        <f t="shared" si="22"/>
        <v>1.7316308978652776E-2</v>
      </c>
      <c r="J198" s="52"/>
    </row>
    <row r="199" spans="1:10" x14ac:dyDescent="0.25">
      <c r="A199" t="s">
        <v>245</v>
      </c>
      <c r="B199" s="8" t="s">
        <v>298</v>
      </c>
      <c r="C199" s="15">
        <f>VLOOKUP($A199,RAW!$B$4:$M$283,4,FALSE)</f>
        <v>13035.300000000001</v>
      </c>
      <c r="D199" s="15">
        <f>VLOOKUP($A199,RAW!$B$4:$M$283,5,FALSE)</f>
        <v>15602</v>
      </c>
      <c r="E199" s="1">
        <f t="shared" si="18"/>
        <v>2566.6999999999989</v>
      </c>
      <c r="F199" s="1">
        <f t="shared" si="19"/>
        <v>5204.0311845889146</v>
      </c>
      <c r="G199" s="16">
        <f t="shared" si="20"/>
        <v>-2637.3311845889157</v>
      </c>
      <c r="H199" s="16">
        <f t="shared" si="21"/>
        <v>2637.3311845889157</v>
      </c>
      <c r="I199" s="3">
        <f t="shared" si="22"/>
        <v>-0.2023222468672693</v>
      </c>
      <c r="J199" s="52"/>
    </row>
    <row r="200" spans="1:10" x14ac:dyDescent="0.25">
      <c r="A200" t="s">
        <v>246</v>
      </c>
      <c r="B200" s="8" t="s">
        <v>298</v>
      </c>
      <c r="C200" s="15">
        <f>VLOOKUP($A200,RAW!$B$4:$M$283,4,FALSE)</f>
        <v>18447.400000000001</v>
      </c>
      <c r="D200" s="15">
        <f>VLOOKUP($A200,RAW!$B$4:$M$283,5,FALSE)</f>
        <v>21741</v>
      </c>
      <c r="E200" s="1">
        <f t="shared" si="18"/>
        <v>3293.5999999999985</v>
      </c>
      <c r="F200" s="1">
        <f t="shared" si="19"/>
        <v>7364.6824296015857</v>
      </c>
      <c r="G200" s="16">
        <f t="shared" si="20"/>
        <v>-4071.0824296015871</v>
      </c>
      <c r="H200" s="16">
        <f t="shared" si="21"/>
        <v>4071.0824296015871</v>
      </c>
      <c r="I200" s="3">
        <f t="shared" si="22"/>
        <v>-0.22068597361154346</v>
      </c>
      <c r="J200" s="52"/>
    </row>
    <row r="201" spans="1:10" x14ac:dyDescent="0.25">
      <c r="A201" t="s">
        <v>90</v>
      </c>
      <c r="B201" s="8" t="s">
        <v>298</v>
      </c>
      <c r="C201" s="15">
        <f>VLOOKUP($A201,RAW!$B$4:$M$283,4,FALSE)</f>
        <v>3524.5</v>
      </c>
      <c r="D201" s="15">
        <f>VLOOKUP($A201,RAW!$B$4:$M$283,5,FALSE)</f>
        <v>6653.6</v>
      </c>
      <c r="E201" s="1">
        <f t="shared" si="18"/>
        <v>3129.1000000000004</v>
      </c>
      <c r="F201" s="1">
        <f t="shared" si="19"/>
        <v>1407.0721740261927</v>
      </c>
      <c r="G201" s="16">
        <f t="shared" si="20"/>
        <v>1722.0278259738077</v>
      </c>
      <c r="H201" s="16">
        <f t="shared" si="21"/>
        <v>1722.0278259738077</v>
      </c>
      <c r="I201" s="3">
        <f t="shared" si="22"/>
        <v>0.48858783543021922</v>
      </c>
      <c r="J201" s="52"/>
    </row>
    <row r="202" spans="1:10" x14ac:dyDescent="0.25">
      <c r="A202" t="s">
        <v>213</v>
      </c>
      <c r="B202" s="8" t="s">
        <v>309</v>
      </c>
      <c r="C202" s="15">
        <f>VLOOKUP($A202,RAW!$B$4:$M$283,4,FALSE)</f>
        <v>0</v>
      </c>
      <c r="D202" s="15">
        <f>VLOOKUP($A202,RAW!$B$4:$M$283,5,FALSE)</f>
        <v>0</v>
      </c>
      <c r="E202" s="1">
        <f t="shared" si="18"/>
        <v>0</v>
      </c>
      <c r="F202" s="1">
        <f t="shared" si="19"/>
        <v>0</v>
      </c>
      <c r="G202" s="16">
        <f t="shared" si="20"/>
        <v>0</v>
      </c>
      <c r="H202" s="16">
        <f t="shared" si="21"/>
        <v>0</v>
      </c>
      <c r="I202" s="3" t="str">
        <f t="shared" si="22"/>
        <v/>
      </c>
      <c r="J202" s="52"/>
    </row>
    <row r="203" spans="1:10" x14ac:dyDescent="0.25">
      <c r="A203" t="s">
        <v>247</v>
      </c>
      <c r="B203" s="8" t="s">
        <v>299</v>
      </c>
      <c r="C203" s="15">
        <f>VLOOKUP($A203,RAW!$B$4:$M$283,4,FALSE)</f>
        <v>15482.1</v>
      </c>
      <c r="D203" s="15">
        <f>VLOOKUP($A203,RAW!$B$4:$M$283,5,FALSE)</f>
        <v>32118.5</v>
      </c>
      <c r="E203" s="1">
        <f t="shared" si="18"/>
        <v>16636.400000000001</v>
      </c>
      <c r="F203" s="1">
        <f t="shared" si="19"/>
        <v>6180.8574565160779</v>
      </c>
      <c r="G203" s="16">
        <f t="shared" si="20"/>
        <v>10455.542543483924</v>
      </c>
      <c r="H203" s="16">
        <f t="shared" si="21"/>
        <v>10455.542543483924</v>
      </c>
      <c r="I203" s="3">
        <f t="shared" si="22"/>
        <v>0.67533103025325525</v>
      </c>
      <c r="J203" s="52"/>
    </row>
    <row r="204" spans="1:10" x14ac:dyDescent="0.25">
      <c r="A204" t="s">
        <v>165</v>
      </c>
      <c r="B204" s="8" t="s">
        <v>298</v>
      </c>
      <c r="C204" s="15">
        <f>VLOOKUP($A204,RAW!$B$4:$M$283,4,FALSE)</f>
        <v>693.2</v>
      </c>
      <c r="D204" s="15">
        <f>VLOOKUP($A204,RAW!$B$4:$M$283,5,FALSE)</f>
        <v>1305.3</v>
      </c>
      <c r="E204" s="1">
        <f t="shared" si="18"/>
        <v>612.09999999999991</v>
      </c>
      <c r="F204" s="1">
        <f t="shared" si="19"/>
        <v>276.7434901503637</v>
      </c>
      <c r="G204" s="16">
        <f t="shared" si="20"/>
        <v>335.35650984963621</v>
      </c>
      <c r="H204" s="16">
        <f t="shared" si="21"/>
        <v>335.35650984963621</v>
      </c>
      <c r="I204" s="3">
        <f t="shared" si="22"/>
        <v>0.48378030849630149</v>
      </c>
      <c r="J204" s="52"/>
    </row>
    <row r="205" spans="1:10" x14ac:dyDescent="0.25">
      <c r="A205" t="s">
        <v>227</v>
      </c>
      <c r="B205" s="8" t="s">
        <v>298</v>
      </c>
      <c r="C205" s="15">
        <f>VLOOKUP($A205,RAW!$B$4:$M$283,4,FALSE)</f>
        <v>852885.9</v>
      </c>
      <c r="D205" s="15">
        <f>VLOOKUP($A205,RAW!$B$4:$M$283,5,FALSE)</f>
        <v>988132.3</v>
      </c>
      <c r="E205" s="1">
        <f t="shared" si="18"/>
        <v>135246.40000000002</v>
      </c>
      <c r="F205" s="1">
        <f t="shared" si="19"/>
        <v>340494.25947206299</v>
      </c>
      <c r="G205" s="16">
        <f t="shared" si="20"/>
        <v>-205247.85947206296</v>
      </c>
      <c r="H205" s="16">
        <f t="shared" si="21"/>
        <v>205247.85947206296</v>
      </c>
      <c r="I205" s="3">
        <f t="shared" si="22"/>
        <v>-0.2406510172955878</v>
      </c>
      <c r="J205" s="52"/>
    </row>
    <row r="206" spans="1:10" x14ac:dyDescent="0.25">
      <c r="A206" t="s">
        <v>75</v>
      </c>
      <c r="B206" s="8" t="s">
        <v>298</v>
      </c>
      <c r="C206" s="15">
        <f>VLOOKUP($A206,RAW!$B$4:$M$283,4,FALSE)</f>
        <v>4067.7</v>
      </c>
      <c r="D206" s="15">
        <f>VLOOKUP($A206,RAW!$B$4:$M$283,5,FALSE)</f>
        <v>5008.2</v>
      </c>
      <c r="E206" s="1">
        <f t="shared" si="18"/>
        <v>940.5</v>
      </c>
      <c r="F206" s="1">
        <f t="shared" si="19"/>
        <v>1623.9317583448274</v>
      </c>
      <c r="G206" s="16">
        <f t="shared" si="20"/>
        <v>-683.43175834482736</v>
      </c>
      <c r="H206" s="16">
        <f t="shared" si="21"/>
        <v>683.43175834482736</v>
      </c>
      <c r="I206" s="3">
        <f t="shared" si="22"/>
        <v>-0.16801429759933806</v>
      </c>
      <c r="J206" s="52"/>
    </row>
    <row r="207" spans="1:10" x14ac:dyDescent="0.25">
      <c r="A207" t="s">
        <v>24</v>
      </c>
      <c r="B207" s="8" t="s">
        <v>298</v>
      </c>
      <c r="C207" s="15">
        <f>VLOOKUP($A207,RAW!$B$4:$M$283,4,FALSE)</f>
        <v>2132.3000000000002</v>
      </c>
      <c r="D207" s="15">
        <f>VLOOKUP($A207,RAW!$B$4:$M$283,5,FALSE)</f>
        <v>3165.1</v>
      </c>
      <c r="E207" s="1">
        <f t="shared" si="18"/>
        <v>1032.7999999999997</v>
      </c>
      <c r="F207" s="1">
        <f t="shared" si="19"/>
        <v>851.2696826999719</v>
      </c>
      <c r="G207" s="16">
        <f t="shared" si="20"/>
        <v>181.53031730002783</v>
      </c>
      <c r="H207" s="16">
        <f t="shared" si="21"/>
        <v>181.53031730002783</v>
      </c>
      <c r="I207" s="3">
        <f t="shared" si="22"/>
        <v>8.5133572808717264E-2</v>
      </c>
      <c r="J207" s="52"/>
    </row>
    <row r="208" spans="1:10" x14ac:dyDescent="0.25">
      <c r="A208" t="s">
        <v>64</v>
      </c>
      <c r="B208" s="8" t="s">
        <v>309</v>
      </c>
      <c r="C208" s="15">
        <f>VLOOKUP($A208,RAW!$B$4:$M$283,4,FALSE)</f>
        <v>0</v>
      </c>
      <c r="D208" s="15">
        <f>VLOOKUP($A208,RAW!$B$4:$M$283,5,FALSE)</f>
        <v>0</v>
      </c>
      <c r="E208" s="1">
        <f t="shared" si="18"/>
        <v>0</v>
      </c>
      <c r="F208" s="1">
        <f t="shared" si="19"/>
        <v>0</v>
      </c>
      <c r="G208" s="16">
        <f t="shared" si="20"/>
        <v>0</v>
      </c>
      <c r="H208" s="16">
        <f t="shared" si="21"/>
        <v>0</v>
      </c>
      <c r="I208" s="3" t="str">
        <f t="shared" si="22"/>
        <v/>
      </c>
      <c r="J208" s="52"/>
    </row>
    <row r="209" spans="1:10" x14ac:dyDescent="0.25">
      <c r="A209" t="s">
        <v>91</v>
      </c>
      <c r="B209" s="8" t="s">
        <v>298</v>
      </c>
      <c r="C209" s="15">
        <f>VLOOKUP($A209,RAW!$B$4:$M$283,4,FALSE)</f>
        <v>0</v>
      </c>
      <c r="D209" s="15">
        <f>VLOOKUP($A209,RAW!$B$4:$M$283,5,FALSE)</f>
        <v>228.8</v>
      </c>
      <c r="E209" s="1">
        <f t="shared" si="18"/>
        <v>228.8</v>
      </c>
      <c r="F209" s="1">
        <f t="shared" si="19"/>
        <v>0</v>
      </c>
      <c r="G209" s="16">
        <f t="shared" si="20"/>
        <v>228.8</v>
      </c>
      <c r="H209" s="16">
        <f t="shared" si="21"/>
        <v>228.8</v>
      </c>
      <c r="I209" s="3" t="str">
        <f t="shared" si="22"/>
        <v/>
      </c>
      <c r="J209" s="52"/>
    </row>
    <row r="210" spans="1:10" x14ac:dyDescent="0.25">
      <c r="A210" t="s">
        <v>59</v>
      </c>
      <c r="B210" s="8" t="s">
        <v>309</v>
      </c>
      <c r="C210" s="15">
        <f>VLOOKUP($A210,RAW!$B$4:$M$283,4,FALSE)</f>
        <v>0</v>
      </c>
      <c r="D210" s="15">
        <f>VLOOKUP($A210,RAW!$B$4:$M$283,5,FALSE)</f>
        <v>0</v>
      </c>
      <c r="E210" s="1">
        <f t="shared" si="18"/>
        <v>0</v>
      </c>
      <c r="F210" s="1">
        <f t="shared" si="19"/>
        <v>0</v>
      </c>
      <c r="G210" s="16">
        <f t="shared" si="20"/>
        <v>0</v>
      </c>
      <c r="H210" s="16">
        <f t="shared" si="21"/>
        <v>0</v>
      </c>
      <c r="I210" s="3" t="str">
        <f t="shared" si="22"/>
        <v/>
      </c>
      <c r="J210" s="52"/>
    </row>
    <row r="211" spans="1:10" x14ac:dyDescent="0.25">
      <c r="A211" t="s">
        <v>121</v>
      </c>
      <c r="B211" s="8" t="s">
        <v>298</v>
      </c>
      <c r="C211" s="15">
        <f>VLOOKUP($A211,RAW!$B$4:$M$283,4,FALSE)</f>
        <v>9681.4</v>
      </c>
      <c r="D211" s="15">
        <f>VLOOKUP($A211,RAW!$B$4:$M$283,5,FALSE)</f>
        <v>13539</v>
      </c>
      <c r="E211" s="1">
        <f t="shared" si="18"/>
        <v>3857.6000000000004</v>
      </c>
      <c r="F211" s="1">
        <f t="shared" si="19"/>
        <v>3865.0669727953414</v>
      </c>
      <c r="G211" s="16">
        <f t="shared" si="20"/>
        <v>-7.4669727953410074</v>
      </c>
      <c r="H211" s="16">
        <f t="shared" si="21"/>
        <v>7.4669727953410074</v>
      </c>
      <c r="I211" s="3">
        <f t="shared" si="22"/>
        <v>-7.712699398166596E-4</v>
      </c>
      <c r="J211" s="52"/>
    </row>
    <row r="212" spans="1:10" x14ac:dyDescent="0.25">
      <c r="A212" t="s">
        <v>60</v>
      </c>
      <c r="B212" s="8" t="s">
        <v>309</v>
      </c>
      <c r="C212" s="15">
        <f>VLOOKUP($A212,RAW!$B$4:$M$283,4,FALSE)</f>
        <v>0</v>
      </c>
      <c r="D212" s="15">
        <f>VLOOKUP($A212,RAW!$B$4:$M$283,5,FALSE)</f>
        <v>96.3</v>
      </c>
      <c r="E212" s="1">
        <f t="shared" si="18"/>
        <v>96.3</v>
      </c>
      <c r="F212" s="1">
        <f t="shared" si="19"/>
        <v>0</v>
      </c>
      <c r="G212" s="16">
        <f t="shared" si="20"/>
        <v>96.3</v>
      </c>
      <c r="H212" s="16">
        <f t="shared" si="21"/>
        <v>96.3</v>
      </c>
      <c r="I212" s="3" t="str">
        <f t="shared" si="22"/>
        <v/>
      </c>
      <c r="J212" s="52"/>
    </row>
    <row r="213" spans="1:10" x14ac:dyDescent="0.25">
      <c r="A213" t="s">
        <v>61</v>
      </c>
      <c r="B213" s="8" t="s">
        <v>298</v>
      </c>
      <c r="C213" s="15">
        <f>VLOOKUP($A213,RAW!$B$4:$M$283,4,FALSE)</f>
        <v>7699.8</v>
      </c>
      <c r="D213" s="15">
        <f>VLOOKUP($A213,RAW!$B$4:$M$283,5,FALSE)</f>
        <v>9789.5</v>
      </c>
      <c r="E213" s="1">
        <f t="shared" si="18"/>
        <v>2089.6999999999998</v>
      </c>
      <c r="F213" s="1">
        <f t="shared" si="19"/>
        <v>3073.9606541543135</v>
      </c>
      <c r="G213" s="16">
        <f t="shared" si="20"/>
        <v>-984.26065415431367</v>
      </c>
      <c r="H213" s="16">
        <f t="shared" si="21"/>
        <v>984.26065415431367</v>
      </c>
      <c r="I213" s="3">
        <f t="shared" si="22"/>
        <v>-0.12782937922469592</v>
      </c>
      <c r="J213" s="52"/>
    </row>
    <row r="214" spans="1:10" x14ac:dyDescent="0.25">
      <c r="A214" t="s">
        <v>166</v>
      </c>
      <c r="B214" s="8" t="s">
        <v>298</v>
      </c>
      <c r="C214" s="15">
        <f>VLOOKUP($A214,RAW!$B$4:$M$283,4,FALSE)</f>
        <v>2290.3000000000002</v>
      </c>
      <c r="D214" s="15">
        <f>VLOOKUP($A214,RAW!$B$4:$M$283,5,FALSE)</f>
        <v>2282.6999999999998</v>
      </c>
      <c r="E214" s="1">
        <f t="shared" si="18"/>
        <v>-7.6000000000003638</v>
      </c>
      <c r="F214" s="1">
        <f t="shared" si="19"/>
        <v>914.34739684272643</v>
      </c>
      <c r="G214" s="16">
        <f t="shared" si="20"/>
        <v>-921.94739684272679</v>
      </c>
      <c r="H214" s="16">
        <f t="shared" si="21"/>
        <v>921.94739684272679</v>
      </c>
      <c r="I214" s="3">
        <f t="shared" si="22"/>
        <v>-0.40254438145340204</v>
      </c>
      <c r="J214" s="52"/>
    </row>
    <row r="215" spans="1:10" x14ac:dyDescent="0.25">
      <c r="A215" t="s">
        <v>167</v>
      </c>
      <c r="B215" s="8" t="s">
        <v>298</v>
      </c>
      <c r="C215" s="15">
        <f>VLOOKUP($A215,RAW!$B$4:$M$283,4,FALSE)</f>
        <v>2836.7</v>
      </c>
      <c r="D215" s="15">
        <f>VLOOKUP($A215,RAW!$B$4:$M$283,5,FALSE)</f>
        <v>4198.3999999999996</v>
      </c>
      <c r="E215" s="1">
        <f t="shared" si="18"/>
        <v>1361.6999999999998</v>
      </c>
      <c r="F215" s="1">
        <f t="shared" si="19"/>
        <v>1132.4845044857711</v>
      </c>
      <c r="G215" s="16">
        <f t="shared" si="20"/>
        <v>229.21549551422868</v>
      </c>
      <c r="H215" s="16">
        <f t="shared" si="21"/>
        <v>229.21549551422868</v>
      </c>
      <c r="I215" s="3">
        <f t="shared" si="22"/>
        <v>8.080357299475753E-2</v>
      </c>
      <c r="J215" s="52"/>
    </row>
    <row r="216" spans="1:10" x14ac:dyDescent="0.25">
      <c r="A216" t="s">
        <v>214</v>
      </c>
      <c r="B216" s="8" t="s">
        <v>298</v>
      </c>
      <c r="C216" s="15">
        <f>VLOOKUP($A216,RAW!$B$4:$M$283,4,FALSE)</f>
        <v>65551.100000000006</v>
      </c>
      <c r="D216" s="15">
        <f>VLOOKUP($A216,RAW!$B$4:$M$283,5,FALSE)</f>
        <v>71081.2</v>
      </c>
      <c r="E216" s="1">
        <f t="shared" si="18"/>
        <v>5530.0999999999913</v>
      </c>
      <c r="F216" s="1">
        <f t="shared" si="19"/>
        <v>26169.705997108347</v>
      </c>
      <c r="G216" s="16">
        <f t="shared" si="20"/>
        <v>-20639.605997108356</v>
      </c>
      <c r="H216" s="16">
        <f t="shared" si="21"/>
        <v>20639.605997108356</v>
      </c>
      <c r="I216" s="3">
        <f t="shared" si="22"/>
        <v>-0.31486284741382453</v>
      </c>
      <c r="J216" s="52"/>
    </row>
    <row r="217" spans="1:10" x14ac:dyDescent="0.25">
      <c r="A217" t="s">
        <v>123</v>
      </c>
      <c r="B217" s="8" t="s">
        <v>298</v>
      </c>
      <c r="C217" s="15">
        <f>VLOOKUP($A217,RAW!$B$4:$M$283,4,FALSE)</f>
        <v>232538.6</v>
      </c>
      <c r="D217" s="15">
        <f>VLOOKUP($A217,RAW!$B$4:$M$283,5,FALSE)</f>
        <v>406513.2</v>
      </c>
      <c r="E217" s="1">
        <f t="shared" si="18"/>
        <v>173974.6</v>
      </c>
      <c r="F217" s="1">
        <f t="shared" si="19"/>
        <v>92835.464164280667</v>
      </c>
      <c r="G217" s="16">
        <f t="shared" si="20"/>
        <v>81139.135835719339</v>
      </c>
      <c r="H217" s="16">
        <f t="shared" si="21"/>
        <v>81139.135835719339</v>
      </c>
      <c r="I217" s="3">
        <f t="shared" si="22"/>
        <v>0.34892760099062836</v>
      </c>
      <c r="J217" s="52"/>
    </row>
    <row r="218" spans="1:10" x14ac:dyDescent="0.25">
      <c r="A218" t="s">
        <v>215</v>
      </c>
      <c r="B218" s="8" t="s">
        <v>298</v>
      </c>
      <c r="C218" s="15">
        <f>VLOOKUP($A218,RAW!$B$4:$M$283,4,FALSE)</f>
        <v>13167.6</v>
      </c>
      <c r="D218" s="15">
        <f>VLOOKUP($A218,RAW!$B$4:$M$283,5,FALSE)</f>
        <v>10860.7</v>
      </c>
      <c r="E218" s="1">
        <f t="shared" si="18"/>
        <v>-2306.8999999999996</v>
      </c>
      <c r="F218" s="1">
        <f t="shared" si="19"/>
        <v>5256.8487895324997</v>
      </c>
      <c r="G218" s="16">
        <f t="shared" si="20"/>
        <v>-7563.7487895324994</v>
      </c>
      <c r="H218" s="16">
        <f t="shared" si="21"/>
        <v>7563.7487895324994</v>
      </c>
      <c r="I218" s="3">
        <f t="shared" si="22"/>
        <v>-0.57442121491634768</v>
      </c>
      <c r="J218" s="52"/>
    </row>
    <row r="219" spans="1:10" x14ac:dyDescent="0.25">
      <c r="A219" t="s">
        <v>252</v>
      </c>
      <c r="B219" s="8" t="s">
        <v>298</v>
      </c>
      <c r="C219" s="15">
        <f>VLOOKUP($A219,RAW!$B$4:$M$283,4,FALSE)</f>
        <v>8301.2999999999993</v>
      </c>
      <c r="D219" s="15">
        <f>VLOOKUP($A219,RAW!$B$4:$M$283,5,FALSE)</f>
        <v>19775.5</v>
      </c>
      <c r="E219" s="1">
        <f t="shared" si="18"/>
        <v>11474.2</v>
      </c>
      <c r="F219" s="1">
        <f t="shared" si="19"/>
        <v>3314.0951165395468</v>
      </c>
      <c r="G219" s="16">
        <f t="shared" si="20"/>
        <v>8160.1048834604535</v>
      </c>
      <c r="H219" s="16">
        <f t="shared" si="21"/>
        <v>8160.1048834604535</v>
      </c>
      <c r="I219" s="3">
        <f t="shared" si="22"/>
        <v>0.98299120420421549</v>
      </c>
      <c r="J219" s="52"/>
    </row>
    <row r="220" spans="1:10" x14ac:dyDescent="0.25">
      <c r="A220" t="s">
        <v>248</v>
      </c>
      <c r="B220" s="8" t="s">
        <v>298</v>
      </c>
      <c r="C220" s="15">
        <f>VLOOKUP($A220,RAW!$B$4:$M$283,4,FALSE)</f>
        <v>3215.3</v>
      </c>
      <c r="D220" s="15">
        <f>VLOOKUP($A220,RAW!$B$4:$M$283,5,FALSE)</f>
        <v>6740.2</v>
      </c>
      <c r="E220" s="1">
        <f t="shared" si="18"/>
        <v>3524.8999999999996</v>
      </c>
      <c r="F220" s="1">
        <f t="shared" si="19"/>
        <v>1283.6314828050554</v>
      </c>
      <c r="G220" s="16">
        <f t="shared" si="20"/>
        <v>2241.2685171949443</v>
      </c>
      <c r="H220" s="16">
        <f t="shared" si="21"/>
        <v>2241.2685171949443</v>
      </c>
      <c r="I220" s="3">
        <f t="shared" si="22"/>
        <v>0.69706357639876348</v>
      </c>
      <c r="J220" s="52"/>
    </row>
    <row r="221" spans="1:10" x14ac:dyDescent="0.25">
      <c r="A221" t="s">
        <v>107</v>
      </c>
      <c r="B221" s="8" t="s">
        <v>299</v>
      </c>
      <c r="C221" s="15">
        <f>VLOOKUP($A221,RAW!$B$4:$M$283,4,FALSE)</f>
        <v>1234.3</v>
      </c>
      <c r="D221" s="15">
        <f>VLOOKUP($A221,RAW!$B$4:$M$283,5,FALSE)</f>
        <v>4098.1000000000004</v>
      </c>
      <c r="E221" s="1">
        <f t="shared" si="18"/>
        <v>2863.8</v>
      </c>
      <c r="F221" s="1">
        <f t="shared" si="19"/>
        <v>492.76469978735412</v>
      </c>
      <c r="G221" s="16">
        <f t="shared" si="20"/>
        <v>2371.0353002126462</v>
      </c>
      <c r="H221" s="16">
        <f t="shared" si="21"/>
        <v>2371.0353002126462</v>
      </c>
      <c r="I221" s="3">
        <f t="shared" si="22"/>
        <v>1.9209554405028326</v>
      </c>
      <c r="J221" s="52"/>
    </row>
    <row r="222" spans="1:10" x14ac:dyDescent="0.25">
      <c r="A222" t="s">
        <v>168</v>
      </c>
      <c r="B222" s="8" t="s">
        <v>299</v>
      </c>
      <c r="C222" s="15">
        <f>VLOOKUP($A222,RAW!$B$4:$M$283,4,FALSE)</f>
        <v>111876.5</v>
      </c>
      <c r="D222" s="15">
        <f>VLOOKUP($A222,RAW!$B$4:$M$283,5,FALSE)</f>
        <v>107749.8</v>
      </c>
      <c r="E222" s="1">
        <f t="shared" si="18"/>
        <v>-4126.6999999999971</v>
      </c>
      <c r="F222" s="1">
        <f t="shared" si="19"/>
        <v>44664.011938556207</v>
      </c>
      <c r="G222" s="16">
        <f t="shared" si="20"/>
        <v>-48790.711938556204</v>
      </c>
      <c r="H222" s="16">
        <f t="shared" si="21"/>
        <v>48790.711938556204</v>
      </c>
      <c r="I222" s="3">
        <f t="shared" si="22"/>
        <v>-0.43611224822510719</v>
      </c>
      <c r="J222" s="52"/>
    </row>
    <row r="223" spans="1:10" x14ac:dyDescent="0.25">
      <c r="A223" t="s">
        <v>62</v>
      </c>
      <c r="B223" s="8" t="s">
        <v>298</v>
      </c>
      <c r="C223" s="15">
        <f>VLOOKUP($A223,RAW!$B$4:$M$283,4,FALSE)</f>
        <v>0</v>
      </c>
      <c r="D223" s="15">
        <f>VLOOKUP($A223,RAW!$B$4:$M$283,5,FALSE)</f>
        <v>198.4</v>
      </c>
      <c r="E223" s="1">
        <f t="shared" si="18"/>
        <v>198.4</v>
      </c>
      <c r="F223" s="1">
        <f t="shared" si="19"/>
        <v>0</v>
      </c>
      <c r="G223" s="16">
        <f t="shared" si="20"/>
        <v>198.4</v>
      </c>
      <c r="H223" s="16">
        <f t="shared" si="21"/>
        <v>198.4</v>
      </c>
      <c r="I223" s="3" t="str">
        <f t="shared" si="22"/>
        <v/>
      </c>
      <c r="J223" s="52"/>
    </row>
    <row r="224" spans="1:10" x14ac:dyDescent="0.25">
      <c r="A224" t="s">
        <v>216</v>
      </c>
      <c r="B224" s="8" t="s">
        <v>299</v>
      </c>
      <c r="C224" s="15">
        <f>VLOOKUP($A224,RAW!$B$4:$M$283,4,FALSE)</f>
        <v>4185.8</v>
      </c>
      <c r="D224" s="15">
        <f>VLOOKUP($A224,RAW!$B$4:$M$283,5,FALSE)</f>
        <v>3165.2</v>
      </c>
      <c r="E224" s="1">
        <f t="shared" si="18"/>
        <v>-1020.6000000000004</v>
      </c>
      <c r="F224" s="1">
        <f t="shared" si="19"/>
        <v>1671.080353536342</v>
      </c>
      <c r="G224" s="16">
        <f t="shared" si="20"/>
        <v>-2691.6803535363424</v>
      </c>
      <c r="H224" s="16">
        <f t="shared" si="21"/>
        <v>2691.6803535363424</v>
      </c>
      <c r="I224" s="3">
        <f t="shared" si="22"/>
        <v>-0.64305039742375225</v>
      </c>
      <c r="J224" s="52"/>
    </row>
    <row r="225" spans="1:10" x14ac:dyDescent="0.25">
      <c r="A225" t="s">
        <v>67</v>
      </c>
      <c r="B225" s="8" t="s">
        <v>298</v>
      </c>
      <c r="C225" s="15">
        <f>VLOOKUP($A225,RAW!$B$4:$M$283,4,FALSE)</f>
        <v>866.1</v>
      </c>
      <c r="D225" s="15">
        <f>VLOOKUP($A225,RAW!$B$4:$M$283,5,FALSE)</f>
        <v>3792</v>
      </c>
      <c r="E225" s="1">
        <f t="shared" si="18"/>
        <v>2925.9</v>
      </c>
      <c r="F225" s="1">
        <f t="shared" si="19"/>
        <v>345.76967227240334</v>
      </c>
      <c r="G225" s="16">
        <f t="shared" si="20"/>
        <v>2580.1303277275965</v>
      </c>
      <c r="H225" s="16">
        <f t="shared" si="21"/>
        <v>2580.1303277275965</v>
      </c>
      <c r="I225" s="3">
        <f t="shared" si="22"/>
        <v>2.979021276674283</v>
      </c>
      <c r="J225" s="52"/>
    </row>
    <row r="226" spans="1:10" x14ac:dyDescent="0.25">
      <c r="A226" t="s">
        <v>169</v>
      </c>
      <c r="B226" s="8" t="s">
        <v>299</v>
      </c>
      <c r="C226" s="15">
        <f>VLOOKUP($A226,RAW!$B$4:$M$283,4,FALSE)</f>
        <v>27263</v>
      </c>
      <c r="D226" s="15">
        <f>VLOOKUP($A226,RAW!$B$4:$M$283,5,FALSE)</f>
        <v>61979.9</v>
      </c>
      <c r="E226" s="1">
        <f t="shared" si="18"/>
        <v>34716.9</v>
      </c>
      <c r="F226" s="1">
        <f t="shared" si="19"/>
        <v>10884.099497936188</v>
      </c>
      <c r="G226" s="16">
        <f t="shared" si="20"/>
        <v>23832.800502063816</v>
      </c>
      <c r="H226" s="16">
        <f t="shared" si="21"/>
        <v>23832.800502063816</v>
      </c>
      <c r="I226" s="3">
        <f t="shared" si="22"/>
        <v>0.87418114301668248</v>
      </c>
      <c r="J226" s="52"/>
    </row>
    <row r="227" spans="1:10" x14ac:dyDescent="0.25">
      <c r="A227" t="s">
        <v>217</v>
      </c>
      <c r="B227" s="8" t="s">
        <v>299</v>
      </c>
      <c r="C227" s="15">
        <f>VLOOKUP($A227,RAW!$B$4:$M$283,4,FALSE)</f>
        <v>4193.8999999999996</v>
      </c>
      <c r="D227" s="15">
        <f>VLOOKUP($A227,RAW!$B$4:$M$283,5,FALSE)</f>
        <v>14401.1</v>
      </c>
      <c r="E227" s="1">
        <f t="shared" si="18"/>
        <v>10207.200000000001</v>
      </c>
      <c r="F227" s="1">
        <f t="shared" si="19"/>
        <v>1674.3140844512552</v>
      </c>
      <c r="G227" s="16">
        <f t="shared" si="20"/>
        <v>8532.8859155487462</v>
      </c>
      <c r="H227" s="16">
        <f t="shared" si="21"/>
        <v>8532.8859155487462</v>
      </c>
      <c r="I227" s="3">
        <f t="shared" si="22"/>
        <v>2.0345945100142462</v>
      </c>
      <c r="J227" s="52"/>
    </row>
    <row r="228" spans="1:10" x14ac:dyDescent="0.25">
      <c r="A228" t="s">
        <v>65</v>
      </c>
      <c r="B228" s="8" t="s">
        <v>309</v>
      </c>
      <c r="C228" s="15">
        <f>VLOOKUP($A228,RAW!$B$4:$M$283,4,FALSE)</f>
        <v>0</v>
      </c>
      <c r="D228" s="15">
        <f>VLOOKUP($A228,RAW!$B$4:$M$283,5,FALSE)</f>
        <v>0</v>
      </c>
      <c r="E228" s="1">
        <f t="shared" si="18"/>
        <v>0</v>
      </c>
      <c r="F228" s="1">
        <f t="shared" si="19"/>
        <v>0</v>
      </c>
      <c r="G228" s="16">
        <f t="shared" si="20"/>
        <v>0</v>
      </c>
      <c r="H228" s="16">
        <f t="shared" si="21"/>
        <v>0</v>
      </c>
      <c r="I228" s="3" t="str">
        <f t="shared" si="22"/>
        <v/>
      </c>
      <c r="J228" s="52"/>
    </row>
    <row r="229" spans="1:10" x14ac:dyDescent="0.25">
      <c r="A229" t="s">
        <v>108</v>
      </c>
      <c r="B229" s="8" t="s">
        <v>299</v>
      </c>
      <c r="C229" s="15">
        <f>VLOOKUP($A229,RAW!$B$4:$M$283,4,FALSE)</f>
        <v>417</v>
      </c>
      <c r="D229" s="15">
        <f>VLOOKUP($A229,RAW!$B$4:$M$283,5,FALSE)</f>
        <v>1458.7</v>
      </c>
      <c r="E229" s="1">
        <f t="shared" si="18"/>
        <v>1041.7</v>
      </c>
      <c r="F229" s="1">
        <f t="shared" si="19"/>
        <v>166.47725821220666</v>
      </c>
      <c r="G229" s="16">
        <f t="shared" si="20"/>
        <v>875.22274178779344</v>
      </c>
      <c r="H229" s="16">
        <f t="shared" si="21"/>
        <v>875.22274178779344</v>
      </c>
      <c r="I229" s="3">
        <f t="shared" si="22"/>
        <v>2.0988554958939889</v>
      </c>
      <c r="J229" s="52"/>
    </row>
    <row r="230" spans="1:10" x14ac:dyDescent="0.25">
      <c r="A230" t="s">
        <v>122</v>
      </c>
      <c r="B230" s="8" t="s">
        <v>309</v>
      </c>
      <c r="C230" s="15">
        <f>VLOOKUP($A230,RAW!$B$4:$M$283,4,FALSE)</f>
        <v>0</v>
      </c>
      <c r="D230" s="15">
        <f>VLOOKUP($A230,RAW!$B$4:$M$283,5,FALSE)</f>
        <v>0</v>
      </c>
      <c r="E230" s="1">
        <f t="shared" si="18"/>
        <v>0</v>
      </c>
      <c r="F230" s="1">
        <f t="shared" si="19"/>
        <v>0</v>
      </c>
      <c r="G230" s="16">
        <f t="shared" si="20"/>
        <v>0</v>
      </c>
      <c r="H230" s="16">
        <f t="shared" si="21"/>
        <v>0</v>
      </c>
      <c r="I230" s="3" t="str">
        <f t="shared" si="22"/>
        <v/>
      </c>
      <c r="J230" s="52"/>
    </row>
    <row r="231" spans="1:10" x14ac:dyDescent="0.25">
      <c r="A231" t="s">
        <v>170</v>
      </c>
      <c r="B231" s="8" t="s">
        <v>298</v>
      </c>
      <c r="C231" s="15">
        <f>VLOOKUP($A231,RAW!$B$4:$M$283,4,FALSE)</f>
        <v>19916.2</v>
      </c>
      <c r="D231" s="15">
        <f>VLOOKUP($A231,RAW!$B$4:$M$283,5,FALSE)</f>
        <v>28634.5</v>
      </c>
      <c r="E231" s="1">
        <f t="shared" si="18"/>
        <v>8718.2999999999993</v>
      </c>
      <c r="F231" s="1">
        <f t="shared" si="19"/>
        <v>7951.0656355058763</v>
      </c>
      <c r="G231" s="16">
        <f t="shared" si="20"/>
        <v>767.23436449412293</v>
      </c>
      <c r="H231" s="16">
        <f t="shared" si="21"/>
        <v>767.23436449412293</v>
      </c>
      <c r="I231" s="3">
        <f t="shared" si="22"/>
        <v>3.8523130139992715E-2</v>
      </c>
      <c r="J231" s="52"/>
    </row>
    <row r="232" spans="1:10" x14ac:dyDescent="0.25">
      <c r="A232" t="s">
        <v>171</v>
      </c>
      <c r="B232" s="8" t="s">
        <v>298</v>
      </c>
      <c r="C232" s="15">
        <f>VLOOKUP($A232,RAW!$B$4:$M$283,4,FALSE)</f>
        <v>3262.8</v>
      </c>
      <c r="D232" s="15">
        <f>VLOOKUP($A232,RAW!$B$4:$M$283,5,FALSE)</f>
        <v>3391.8</v>
      </c>
      <c r="E232" s="1">
        <f t="shared" si="18"/>
        <v>129</v>
      </c>
      <c r="F232" s="1">
        <f t="shared" si="19"/>
        <v>1302.5947196517695</v>
      </c>
      <c r="G232" s="16">
        <f t="shared" si="20"/>
        <v>-1173.5947196517695</v>
      </c>
      <c r="H232" s="16">
        <f t="shared" si="21"/>
        <v>1173.5947196517695</v>
      </c>
      <c r="I232" s="3">
        <f t="shared" si="22"/>
        <v>-0.35968944454204044</v>
      </c>
      <c r="J232" s="52"/>
    </row>
    <row r="233" spans="1:10" x14ac:dyDescent="0.25">
      <c r="A233" t="s">
        <v>68</v>
      </c>
      <c r="B233" s="8" t="s">
        <v>298</v>
      </c>
      <c r="C233" s="15">
        <f>VLOOKUP($A233,RAW!$B$4:$M$283,4,FALSE)</f>
        <v>2675.4</v>
      </c>
      <c r="D233" s="15">
        <f>VLOOKUP($A233,RAW!$B$4:$M$283,5,FALSE)</f>
        <v>4467.9000000000005</v>
      </c>
      <c r="E233" s="1">
        <f t="shared" si="18"/>
        <v>1792.5000000000005</v>
      </c>
      <c r="F233" s="1">
        <f t="shared" si="19"/>
        <v>1068.0893444147187</v>
      </c>
      <c r="G233" s="16">
        <f t="shared" si="20"/>
        <v>724.4106555852818</v>
      </c>
      <c r="H233" s="16">
        <f t="shared" si="21"/>
        <v>724.4106555852818</v>
      </c>
      <c r="I233" s="3">
        <f t="shared" si="22"/>
        <v>0.27076723315589513</v>
      </c>
      <c r="J233" s="52"/>
    </row>
    <row r="234" spans="1:10" x14ac:dyDescent="0.25">
      <c r="A234" t="s">
        <v>218</v>
      </c>
      <c r="B234" s="8" t="s">
        <v>299</v>
      </c>
      <c r="C234" s="15">
        <f>VLOOKUP($A234,RAW!$B$4:$M$283,4,FALSE)</f>
        <v>1322.7</v>
      </c>
      <c r="D234" s="15">
        <f>VLOOKUP($A234,RAW!$B$4:$M$283,5,FALSE)</f>
        <v>2838.2</v>
      </c>
      <c r="E234" s="1">
        <f t="shared" si="18"/>
        <v>1515.4999999999998</v>
      </c>
      <c r="F234" s="1">
        <f t="shared" si="19"/>
        <v>528.05628162418645</v>
      </c>
      <c r="G234" s="16">
        <f t="shared" si="20"/>
        <v>987.44371837581332</v>
      </c>
      <c r="H234" s="16">
        <f t="shared" si="21"/>
        <v>987.44371837581332</v>
      </c>
      <c r="I234" s="3">
        <f t="shared" si="22"/>
        <v>0.74653641670508297</v>
      </c>
      <c r="J234" s="52"/>
    </row>
    <row r="235" spans="1:10" x14ac:dyDescent="0.25">
      <c r="A235" t="s">
        <v>172</v>
      </c>
      <c r="B235" s="8" t="s">
        <v>298</v>
      </c>
      <c r="C235" s="15">
        <f>VLOOKUP($A235,RAW!$B$4:$M$283,4,FALSE)</f>
        <v>88922.6</v>
      </c>
      <c r="D235" s="15">
        <f>VLOOKUP($A235,RAW!$B$4:$M$283,5,FALSE)</f>
        <v>126448.3</v>
      </c>
      <c r="E235" s="1">
        <f t="shared" si="18"/>
        <v>37525.699999999997</v>
      </c>
      <c r="F235" s="1">
        <f t="shared" si="19"/>
        <v>35500.217364750046</v>
      </c>
      <c r="G235" s="16">
        <f t="shared" si="20"/>
        <v>2025.4826352499513</v>
      </c>
      <c r="H235" s="16">
        <f t="shared" si="21"/>
        <v>2025.4826352499513</v>
      </c>
      <c r="I235" s="3">
        <f t="shared" si="22"/>
        <v>2.2778041074484452E-2</v>
      </c>
      <c r="J235" s="52"/>
    </row>
    <row r="236" spans="1:10" x14ac:dyDescent="0.25">
      <c r="A236" t="s">
        <v>219</v>
      </c>
      <c r="B236" s="8" t="s">
        <v>298</v>
      </c>
      <c r="C236" s="15">
        <f>VLOOKUP($A236,RAW!$B$4:$M$283,4,FALSE)</f>
        <v>14101.4</v>
      </c>
      <c r="D236" s="15">
        <f>VLOOKUP($A236,RAW!$B$4:$M$283,5,FALSE)</f>
        <v>23448.6</v>
      </c>
      <c r="E236" s="1">
        <f t="shared" si="18"/>
        <v>9347.1999999999989</v>
      </c>
      <c r="F236" s="1">
        <f t="shared" si="19"/>
        <v>5629.646064636956</v>
      </c>
      <c r="G236" s="16">
        <f t="shared" si="20"/>
        <v>3717.5539353630429</v>
      </c>
      <c r="H236" s="16">
        <f t="shared" si="21"/>
        <v>3717.5539353630429</v>
      </c>
      <c r="I236" s="3">
        <f t="shared" si="22"/>
        <v>0.26363013143113756</v>
      </c>
      <c r="J236" s="52"/>
    </row>
    <row r="237" spans="1:10" x14ac:dyDescent="0.25">
      <c r="A237" t="s">
        <v>69</v>
      </c>
      <c r="B237" s="8" t="s">
        <v>298</v>
      </c>
      <c r="C237" s="15">
        <f>VLOOKUP($A237,RAW!$B$4:$M$283,4,FALSE)</f>
        <v>130733.4</v>
      </c>
      <c r="D237" s="15">
        <f>VLOOKUP($A237,RAW!$B$4:$M$283,5,FALSE)</f>
        <v>232043.7</v>
      </c>
      <c r="E237" s="1">
        <f t="shared" si="18"/>
        <v>101310.30000000002</v>
      </c>
      <c r="F237" s="1">
        <f t="shared" si="19"/>
        <v>52192.177431078409</v>
      </c>
      <c r="G237" s="16">
        <f t="shared" si="20"/>
        <v>49118.122568921608</v>
      </c>
      <c r="H237" s="16">
        <f t="shared" si="21"/>
        <v>49118.122568921608</v>
      </c>
      <c r="I237" s="3">
        <f t="shared" si="22"/>
        <v>0.37571211770612262</v>
      </c>
      <c r="J237" s="52"/>
    </row>
    <row r="238" spans="1:10" x14ac:dyDescent="0.25">
      <c r="A238" t="s">
        <v>264</v>
      </c>
      <c r="B238" s="8" t="s">
        <v>309</v>
      </c>
      <c r="C238" s="15">
        <f>VLOOKUP($A238,RAW!$B$4:$M$283,4,FALSE)</f>
        <v>0</v>
      </c>
      <c r="D238" s="15">
        <f>VLOOKUP($A238,RAW!$B$4:$M$283,5,FALSE)</f>
        <v>0</v>
      </c>
      <c r="E238" s="1">
        <f t="shared" si="18"/>
        <v>0</v>
      </c>
      <c r="F238" s="1">
        <f t="shared" si="19"/>
        <v>0</v>
      </c>
      <c r="G238" s="16">
        <f t="shared" si="20"/>
        <v>0</v>
      </c>
      <c r="H238" s="16">
        <f t="shared" si="21"/>
        <v>0</v>
      </c>
      <c r="I238" s="3" t="str">
        <f t="shared" si="22"/>
        <v/>
      </c>
      <c r="J238" s="52"/>
    </row>
    <row r="239" spans="1:10" x14ac:dyDescent="0.25">
      <c r="A239" t="s">
        <v>72</v>
      </c>
      <c r="B239" s="8" t="s">
        <v>298</v>
      </c>
      <c r="C239" s="15">
        <f>VLOOKUP($A239,RAW!$B$4:$M$283,4,FALSE)</f>
        <v>117.8</v>
      </c>
      <c r="D239" s="15">
        <f>VLOOKUP($A239,RAW!$B$4:$M$283,5,FALSE)</f>
        <v>209.1</v>
      </c>
      <c r="E239" s="1">
        <f t="shared" si="18"/>
        <v>91.3</v>
      </c>
      <c r="F239" s="1">
        <f t="shared" si="19"/>
        <v>47.02882737985118</v>
      </c>
      <c r="G239" s="16">
        <f t="shared" si="20"/>
        <v>44.271172620148818</v>
      </c>
      <c r="H239" s="16">
        <f t="shared" si="21"/>
        <v>44.271172620148818</v>
      </c>
      <c r="I239" s="3">
        <f t="shared" si="22"/>
        <v>0.37581640594353838</v>
      </c>
      <c r="J239" s="52"/>
    </row>
    <row r="240" spans="1:10" x14ac:dyDescent="0.25">
      <c r="A240" t="s">
        <v>70</v>
      </c>
      <c r="B240" s="8" t="s">
        <v>309</v>
      </c>
      <c r="C240" s="15">
        <f>VLOOKUP($A240,RAW!$B$4:$M$283,4,FALSE)</f>
        <v>0</v>
      </c>
      <c r="D240" s="15">
        <f>VLOOKUP($A240,RAW!$B$4:$M$283,5,FALSE)</f>
        <v>0</v>
      </c>
      <c r="E240" s="1">
        <f t="shared" si="18"/>
        <v>0</v>
      </c>
      <c r="F240" s="1">
        <f t="shared" si="19"/>
        <v>0</v>
      </c>
      <c r="G240" s="16">
        <f t="shared" si="20"/>
        <v>0</v>
      </c>
      <c r="H240" s="16">
        <f t="shared" si="21"/>
        <v>0</v>
      </c>
      <c r="I240" s="3" t="str">
        <f t="shared" si="22"/>
        <v/>
      </c>
      <c r="J240" s="52"/>
    </row>
    <row r="241" spans="1:10" x14ac:dyDescent="0.25">
      <c r="A241" t="s">
        <v>71</v>
      </c>
      <c r="B241" s="8" t="s">
        <v>299</v>
      </c>
      <c r="C241" s="15">
        <f>VLOOKUP($A241,RAW!$B$4:$M$283,4,FALSE)</f>
        <v>0</v>
      </c>
      <c r="D241" s="15">
        <f>VLOOKUP($A241,RAW!$B$4:$M$283,5,FALSE)</f>
        <v>97.4</v>
      </c>
      <c r="E241" s="1">
        <f t="shared" si="18"/>
        <v>97.4</v>
      </c>
      <c r="F241" s="1">
        <f t="shared" si="19"/>
        <v>0</v>
      </c>
      <c r="G241" s="16">
        <f t="shared" si="20"/>
        <v>97.4</v>
      </c>
      <c r="H241" s="16">
        <f t="shared" si="21"/>
        <v>97.4</v>
      </c>
      <c r="I241" s="3" t="str">
        <f t="shared" si="22"/>
        <v/>
      </c>
      <c r="J241" s="52"/>
    </row>
    <row r="242" spans="1:10" x14ac:dyDescent="0.25">
      <c r="A242" t="s">
        <v>109</v>
      </c>
      <c r="B242" s="8" t="s">
        <v>299</v>
      </c>
      <c r="C242" s="15">
        <f>VLOOKUP($A242,RAW!$B$4:$M$283,4,FALSE)</f>
        <v>721.9</v>
      </c>
      <c r="D242" s="15">
        <f>VLOOKUP($A242,RAW!$B$4:$M$283,5,FALSE)</f>
        <v>1510.4</v>
      </c>
      <c r="E242" s="1">
        <f t="shared" si="18"/>
        <v>788.50000000000011</v>
      </c>
      <c r="F242" s="1">
        <f t="shared" si="19"/>
        <v>288.20127746616782</v>
      </c>
      <c r="G242" s="16">
        <f t="shared" si="20"/>
        <v>500.29872253383229</v>
      </c>
      <c r="H242" s="16">
        <f t="shared" si="21"/>
        <v>500.29872253383229</v>
      </c>
      <c r="I242" s="3">
        <f t="shared" si="22"/>
        <v>0.69303050634967767</v>
      </c>
      <c r="J242" s="52"/>
    </row>
    <row r="243" spans="1:10" x14ac:dyDescent="0.25">
      <c r="A243" t="s">
        <v>110</v>
      </c>
      <c r="B243" s="8" t="s">
        <v>299</v>
      </c>
      <c r="C243" s="15">
        <f>VLOOKUP($A243,RAW!$B$4:$M$283,4,FALSE)</f>
        <v>7188.5</v>
      </c>
      <c r="D243" s="15">
        <f>VLOOKUP($A243,RAW!$B$4:$M$283,5,FALSE)</f>
        <v>17206.5</v>
      </c>
      <c r="E243" s="1">
        <f t="shared" si="18"/>
        <v>10018</v>
      </c>
      <c r="F243" s="1">
        <f t="shared" si="19"/>
        <v>2869.8363804758933</v>
      </c>
      <c r="G243" s="16">
        <f t="shared" si="20"/>
        <v>7148.1636195241063</v>
      </c>
      <c r="H243" s="16">
        <f t="shared" si="21"/>
        <v>7148.1636195241063</v>
      </c>
      <c r="I243" s="3">
        <f t="shared" si="22"/>
        <v>0.9943887625407396</v>
      </c>
      <c r="J243" s="52"/>
    </row>
    <row r="244" spans="1:10" x14ac:dyDescent="0.25">
      <c r="A244" t="s">
        <v>111</v>
      </c>
      <c r="B244" s="8" t="s">
        <v>299</v>
      </c>
      <c r="C244" s="15">
        <f>VLOOKUP($A244,RAW!$B$4:$M$283,4,FALSE)</f>
        <v>0</v>
      </c>
      <c r="D244" s="15">
        <f>VLOOKUP($A244,RAW!$B$4:$M$283,5,FALSE)</f>
        <v>663.5</v>
      </c>
      <c r="E244" s="1">
        <f t="shared" si="18"/>
        <v>663.5</v>
      </c>
      <c r="F244" s="1">
        <f t="shared" si="19"/>
        <v>0</v>
      </c>
      <c r="G244" s="16">
        <f t="shared" si="20"/>
        <v>663.5</v>
      </c>
      <c r="H244" s="16">
        <f t="shared" si="21"/>
        <v>663.5</v>
      </c>
      <c r="I244" s="3" t="str">
        <f t="shared" si="22"/>
        <v/>
      </c>
      <c r="J244" s="52"/>
    </row>
    <row r="245" spans="1:10" x14ac:dyDescent="0.25">
      <c r="A245" t="s">
        <v>73</v>
      </c>
      <c r="B245" s="8" t="s">
        <v>298</v>
      </c>
      <c r="C245" s="15">
        <f>VLOOKUP($A245,RAW!$B$4:$M$283,4,FALSE)</f>
        <v>941.6</v>
      </c>
      <c r="D245" s="15">
        <f>VLOOKUP($A245,RAW!$B$4:$M$283,5,FALSE)</f>
        <v>915.5</v>
      </c>
      <c r="E245" s="1">
        <f t="shared" si="18"/>
        <v>-26.100000000000023</v>
      </c>
      <c r="F245" s="1">
        <f t="shared" si="19"/>
        <v>375.9112382077069</v>
      </c>
      <c r="G245" s="16">
        <f t="shared" si="20"/>
        <v>-402.01123820770692</v>
      </c>
      <c r="H245" s="16">
        <f t="shared" si="21"/>
        <v>402.01123820770692</v>
      </c>
      <c r="I245" s="3">
        <f t="shared" si="22"/>
        <v>-0.42694481542874568</v>
      </c>
      <c r="J245" s="52"/>
    </row>
    <row r="246" spans="1:10" x14ac:dyDescent="0.25">
      <c r="A246" t="s">
        <v>112</v>
      </c>
      <c r="B246" s="8" t="s">
        <v>299</v>
      </c>
      <c r="C246" s="15">
        <f>VLOOKUP($A246,RAW!$B$4:$M$283,4,FALSE)</f>
        <v>10104.800000000001</v>
      </c>
      <c r="D246" s="15">
        <f>VLOOKUP($A246,RAW!$B$4:$M$283,5,FALSE)</f>
        <v>18382</v>
      </c>
      <c r="E246" s="1">
        <f t="shared" si="18"/>
        <v>8277.1999999999989</v>
      </c>
      <c r="F246" s="1">
        <f t="shared" si="19"/>
        <v>4034.0992776563694</v>
      </c>
      <c r="G246" s="16">
        <f t="shared" si="20"/>
        <v>4243.10072234363</v>
      </c>
      <c r="H246" s="16">
        <f t="shared" si="21"/>
        <v>4243.10072234363</v>
      </c>
      <c r="I246" s="3">
        <f t="shared" si="22"/>
        <v>0.41990942149707361</v>
      </c>
      <c r="J246" s="52"/>
    </row>
    <row r="247" spans="1:10" x14ac:dyDescent="0.25">
      <c r="A247" t="s">
        <v>173</v>
      </c>
      <c r="B247" s="8" t="s">
        <v>298</v>
      </c>
      <c r="C247" s="15">
        <f>VLOOKUP($A247,RAW!$B$4:$M$283,4,FALSE)</f>
        <v>27709</v>
      </c>
      <c r="D247" s="15">
        <f>VLOOKUP($A247,RAW!$B$4:$M$283,5,FALSE)</f>
        <v>40641.299999999996</v>
      </c>
      <c r="E247" s="1">
        <f t="shared" si="18"/>
        <v>12932.299999999996</v>
      </c>
      <c r="F247" s="1">
        <f t="shared" si="19"/>
        <v>11062.154311275861</v>
      </c>
      <c r="G247" s="16">
        <f t="shared" si="20"/>
        <v>1870.1456887241347</v>
      </c>
      <c r="H247" s="16">
        <f t="shared" si="21"/>
        <v>1870.1456887241347</v>
      </c>
      <c r="I247" s="3">
        <f t="shared" si="22"/>
        <v>6.7492355867196027E-2</v>
      </c>
      <c r="J247" s="52"/>
    </row>
    <row r="248" spans="1:10" x14ac:dyDescent="0.25">
      <c r="A248" t="s">
        <v>174</v>
      </c>
      <c r="B248" s="8" t="s">
        <v>298</v>
      </c>
      <c r="C248" s="15">
        <f>VLOOKUP($A248,RAW!$B$4:$M$283,4,FALSE)</f>
        <v>1000</v>
      </c>
      <c r="D248" s="15">
        <f>VLOOKUP($A248,RAW!$B$4:$M$283,5,FALSE)</f>
        <v>1069</v>
      </c>
      <c r="E248" s="1">
        <f t="shared" si="18"/>
        <v>69</v>
      </c>
      <c r="F248" s="1">
        <f t="shared" si="19"/>
        <v>399.22603887819344</v>
      </c>
      <c r="G248" s="16">
        <f t="shared" si="20"/>
        <v>-330.22603887819344</v>
      </c>
      <c r="H248" s="16">
        <f t="shared" si="21"/>
        <v>330.22603887819344</v>
      </c>
      <c r="I248" s="3">
        <f t="shared" si="22"/>
        <v>-0.33022603887819346</v>
      </c>
      <c r="J248" s="52"/>
    </row>
    <row r="249" spans="1:10" x14ac:dyDescent="0.25">
      <c r="A249" t="s">
        <v>220</v>
      </c>
      <c r="B249" s="8" t="s">
        <v>298</v>
      </c>
      <c r="C249" s="15">
        <f>VLOOKUP($A249,RAW!$B$4:$M$283,4,FALSE)</f>
        <v>117606.7</v>
      </c>
      <c r="D249" s="15">
        <f>VLOOKUP($A249,RAW!$B$4:$M$283,5,FALSE)</f>
        <v>167959.8</v>
      </c>
      <c r="E249" s="1">
        <f t="shared" si="18"/>
        <v>50353.099999999991</v>
      </c>
      <c r="F249" s="1">
        <f t="shared" si="19"/>
        <v>46951.656986536029</v>
      </c>
      <c r="G249" s="16">
        <f t="shared" si="20"/>
        <v>3401.4430134639624</v>
      </c>
      <c r="H249" s="16">
        <f t="shared" si="21"/>
        <v>3401.4430134639624</v>
      </c>
      <c r="I249" s="3">
        <f t="shared" si="22"/>
        <v>2.892218737082124E-2</v>
      </c>
      <c r="J249" s="52"/>
    </row>
    <row r="250" spans="1:10" x14ac:dyDescent="0.25">
      <c r="A250" t="s">
        <v>12</v>
      </c>
      <c r="B250" s="8" t="s">
        <v>298</v>
      </c>
      <c r="C250" s="15">
        <f>VLOOKUP($A250,RAW!$B$4:$M$283,4,FALSE)</f>
        <v>3781</v>
      </c>
      <c r="D250" s="15">
        <f>VLOOKUP($A250,RAW!$B$4:$M$283,5,FALSE)</f>
        <v>9732.7000000000007</v>
      </c>
      <c r="E250" s="1">
        <f t="shared" si="18"/>
        <v>5951.7000000000007</v>
      </c>
      <c r="F250" s="1">
        <f t="shared" si="19"/>
        <v>1509.4736529984493</v>
      </c>
      <c r="G250" s="16">
        <f t="shared" si="20"/>
        <v>4442.2263470015514</v>
      </c>
      <c r="H250" s="16">
        <f t="shared" si="21"/>
        <v>4442.2263470015514</v>
      </c>
      <c r="I250" s="3">
        <f t="shared" si="22"/>
        <v>1.1748813401220712</v>
      </c>
      <c r="J250" s="52"/>
    </row>
    <row r="251" spans="1:10" x14ac:dyDescent="0.25">
      <c r="A251" t="s">
        <v>249</v>
      </c>
      <c r="B251" s="8" t="s">
        <v>298</v>
      </c>
      <c r="C251" s="15">
        <f>VLOOKUP($A251,RAW!$B$4:$M$283,4,FALSE)</f>
        <v>199.93333333333334</v>
      </c>
      <c r="D251" s="15">
        <f>VLOOKUP($A251,RAW!$B$4:$M$283,5,FALSE)</f>
        <v>298.86666666666667</v>
      </c>
      <c r="E251" s="1">
        <f t="shared" si="18"/>
        <v>98.933333333333337</v>
      </c>
      <c r="F251" s="1">
        <f t="shared" si="19"/>
        <v>79.818592706380144</v>
      </c>
      <c r="G251" s="16">
        <f t="shared" si="20"/>
        <v>19.114740626953193</v>
      </c>
      <c r="H251" s="16">
        <f t="shared" si="21"/>
        <v>19.114740626953193</v>
      </c>
      <c r="I251" s="3">
        <f t="shared" si="22"/>
        <v>9.5605571658652175E-2</v>
      </c>
      <c r="J251" s="52"/>
    </row>
    <row r="252" spans="1:10" x14ac:dyDescent="0.25">
      <c r="A252" t="s">
        <v>74</v>
      </c>
      <c r="B252" s="8" t="s">
        <v>298</v>
      </c>
      <c r="C252" s="15">
        <f>VLOOKUP($A252,RAW!$B$4:$M$283,4,FALSE)</f>
        <v>1006.6</v>
      </c>
      <c r="D252" s="15">
        <f>VLOOKUP($A252,RAW!$B$4:$M$283,5,FALSE)</f>
        <v>2792.1</v>
      </c>
      <c r="E252" s="1">
        <f t="shared" si="18"/>
        <v>1785.5</v>
      </c>
      <c r="F252" s="1">
        <f t="shared" si="19"/>
        <v>401.86093073478952</v>
      </c>
      <c r="G252" s="16">
        <f t="shared" si="20"/>
        <v>1383.6390692652105</v>
      </c>
      <c r="H252" s="16">
        <f t="shared" si="21"/>
        <v>1383.6390692652105</v>
      </c>
      <c r="I252" s="3">
        <f t="shared" si="22"/>
        <v>1.3745669275434238</v>
      </c>
      <c r="J252" s="52"/>
    </row>
    <row r="253" spans="1:10" x14ac:dyDescent="0.25">
      <c r="A253" t="s">
        <v>250</v>
      </c>
      <c r="B253" s="8" t="s">
        <v>298</v>
      </c>
      <c r="C253" s="15">
        <f>VLOOKUP($A253,RAW!$B$4:$M$283,4,FALSE)</f>
        <v>24059.7</v>
      </c>
      <c r="D253" s="15">
        <f>VLOOKUP($A253,RAW!$B$4:$M$283,5,FALSE)</f>
        <v>37037.899999999994</v>
      </c>
      <c r="E253" s="1">
        <f t="shared" si="18"/>
        <v>12978.199999999993</v>
      </c>
      <c r="F253" s="1">
        <f t="shared" si="19"/>
        <v>9605.2587275976712</v>
      </c>
      <c r="G253" s="16">
        <f t="shared" si="20"/>
        <v>3372.9412724023223</v>
      </c>
      <c r="H253" s="16">
        <f t="shared" si="21"/>
        <v>3372.9412724023223</v>
      </c>
      <c r="I253" s="3">
        <f t="shared" si="22"/>
        <v>0.14019049582506524</v>
      </c>
      <c r="J253" s="52"/>
    </row>
    <row r="254" spans="1:10" x14ac:dyDescent="0.25">
      <c r="A254" t="s">
        <v>251</v>
      </c>
      <c r="B254" s="8" t="s">
        <v>298</v>
      </c>
      <c r="C254" s="15">
        <f>VLOOKUP($A254,RAW!$B$4:$M$283,4,FALSE)</f>
        <v>2503.4</v>
      </c>
      <c r="D254" s="15">
        <f>VLOOKUP($A254,RAW!$B$4:$M$283,5,FALSE)</f>
        <v>3402.7</v>
      </c>
      <c r="E254" s="1">
        <f t="shared" si="18"/>
        <v>899.29999999999973</v>
      </c>
      <c r="F254" s="1">
        <f t="shared" si="19"/>
        <v>999.42246572766942</v>
      </c>
      <c r="G254" s="16">
        <f t="shared" si="20"/>
        <v>-100.12246572766969</v>
      </c>
      <c r="H254" s="16">
        <f t="shared" si="21"/>
        <v>100.12246572766969</v>
      </c>
      <c r="I254" s="3">
        <f t="shared" si="22"/>
        <v>-3.9994593643712426E-2</v>
      </c>
      <c r="J254" s="52"/>
    </row>
    <row r="255" spans="1:10" x14ac:dyDescent="0.25">
      <c r="A255" t="s">
        <v>221</v>
      </c>
      <c r="B255" s="8" t="s">
        <v>299</v>
      </c>
      <c r="C255" s="15">
        <f>VLOOKUP($A255,RAW!$B$4:$M$283,4,FALSE)</f>
        <v>21297</v>
      </c>
      <c r="D255" s="15">
        <f>VLOOKUP($A255,RAW!$B$4:$M$283,5,FALSE)</f>
        <v>28558.1</v>
      </c>
      <c r="E255" s="1">
        <f t="shared" si="18"/>
        <v>7261.0999999999985</v>
      </c>
      <c r="F255" s="1">
        <f t="shared" si="19"/>
        <v>8502.3169499888845</v>
      </c>
      <c r="G255" s="16">
        <f t="shared" si="20"/>
        <v>-1241.216949988886</v>
      </c>
      <c r="H255" s="16">
        <f t="shared" si="21"/>
        <v>1241.216949988886</v>
      </c>
      <c r="I255" s="3">
        <f t="shared" si="22"/>
        <v>-5.8281304878099544E-2</v>
      </c>
      <c r="J255" s="52"/>
    </row>
    <row r="256" spans="1:10" x14ac:dyDescent="0.25">
      <c r="A256" t="s">
        <v>222</v>
      </c>
      <c r="B256" s="8" t="s">
        <v>298</v>
      </c>
      <c r="C256" s="15">
        <f>VLOOKUP($A256,RAW!$B$4:$M$283,4,FALSE)</f>
        <v>289.89999999999998</v>
      </c>
      <c r="D256" s="15">
        <f>VLOOKUP($A256,RAW!$B$4:$M$283,5,FALSE)</f>
        <v>280.89999999999998</v>
      </c>
      <c r="E256" s="1">
        <f t="shared" si="18"/>
        <v>-9</v>
      </c>
      <c r="F256" s="1">
        <f t="shared" si="19"/>
        <v>115.73562867078826</v>
      </c>
      <c r="G256" s="16">
        <f t="shared" si="20"/>
        <v>-124.73562867078826</v>
      </c>
      <c r="H256" s="16">
        <f t="shared" si="21"/>
        <v>124.73562867078826</v>
      </c>
      <c r="I256" s="3">
        <f t="shared" si="22"/>
        <v>-0.43027122687405406</v>
      </c>
      <c r="J256" s="52"/>
    </row>
    <row r="257" spans="1:13" s="7" customFormat="1" x14ac:dyDescent="0.25">
      <c r="A257" s="2"/>
      <c r="B257" s="39"/>
      <c r="C257" s="40"/>
      <c r="D257" s="40"/>
      <c r="E257" s="41"/>
      <c r="F257" s="41"/>
      <c r="G257" s="42"/>
      <c r="H257" s="42"/>
      <c r="I257" s="4"/>
      <c r="J257" s="52"/>
    </row>
    <row r="258" spans="1:13" ht="30" x14ac:dyDescent="0.25">
      <c r="C258" s="34" t="s">
        <v>805</v>
      </c>
      <c r="D258" s="34" t="s">
        <v>819</v>
      </c>
      <c r="E258" s="35" t="s">
        <v>796</v>
      </c>
      <c r="G258" s="33"/>
      <c r="H258" s="33" t="s">
        <v>801</v>
      </c>
      <c r="K258" s="7"/>
      <c r="L258" s="7"/>
      <c r="M258" s="7"/>
    </row>
    <row r="259" spans="1:13" x14ac:dyDescent="0.25">
      <c r="C259" s="15">
        <f>SUM(C3:C256)</f>
        <v>12936780.308333335</v>
      </c>
      <c r="D259" s="15">
        <f>SUM(D3:D256)</f>
        <v>18101479.866666667</v>
      </c>
      <c r="E259" s="5">
        <f>+D259/C259</f>
        <v>1.3992260388781934</v>
      </c>
      <c r="F259" s="15"/>
      <c r="H259" s="15">
        <f>SUM(H3:H256)</f>
        <v>3009461.5430077189</v>
      </c>
      <c r="I259" s="15"/>
      <c r="J259" s="74"/>
      <c r="K259" s="7"/>
      <c r="L259" s="7"/>
      <c r="M259" s="7"/>
    </row>
    <row r="260" spans="1:13" x14ac:dyDescent="0.25">
      <c r="E260" s="5">
        <f>+E259-1</f>
        <v>0.39922603887819341</v>
      </c>
      <c r="K260" s="7"/>
      <c r="L260" s="7"/>
      <c r="M260" s="7"/>
    </row>
    <row r="261" spans="1:13" x14ac:dyDescent="0.25">
      <c r="E261" s="11"/>
      <c r="K261" s="7"/>
      <c r="L261" s="7"/>
      <c r="M261" s="7"/>
    </row>
    <row r="262" spans="1:13" x14ac:dyDescent="0.25">
      <c r="C262" s="8" t="s">
        <v>310</v>
      </c>
      <c r="F262" s="17"/>
      <c r="G262" s="43" t="s">
        <v>797</v>
      </c>
    </row>
    <row r="263" spans="1:13" x14ac:dyDescent="0.25">
      <c r="C263" s="46">
        <f>+H259/C259</f>
        <v>0.23262832569469769</v>
      </c>
      <c r="G263" s="8" t="s">
        <v>798</v>
      </c>
      <c r="H263" s="1">
        <f>ABS(SUMIFS(E3:E256,I3:I256,"&lt;"&amp;-1*E260))</f>
        <v>40107.19999999999</v>
      </c>
    </row>
    <row r="264" spans="1:13" x14ac:dyDescent="0.25">
      <c r="G264" s="8" t="s">
        <v>799</v>
      </c>
      <c r="H264" s="1">
        <f>SUMIF(G3:G256,"&gt;0")</f>
        <v>1504730.7715038615</v>
      </c>
    </row>
    <row r="265" spans="1:13" x14ac:dyDescent="0.25">
      <c r="G265" s="8" t="s">
        <v>802</v>
      </c>
      <c r="H265" s="1">
        <f>+H264+H263</f>
        <v>1544837.9715038615</v>
      </c>
    </row>
    <row r="266" spans="1:13" x14ac:dyDescent="0.25">
      <c r="G266" s="8" t="s">
        <v>803</v>
      </c>
      <c r="H266" s="45">
        <f>H265/C259</f>
        <v>0.11941440873883753</v>
      </c>
    </row>
    <row r="270" spans="1:13" x14ac:dyDescent="0.25">
      <c r="C270" s="15"/>
    </row>
    <row r="271" spans="1:13" x14ac:dyDescent="0.25">
      <c r="C271" s="28"/>
    </row>
  </sheetData>
  <sortState ref="A3:I256">
    <sortCondition ref="A3:A256"/>
  </sortState>
  <mergeCells count="1">
    <mergeCell ref="K2:M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1"/>
  <sheetViews>
    <sheetView workbookViewId="0"/>
  </sheetViews>
  <sheetFormatPr defaultRowHeight="15" x14ac:dyDescent="0.25"/>
  <cols>
    <col min="1" max="1" width="56.28515625" bestFit="1" customWidth="1"/>
    <col min="2" max="2" width="12" style="8" customWidth="1"/>
    <col min="3" max="3" width="11.5703125" style="8" bestFit="1" customWidth="1"/>
    <col min="4" max="4" width="12.5703125" style="8" customWidth="1"/>
    <col min="5" max="5" width="10.5703125" customWidth="1"/>
    <col min="6" max="6" width="13.5703125" style="3" customWidth="1"/>
    <col min="7" max="9" width="11.85546875" customWidth="1"/>
    <col min="10" max="10" width="4" style="53" customWidth="1"/>
    <col min="11" max="11" width="14.140625" customWidth="1"/>
    <col min="12" max="12" width="44.5703125" customWidth="1"/>
    <col min="13" max="14" width="14" customWidth="1"/>
    <col min="15" max="15" width="9.5703125" customWidth="1"/>
  </cols>
  <sheetData>
    <row r="1" spans="1:17" x14ac:dyDescent="0.25">
      <c r="A1" t="s">
        <v>808</v>
      </c>
      <c r="B1" s="18" t="s">
        <v>846</v>
      </c>
      <c r="E1" s="8"/>
      <c r="J1" s="44"/>
    </row>
    <row r="2" spans="1:17" ht="60" x14ac:dyDescent="0.25">
      <c r="A2" t="s">
        <v>787</v>
      </c>
      <c r="B2" s="34" t="s">
        <v>788</v>
      </c>
      <c r="C2" s="35">
        <v>1880</v>
      </c>
      <c r="D2" s="35">
        <v>1900</v>
      </c>
      <c r="E2" s="34" t="s">
        <v>789</v>
      </c>
      <c r="F2" s="36" t="s">
        <v>790</v>
      </c>
      <c r="G2" s="34" t="s">
        <v>792</v>
      </c>
      <c r="H2" s="33" t="s">
        <v>791</v>
      </c>
      <c r="I2" s="34" t="s">
        <v>793</v>
      </c>
      <c r="J2" s="71"/>
      <c r="K2" s="95" t="str">
        <f>"Summary Statistics "&amp;A1</f>
        <v>Summary Statistics Decade: 1880 to 1900</v>
      </c>
      <c r="L2" s="96"/>
      <c r="M2" s="97"/>
    </row>
    <row r="3" spans="1:17" x14ac:dyDescent="0.25">
      <c r="A3" t="s">
        <v>14</v>
      </c>
      <c r="B3" s="8" t="s">
        <v>298</v>
      </c>
      <c r="C3" s="15">
        <f>VLOOKUP($A3,RAW!$B$4:$M$283,5,FALSE)</f>
        <v>2770.3</v>
      </c>
      <c r="D3" s="15">
        <f>VLOOKUP($A3,RAW!$B$4:$M$283,6,FALSE)</f>
        <v>12705.199999999999</v>
      </c>
      <c r="E3" s="1">
        <f t="shared" ref="E3:E66" si="0">D3-C3</f>
        <v>9934.8999999999978</v>
      </c>
      <c r="F3" s="1">
        <f t="shared" ref="F3:F34" si="1">+C3*E$260</f>
        <v>1755.6389576560055</v>
      </c>
      <c r="G3" s="16">
        <f t="shared" ref="G3:G66" si="2">+E3-F3</f>
        <v>8179.2610423439928</v>
      </c>
      <c r="H3" s="16">
        <f t="shared" ref="H3:H66" si="3">ABS(G3)</f>
        <v>8179.2610423439928</v>
      </c>
      <c r="I3" s="3">
        <f>IFERROR(+G3/C3,"")</f>
        <v>2.9524820569411228</v>
      </c>
      <c r="J3" s="52"/>
      <c r="K3" s="9" t="str">
        <f>"Total Jobs in "&amp;C2</f>
        <v>Total Jobs in 1880</v>
      </c>
      <c r="L3" s="9"/>
      <c r="M3" s="12">
        <f>+C259</f>
        <v>18101479.866666667</v>
      </c>
      <c r="O3" s="13"/>
    </row>
    <row r="4" spans="1:17" x14ac:dyDescent="0.25">
      <c r="A4" t="s">
        <v>15</v>
      </c>
      <c r="B4" s="8" t="s">
        <v>298</v>
      </c>
      <c r="C4" s="15">
        <f>VLOOKUP($A4,RAW!$B$4:$M$283,5,FALSE)</f>
        <v>7028.2999999999993</v>
      </c>
      <c r="D4" s="15">
        <f>VLOOKUP($A4,RAW!$B$4:$M$283,6,FALSE)</f>
        <v>17564.699999999997</v>
      </c>
      <c r="E4" s="1">
        <f t="shared" si="0"/>
        <v>10536.399999999998</v>
      </c>
      <c r="F4" s="1">
        <f t="shared" si="1"/>
        <v>4454.0870252657478</v>
      </c>
      <c r="G4" s="16">
        <f t="shared" si="2"/>
        <v>6082.31297473425</v>
      </c>
      <c r="H4" s="16">
        <f t="shared" si="3"/>
        <v>6082.31297473425</v>
      </c>
      <c r="I4" s="3">
        <f t="shared" ref="I4:I67" si="4">IFERROR(+G4/C4,"")</f>
        <v>0.86540315221806852</v>
      </c>
      <c r="J4" s="52"/>
      <c r="K4" s="9" t="str">
        <f>"Total Jobs in "&amp;D2</f>
        <v>Total Jobs in 1900</v>
      </c>
      <c r="L4" s="9"/>
      <c r="M4" s="12">
        <f>+D259</f>
        <v>29573040.074999999</v>
      </c>
    </row>
    <row r="5" spans="1:17" x14ac:dyDescent="0.25">
      <c r="A5" t="s">
        <v>115</v>
      </c>
      <c r="B5" s="8" t="s">
        <v>298</v>
      </c>
      <c r="C5" s="15">
        <f>VLOOKUP($A5,RAW!$B$4:$M$283,5,FALSE)</f>
        <v>511.4</v>
      </c>
      <c r="D5" s="15">
        <f>VLOOKUP($A5,RAW!$B$4:$M$283,6,FALSE)</f>
        <v>4579.3999999999996</v>
      </c>
      <c r="E5" s="1">
        <f t="shared" si="0"/>
        <v>4067.9999999999995</v>
      </c>
      <c r="F5" s="1">
        <f t="shared" si="1"/>
        <v>324.09261197172907</v>
      </c>
      <c r="G5" s="16">
        <f t="shared" si="2"/>
        <v>3743.9073880282704</v>
      </c>
      <c r="H5" s="16">
        <f t="shared" si="3"/>
        <v>3743.9073880282704</v>
      </c>
      <c r="I5" s="3">
        <f t="shared" si="4"/>
        <v>7.3208982949320891</v>
      </c>
      <c r="J5" s="52"/>
      <c r="K5" s="9" t="s">
        <v>319</v>
      </c>
      <c r="L5" s="9"/>
      <c r="M5" s="12">
        <f>M4-M3</f>
        <v>11471560.208333332</v>
      </c>
    </row>
    <row r="6" spans="1:17" x14ac:dyDescent="0.25">
      <c r="A6" t="s">
        <v>94</v>
      </c>
      <c r="B6" s="8" t="s">
        <v>298</v>
      </c>
      <c r="C6" s="15">
        <f>VLOOKUP($A6,RAW!$B$4:$M$283,5,FALSE)</f>
        <v>11409.2</v>
      </c>
      <c r="D6" s="15">
        <f>VLOOKUP($A6,RAW!$B$4:$M$283,6,FALSE)</f>
        <v>20426.399999999998</v>
      </c>
      <c r="E6" s="1">
        <f t="shared" si="0"/>
        <v>9017.1999999999971</v>
      </c>
      <c r="F6" s="1">
        <f t="shared" si="1"/>
        <v>7230.4212524596242</v>
      </c>
      <c r="G6" s="16">
        <f t="shared" si="2"/>
        <v>1786.7787475403729</v>
      </c>
      <c r="H6" s="16">
        <f t="shared" si="3"/>
        <v>1786.7787475403729</v>
      </c>
      <c r="I6" s="3">
        <f t="shared" si="4"/>
        <v>0.15660859197317717</v>
      </c>
      <c r="J6" s="52"/>
      <c r="K6" s="9" t="s">
        <v>311</v>
      </c>
      <c r="L6" s="9"/>
      <c r="M6" s="37">
        <f>(M5/M3)</f>
        <v>0.63373604218171498</v>
      </c>
    </row>
    <row r="7" spans="1:17" x14ac:dyDescent="0.25">
      <c r="A7" t="s">
        <v>48</v>
      </c>
      <c r="B7" s="8" t="s">
        <v>298</v>
      </c>
      <c r="C7" s="15">
        <f>VLOOKUP($A7,RAW!$B$4:$M$283,5,FALSE)</f>
        <v>0</v>
      </c>
      <c r="D7" s="15">
        <f>VLOOKUP($A7,RAW!$B$4:$M$283,6,FALSE)</f>
        <v>0</v>
      </c>
      <c r="E7" s="1">
        <f t="shared" si="0"/>
        <v>0</v>
      </c>
      <c r="F7" s="1">
        <f t="shared" si="1"/>
        <v>0</v>
      </c>
      <c r="G7" s="16">
        <f t="shared" si="2"/>
        <v>0</v>
      </c>
      <c r="H7" s="16">
        <f t="shared" si="3"/>
        <v>0</v>
      </c>
      <c r="I7" s="3" t="str">
        <f t="shared" si="4"/>
        <v/>
      </c>
      <c r="J7" s="52"/>
      <c r="K7" s="9" t="s">
        <v>302</v>
      </c>
      <c r="L7" s="9"/>
      <c r="M7" s="12">
        <f>+M15+M17</f>
        <v>9641387.8173881136</v>
      </c>
    </row>
    <row r="8" spans="1:17" x14ac:dyDescent="0.25">
      <c r="A8" t="s">
        <v>16</v>
      </c>
      <c r="B8" s="8" t="s">
        <v>298</v>
      </c>
      <c r="C8" s="15">
        <f>VLOOKUP($A8,RAW!$B$4:$M$283,5,FALSE)</f>
        <v>0</v>
      </c>
      <c r="D8" s="15">
        <f>VLOOKUP($A8,RAW!$B$4:$M$283,6,FALSE)</f>
        <v>100.5</v>
      </c>
      <c r="E8" s="1">
        <f t="shared" si="0"/>
        <v>100.5</v>
      </c>
      <c r="F8" s="1">
        <f t="shared" si="1"/>
        <v>0</v>
      </c>
      <c r="G8" s="16">
        <f t="shared" si="2"/>
        <v>100.5</v>
      </c>
      <c r="H8" s="16">
        <f t="shared" si="3"/>
        <v>100.5</v>
      </c>
      <c r="I8" s="3" t="str">
        <f t="shared" si="4"/>
        <v/>
      </c>
      <c r="J8" s="52"/>
      <c r="K8" s="9" t="s">
        <v>303</v>
      </c>
      <c r="L8" s="9"/>
      <c r="M8" s="12">
        <f>+M16+M18</f>
        <v>-1878903.510496699</v>
      </c>
    </row>
    <row r="9" spans="1:17" x14ac:dyDescent="0.25">
      <c r="A9" t="s">
        <v>178</v>
      </c>
      <c r="B9" s="8" t="s">
        <v>298</v>
      </c>
      <c r="C9" s="15">
        <f>VLOOKUP($A9,RAW!$B$4:$M$283,5,FALSE)</f>
        <v>0</v>
      </c>
      <c r="D9" s="15">
        <f>VLOOKUP($A9,RAW!$B$4:$M$283,6,FALSE)</f>
        <v>0</v>
      </c>
      <c r="E9" s="1">
        <f t="shared" si="0"/>
        <v>0</v>
      </c>
      <c r="F9" s="1">
        <f t="shared" si="1"/>
        <v>0</v>
      </c>
      <c r="G9" s="16">
        <f t="shared" si="2"/>
        <v>0</v>
      </c>
      <c r="H9" s="16">
        <f t="shared" si="3"/>
        <v>0</v>
      </c>
      <c r="I9" s="3" t="str">
        <f t="shared" si="4"/>
        <v/>
      </c>
      <c r="J9" s="52"/>
      <c r="K9" s="9" t="s">
        <v>300</v>
      </c>
      <c r="L9" s="9"/>
      <c r="M9" s="12">
        <f>+M7-M8</f>
        <v>11520291.327884812</v>
      </c>
    </row>
    <row r="10" spans="1:17" x14ac:dyDescent="0.25">
      <c r="A10" t="s">
        <v>179</v>
      </c>
      <c r="B10" s="8" t="s">
        <v>298</v>
      </c>
      <c r="C10" s="15">
        <f>VLOOKUP($A10,RAW!$B$4:$M$283,5,FALSE)</f>
        <v>472.4</v>
      </c>
      <c r="D10" s="15">
        <f>VLOOKUP($A10,RAW!$B$4:$M$283,6,FALSE)</f>
        <v>1011.1</v>
      </c>
      <c r="E10" s="1">
        <f t="shared" si="0"/>
        <v>538.70000000000005</v>
      </c>
      <c r="F10" s="1">
        <f t="shared" si="1"/>
        <v>299.3769063266422</v>
      </c>
      <c r="G10" s="16">
        <f t="shared" si="2"/>
        <v>239.32309367335785</v>
      </c>
      <c r="H10" s="16">
        <f t="shared" si="3"/>
        <v>239.32309367335785</v>
      </c>
      <c r="I10" s="3">
        <f t="shared" si="4"/>
        <v>0.50661112123911489</v>
      </c>
      <c r="J10" s="52"/>
      <c r="K10" s="9" t="s">
        <v>312</v>
      </c>
      <c r="L10" s="9"/>
      <c r="M10" s="12">
        <f>+H259</f>
        <v>8151331.784586831</v>
      </c>
    </row>
    <row r="11" spans="1:17" x14ac:dyDescent="0.25">
      <c r="A11" t="s">
        <v>180</v>
      </c>
      <c r="B11" s="8" t="s">
        <v>298</v>
      </c>
      <c r="C11" s="15">
        <f>VLOOKUP($A11,RAW!$B$4:$M$283,5,FALSE)</f>
        <v>3740.2</v>
      </c>
      <c r="D11" s="15">
        <f>VLOOKUP($A11,RAW!$B$4:$M$283,6,FALSE)</f>
        <v>3107.6</v>
      </c>
      <c r="E11" s="1">
        <f t="shared" si="0"/>
        <v>-632.59999999999991</v>
      </c>
      <c r="F11" s="1">
        <f t="shared" si="1"/>
        <v>2370.2995449680507</v>
      </c>
      <c r="G11" s="16">
        <f t="shared" si="2"/>
        <v>-3002.8995449680506</v>
      </c>
      <c r="H11" s="16">
        <f t="shared" si="3"/>
        <v>3002.8995449680506</v>
      </c>
      <c r="I11" s="3">
        <f t="shared" si="4"/>
        <v>-0.80287138253784573</v>
      </c>
      <c r="J11" s="52"/>
      <c r="K11" s="9" t="s">
        <v>310</v>
      </c>
      <c r="L11" s="9"/>
      <c r="M11" s="77">
        <f>+C263</f>
        <v>0.45031300449623812</v>
      </c>
    </row>
    <row r="12" spans="1:17" x14ac:dyDescent="0.25">
      <c r="A12" t="s">
        <v>181</v>
      </c>
      <c r="B12" s="8" t="s">
        <v>298</v>
      </c>
      <c r="C12" s="15">
        <f>VLOOKUP($A12,RAW!$B$4:$M$283,5,FALSE)</f>
        <v>0</v>
      </c>
      <c r="D12" s="15">
        <f>VLOOKUP($A12,RAW!$B$4:$M$283,6,FALSE)</f>
        <v>1430.5</v>
      </c>
      <c r="E12" s="1">
        <f t="shared" si="0"/>
        <v>1430.5</v>
      </c>
      <c r="F12" s="1">
        <f t="shared" si="1"/>
        <v>0</v>
      </c>
      <c r="G12" s="16">
        <f t="shared" si="2"/>
        <v>1430.5</v>
      </c>
      <c r="H12" s="16">
        <f t="shared" si="3"/>
        <v>1430.5</v>
      </c>
      <c r="I12" s="3" t="str">
        <f t="shared" si="4"/>
        <v/>
      </c>
      <c r="J12" s="52"/>
      <c r="K12" s="9" t="s">
        <v>800</v>
      </c>
      <c r="L12" s="9"/>
      <c r="M12" s="77">
        <f>+H266</f>
        <v>0.22814678262291183</v>
      </c>
      <c r="N12" s="7"/>
      <c r="O12" s="7"/>
      <c r="P12" s="7"/>
      <c r="Q12" s="7"/>
    </row>
    <row r="13" spans="1:17" x14ac:dyDescent="0.25">
      <c r="A13" t="s">
        <v>182</v>
      </c>
      <c r="B13" s="8" t="s">
        <v>299</v>
      </c>
      <c r="C13" s="15">
        <f>VLOOKUP($A13,RAW!$B$4:$M$283,5,FALSE)</f>
        <v>4745.1000000000004</v>
      </c>
      <c r="D13" s="15">
        <f>VLOOKUP($A13,RAW!$B$4:$M$283,6,FALSE)</f>
        <v>12238.8</v>
      </c>
      <c r="E13" s="1">
        <f t="shared" si="0"/>
        <v>7493.6999999999989</v>
      </c>
      <c r="F13" s="1">
        <f t="shared" si="1"/>
        <v>3007.1408937564565</v>
      </c>
      <c r="G13" s="16">
        <f t="shared" si="2"/>
        <v>4486.5591062435424</v>
      </c>
      <c r="H13" s="16">
        <f t="shared" si="3"/>
        <v>4486.5591062435424</v>
      </c>
      <c r="I13" s="3">
        <f t="shared" si="4"/>
        <v>0.94551413168184906</v>
      </c>
      <c r="J13" s="52"/>
      <c r="K13" s="9"/>
      <c r="L13" s="9"/>
      <c r="M13" s="12"/>
      <c r="N13" s="7"/>
      <c r="O13" s="7"/>
      <c r="P13" s="7"/>
      <c r="Q13" s="7"/>
    </row>
    <row r="14" spans="1:17" x14ac:dyDescent="0.25">
      <c r="A14" t="s">
        <v>183</v>
      </c>
      <c r="B14" s="8" t="s">
        <v>298</v>
      </c>
      <c r="C14" s="15">
        <f>VLOOKUP($A14,RAW!$B$4:$M$283,5,FALSE)</f>
        <v>278.8</v>
      </c>
      <c r="D14" s="15">
        <f>VLOOKUP($A14,RAW!$B$4:$M$283,6,FALSE)</f>
        <v>514.6</v>
      </c>
      <c r="E14" s="1">
        <f t="shared" si="0"/>
        <v>235.8</v>
      </c>
      <c r="F14" s="1">
        <f t="shared" si="1"/>
        <v>176.68560856026218</v>
      </c>
      <c r="G14" s="16">
        <f t="shared" si="2"/>
        <v>59.11439143973783</v>
      </c>
      <c r="H14" s="16">
        <f t="shared" si="3"/>
        <v>59.11439143973783</v>
      </c>
      <c r="I14" s="3">
        <f t="shared" si="4"/>
        <v>0.21203153314109693</v>
      </c>
      <c r="J14" s="52"/>
      <c r="K14" s="9" t="s">
        <v>304</v>
      </c>
      <c r="L14" s="9"/>
      <c r="M14" s="9"/>
      <c r="N14" s="75"/>
      <c r="O14" s="7"/>
      <c r="P14" s="7"/>
      <c r="Q14" s="7"/>
    </row>
    <row r="15" spans="1:17" x14ac:dyDescent="0.25">
      <c r="A15" t="s">
        <v>184</v>
      </c>
      <c r="B15" s="8" t="s">
        <v>298</v>
      </c>
      <c r="C15" s="15">
        <f>VLOOKUP($A15,RAW!$B$4:$M$283,5,FALSE)</f>
        <v>1675</v>
      </c>
      <c r="D15" s="15">
        <f>VLOOKUP($A15,RAW!$B$4:$M$283,6,FALSE)</f>
        <v>2977.5</v>
      </c>
      <c r="E15" s="1">
        <f t="shared" si="0"/>
        <v>1302.5</v>
      </c>
      <c r="F15" s="1">
        <f t="shared" si="1"/>
        <v>1061.5078706543727</v>
      </c>
      <c r="G15" s="16">
        <f t="shared" si="2"/>
        <v>240.99212934562729</v>
      </c>
      <c r="H15" s="16">
        <f t="shared" si="3"/>
        <v>240.99212934562729</v>
      </c>
      <c r="I15" s="3">
        <f t="shared" si="4"/>
        <v>0.14387589811679241</v>
      </c>
      <c r="J15" s="52"/>
      <c r="K15" s="9" t="s">
        <v>299</v>
      </c>
      <c r="L15" s="9" t="s">
        <v>305</v>
      </c>
      <c r="M15" s="10">
        <f>SUMIFS(G:G,B:B,K15,G:G,"&gt;0")</f>
        <v>971468.35905477661</v>
      </c>
      <c r="N15" s="75"/>
      <c r="O15" s="75"/>
      <c r="P15" s="7"/>
      <c r="Q15" s="7"/>
    </row>
    <row r="16" spans="1:17" x14ac:dyDescent="0.25">
      <c r="A16" t="s">
        <v>185</v>
      </c>
      <c r="B16" s="8" t="s">
        <v>298</v>
      </c>
      <c r="C16" s="15">
        <f>VLOOKUP($A16,RAW!$B$4:$M$283,5,FALSE)</f>
        <v>1990.4</v>
      </c>
      <c r="D16" s="15">
        <f>VLOOKUP($A16,RAW!$B$4:$M$283,6,FALSE)</f>
        <v>2052.1</v>
      </c>
      <c r="E16" s="1">
        <f t="shared" si="0"/>
        <v>61.699999999999818</v>
      </c>
      <c r="F16" s="1">
        <f t="shared" si="1"/>
        <v>1261.3882183584858</v>
      </c>
      <c r="G16" s="16">
        <f t="shared" si="2"/>
        <v>-1199.688218358486</v>
      </c>
      <c r="H16" s="16">
        <f t="shared" si="3"/>
        <v>1199.688218358486</v>
      </c>
      <c r="I16" s="3">
        <f t="shared" si="4"/>
        <v>-0.60273724796949657</v>
      </c>
      <c r="J16" s="52"/>
      <c r="K16" s="9"/>
      <c r="L16" s="9" t="s">
        <v>306</v>
      </c>
      <c r="M16" s="10">
        <f>SUMIFS(G:G,B:B,K15,G:G,"&lt;0")</f>
        <v>-1843446.210496699</v>
      </c>
      <c r="N16" s="7"/>
      <c r="O16" s="76"/>
      <c r="P16" s="7"/>
      <c r="Q16" s="7"/>
    </row>
    <row r="17" spans="1:17" x14ac:dyDescent="0.25">
      <c r="A17" t="s">
        <v>186</v>
      </c>
      <c r="B17" s="8" t="s">
        <v>298</v>
      </c>
      <c r="C17" s="15">
        <f>VLOOKUP($A17,RAW!$B$4:$M$283,5,FALSE)</f>
        <v>9920.1</v>
      </c>
      <c r="D17" s="15">
        <f>VLOOKUP($A17,RAW!$B$4:$M$283,6,FALSE)</f>
        <v>8542.5</v>
      </c>
      <c r="E17" s="1">
        <f t="shared" si="0"/>
        <v>-1377.6000000000004</v>
      </c>
      <c r="F17" s="1">
        <f t="shared" si="1"/>
        <v>6286.7249120468323</v>
      </c>
      <c r="G17" s="16">
        <f t="shared" si="2"/>
        <v>-7664.3249120468327</v>
      </c>
      <c r="H17" s="16">
        <f t="shared" si="3"/>
        <v>7664.3249120468327</v>
      </c>
      <c r="I17" s="3">
        <f t="shared" si="4"/>
        <v>-0.77260561002881345</v>
      </c>
      <c r="J17" s="52"/>
      <c r="K17" s="9" t="s">
        <v>298</v>
      </c>
      <c r="L17" s="9" t="s">
        <v>307</v>
      </c>
      <c r="M17" s="10">
        <f>SUMIFS(E:E,B:B,K17,E:E,"&gt;0")</f>
        <v>8669919.4583333377</v>
      </c>
      <c r="N17" s="7"/>
      <c r="O17" s="27"/>
      <c r="P17" s="7"/>
      <c r="Q17" s="7"/>
    </row>
    <row r="18" spans="1:17" x14ac:dyDescent="0.25">
      <c r="A18" t="s">
        <v>188</v>
      </c>
      <c r="B18" s="8" t="s">
        <v>298</v>
      </c>
      <c r="C18" s="15">
        <f>VLOOKUP($A18,RAW!$B$4:$M$283,5,FALSE)</f>
        <v>21562</v>
      </c>
      <c r="D18" s="15">
        <f>VLOOKUP($A18,RAW!$B$4:$M$283,6,FALSE)</f>
        <v>18788.8</v>
      </c>
      <c r="E18" s="1">
        <f t="shared" si="0"/>
        <v>-2773.2000000000007</v>
      </c>
      <c r="F18" s="1">
        <f t="shared" si="1"/>
        <v>13664.61654152214</v>
      </c>
      <c r="G18" s="16">
        <f t="shared" si="2"/>
        <v>-16437.816541522141</v>
      </c>
      <c r="H18" s="16">
        <f t="shared" si="3"/>
        <v>16437.816541522141</v>
      </c>
      <c r="I18" s="3">
        <f t="shared" si="4"/>
        <v>-0.76235119847519439</v>
      </c>
      <c r="J18" s="52"/>
      <c r="K18" s="9"/>
      <c r="L18" s="9" t="s">
        <v>308</v>
      </c>
      <c r="M18" s="10">
        <f>SUMIFS(E:E,B:B,K17,E:E,"&lt;0")</f>
        <v>-35457.300000000003</v>
      </c>
      <c r="N18" s="7"/>
      <c r="O18" s="7"/>
      <c r="P18" s="7"/>
      <c r="Q18" s="7"/>
    </row>
    <row r="19" spans="1:17" x14ac:dyDescent="0.25">
      <c r="A19" t="s">
        <v>187</v>
      </c>
      <c r="B19" s="8" t="s">
        <v>299</v>
      </c>
      <c r="C19" s="15">
        <f>VLOOKUP($A19,RAW!$B$4:$M$283,5,FALSE)</f>
        <v>2760.1</v>
      </c>
      <c r="D19" s="15">
        <f>VLOOKUP($A19,RAW!$B$4:$M$283,6,FALSE)</f>
        <v>4398.7</v>
      </c>
      <c r="E19" s="1">
        <f t="shared" si="0"/>
        <v>1638.6</v>
      </c>
      <c r="F19" s="1">
        <f t="shared" si="1"/>
        <v>1749.1748500257518</v>
      </c>
      <c r="G19" s="16">
        <f t="shared" si="2"/>
        <v>-110.57485002575186</v>
      </c>
      <c r="H19" s="16">
        <f t="shared" si="3"/>
        <v>110.57485002575186</v>
      </c>
      <c r="I19" s="3">
        <f t="shared" si="4"/>
        <v>-4.006189994049196E-2</v>
      </c>
      <c r="J19" s="52"/>
      <c r="K19" s="9"/>
      <c r="L19" s="9"/>
      <c r="M19" s="9"/>
      <c r="N19" s="7"/>
      <c r="O19" s="7"/>
      <c r="P19" s="7"/>
      <c r="Q19" s="7"/>
    </row>
    <row r="20" spans="1:17" x14ac:dyDescent="0.25">
      <c r="A20" t="s">
        <v>189</v>
      </c>
      <c r="B20" s="8" t="s">
        <v>299</v>
      </c>
      <c r="C20" s="15">
        <f>VLOOKUP($A20,RAW!$B$4:$M$283,5,FALSE)</f>
        <v>3229.9</v>
      </c>
      <c r="D20" s="15">
        <f>VLOOKUP($A20,RAW!$B$4:$M$283,6,FALSE)</f>
        <v>3853.7</v>
      </c>
      <c r="E20" s="1">
        <f t="shared" si="0"/>
        <v>623.79999999999973</v>
      </c>
      <c r="F20" s="1">
        <f t="shared" si="1"/>
        <v>2046.9040426427216</v>
      </c>
      <c r="G20" s="16">
        <f t="shared" si="2"/>
        <v>-1423.1040426427219</v>
      </c>
      <c r="H20" s="16">
        <f t="shared" si="3"/>
        <v>1423.1040426427219</v>
      </c>
      <c r="I20" s="3">
        <f t="shared" si="4"/>
        <v>-0.44060312785000211</v>
      </c>
      <c r="J20" s="52"/>
      <c r="K20" s="9" t="s">
        <v>833</v>
      </c>
      <c r="L20" s="9"/>
      <c r="M20" s="72">
        <f>+M15/M10</f>
        <v>0.11917909670806237</v>
      </c>
      <c r="N20" s="7"/>
      <c r="O20" s="76"/>
      <c r="P20" s="7"/>
      <c r="Q20" s="7"/>
    </row>
    <row r="21" spans="1:17" x14ac:dyDescent="0.25">
      <c r="A21" t="s">
        <v>17</v>
      </c>
      <c r="B21" s="8" t="s">
        <v>298</v>
      </c>
      <c r="C21" s="15">
        <f>VLOOKUP($A21,RAW!$B$4:$M$283,5,FALSE)</f>
        <v>3921</v>
      </c>
      <c r="D21" s="15">
        <f>VLOOKUP($A21,RAW!$B$4:$M$283,6,FALSE)</f>
        <v>10417.9</v>
      </c>
      <c r="E21" s="1">
        <f t="shared" si="0"/>
        <v>6496.9</v>
      </c>
      <c r="F21" s="1">
        <f t="shared" si="1"/>
        <v>2484.8790213945049</v>
      </c>
      <c r="G21" s="16">
        <f t="shared" si="2"/>
        <v>4012.0209786054947</v>
      </c>
      <c r="H21" s="16">
        <f t="shared" si="3"/>
        <v>4012.0209786054947</v>
      </c>
      <c r="I21" s="3">
        <f t="shared" si="4"/>
        <v>1.0232137155331535</v>
      </c>
      <c r="J21" s="52"/>
      <c r="K21" s="9" t="s">
        <v>834</v>
      </c>
      <c r="L21" s="9"/>
      <c r="M21" s="32">
        <f>ABS(+M16/M10)</f>
        <v>0.22615276364807402</v>
      </c>
      <c r="N21" s="7"/>
      <c r="O21" s="27"/>
      <c r="P21" s="7"/>
      <c r="Q21" s="7"/>
    </row>
    <row r="22" spans="1:17" x14ac:dyDescent="0.25">
      <c r="A22" t="s">
        <v>18</v>
      </c>
      <c r="B22" s="8" t="s">
        <v>298</v>
      </c>
      <c r="C22" s="15">
        <f>VLOOKUP($A22,RAW!$B$4:$M$283,5,FALSE)</f>
        <v>9154.2000000000007</v>
      </c>
      <c r="D22" s="15">
        <f>VLOOKUP($A22,RAW!$B$4:$M$283,6,FALSE)</f>
        <v>27101.3</v>
      </c>
      <c r="E22" s="1">
        <f t="shared" si="0"/>
        <v>17947.099999999999</v>
      </c>
      <c r="F22" s="1">
        <f t="shared" si="1"/>
        <v>5801.3464773398564</v>
      </c>
      <c r="G22" s="16">
        <f t="shared" si="2"/>
        <v>12145.753522660143</v>
      </c>
      <c r="H22" s="16">
        <f t="shared" si="3"/>
        <v>12145.753522660143</v>
      </c>
      <c r="I22" s="3">
        <f t="shared" si="4"/>
        <v>1.3267957355814972</v>
      </c>
      <c r="J22" s="52"/>
      <c r="K22" s="9" t="s">
        <v>835</v>
      </c>
      <c r="L22" s="9"/>
      <c r="M22" s="73">
        <f>+M21+M20</f>
        <v>0.34533186035613639</v>
      </c>
      <c r="N22" s="7"/>
      <c r="O22" s="7"/>
      <c r="P22" s="7"/>
      <c r="Q22" s="7"/>
    </row>
    <row r="23" spans="1:17" x14ac:dyDescent="0.25">
      <c r="A23" t="s">
        <v>190</v>
      </c>
      <c r="B23" s="8" t="s">
        <v>298</v>
      </c>
      <c r="C23" s="15">
        <f>VLOOKUP($A23,RAW!$B$4:$M$283,5,FALSE)</f>
        <v>0</v>
      </c>
      <c r="D23" s="15">
        <f>VLOOKUP($A23,RAW!$B$4:$M$283,6,FALSE)</f>
        <v>293.89999999999998</v>
      </c>
      <c r="E23" s="1">
        <f t="shared" si="0"/>
        <v>293.89999999999998</v>
      </c>
      <c r="F23" s="1">
        <f t="shared" si="1"/>
        <v>0</v>
      </c>
      <c r="G23" s="16">
        <f t="shared" si="2"/>
        <v>293.89999999999998</v>
      </c>
      <c r="H23" s="16">
        <f t="shared" si="3"/>
        <v>293.89999999999998</v>
      </c>
      <c r="I23" s="3" t="str">
        <f t="shared" si="4"/>
        <v/>
      </c>
      <c r="J23" s="52"/>
      <c r="K23" s="9" t="s">
        <v>836</v>
      </c>
      <c r="L23" s="9"/>
      <c r="M23" s="78">
        <f>+M20/M21</f>
        <v>0.52698492287064003</v>
      </c>
      <c r="N23" s="7"/>
      <c r="O23" s="7"/>
      <c r="P23" s="7"/>
      <c r="Q23" s="7"/>
    </row>
    <row r="24" spans="1:17" x14ac:dyDescent="0.25">
      <c r="A24" t="s">
        <v>19</v>
      </c>
      <c r="B24" s="8" t="s">
        <v>298</v>
      </c>
      <c r="C24" s="15">
        <f>VLOOKUP($A24,RAW!$B$4:$M$283,5,FALSE)</f>
        <v>1218.8</v>
      </c>
      <c r="D24" s="15">
        <f>VLOOKUP($A24,RAW!$B$4:$M$283,6,FALSE)</f>
        <v>3401.3</v>
      </c>
      <c r="E24" s="1">
        <f t="shared" si="0"/>
        <v>2182.5</v>
      </c>
      <c r="F24" s="1">
        <f t="shared" si="1"/>
        <v>772.39748821107435</v>
      </c>
      <c r="G24" s="16">
        <f t="shared" si="2"/>
        <v>1410.1025117889258</v>
      </c>
      <c r="H24" s="16">
        <f t="shared" si="3"/>
        <v>1410.1025117889258</v>
      </c>
      <c r="I24" s="3">
        <f t="shared" si="4"/>
        <v>1.1569597241458203</v>
      </c>
      <c r="J24" s="52"/>
    </row>
    <row r="25" spans="1:17" x14ac:dyDescent="0.25">
      <c r="A25" t="s">
        <v>95</v>
      </c>
      <c r="B25" s="8" t="s">
        <v>298</v>
      </c>
      <c r="C25" s="15">
        <f>VLOOKUP($A25,RAW!$B$4:$M$283,5,FALSE)</f>
        <v>1177.75</v>
      </c>
      <c r="D25" s="15">
        <f>VLOOKUP($A25,RAW!$B$4:$M$283,6,FALSE)</f>
        <v>1744</v>
      </c>
      <c r="E25" s="1">
        <f t="shared" si="0"/>
        <v>566.25</v>
      </c>
      <c r="F25" s="1">
        <f t="shared" si="1"/>
        <v>746.38262367951495</v>
      </c>
      <c r="G25" s="16">
        <f t="shared" si="2"/>
        <v>-180.13262367951495</v>
      </c>
      <c r="H25" s="16">
        <f t="shared" si="3"/>
        <v>180.13262367951495</v>
      </c>
      <c r="I25" s="3">
        <f t="shared" si="4"/>
        <v>-0.15294640091659092</v>
      </c>
      <c r="J25" s="52"/>
    </row>
    <row r="26" spans="1:17" x14ac:dyDescent="0.25">
      <c r="A26" t="s">
        <v>191</v>
      </c>
      <c r="B26" s="8" t="s">
        <v>298</v>
      </c>
      <c r="C26" s="15">
        <f>VLOOKUP($A26,RAW!$B$4:$M$283,5,FALSE)</f>
        <v>0</v>
      </c>
      <c r="D26" s="15">
        <f>VLOOKUP($A26,RAW!$B$4:$M$283,6,FALSE)</f>
        <v>0</v>
      </c>
      <c r="E26" s="1">
        <f t="shared" si="0"/>
        <v>0</v>
      </c>
      <c r="F26" s="1">
        <f t="shared" si="1"/>
        <v>0</v>
      </c>
      <c r="G26" s="16">
        <f t="shared" si="2"/>
        <v>0</v>
      </c>
      <c r="H26" s="16">
        <f t="shared" si="3"/>
        <v>0</v>
      </c>
      <c r="I26" s="3" t="str">
        <f t="shared" si="4"/>
        <v/>
      </c>
      <c r="J26" s="52"/>
    </row>
    <row r="27" spans="1:17" x14ac:dyDescent="0.25">
      <c r="A27" t="s">
        <v>229</v>
      </c>
      <c r="B27" s="8" t="s">
        <v>298</v>
      </c>
      <c r="C27" s="15">
        <f>VLOOKUP($A27,RAW!$B$4:$M$283,5,FALSE)</f>
        <v>3622.5</v>
      </c>
      <c r="D27" s="15">
        <f>VLOOKUP($A27,RAW!$B$4:$M$283,6,FALSE)</f>
        <v>8607.9</v>
      </c>
      <c r="E27" s="1">
        <f t="shared" si="0"/>
        <v>4985.3999999999996</v>
      </c>
      <c r="F27" s="1">
        <f t="shared" si="1"/>
        <v>2295.7088128032628</v>
      </c>
      <c r="G27" s="16">
        <f t="shared" si="2"/>
        <v>2689.6911871967368</v>
      </c>
      <c r="H27" s="16">
        <f t="shared" si="3"/>
        <v>2689.6911871967368</v>
      </c>
      <c r="I27" s="3">
        <f t="shared" si="4"/>
        <v>0.74249584187625584</v>
      </c>
      <c r="J27" s="52"/>
    </row>
    <row r="28" spans="1:17" x14ac:dyDescent="0.25">
      <c r="A28" t="s">
        <v>96</v>
      </c>
      <c r="B28" s="8" t="s">
        <v>298</v>
      </c>
      <c r="C28" s="15">
        <f>VLOOKUP($A28,RAW!$B$4:$M$283,5,FALSE)</f>
        <v>102</v>
      </c>
      <c r="D28" s="15">
        <f>VLOOKUP($A28,RAW!$B$4:$M$283,6,FALSE)</f>
        <v>828.7</v>
      </c>
      <c r="E28" s="1">
        <f t="shared" si="0"/>
        <v>726.7</v>
      </c>
      <c r="F28" s="1">
        <f t="shared" si="1"/>
        <v>64.641076302534941</v>
      </c>
      <c r="G28" s="16">
        <f t="shared" si="2"/>
        <v>662.05892369746516</v>
      </c>
      <c r="H28" s="16">
        <f t="shared" si="3"/>
        <v>662.05892369746516</v>
      </c>
      <c r="I28" s="3">
        <f t="shared" si="4"/>
        <v>6.4907737617398542</v>
      </c>
      <c r="J28" s="52"/>
    </row>
    <row r="29" spans="1:17" x14ac:dyDescent="0.25">
      <c r="A29" t="s">
        <v>230</v>
      </c>
      <c r="B29" s="8" t="s">
        <v>298</v>
      </c>
      <c r="C29" s="15">
        <f>VLOOKUP($A29,RAW!$B$4:$M$283,5,FALSE)</f>
        <v>8736.7000000000007</v>
      </c>
      <c r="D29" s="15">
        <f>VLOOKUP($A29,RAW!$B$4:$M$283,6,FALSE)</f>
        <v>7733.7</v>
      </c>
      <c r="E29" s="1">
        <f t="shared" si="0"/>
        <v>-1003.0000000000009</v>
      </c>
      <c r="F29" s="1">
        <f t="shared" si="1"/>
        <v>5536.7616797289911</v>
      </c>
      <c r="G29" s="16">
        <f t="shared" si="2"/>
        <v>-6539.761679728992</v>
      </c>
      <c r="H29" s="16">
        <f t="shared" si="3"/>
        <v>6539.761679728992</v>
      </c>
      <c r="I29" s="3">
        <f t="shared" si="4"/>
        <v>-0.74853911427987585</v>
      </c>
      <c r="J29" s="52"/>
    </row>
    <row r="30" spans="1:17" x14ac:dyDescent="0.25">
      <c r="A30" t="s">
        <v>231</v>
      </c>
      <c r="B30" s="8" t="s">
        <v>298</v>
      </c>
      <c r="C30" s="15">
        <f>VLOOKUP($A30,RAW!$B$4:$M$283,5,FALSE)</f>
        <v>399.4</v>
      </c>
      <c r="D30" s="15">
        <f>VLOOKUP($A30,RAW!$B$4:$M$283,6,FALSE)</f>
        <v>1287.2</v>
      </c>
      <c r="E30" s="1">
        <f t="shared" si="0"/>
        <v>887.80000000000007</v>
      </c>
      <c r="F30" s="1">
        <f t="shared" si="1"/>
        <v>253.11417524737701</v>
      </c>
      <c r="G30" s="16">
        <f t="shared" si="2"/>
        <v>634.68582475262303</v>
      </c>
      <c r="H30" s="16">
        <f t="shared" si="3"/>
        <v>634.68582475262303</v>
      </c>
      <c r="I30" s="3">
        <f t="shared" si="4"/>
        <v>1.5890982091953507</v>
      </c>
      <c r="J30" s="52"/>
    </row>
    <row r="31" spans="1:17" x14ac:dyDescent="0.25">
      <c r="A31" t="s">
        <v>116</v>
      </c>
      <c r="B31" s="8" t="s">
        <v>298</v>
      </c>
      <c r="C31" s="15">
        <f>VLOOKUP($A31,RAW!$B$4:$M$283,5,FALSE)</f>
        <v>2535.3000000000002</v>
      </c>
      <c r="D31" s="15">
        <f>VLOOKUP($A31,RAW!$B$4:$M$283,6,FALSE)</f>
        <v>2946.2</v>
      </c>
      <c r="E31" s="1">
        <f t="shared" si="0"/>
        <v>410.89999999999964</v>
      </c>
      <c r="F31" s="1">
        <f t="shared" si="1"/>
        <v>1606.7109877433024</v>
      </c>
      <c r="G31" s="16">
        <f t="shared" si="2"/>
        <v>-1195.8109877433028</v>
      </c>
      <c r="H31" s="16">
        <f t="shared" si="3"/>
        <v>1195.8109877433028</v>
      </c>
      <c r="I31" s="3">
        <f t="shared" si="4"/>
        <v>-0.47166449246373315</v>
      </c>
      <c r="J31" s="52"/>
    </row>
    <row r="32" spans="1:17" x14ac:dyDescent="0.25">
      <c r="A32" t="s">
        <v>20</v>
      </c>
      <c r="B32" s="8" t="s">
        <v>298</v>
      </c>
      <c r="C32" s="15">
        <f>VLOOKUP($A32,RAW!$B$4:$M$283,5,FALSE)</f>
        <v>914.7</v>
      </c>
      <c r="D32" s="15">
        <f>VLOOKUP($A32,RAW!$B$4:$M$283,6,FALSE)</f>
        <v>1934.1000000000001</v>
      </c>
      <c r="E32" s="1">
        <f t="shared" si="0"/>
        <v>1019.4000000000001</v>
      </c>
      <c r="F32" s="1">
        <f t="shared" si="1"/>
        <v>579.67835778361484</v>
      </c>
      <c r="G32" s="16">
        <f t="shared" si="2"/>
        <v>439.72164221638525</v>
      </c>
      <c r="H32" s="16">
        <f t="shared" si="3"/>
        <v>439.72164221638525</v>
      </c>
      <c r="I32" s="3">
        <f t="shared" si="4"/>
        <v>0.48072771642766504</v>
      </c>
      <c r="J32" s="52"/>
    </row>
    <row r="33" spans="1:10" x14ac:dyDescent="0.25">
      <c r="A33" t="s">
        <v>97</v>
      </c>
      <c r="B33" s="8" t="s">
        <v>298</v>
      </c>
      <c r="C33" s="15">
        <f>VLOOKUP($A33,RAW!$B$4:$M$283,5,FALSE)</f>
        <v>5376.5</v>
      </c>
      <c r="D33" s="15">
        <f>VLOOKUP($A33,RAW!$B$4:$M$283,6,FALSE)</f>
        <v>7648.3</v>
      </c>
      <c r="E33" s="1">
        <f t="shared" si="0"/>
        <v>2271.8000000000002</v>
      </c>
      <c r="F33" s="1">
        <f t="shared" si="1"/>
        <v>3407.2818307899911</v>
      </c>
      <c r="G33" s="16">
        <f t="shared" si="2"/>
        <v>-1135.4818307899909</v>
      </c>
      <c r="H33" s="16">
        <f t="shared" si="3"/>
        <v>1135.4818307899909</v>
      </c>
      <c r="I33" s="3">
        <f t="shared" si="4"/>
        <v>-0.21119349591555675</v>
      </c>
      <c r="J33" s="52"/>
    </row>
    <row r="34" spans="1:10" x14ac:dyDescent="0.25">
      <c r="A34" t="s">
        <v>5</v>
      </c>
      <c r="B34" s="8" t="s">
        <v>298</v>
      </c>
      <c r="C34" s="15">
        <f>VLOOKUP($A34,RAW!$B$4:$M$283,5,FALSE)</f>
        <v>37498.299999999996</v>
      </c>
      <c r="D34" s="15">
        <f>VLOOKUP($A34,RAW!$B$4:$M$283,6,FALSE)</f>
        <v>75141</v>
      </c>
      <c r="E34" s="1">
        <f t="shared" si="0"/>
        <v>37642.700000000004</v>
      </c>
      <c r="F34" s="1">
        <f t="shared" si="1"/>
        <v>23764.024230542604</v>
      </c>
      <c r="G34" s="16">
        <f t="shared" si="2"/>
        <v>13878.675769457401</v>
      </c>
      <c r="H34" s="16">
        <f t="shared" si="3"/>
        <v>13878.675769457401</v>
      </c>
      <c r="I34" s="3">
        <f t="shared" si="4"/>
        <v>0.37011479905642131</v>
      </c>
      <c r="J34" s="52"/>
    </row>
    <row r="35" spans="1:10" x14ac:dyDescent="0.25">
      <c r="A35" t="s">
        <v>98</v>
      </c>
      <c r="B35" s="8" t="s">
        <v>298</v>
      </c>
      <c r="C35" s="15">
        <f>VLOOKUP($A35,RAW!$B$4:$M$283,5,FALSE)</f>
        <v>1356.5</v>
      </c>
      <c r="D35" s="15">
        <f>VLOOKUP($A35,RAW!$B$4:$M$283,6,FALSE)</f>
        <v>5118.0999999999995</v>
      </c>
      <c r="E35" s="1">
        <f t="shared" si="0"/>
        <v>3761.5999999999995</v>
      </c>
      <c r="F35" s="1">
        <f t="shared" ref="F35:F66" si="5">+C35*E$260</f>
        <v>859.66294121949647</v>
      </c>
      <c r="G35" s="16">
        <f t="shared" si="2"/>
        <v>2901.9370587805029</v>
      </c>
      <c r="H35" s="16">
        <f t="shared" si="3"/>
        <v>2901.9370587805029</v>
      </c>
      <c r="I35" s="3">
        <f t="shared" si="4"/>
        <v>2.1392827561964638</v>
      </c>
      <c r="J35" s="52"/>
    </row>
    <row r="36" spans="1:10" x14ac:dyDescent="0.25">
      <c r="A36" t="s">
        <v>232</v>
      </c>
      <c r="B36" s="8" t="s">
        <v>298</v>
      </c>
      <c r="C36" s="15">
        <f>VLOOKUP($A36,RAW!$B$4:$M$283,5,FALSE)</f>
        <v>45911</v>
      </c>
      <c r="D36" s="15">
        <f>VLOOKUP($A36,RAW!$B$4:$M$283,6,FALSE)</f>
        <v>129982.9</v>
      </c>
      <c r="E36" s="1">
        <f t="shared" si="0"/>
        <v>84071.9</v>
      </c>
      <c r="F36" s="1">
        <f t="shared" si="5"/>
        <v>29095.455432604722</v>
      </c>
      <c r="G36" s="16">
        <f t="shared" si="2"/>
        <v>54976.444567395272</v>
      </c>
      <c r="H36" s="16">
        <f t="shared" si="3"/>
        <v>54976.444567395272</v>
      </c>
      <c r="I36" s="3">
        <f t="shared" si="4"/>
        <v>1.1974569181110251</v>
      </c>
      <c r="J36" s="52"/>
    </row>
    <row r="37" spans="1:10" x14ac:dyDescent="0.25">
      <c r="A37" t="s">
        <v>3</v>
      </c>
      <c r="B37" s="8" t="s">
        <v>298</v>
      </c>
      <c r="C37" s="15">
        <f>VLOOKUP($A37,RAW!$B$4:$M$283,5,FALSE)</f>
        <v>24634.9</v>
      </c>
      <c r="D37" s="15">
        <f>VLOOKUP($A37,RAW!$B$4:$M$283,6,FALSE)</f>
        <v>92283.9</v>
      </c>
      <c r="E37" s="1">
        <f t="shared" si="0"/>
        <v>67649</v>
      </c>
      <c r="F37" s="1">
        <f t="shared" si="5"/>
        <v>15612.024025542334</v>
      </c>
      <c r="G37" s="16">
        <f t="shared" si="2"/>
        <v>52036.975974457666</v>
      </c>
      <c r="H37" s="16">
        <f t="shared" si="3"/>
        <v>52036.975974457666</v>
      </c>
      <c r="I37" s="3">
        <f t="shared" si="4"/>
        <v>2.1123274693405558</v>
      </c>
      <c r="J37" s="52"/>
    </row>
    <row r="38" spans="1:10" x14ac:dyDescent="0.25">
      <c r="A38" t="s">
        <v>49</v>
      </c>
      <c r="B38" s="8" t="s">
        <v>298</v>
      </c>
      <c r="C38" s="15">
        <f>VLOOKUP($A38,RAW!$B$4:$M$283,5,FALSE)</f>
        <v>200.8</v>
      </c>
      <c r="D38" s="15">
        <f>VLOOKUP($A38,RAW!$B$4:$M$283,6,FALSE)</f>
        <v>215.6</v>
      </c>
      <c r="E38" s="1">
        <f t="shared" si="0"/>
        <v>14.799999999999983</v>
      </c>
      <c r="F38" s="1">
        <f t="shared" si="5"/>
        <v>127.2541972700884</v>
      </c>
      <c r="G38" s="16">
        <f t="shared" si="2"/>
        <v>-112.45419727008841</v>
      </c>
      <c r="H38" s="16">
        <f t="shared" si="3"/>
        <v>112.45419727008841</v>
      </c>
      <c r="I38" s="3">
        <f t="shared" si="4"/>
        <v>-0.56003086289884663</v>
      </c>
      <c r="J38" s="52"/>
    </row>
    <row r="39" spans="1:10" x14ac:dyDescent="0.25">
      <c r="A39" t="s">
        <v>6</v>
      </c>
      <c r="B39" s="8" t="s">
        <v>298</v>
      </c>
      <c r="C39" s="15">
        <f>VLOOKUP($A39,RAW!$B$4:$M$283,5,FALSE)</f>
        <v>178367.2</v>
      </c>
      <c r="D39" s="15">
        <f>VLOOKUP($A39,RAW!$B$4:$M$283,6,FALSE)</f>
        <v>219872.9</v>
      </c>
      <c r="E39" s="1">
        <f t="shared" si="0"/>
        <v>41505.699999999983</v>
      </c>
      <c r="F39" s="1">
        <f t="shared" si="5"/>
        <v>113037.72338303442</v>
      </c>
      <c r="G39" s="16">
        <f t="shared" si="2"/>
        <v>-71532.023383034437</v>
      </c>
      <c r="H39" s="16">
        <f t="shared" si="3"/>
        <v>71532.023383034437</v>
      </c>
      <c r="I39" s="3">
        <f t="shared" si="4"/>
        <v>-0.40103799007348007</v>
      </c>
      <c r="J39" s="52"/>
    </row>
    <row r="40" spans="1:10" x14ac:dyDescent="0.25">
      <c r="A40" t="s">
        <v>192</v>
      </c>
      <c r="B40" s="8" t="s">
        <v>298</v>
      </c>
      <c r="C40" s="15">
        <f>VLOOKUP($A40,RAW!$B$4:$M$283,5,FALSE)</f>
        <v>117.2</v>
      </c>
      <c r="D40" s="15">
        <f>VLOOKUP($A40,RAW!$B$4:$M$283,6,FALSE)</f>
        <v>306.60000000000002</v>
      </c>
      <c r="E40" s="1">
        <f t="shared" si="0"/>
        <v>189.40000000000003</v>
      </c>
      <c r="F40" s="1">
        <f t="shared" si="5"/>
        <v>74.273864143697011</v>
      </c>
      <c r="G40" s="16">
        <f t="shared" si="2"/>
        <v>115.12613585630302</v>
      </c>
      <c r="H40" s="16">
        <f t="shared" si="3"/>
        <v>115.12613585630302</v>
      </c>
      <c r="I40" s="3">
        <f t="shared" si="4"/>
        <v>0.98230491344968451</v>
      </c>
      <c r="J40" s="52"/>
    </row>
    <row r="41" spans="1:10" x14ac:dyDescent="0.25">
      <c r="A41" t="s">
        <v>234</v>
      </c>
      <c r="B41" s="8" t="s">
        <v>298</v>
      </c>
      <c r="C41" s="15">
        <f>VLOOKUP($A41,RAW!$B$4:$M$283,5,FALSE)</f>
        <v>23941.7</v>
      </c>
      <c r="D41" s="15">
        <f>VLOOKUP($A41,RAW!$B$4:$M$283,6,FALSE)</f>
        <v>91916.099999999991</v>
      </c>
      <c r="E41" s="1">
        <f t="shared" si="0"/>
        <v>67974.399999999994</v>
      </c>
      <c r="F41" s="1">
        <f t="shared" si="5"/>
        <v>15172.718201101969</v>
      </c>
      <c r="G41" s="16">
        <f t="shared" si="2"/>
        <v>52801.681798898026</v>
      </c>
      <c r="H41" s="16">
        <f t="shared" si="3"/>
        <v>52801.681798898026</v>
      </c>
      <c r="I41" s="3">
        <f t="shared" si="4"/>
        <v>2.2054274257424504</v>
      </c>
      <c r="J41" s="52"/>
    </row>
    <row r="42" spans="1:10" x14ac:dyDescent="0.25">
      <c r="A42" t="s">
        <v>193</v>
      </c>
      <c r="B42" s="8" t="s">
        <v>299</v>
      </c>
      <c r="C42" s="15">
        <f>VLOOKUP($A42,RAW!$B$4:$M$283,5,FALSE)</f>
        <v>21497.399999999998</v>
      </c>
      <c r="D42" s="15">
        <f>VLOOKUP($A42,RAW!$B$4:$M$283,6,FALSE)</f>
        <v>8667.6</v>
      </c>
      <c r="E42" s="1">
        <f t="shared" si="0"/>
        <v>-12829.799999999997</v>
      </c>
      <c r="F42" s="1">
        <f t="shared" si="5"/>
        <v>13623.6771931972</v>
      </c>
      <c r="G42" s="16">
        <f t="shared" si="2"/>
        <v>-26453.477193197199</v>
      </c>
      <c r="H42" s="16">
        <f t="shared" si="3"/>
        <v>26453.477193197199</v>
      </c>
      <c r="I42" s="3">
        <f t="shared" si="4"/>
        <v>-1.230543097918688</v>
      </c>
      <c r="J42" s="52"/>
    </row>
    <row r="43" spans="1:10" x14ac:dyDescent="0.25">
      <c r="A43" t="s">
        <v>125</v>
      </c>
      <c r="B43" s="8" t="s">
        <v>299</v>
      </c>
      <c r="C43" s="15">
        <f>VLOOKUP($A43,RAW!$B$4:$M$283,5,FALSE)</f>
        <v>11327.1</v>
      </c>
      <c r="D43" s="15">
        <f>VLOOKUP($A43,RAW!$B$4:$M$283,6,FALSE)</f>
        <v>28520.899999999998</v>
      </c>
      <c r="E43" s="1">
        <f t="shared" si="0"/>
        <v>17193.799999999996</v>
      </c>
      <c r="F43" s="1">
        <f t="shared" si="5"/>
        <v>7178.3915233965054</v>
      </c>
      <c r="G43" s="16">
        <f t="shared" si="2"/>
        <v>10015.40847660349</v>
      </c>
      <c r="H43" s="16">
        <f t="shared" si="3"/>
        <v>10015.40847660349</v>
      </c>
      <c r="I43" s="3">
        <f t="shared" si="4"/>
        <v>0.88419882199358091</v>
      </c>
      <c r="J43" s="52"/>
    </row>
    <row r="44" spans="1:10" x14ac:dyDescent="0.25">
      <c r="A44" t="s">
        <v>9</v>
      </c>
      <c r="B44" s="8" t="s">
        <v>298</v>
      </c>
      <c r="C44" s="15">
        <f>VLOOKUP($A44,RAW!$B$4:$M$283,5,FALSE)</f>
        <v>8924.9</v>
      </c>
      <c r="D44" s="15">
        <f>VLOOKUP($A44,RAW!$B$4:$M$283,6,FALSE)</f>
        <v>26534</v>
      </c>
      <c r="E44" s="1">
        <f t="shared" si="0"/>
        <v>17609.099999999999</v>
      </c>
      <c r="F44" s="1">
        <f t="shared" si="5"/>
        <v>5656.030802867589</v>
      </c>
      <c r="G44" s="16">
        <f t="shared" si="2"/>
        <v>11953.069197132409</v>
      </c>
      <c r="H44" s="16">
        <f t="shared" si="3"/>
        <v>11953.069197132409</v>
      </c>
      <c r="I44" s="3">
        <f t="shared" si="4"/>
        <v>1.3392944679640566</v>
      </c>
      <c r="J44" s="52"/>
    </row>
    <row r="45" spans="1:10" x14ac:dyDescent="0.25">
      <c r="A45" t="s">
        <v>99</v>
      </c>
      <c r="B45" s="8" t="s">
        <v>298</v>
      </c>
      <c r="C45" s="15">
        <f>VLOOKUP($A45,RAW!$B$4:$M$283,5,FALSE)</f>
        <v>65452.3</v>
      </c>
      <c r="D45" s="15">
        <f>VLOOKUP($A45,RAW!$B$4:$M$283,6,FALSE)</f>
        <v>218258.8</v>
      </c>
      <c r="E45" s="1">
        <f t="shared" si="0"/>
        <v>152806.5</v>
      </c>
      <c r="F45" s="1">
        <f t="shared" si="5"/>
        <v>41479.481553690275</v>
      </c>
      <c r="G45" s="16">
        <f t="shared" si="2"/>
        <v>111327.01844630972</v>
      </c>
      <c r="H45" s="16">
        <f t="shared" si="3"/>
        <v>111327.01844630972</v>
      </c>
      <c r="I45" s="3">
        <f t="shared" si="4"/>
        <v>1.7008877983861488</v>
      </c>
      <c r="J45" s="52"/>
    </row>
    <row r="46" spans="1:10" x14ac:dyDescent="0.25">
      <c r="A46" t="s">
        <v>233</v>
      </c>
      <c r="B46" s="8" t="s">
        <v>298</v>
      </c>
      <c r="C46" s="15">
        <f>VLOOKUP($A46,RAW!$B$4:$M$283,5,FALSE)</f>
        <v>1839.4</v>
      </c>
      <c r="D46" s="15">
        <f>VLOOKUP($A46,RAW!$B$4:$M$283,6,FALSE)</f>
        <v>9665.9</v>
      </c>
      <c r="E46" s="1">
        <f t="shared" si="0"/>
        <v>7826.5</v>
      </c>
      <c r="F46" s="1">
        <f t="shared" si="5"/>
        <v>1165.6940759890467</v>
      </c>
      <c r="G46" s="16">
        <f t="shared" si="2"/>
        <v>6660.8059240109533</v>
      </c>
      <c r="H46" s="16">
        <f t="shared" si="3"/>
        <v>6660.8059240109533</v>
      </c>
      <c r="I46" s="3">
        <f t="shared" si="4"/>
        <v>3.6211840404539268</v>
      </c>
      <c r="J46" s="52"/>
    </row>
    <row r="47" spans="1:10" x14ac:dyDescent="0.25">
      <c r="A47" t="s">
        <v>194</v>
      </c>
      <c r="B47" s="8" t="s">
        <v>299</v>
      </c>
      <c r="C47" s="15">
        <f>VLOOKUP($A47,RAW!$B$4:$M$283,5,FALSE)</f>
        <v>24127.5</v>
      </c>
      <c r="D47" s="15">
        <f>VLOOKUP($A47,RAW!$B$4:$M$283,6,FALSE)</f>
        <v>71828.800000000003</v>
      </c>
      <c r="E47" s="1">
        <f t="shared" si="0"/>
        <v>47701.3</v>
      </c>
      <c r="F47" s="1">
        <f t="shared" si="5"/>
        <v>15290.466357739331</v>
      </c>
      <c r="G47" s="16">
        <f t="shared" si="2"/>
        <v>32410.833642260674</v>
      </c>
      <c r="H47" s="16">
        <f t="shared" si="3"/>
        <v>32410.833642260674</v>
      </c>
      <c r="I47" s="3">
        <f t="shared" si="4"/>
        <v>1.3433150406076333</v>
      </c>
      <c r="J47" s="52"/>
    </row>
    <row r="48" spans="1:10" x14ac:dyDescent="0.25">
      <c r="A48" t="s">
        <v>126</v>
      </c>
      <c r="B48" s="8" t="s">
        <v>298</v>
      </c>
      <c r="C48" s="15">
        <f>VLOOKUP($A48,RAW!$B$4:$M$283,5,FALSE)</f>
        <v>96694.5</v>
      </c>
      <c r="D48" s="15">
        <f>VLOOKUP($A48,RAW!$B$4:$M$283,6,FALSE)</f>
        <v>150775.4</v>
      </c>
      <c r="E48" s="1">
        <f t="shared" si="0"/>
        <v>54080.899999999994</v>
      </c>
      <c r="F48" s="1">
        <f t="shared" si="5"/>
        <v>61278.789730739853</v>
      </c>
      <c r="G48" s="16">
        <f t="shared" si="2"/>
        <v>-7197.8897307398584</v>
      </c>
      <c r="H48" s="16">
        <f t="shared" si="3"/>
        <v>7197.8897307398584</v>
      </c>
      <c r="I48" s="3">
        <f t="shared" si="4"/>
        <v>-7.4439494808286488E-2</v>
      </c>
      <c r="J48" s="52"/>
    </row>
    <row r="49" spans="1:10" x14ac:dyDescent="0.25">
      <c r="A49" t="s">
        <v>195</v>
      </c>
      <c r="B49" s="8" t="s">
        <v>298</v>
      </c>
      <c r="C49" s="15">
        <f>VLOOKUP($A49,RAW!$B$4:$M$283,5,FALSE)</f>
        <v>14180.8</v>
      </c>
      <c r="D49" s="15">
        <f>VLOOKUP($A49,RAW!$B$4:$M$283,6,FALSE)</f>
        <v>4618.3999999999996</v>
      </c>
      <c r="E49" s="1">
        <f t="shared" si="0"/>
        <v>-9562.4</v>
      </c>
      <c r="F49" s="1">
        <f t="shared" si="5"/>
        <v>8986.8840669704641</v>
      </c>
      <c r="G49" s="16">
        <f t="shared" si="2"/>
        <v>-18549.284066970464</v>
      </c>
      <c r="H49" s="16">
        <f t="shared" si="3"/>
        <v>18549.284066970464</v>
      </c>
      <c r="I49" s="3">
        <f t="shared" si="4"/>
        <v>-1.3080562497863635</v>
      </c>
      <c r="J49" s="52"/>
    </row>
    <row r="50" spans="1:10" x14ac:dyDescent="0.25">
      <c r="A50" t="s">
        <v>80</v>
      </c>
      <c r="B50" s="8" t="s">
        <v>298</v>
      </c>
      <c r="C50" s="15">
        <f>VLOOKUP($A50,RAW!$B$4:$M$283,5,FALSE)</f>
        <v>535.4</v>
      </c>
      <c r="D50" s="15">
        <f>VLOOKUP($A50,RAW!$B$4:$M$283,6,FALSE)</f>
        <v>6121.7</v>
      </c>
      <c r="E50" s="1">
        <f t="shared" si="0"/>
        <v>5586.3</v>
      </c>
      <c r="F50" s="1">
        <f t="shared" si="5"/>
        <v>339.30227698409027</v>
      </c>
      <c r="G50" s="16">
        <f t="shared" si="2"/>
        <v>5246.9977230159102</v>
      </c>
      <c r="H50" s="16">
        <f t="shared" si="3"/>
        <v>5246.9977230159102</v>
      </c>
      <c r="I50" s="3">
        <f t="shared" si="4"/>
        <v>9.8001451681283349</v>
      </c>
      <c r="J50" s="52"/>
    </row>
    <row r="51" spans="1:10" x14ac:dyDescent="0.25">
      <c r="A51" t="s">
        <v>81</v>
      </c>
      <c r="B51" s="8" t="s">
        <v>299</v>
      </c>
      <c r="C51" s="15">
        <f>VLOOKUP($A51,RAW!$B$4:$M$283,5,FALSE)</f>
        <v>26908</v>
      </c>
      <c r="D51" s="15">
        <f>VLOOKUP($A51,RAW!$B$4:$M$283,6,FALSE)</f>
        <v>45846.6</v>
      </c>
      <c r="E51" s="1">
        <f t="shared" si="0"/>
        <v>18938.599999999999</v>
      </c>
      <c r="F51" s="1">
        <f t="shared" si="5"/>
        <v>17052.56942302559</v>
      </c>
      <c r="G51" s="16">
        <f t="shared" si="2"/>
        <v>1886.0305769744082</v>
      </c>
      <c r="H51" s="16">
        <f t="shared" si="3"/>
        <v>1886.0305769744082</v>
      </c>
      <c r="I51" s="3">
        <f t="shared" si="4"/>
        <v>7.0091815704415347E-2</v>
      </c>
      <c r="J51" s="52"/>
    </row>
    <row r="52" spans="1:10" x14ac:dyDescent="0.25">
      <c r="A52" t="s">
        <v>8</v>
      </c>
      <c r="B52" s="8" t="s">
        <v>298</v>
      </c>
      <c r="C52" s="15">
        <f>VLOOKUP($A52,RAW!$B$4:$M$283,5,FALSE)</f>
        <v>34668.5</v>
      </c>
      <c r="D52" s="15">
        <f>VLOOKUP($A52,RAW!$B$4:$M$283,6,FALSE)</f>
        <v>37049.200000000004</v>
      </c>
      <c r="E52" s="1">
        <f t="shared" si="0"/>
        <v>2380.7000000000044</v>
      </c>
      <c r="F52" s="1">
        <f t="shared" si="5"/>
        <v>21970.677978376789</v>
      </c>
      <c r="G52" s="16">
        <f t="shared" si="2"/>
        <v>-19589.977978376784</v>
      </c>
      <c r="H52" s="16">
        <f t="shared" si="3"/>
        <v>19589.977978376784</v>
      </c>
      <c r="I52" s="3">
        <f t="shared" si="4"/>
        <v>-0.56506563532823129</v>
      </c>
      <c r="J52" s="52"/>
    </row>
    <row r="53" spans="1:10" x14ac:dyDescent="0.25">
      <c r="A53" t="s">
        <v>127</v>
      </c>
      <c r="B53" s="8" t="s">
        <v>298</v>
      </c>
      <c r="C53" s="15">
        <f>VLOOKUP($A53,RAW!$B$4:$M$283,5,FALSE)</f>
        <v>388965</v>
      </c>
      <c r="D53" s="15">
        <f>VLOOKUP($A53,RAW!$B$4:$M$283,6,FALSE)</f>
        <v>603465.29999999993</v>
      </c>
      <c r="E53" s="1">
        <f t="shared" si="0"/>
        <v>214500.29999999993</v>
      </c>
      <c r="F53" s="1">
        <f t="shared" si="5"/>
        <v>246501.1396472108</v>
      </c>
      <c r="G53" s="16">
        <f t="shared" si="2"/>
        <v>-32000.839647210872</v>
      </c>
      <c r="H53" s="16">
        <f t="shared" si="3"/>
        <v>32000.839647210872</v>
      </c>
      <c r="I53" s="3">
        <f t="shared" si="4"/>
        <v>-8.2271771617525677E-2</v>
      </c>
      <c r="J53" s="52"/>
    </row>
    <row r="54" spans="1:10" x14ac:dyDescent="0.25">
      <c r="A54" t="s">
        <v>100</v>
      </c>
      <c r="B54" s="8" t="s">
        <v>298</v>
      </c>
      <c r="C54" s="15">
        <f>VLOOKUP($A54,RAW!$B$4:$M$283,5,FALSE)</f>
        <v>2480.1999999999998</v>
      </c>
      <c r="D54" s="15">
        <f>VLOOKUP($A54,RAW!$B$4:$M$283,6,FALSE)</f>
        <v>25900</v>
      </c>
      <c r="E54" s="1">
        <f t="shared" si="0"/>
        <v>23419.8</v>
      </c>
      <c r="F54" s="1">
        <f t="shared" si="5"/>
        <v>1571.7921318190897</v>
      </c>
      <c r="G54" s="16">
        <f t="shared" si="2"/>
        <v>21848.00786818091</v>
      </c>
      <c r="H54" s="16">
        <f t="shared" si="3"/>
        <v>21848.00786818091</v>
      </c>
      <c r="I54" s="3">
        <f t="shared" si="4"/>
        <v>8.8089701911865621</v>
      </c>
      <c r="J54" s="52"/>
    </row>
    <row r="55" spans="1:10" x14ac:dyDescent="0.25">
      <c r="A55" t="s">
        <v>128</v>
      </c>
      <c r="B55" s="8" t="s">
        <v>298</v>
      </c>
      <c r="C55" s="15">
        <f>VLOOKUP($A55,RAW!$B$4:$M$283,5,FALSE)</f>
        <v>96.7</v>
      </c>
      <c r="D55" s="15">
        <f>VLOOKUP($A55,RAW!$B$4:$M$283,6,FALSE)</f>
        <v>524.1</v>
      </c>
      <c r="E55" s="1">
        <f t="shared" si="0"/>
        <v>427.40000000000003</v>
      </c>
      <c r="F55" s="1">
        <f t="shared" si="5"/>
        <v>61.282275278971852</v>
      </c>
      <c r="G55" s="16">
        <f t="shared" si="2"/>
        <v>366.1177247210282</v>
      </c>
      <c r="H55" s="16">
        <f t="shared" si="3"/>
        <v>366.1177247210282</v>
      </c>
      <c r="I55" s="3">
        <f t="shared" si="4"/>
        <v>3.7861191801554104</v>
      </c>
      <c r="J55" s="52"/>
    </row>
    <row r="56" spans="1:10" x14ac:dyDescent="0.25">
      <c r="A56" t="s">
        <v>196</v>
      </c>
      <c r="B56" s="8" t="s">
        <v>298</v>
      </c>
      <c r="C56" s="15">
        <f>VLOOKUP($A56,RAW!$B$4:$M$283,5,FALSE)</f>
        <v>242.3</v>
      </c>
      <c r="D56" s="15">
        <f>VLOOKUP($A56,RAW!$B$4:$M$283,6,FALSE)</f>
        <v>322.8</v>
      </c>
      <c r="E56" s="1">
        <f t="shared" si="0"/>
        <v>80.5</v>
      </c>
      <c r="F56" s="1">
        <f t="shared" si="5"/>
        <v>153.55424302062957</v>
      </c>
      <c r="G56" s="16">
        <f t="shared" si="2"/>
        <v>-73.054243020629571</v>
      </c>
      <c r="H56" s="16">
        <f t="shared" si="3"/>
        <v>73.054243020629571</v>
      </c>
      <c r="I56" s="3">
        <f t="shared" si="4"/>
        <v>-0.30150327288745177</v>
      </c>
      <c r="J56" s="52"/>
    </row>
    <row r="57" spans="1:10" x14ac:dyDescent="0.25">
      <c r="A57" t="s">
        <v>235</v>
      </c>
      <c r="B57" s="8" t="s">
        <v>298</v>
      </c>
      <c r="C57" s="15">
        <f>VLOOKUP($A57,RAW!$B$4:$M$283,5,FALSE)</f>
        <v>1221.5999999999999</v>
      </c>
      <c r="D57" s="15">
        <f>VLOOKUP($A57,RAW!$B$4:$M$283,6,FALSE)</f>
        <v>8071.2999999999993</v>
      </c>
      <c r="E57" s="1">
        <f t="shared" si="0"/>
        <v>6849.6999999999989</v>
      </c>
      <c r="F57" s="1">
        <f t="shared" si="5"/>
        <v>774.17194912918308</v>
      </c>
      <c r="G57" s="16">
        <f t="shared" si="2"/>
        <v>6075.5280508708156</v>
      </c>
      <c r="H57" s="16">
        <f t="shared" si="3"/>
        <v>6075.5280508708156</v>
      </c>
      <c r="I57" s="3">
        <f t="shared" si="4"/>
        <v>4.9734185092262742</v>
      </c>
      <c r="J57" s="52"/>
    </row>
    <row r="58" spans="1:10" x14ac:dyDescent="0.25">
      <c r="A58" t="s">
        <v>21</v>
      </c>
      <c r="B58" s="8" t="s">
        <v>299</v>
      </c>
      <c r="C58" s="15">
        <f>VLOOKUP($A58,RAW!$B$4:$M$283,5,FALSE)</f>
        <v>2703</v>
      </c>
      <c r="D58" s="15">
        <f>VLOOKUP($A58,RAW!$B$4:$M$283,6,FALSE)</f>
        <v>8367.4</v>
      </c>
      <c r="E58" s="1">
        <f t="shared" si="0"/>
        <v>5664.4</v>
      </c>
      <c r="F58" s="1">
        <f t="shared" si="5"/>
        <v>1712.9885220171759</v>
      </c>
      <c r="G58" s="16">
        <f t="shared" si="2"/>
        <v>3951.4114779828237</v>
      </c>
      <c r="H58" s="16">
        <f t="shared" si="3"/>
        <v>3951.4114779828237</v>
      </c>
      <c r="I58" s="3">
        <f t="shared" si="4"/>
        <v>1.4618614420950142</v>
      </c>
      <c r="J58" s="52"/>
    </row>
    <row r="59" spans="1:10" x14ac:dyDescent="0.25">
      <c r="A59" t="s">
        <v>0</v>
      </c>
      <c r="B59" s="8" t="s">
        <v>298</v>
      </c>
      <c r="C59" s="15">
        <f>VLOOKUP($A59,RAW!$B$4:$M$283,5,FALSE)</f>
        <v>68244.100000000006</v>
      </c>
      <c r="D59" s="15">
        <f>VLOOKUP($A59,RAW!$B$4:$M$283,6,FALSE)</f>
        <v>109719.8</v>
      </c>
      <c r="E59" s="1">
        <f t="shared" si="0"/>
        <v>41475.699999999997</v>
      </c>
      <c r="F59" s="1">
        <f t="shared" si="5"/>
        <v>43248.745836253183</v>
      </c>
      <c r="G59" s="16">
        <f t="shared" si="2"/>
        <v>-1773.0458362531863</v>
      </c>
      <c r="H59" s="16">
        <f t="shared" si="3"/>
        <v>1773.0458362531863</v>
      </c>
      <c r="I59" s="3">
        <f t="shared" si="4"/>
        <v>-2.5980939542805694E-2</v>
      </c>
      <c r="J59" s="52"/>
    </row>
    <row r="60" spans="1:10" x14ac:dyDescent="0.25">
      <c r="A60" t="s">
        <v>113</v>
      </c>
      <c r="B60" s="8" t="s">
        <v>298</v>
      </c>
      <c r="C60" s="15">
        <f>VLOOKUP($A60,RAW!$B$4:$M$283,5,FALSE)</f>
        <v>110762.4</v>
      </c>
      <c r="D60" s="15">
        <f>VLOOKUP($A60,RAW!$B$4:$M$283,6,FALSE)</f>
        <v>285553.60000000003</v>
      </c>
      <c r="E60" s="1">
        <f t="shared" si="0"/>
        <v>174791.20000000004</v>
      </c>
      <c r="F60" s="1">
        <f t="shared" si="5"/>
        <v>70194.124998547995</v>
      </c>
      <c r="G60" s="16">
        <f t="shared" si="2"/>
        <v>104597.07500145205</v>
      </c>
      <c r="H60" s="16">
        <f t="shared" si="3"/>
        <v>104597.07500145205</v>
      </c>
      <c r="I60" s="3">
        <f t="shared" si="4"/>
        <v>0.94433738345731089</v>
      </c>
      <c r="J60" s="52"/>
    </row>
    <row r="61" spans="1:10" x14ac:dyDescent="0.25">
      <c r="A61" t="s">
        <v>101</v>
      </c>
      <c r="B61" s="8" t="s">
        <v>298</v>
      </c>
      <c r="C61" s="15">
        <f>VLOOKUP($A61,RAW!$B$4:$M$283,5,FALSE)</f>
        <v>3804.2</v>
      </c>
      <c r="D61" s="15">
        <f>VLOOKUP($A61,RAW!$B$4:$M$283,6,FALSE)</f>
        <v>21721.7</v>
      </c>
      <c r="E61" s="1">
        <f t="shared" si="0"/>
        <v>17917.5</v>
      </c>
      <c r="F61" s="1">
        <f t="shared" si="5"/>
        <v>2410.8586516676805</v>
      </c>
      <c r="G61" s="16">
        <f t="shared" si="2"/>
        <v>15506.641348332319</v>
      </c>
      <c r="H61" s="16">
        <f t="shared" si="3"/>
        <v>15506.641348332319</v>
      </c>
      <c r="I61" s="3">
        <f t="shared" si="4"/>
        <v>4.0761898292235736</v>
      </c>
      <c r="J61" s="52"/>
    </row>
    <row r="62" spans="1:10" x14ac:dyDescent="0.25">
      <c r="A62" t="s">
        <v>23</v>
      </c>
      <c r="B62" s="8" t="s">
        <v>298</v>
      </c>
      <c r="C62" s="15">
        <f>VLOOKUP($A62,RAW!$B$4:$M$283,5,FALSE)</f>
        <v>599.79999999999995</v>
      </c>
      <c r="D62" s="15">
        <f>VLOOKUP($A62,RAW!$B$4:$M$283,6,FALSE)</f>
        <v>211.7</v>
      </c>
      <c r="E62" s="1">
        <f t="shared" si="0"/>
        <v>-388.09999999999997</v>
      </c>
      <c r="F62" s="1">
        <f t="shared" si="5"/>
        <v>380.1148781005927</v>
      </c>
      <c r="G62" s="16">
        <f t="shared" si="2"/>
        <v>-768.21487810059261</v>
      </c>
      <c r="H62" s="16">
        <f t="shared" si="3"/>
        <v>768.21487810059261</v>
      </c>
      <c r="I62" s="3">
        <f t="shared" si="4"/>
        <v>-1.2807850585204945</v>
      </c>
      <c r="J62" s="52"/>
    </row>
    <row r="63" spans="1:10" x14ac:dyDescent="0.25">
      <c r="A63" t="s">
        <v>129</v>
      </c>
      <c r="B63" s="8" t="s">
        <v>298</v>
      </c>
      <c r="C63" s="15">
        <f>VLOOKUP($A63,RAW!$B$4:$M$283,5,FALSE)</f>
        <v>58413.7</v>
      </c>
      <c r="D63" s="15">
        <f>VLOOKUP($A63,RAW!$B$4:$M$283,6,FALSE)</f>
        <v>117242.59999999999</v>
      </c>
      <c r="E63" s="1">
        <f t="shared" si="0"/>
        <v>58828.899999999994</v>
      </c>
      <c r="F63" s="1">
        <f t="shared" si="5"/>
        <v>37018.867047190048</v>
      </c>
      <c r="G63" s="16">
        <f t="shared" si="2"/>
        <v>21810.032952809946</v>
      </c>
      <c r="H63" s="16">
        <f t="shared" si="3"/>
        <v>21810.032952809946</v>
      </c>
      <c r="I63" s="3">
        <f t="shared" si="4"/>
        <v>0.37337187941886829</v>
      </c>
      <c r="J63" s="52"/>
    </row>
    <row r="64" spans="1:10" x14ac:dyDescent="0.25">
      <c r="A64" t="s">
        <v>197</v>
      </c>
      <c r="B64" s="8" t="s">
        <v>299</v>
      </c>
      <c r="C64" s="15">
        <f>VLOOKUP($A64,RAW!$B$4:$M$283,5,FALSE)</f>
        <v>3510.9</v>
      </c>
      <c r="D64" s="15">
        <f>VLOOKUP($A64,RAW!$B$4:$M$283,6,FALSE)</f>
        <v>22053.200000000001</v>
      </c>
      <c r="E64" s="1">
        <f t="shared" si="0"/>
        <v>18542.3</v>
      </c>
      <c r="F64" s="1">
        <f t="shared" si="5"/>
        <v>2224.9838704957838</v>
      </c>
      <c r="G64" s="16">
        <f t="shared" si="2"/>
        <v>16317.316129504215</v>
      </c>
      <c r="H64" s="16">
        <f t="shared" si="3"/>
        <v>16317.316129504215</v>
      </c>
      <c r="I64" s="3">
        <f t="shared" si="4"/>
        <v>4.6476163176120693</v>
      </c>
      <c r="J64" s="52"/>
    </row>
    <row r="65" spans="1:10" x14ac:dyDescent="0.25">
      <c r="A65" t="s">
        <v>82</v>
      </c>
      <c r="B65" s="8" t="s">
        <v>298</v>
      </c>
      <c r="C65" s="15">
        <f>VLOOKUP($A65,RAW!$B$4:$M$283,5,FALSE)</f>
        <v>16718.900000000001</v>
      </c>
      <c r="D65" s="15">
        <f>VLOOKUP($A65,RAW!$B$4:$M$283,6,FALSE)</f>
        <v>55769.3</v>
      </c>
      <c r="E65" s="1">
        <f t="shared" si="0"/>
        <v>39050.400000000001</v>
      </c>
      <c r="F65" s="1">
        <f t="shared" si="5"/>
        <v>10595.369515631877</v>
      </c>
      <c r="G65" s="16">
        <f t="shared" si="2"/>
        <v>28455.030484368122</v>
      </c>
      <c r="H65" s="16">
        <f t="shared" si="3"/>
        <v>28455.030484368122</v>
      </c>
      <c r="I65" s="3">
        <f t="shared" si="4"/>
        <v>1.7019678617832585</v>
      </c>
      <c r="J65" s="52"/>
    </row>
    <row r="66" spans="1:10" x14ac:dyDescent="0.25">
      <c r="A66" t="s">
        <v>236</v>
      </c>
      <c r="B66" s="8" t="s">
        <v>298</v>
      </c>
      <c r="C66" s="15">
        <f>VLOOKUP($A66,RAW!$B$4:$M$283,5,FALSE)</f>
        <v>106750.6</v>
      </c>
      <c r="D66" s="15">
        <f>VLOOKUP($A66,RAW!$B$4:$M$283,6,FALSE)</f>
        <v>274647.5</v>
      </c>
      <c r="E66" s="1">
        <f t="shared" si="0"/>
        <v>167896.9</v>
      </c>
      <c r="F66" s="1">
        <f t="shared" si="5"/>
        <v>67651.702744523398</v>
      </c>
      <c r="G66" s="16">
        <f t="shared" si="2"/>
        <v>100245.1972554766</v>
      </c>
      <c r="H66" s="16">
        <f t="shared" si="3"/>
        <v>100245.1972554766</v>
      </c>
      <c r="I66" s="3">
        <f t="shared" si="4"/>
        <v>0.93905980158871794</v>
      </c>
      <c r="J66" s="52"/>
    </row>
    <row r="67" spans="1:10" x14ac:dyDescent="0.25">
      <c r="A67" t="s">
        <v>237</v>
      </c>
      <c r="B67" s="8" t="s">
        <v>298</v>
      </c>
      <c r="C67" s="15">
        <f>VLOOKUP($A67,RAW!$B$4:$M$283,5,FALSE)</f>
        <v>0</v>
      </c>
      <c r="D67" s="15">
        <f>VLOOKUP($A67,RAW!$B$4:$M$283,6,FALSE)</f>
        <v>613</v>
      </c>
      <c r="E67" s="1">
        <f t="shared" ref="E67:E130" si="6">D67-C67</f>
        <v>613</v>
      </c>
      <c r="F67" s="1">
        <f t="shared" ref="F67:F98" si="7">+C67*E$260</f>
        <v>0</v>
      </c>
      <c r="G67" s="16">
        <f t="shared" ref="G67:G130" si="8">+E67-F67</f>
        <v>613</v>
      </c>
      <c r="H67" s="16">
        <f t="shared" ref="H67:H130" si="9">ABS(G67)</f>
        <v>613</v>
      </c>
      <c r="I67" s="3" t="str">
        <f t="shared" si="4"/>
        <v/>
      </c>
      <c r="J67" s="52"/>
    </row>
    <row r="68" spans="1:10" x14ac:dyDescent="0.25">
      <c r="A68" t="s">
        <v>175</v>
      </c>
      <c r="B68" s="8" t="s">
        <v>299</v>
      </c>
      <c r="C68" s="15">
        <f>VLOOKUP($A68,RAW!$B$4:$M$283,5,FALSE)</f>
        <v>97618.299999999988</v>
      </c>
      <c r="D68" s="15">
        <f>VLOOKUP($A68,RAW!$B$4:$M$283,6,FALSE)</f>
        <v>111939.9</v>
      </c>
      <c r="E68" s="1">
        <f t="shared" si="6"/>
        <v>14321.600000000006</v>
      </c>
      <c r="F68" s="1">
        <f t="shared" si="7"/>
        <v>61864.235086507309</v>
      </c>
      <c r="G68" s="16">
        <f t="shared" si="8"/>
        <v>-47542.635086507304</v>
      </c>
      <c r="H68" s="16">
        <f t="shared" si="9"/>
        <v>47542.635086507304</v>
      </c>
      <c r="I68" s="3">
        <f t="shared" ref="I68:I131" si="10">IFERROR(+G68/C68,"")</f>
        <v>-0.48702584542557398</v>
      </c>
      <c r="J68" s="52"/>
    </row>
    <row r="69" spans="1:10" x14ac:dyDescent="0.25">
      <c r="A69" t="s">
        <v>130</v>
      </c>
      <c r="B69" s="8" t="s">
        <v>299</v>
      </c>
      <c r="C69" s="15">
        <f>VLOOKUP($A69,RAW!$B$4:$M$283,5,FALSE)</f>
        <v>0</v>
      </c>
      <c r="D69" s="15">
        <f>VLOOKUP($A69,RAW!$B$4:$M$283,6,FALSE)</f>
        <v>2705.9</v>
      </c>
      <c r="E69" s="1">
        <f t="shared" si="6"/>
        <v>2705.9</v>
      </c>
      <c r="F69" s="1">
        <f t="shared" si="7"/>
        <v>0</v>
      </c>
      <c r="G69" s="16">
        <f t="shared" si="8"/>
        <v>2705.9</v>
      </c>
      <c r="H69" s="16">
        <f t="shared" si="9"/>
        <v>2705.9</v>
      </c>
      <c r="I69" s="3" t="str">
        <f t="shared" si="10"/>
        <v/>
      </c>
      <c r="J69" s="52"/>
    </row>
    <row r="70" spans="1:10" x14ac:dyDescent="0.25">
      <c r="A70" t="s">
        <v>83</v>
      </c>
      <c r="B70" s="8" t="s">
        <v>298</v>
      </c>
      <c r="C70" s="15">
        <f>VLOOKUP($A70,RAW!$B$4:$M$283,5,FALSE)</f>
        <v>0</v>
      </c>
      <c r="D70" s="15">
        <f>VLOOKUP($A70,RAW!$B$4:$M$283,6,FALSE)</f>
        <v>198.4</v>
      </c>
      <c r="E70" s="1">
        <f t="shared" si="6"/>
        <v>198.4</v>
      </c>
      <c r="F70" s="1">
        <f t="shared" si="7"/>
        <v>0</v>
      </c>
      <c r="G70" s="16">
        <f t="shared" si="8"/>
        <v>198.4</v>
      </c>
      <c r="H70" s="16">
        <f t="shared" si="9"/>
        <v>198.4</v>
      </c>
      <c r="I70" s="3" t="str">
        <f t="shared" si="10"/>
        <v/>
      </c>
      <c r="J70" s="52"/>
    </row>
    <row r="71" spans="1:10" x14ac:dyDescent="0.25">
      <c r="A71" t="s">
        <v>25</v>
      </c>
      <c r="B71" s="8" t="s">
        <v>298</v>
      </c>
      <c r="C71" s="15">
        <f>VLOOKUP($A71,RAW!$B$4:$M$283,5,FALSE)</f>
        <v>95.8</v>
      </c>
      <c r="D71" s="15">
        <f>VLOOKUP($A71,RAW!$B$4:$M$283,6,FALSE)</f>
        <v>937.5</v>
      </c>
      <c r="E71" s="1">
        <f t="shared" si="6"/>
        <v>841.7</v>
      </c>
      <c r="F71" s="1">
        <f t="shared" si="7"/>
        <v>60.711912841008306</v>
      </c>
      <c r="G71" s="16">
        <f t="shared" si="8"/>
        <v>780.98808715899179</v>
      </c>
      <c r="H71" s="16">
        <f t="shared" si="9"/>
        <v>780.98808715899179</v>
      </c>
      <c r="I71" s="3">
        <f t="shared" si="10"/>
        <v>8.1522764839143189</v>
      </c>
      <c r="J71" s="52"/>
    </row>
    <row r="72" spans="1:10" x14ac:dyDescent="0.25">
      <c r="A72" t="s">
        <v>131</v>
      </c>
      <c r="B72" s="8" t="s">
        <v>298</v>
      </c>
      <c r="C72" s="15">
        <f>VLOOKUP($A72,RAW!$B$4:$M$283,5,FALSE)</f>
        <v>1013.05</v>
      </c>
      <c r="D72" s="15">
        <f>VLOOKUP($A72,RAW!$B$4:$M$283,6,FALSE)</f>
        <v>1914.3999999999999</v>
      </c>
      <c r="E72" s="1">
        <f t="shared" si="6"/>
        <v>901.34999999999991</v>
      </c>
      <c r="F72" s="1">
        <f t="shared" si="7"/>
        <v>642.00629753218641</v>
      </c>
      <c r="G72" s="16">
        <f t="shared" si="8"/>
        <v>259.3437024678135</v>
      </c>
      <c r="H72" s="16">
        <f t="shared" si="9"/>
        <v>259.3437024678135</v>
      </c>
      <c r="I72" s="3">
        <f t="shared" si="10"/>
        <v>0.25600286507853859</v>
      </c>
      <c r="J72" s="52"/>
    </row>
    <row r="73" spans="1:10" x14ac:dyDescent="0.25">
      <c r="A73" t="s">
        <v>198</v>
      </c>
      <c r="B73" s="8" t="s">
        <v>298</v>
      </c>
      <c r="C73" s="15">
        <f>VLOOKUP($A73,RAW!$B$4:$M$283,5,FALSE)</f>
        <v>7675.5</v>
      </c>
      <c r="D73" s="15">
        <f>VLOOKUP($A73,RAW!$B$4:$M$283,6,FALSE)</f>
        <v>42142.1</v>
      </c>
      <c r="E73" s="1">
        <f t="shared" si="6"/>
        <v>34466.6</v>
      </c>
      <c r="F73" s="1">
        <f t="shared" si="7"/>
        <v>4864.2409917657542</v>
      </c>
      <c r="G73" s="16">
        <f t="shared" si="8"/>
        <v>29602.359008234245</v>
      </c>
      <c r="H73" s="16">
        <f t="shared" si="9"/>
        <v>29602.359008234245</v>
      </c>
      <c r="I73" s="3">
        <f t="shared" si="10"/>
        <v>3.8567336340608751</v>
      </c>
      <c r="J73" s="52"/>
    </row>
    <row r="74" spans="1:10" x14ac:dyDescent="0.25">
      <c r="A74" t="s">
        <v>117</v>
      </c>
      <c r="B74" s="8" t="s">
        <v>298</v>
      </c>
      <c r="C74" s="15">
        <f>VLOOKUP($A74,RAW!$B$4:$M$283,5,FALSE)</f>
        <v>0</v>
      </c>
      <c r="D74" s="15">
        <f>VLOOKUP($A74,RAW!$B$4:$M$283,6,FALSE)</f>
        <v>616.9</v>
      </c>
      <c r="E74" s="1">
        <f t="shared" si="6"/>
        <v>616.9</v>
      </c>
      <c r="F74" s="1">
        <f t="shared" si="7"/>
        <v>0</v>
      </c>
      <c r="G74" s="16">
        <f t="shared" si="8"/>
        <v>616.9</v>
      </c>
      <c r="H74" s="16">
        <f t="shared" si="9"/>
        <v>616.9</v>
      </c>
      <c r="I74" s="3" t="str">
        <f t="shared" si="10"/>
        <v/>
      </c>
      <c r="J74" s="52"/>
    </row>
    <row r="75" spans="1:10" x14ac:dyDescent="0.25">
      <c r="A75" t="s">
        <v>1</v>
      </c>
      <c r="B75" s="8" t="s">
        <v>298</v>
      </c>
      <c r="C75" s="15">
        <f>VLOOKUP($A75,RAW!$B$4:$M$283,5,FALSE)</f>
        <v>12295</v>
      </c>
      <c r="D75" s="15">
        <f>VLOOKUP($A75,RAW!$B$4:$M$283,6,FALSE)</f>
        <v>26863.200000000001</v>
      </c>
      <c r="E75" s="1">
        <f t="shared" si="6"/>
        <v>14568.2</v>
      </c>
      <c r="F75" s="1">
        <f t="shared" si="7"/>
        <v>7791.7846386241872</v>
      </c>
      <c r="G75" s="16">
        <f t="shared" si="8"/>
        <v>6776.4153613758135</v>
      </c>
      <c r="H75" s="16">
        <f t="shared" si="9"/>
        <v>6776.4153613758135</v>
      </c>
      <c r="I75" s="3">
        <f t="shared" si="10"/>
        <v>0.55115212373939104</v>
      </c>
      <c r="J75" s="52"/>
    </row>
    <row r="76" spans="1:10" x14ac:dyDescent="0.25">
      <c r="A76" t="s">
        <v>26</v>
      </c>
      <c r="B76" s="8" t="s">
        <v>298</v>
      </c>
      <c r="C76" s="15">
        <f>VLOOKUP($A76,RAW!$B$4:$M$283,5,FALSE)</f>
        <v>709.2</v>
      </c>
      <c r="D76" s="15">
        <f>VLOOKUP($A76,RAW!$B$4:$M$283,6,FALSE)</f>
        <v>3836.8</v>
      </c>
      <c r="E76" s="1">
        <f t="shared" si="6"/>
        <v>3127.6000000000004</v>
      </c>
      <c r="F76" s="1">
        <f t="shared" si="7"/>
        <v>449.44560111527238</v>
      </c>
      <c r="G76" s="16">
        <f t="shared" si="8"/>
        <v>2678.1543988847279</v>
      </c>
      <c r="H76" s="16">
        <f t="shared" si="9"/>
        <v>2678.1543988847279</v>
      </c>
      <c r="I76" s="3">
        <f t="shared" si="10"/>
        <v>3.776303438923756</v>
      </c>
      <c r="J76" s="52"/>
    </row>
    <row r="77" spans="1:10" x14ac:dyDescent="0.25">
      <c r="A77" t="s">
        <v>27</v>
      </c>
      <c r="B77" s="8" t="s">
        <v>298</v>
      </c>
      <c r="C77" s="15">
        <f>VLOOKUP($A77,RAW!$B$4:$M$283,5,FALSE)</f>
        <v>0</v>
      </c>
      <c r="D77" s="15">
        <f>VLOOKUP($A77,RAW!$B$4:$M$283,6,FALSE)</f>
        <v>0</v>
      </c>
      <c r="E77" s="1">
        <f t="shared" si="6"/>
        <v>0</v>
      </c>
      <c r="F77" s="1">
        <f t="shared" si="7"/>
        <v>0</v>
      </c>
      <c r="G77" s="16">
        <f t="shared" si="8"/>
        <v>0</v>
      </c>
      <c r="H77" s="16">
        <f t="shared" si="9"/>
        <v>0</v>
      </c>
      <c r="I77" s="3" t="str">
        <f t="shared" si="10"/>
        <v/>
      </c>
      <c r="J77" s="52"/>
    </row>
    <row r="78" spans="1:10" x14ac:dyDescent="0.25">
      <c r="A78" t="s">
        <v>102</v>
      </c>
      <c r="B78" s="8" t="s">
        <v>298</v>
      </c>
      <c r="C78" s="15">
        <f>VLOOKUP($A78,RAW!$B$4:$M$283,5,FALSE)</f>
        <v>304.60000000000002</v>
      </c>
      <c r="D78" s="15">
        <f>VLOOKUP($A78,RAW!$B$4:$M$283,6,FALSE)</f>
        <v>801</v>
      </c>
      <c r="E78" s="1">
        <f t="shared" si="6"/>
        <v>496.4</v>
      </c>
      <c r="F78" s="1">
        <f t="shared" si="7"/>
        <v>193.03599844855043</v>
      </c>
      <c r="G78" s="16">
        <f t="shared" si="8"/>
        <v>303.36400155144952</v>
      </c>
      <c r="H78" s="16">
        <f t="shared" si="9"/>
        <v>303.36400155144952</v>
      </c>
      <c r="I78" s="3">
        <f t="shared" si="10"/>
        <v>0.99594222439740476</v>
      </c>
      <c r="J78" s="52"/>
    </row>
    <row r="79" spans="1:10" x14ac:dyDescent="0.25">
      <c r="A79" t="s">
        <v>28</v>
      </c>
      <c r="B79" s="8" t="s">
        <v>298</v>
      </c>
      <c r="C79" s="15">
        <f>VLOOKUP($A79,RAW!$B$4:$M$283,5,FALSE)</f>
        <v>2501</v>
      </c>
      <c r="D79" s="15">
        <f>VLOOKUP($A79,RAW!$B$4:$M$283,6,FALSE)</f>
        <v>12427.3</v>
      </c>
      <c r="E79" s="1">
        <f t="shared" si="6"/>
        <v>9926.2999999999993</v>
      </c>
      <c r="F79" s="1">
        <f t="shared" si="7"/>
        <v>1584.9738414964695</v>
      </c>
      <c r="G79" s="16">
        <f t="shared" si="8"/>
        <v>8341.3261585035289</v>
      </c>
      <c r="H79" s="16">
        <f t="shared" si="9"/>
        <v>8341.3261585035289</v>
      </c>
      <c r="I79" s="3">
        <f t="shared" si="10"/>
        <v>3.3351963848474724</v>
      </c>
      <c r="J79" s="52"/>
    </row>
    <row r="80" spans="1:10" x14ac:dyDescent="0.25">
      <c r="A80" t="s">
        <v>199</v>
      </c>
      <c r="B80" s="8" t="s">
        <v>298</v>
      </c>
      <c r="C80" s="15">
        <f>VLOOKUP($A80,RAW!$B$4:$M$283,5,FALSE)</f>
        <v>234904</v>
      </c>
      <c r="D80" s="15">
        <f>VLOOKUP($A80,RAW!$B$4:$M$283,6,FALSE)</f>
        <v>459839.39999999997</v>
      </c>
      <c r="E80" s="1">
        <f t="shared" si="6"/>
        <v>224935.39999999997</v>
      </c>
      <c r="F80" s="1">
        <f t="shared" si="7"/>
        <v>148867.13125265361</v>
      </c>
      <c r="G80" s="16">
        <f t="shared" si="8"/>
        <v>76068.268747346359</v>
      </c>
      <c r="H80" s="16">
        <f t="shared" si="9"/>
        <v>76068.268747346359</v>
      </c>
      <c r="I80" s="3">
        <f t="shared" si="10"/>
        <v>0.32382704742084578</v>
      </c>
      <c r="J80" s="52"/>
    </row>
    <row r="81" spans="1:12" x14ac:dyDescent="0.25">
      <c r="A81" t="s">
        <v>200</v>
      </c>
      <c r="B81" s="8" t="s">
        <v>299</v>
      </c>
      <c r="C81" s="15">
        <f>VLOOKUP($A81,RAW!$B$4:$M$283,5,FALSE)</f>
        <v>4890.8999999999996</v>
      </c>
      <c r="D81" s="15">
        <f>VLOOKUP($A81,RAW!$B$4:$M$283,6,FALSE)</f>
        <v>17869.7</v>
      </c>
      <c r="E81" s="1">
        <f t="shared" si="6"/>
        <v>12978.800000000001</v>
      </c>
      <c r="F81" s="1">
        <f t="shared" si="7"/>
        <v>3099.5396087065501</v>
      </c>
      <c r="G81" s="16">
        <f t="shared" si="8"/>
        <v>9879.2603912934501</v>
      </c>
      <c r="H81" s="16">
        <f t="shared" si="9"/>
        <v>9879.2603912934501</v>
      </c>
      <c r="I81" s="3">
        <f t="shared" si="10"/>
        <v>2.0199268828423094</v>
      </c>
      <c r="J81" s="52"/>
    </row>
    <row r="82" spans="1:12" x14ac:dyDescent="0.25">
      <c r="A82" t="s">
        <v>63</v>
      </c>
      <c r="B82" s="8" t="s">
        <v>298</v>
      </c>
      <c r="C82" s="15">
        <f>VLOOKUP($A82,RAW!$B$4:$M$283,5,FALSE)</f>
        <v>0</v>
      </c>
      <c r="D82" s="15">
        <f>VLOOKUP($A82,RAW!$B$4:$M$283,6,FALSE)</f>
        <v>0</v>
      </c>
      <c r="E82" s="1">
        <f t="shared" si="6"/>
        <v>0</v>
      </c>
      <c r="F82" s="1">
        <f t="shared" si="7"/>
        <v>0</v>
      </c>
      <c r="G82" s="16">
        <f t="shared" si="8"/>
        <v>0</v>
      </c>
      <c r="H82" s="16">
        <f t="shared" si="9"/>
        <v>0</v>
      </c>
      <c r="I82" s="3" t="str">
        <f t="shared" si="10"/>
        <v/>
      </c>
      <c r="J82" s="52"/>
    </row>
    <row r="83" spans="1:12" x14ac:dyDescent="0.25">
      <c r="A83" t="s">
        <v>29</v>
      </c>
      <c r="B83" s="8" t="s">
        <v>298</v>
      </c>
      <c r="C83" s="15">
        <f>VLOOKUP($A83,RAW!$B$4:$M$283,5,FALSE)</f>
        <v>11890.5</v>
      </c>
      <c r="D83" s="15">
        <f>VLOOKUP($A83,RAW!$B$4:$M$283,6,FALSE)</f>
        <v>30848.1</v>
      </c>
      <c r="E83" s="1">
        <f t="shared" si="6"/>
        <v>18957.599999999999</v>
      </c>
      <c r="F83" s="1">
        <f t="shared" si="7"/>
        <v>7535.4384095616833</v>
      </c>
      <c r="G83" s="16">
        <f t="shared" si="8"/>
        <v>11422.161590438314</v>
      </c>
      <c r="H83" s="16">
        <f t="shared" si="9"/>
        <v>11422.161590438314</v>
      </c>
      <c r="I83" s="3">
        <f t="shared" si="10"/>
        <v>0.96061238723672804</v>
      </c>
      <c r="J83" s="52"/>
    </row>
    <row r="84" spans="1:12" x14ac:dyDescent="0.25">
      <c r="A84" t="s">
        <v>2</v>
      </c>
      <c r="B84" s="8" t="s">
        <v>298</v>
      </c>
      <c r="C84" s="15">
        <f>VLOOKUP($A84,RAW!$B$4:$M$283,5,FALSE)</f>
        <v>415.3</v>
      </c>
      <c r="D84" s="15">
        <f>VLOOKUP($A84,RAW!$B$4:$M$283,6,FALSE)</f>
        <v>47745.5</v>
      </c>
      <c r="E84" s="1">
        <f t="shared" si="6"/>
        <v>47330.2</v>
      </c>
      <c r="F84" s="1">
        <f t="shared" si="7"/>
        <v>263.19057831806629</v>
      </c>
      <c r="G84" s="16">
        <f t="shared" si="8"/>
        <v>47067.009421681934</v>
      </c>
      <c r="H84" s="16">
        <f t="shared" si="9"/>
        <v>47067.009421681934</v>
      </c>
      <c r="I84" s="3">
        <f t="shared" si="10"/>
        <v>113.33255338714648</v>
      </c>
      <c r="J84" s="52"/>
    </row>
    <row r="85" spans="1:12" x14ac:dyDescent="0.25">
      <c r="A85" t="s">
        <v>132</v>
      </c>
      <c r="B85" s="8" t="s">
        <v>299</v>
      </c>
      <c r="C85" s="15">
        <f>VLOOKUP($A85,RAW!$B$4:$M$283,5,FALSE)</f>
        <v>993</v>
      </c>
      <c r="D85" s="15">
        <f>VLOOKUP($A85,RAW!$B$4:$M$283,6,FALSE)</f>
        <v>2301.7000000000003</v>
      </c>
      <c r="E85" s="1">
        <f t="shared" si="6"/>
        <v>1308.7000000000003</v>
      </c>
      <c r="F85" s="1">
        <f t="shared" si="7"/>
        <v>629.29988988644311</v>
      </c>
      <c r="G85" s="16">
        <f t="shared" si="8"/>
        <v>679.40011011355716</v>
      </c>
      <c r="H85" s="16">
        <f t="shared" si="9"/>
        <v>679.40011011355716</v>
      </c>
      <c r="I85" s="3">
        <f t="shared" si="10"/>
        <v>0.68418943616672423</v>
      </c>
      <c r="J85" s="52"/>
    </row>
    <row r="86" spans="1:12" x14ac:dyDescent="0.25">
      <c r="A86" t="s">
        <v>238</v>
      </c>
      <c r="B86" s="8" t="s">
        <v>299</v>
      </c>
      <c r="C86" s="15">
        <f>VLOOKUP($A86,RAW!$B$4:$M$283,5,FALSE)</f>
        <v>496.8</v>
      </c>
      <c r="D86" s="15">
        <f>VLOOKUP($A86,RAW!$B$4:$M$283,6,FALSE)</f>
        <v>11374.9</v>
      </c>
      <c r="E86" s="1">
        <f t="shared" si="6"/>
        <v>10878.1</v>
      </c>
      <c r="F86" s="1">
        <f t="shared" si="7"/>
        <v>314.84006575587608</v>
      </c>
      <c r="G86" s="16">
        <f t="shared" si="8"/>
        <v>10563.259934244124</v>
      </c>
      <c r="H86" s="16">
        <f t="shared" si="9"/>
        <v>10563.259934244124</v>
      </c>
      <c r="I86" s="3">
        <f t="shared" si="10"/>
        <v>21.262600511763534</v>
      </c>
      <c r="J86" s="52"/>
    </row>
    <row r="87" spans="1:12" x14ac:dyDescent="0.25">
      <c r="A87" t="s">
        <v>38</v>
      </c>
      <c r="B87" s="8" t="s">
        <v>299</v>
      </c>
      <c r="C87" s="15">
        <f>VLOOKUP($A87,RAW!$B$4:$M$283,5,FALSE)</f>
        <v>89.9</v>
      </c>
      <c r="D87" s="15">
        <f>VLOOKUP($A87,RAW!$B$4:$M$283,6,FALSE)</f>
        <v>1003.8</v>
      </c>
      <c r="E87" s="1">
        <f t="shared" si="6"/>
        <v>913.9</v>
      </c>
      <c r="F87" s="1">
        <f t="shared" si="7"/>
        <v>56.972870192136192</v>
      </c>
      <c r="G87" s="16">
        <f t="shared" si="8"/>
        <v>856.92712980786382</v>
      </c>
      <c r="H87" s="16">
        <f t="shared" si="9"/>
        <v>856.92712980786382</v>
      </c>
      <c r="I87" s="3">
        <f t="shared" si="10"/>
        <v>9.5320036686080503</v>
      </c>
      <c r="J87" s="52"/>
    </row>
    <row r="88" spans="1:12" x14ac:dyDescent="0.25">
      <c r="A88" t="s">
        <v>30</v>
      </c>
      <c r="B88" s="8" t="s">
        <v>299</v>
      </c>
      <c r="C88" s="15">
        <f>VLOOKUP($A88,RAW!$B$4:$M$283,5,FALSE)</f>
        <v>0</v>
      </c>
      <c r="D88" s="15">
        <f>VLOOKUP($A88,RAW!$B$4:$M$283,6,FALSE)</f>
        <v>0</v>
      </c>
      <c r="E88" s="1">
        <f t="shared" si="6"/>
        <v>0</v>
      </c>
      <c r="F88" s="1">
        <f t="shared" si="7"/>
        <v>0</v>
      </c>
      <c r="G88" s="16">
        <f t="shared" si="8"/>
        <v>0</v>
      </c>
      <c r="H88" s="16">
        <f t="shared" si="9"/>
        <v>0</v>
      </c>
      <c r="I88" s="3" t="str">
        <f t="shared" si="10"/>
        <v/>
      </c>
      <c r="J88" s="52"/>
    </row>
    <row r="89" spans="1:12" x14ac:dyDescent="0.25">
      <c r="A89" t="s">
        <v>31</v>
      </c>
      <c r="B89" s="8" t="s">
        <v>299</v>
      </c>
      <c r="C89" s="15">
        <f>VLOOKUP($A89,RAW!$B$4:$M$283,5,FALSE)</f>
        <v>0</v>
      </c>
      <c r="D89" s="15">
        <f>VLOOKUP($A89,RAW!$B$4:$M$283,6,FALSE)</f>
        <v>93.2</v>
      </c>
      <c r="E89" s="1">
        <f t="shared" si="6"/>
        <v>93.2</v>
      </c>
      <c r="F89" s="1">
        <f t="shared" si="7"/>
        <v>0</v>
      </c>
      <c r="G89" s="16">
        <f t="shared" si="8"/>
        <v>93.2</v>
      </c>
      <c r="H89" s="16">
        <f t="shared" si="9"/>
        <v>93.2</v>
      </c>
      <c r="I89" s="3" t="str">
        <f t="shared" si="10"/>
        <v/>
      </c>
      <c r="J89" s="52"/>
    </row>
    <row r="90" spans="1:12" x14ac:dyDescent="0.25">
      <c r="A90" t="s">
        <v>32</v>
      </c>
      <c r="B90" s="8" t="s">
        <v>298</v>
      </c>
      <c r="C90" s="15">
        <f>VLOOKUP($A90,RAW!$B$4:$M$283,5,FALSE)</f>
        <v>6315.9</v>
      </c>
      <c r="D90" s="15">
        <f>VLOOKUP($A90,RAW!$B$4:$M$283,6,FALSE)</f>
        <v>18747.7</v>
      </c>
      <c r="E90" s="1">
        <f t="shared" si="6"/>
        <v>12431.800000000001</v>
      </c>
      <c r="F90" s="1">
        <f t="shared" si="7"/>
        <v>4002.6134688154939</v>
      </c>
      <c r="G90" s="16">
        <f t="shared" si="8"/>
        <v>8429.1865311845067</v>
      </c>
      <c r="H90" s="16">
        <f t="shared" si="9"/>
        <v>8429.1865311845067</v>
      </c>
      <c r="I90" s="3">
        <f t="shared" si="10"/>
        <v>1.3345978453085874</v>
      </c>
      <c r="J90" s="52"/>
    </row>
    <row r="91" spans="1:12" x14ac:dyDescent="0.25">
      <c r="A91" t="s">
        <v>33</v>
      </c>
      <c r="B91" s="8" t="s">
        <v>299</v>
      </c>
      <c r="C91" s="15">
        <f>VLOOKUP($A91,RAW!$B$4:$M$283,5,FALSE)</f>
        <v>0</v>
      </c>
      <c r="D91" s="15">
        <f>VLOOKUP($A91,RAW!$B$4:$M$283,6,FALSE)</f>
        <v>6719.6</v>
      </c>
      <c r="E91" s="1">
        <f t="shared" si="6"/>
        <v>6719.6</v>
      </c>
      <c r="F91" s="1">
        <f t="shared" si="7"/>
        <v>0</v>
      </c>
      <c r="G91" s="16">
        <f t="shared" si="8"/>
        <v>6719.6</v>
      </c>
      <c r="H91" s="16">
        <f t="shared" si="9"/>
        <v>6719.6</v>
      </c>
      <c r="I91" s="3" t="str">
        <f t="shared" si="10"/>
        <v/>
      </c>
      <c r="J91" s="52"/>
    </row>
    <row r="92" spans="1:12" x14ac:dyDescent="0.25">
      <c r="A92" t="s">
        <v>34</v>
      </c>
      <c r="B92" s="8" t="s">
        <v>299</v>
      </c>
      <c r="C92" s="15">
        <f>VLOOKUP($A92,RAW!$B$4:$M$283,5,FALSE)</f>
        <v>0</v>
      </c>
      <c r="D92" s="15">
        <f>VLOOKUP($A92,RAW!$B$4:$M$283,6,FALSE)</f>
        <v>0</v>
      </c>
      <c r="E92" s="1">
        <f t="shared" si="6"/>
        <v>0</v>
      </c>
      <c r="F92" s="1">
        <f t="shared" si="7"/>
        <v>0</v>
      </c>
      <c r="G92" s="16">
        <f t="shared" si="8"/>
        <v>0</v>
      </c>
      <c r="H92" s="16">
        <f t="shared" si="9"/>
        <v>0</v>
      </c>
      <c r="I92" s="3" t="str">
        <f t="shared" si="10"/>
        <v/>
      </c>
      <c r="J92" s="52"/>
    </row>
    <row r="93" spans="1:12" x14ac:dyDescent="0.25">
      <c r="A93" t="s">
        <v>35</v>
      </c>
      <c r="B93" s="8" t="s">
        <v>299</v>
      </c>
      <c r="C93" s="15">
        <f>VLOOKUP($A93,RAW!$B$4:$M$283,5,FALSE)</f>
        <v>786.9</v>
      </c>
      <c r="D93" s="15">
        <f>VLOOKUP($A93,RAW!$B$4:$M$283,6,FALSE)</f>
        <v>11298.8</v>
      </c>
      <c r="E93" s="1">
        <f t="shared" si="6"/>
        <v>10511.9</v>
      </c>
      <c r="F93" s="1">
        <f t="shared" si="7"/>
        <v>498.6868915927916</v>
      </c>
      <c r="G93" s="16">
        <f t="shared" si="8"/>
        <v>10013.213108407208</v>
      </c>
      <c r="H93" s="16">
        <f t="shared" si="9"/>
        <v>10013.213108407208</v>
      </c>
      <c r="I93" s="3">
        <f t="shared" si="10"/>
        <v>12.724886400314155</v>
      </c>
      <c r="J93" s="52"/>
    </row>
    <row r="94" spans="1:12" x14ac:dyDescent="0.25">
      <c r="A94" t="s">
        <v>36</v>
      </c>
      <c r="B94" s="8" t="s">
        <v>299</v>
      </c>
      <c r="C94" s="15">
        <f>VLOOKUP($A94,RAW!$B$4:$M$283,5,FALSE)</f>
        <v>0</v>
      </c>
      <c r="D94" s="15">
        <f>VLOOKUP($A94,RAW!$B$4:$M$283,6,FALSE)</f>
        <v>0</v>
      </c>
      <c r="E94" s="1">
        <f t="shared" si="6"/>
        <v>0</v>
      </c>
      <c r="F94" s="1">
        <f t="shared" si="7"/>
        <v>0</v>
      </c>
      <c r="G94" s="16">
        <f t="shared" si="8"/>
        <v>0</v>
      </c>
      <c r="H94" s="16">
        <f t="shared" si="9"/>
        <v>0</v>
      </c>
      <c r="I94" s="3" t="str">
        <f t="shared" si="10"/>
        <v/>
      </c>
      <c r="J94" s="52"/>
    </row>
    <row r="95" spans="1:12" x14ac:dyDescent="0.25">
      <c r="A95" t="s">
        <v>37</v>
      </c>
      <c r="B95" s="8" t="s">
        <v>299</v>
      </c>
      <c r="C95" s="15">
        <f>VLOOKUP($A95,RAW!$B$4:$M$283,5,FALSE)</f>
        <v>375.8</v>
      </c>
      <c r="D95" s="15">
        <f>VLOOKUP($A95,RAW!$B$4:$M$283,6,FALSE)</f>
        <v>3483.4</v>
      </c>
      <c r="E95" s="1">
        <f t="shared" si="6"/>
        <v>3107.6</v>
      </c>
      <c r="F95" s="1">
        <f t="shared" si="7"/>
        <v>238.15800465188855</v>
      </c>
      <c r="G95" s="16">
        <f t="shared" si="8"/>
        <v>2869.4419953481115</v>
      </c>
      <c r="H95" s="16">
        <f t="shared" si="9"/>
        <v>2869.4419953481115</v>
      </c>
      <c r="I95" s="3">
        <f t="shared" si="10"/>
        <v>7.635556134508013</v>
      </c>
      <c r="J95" s="52"/>
      <c r="K95" s="16"/>
      <c r="L95" s="16"/>
    </row>
    <row r="96" spans="1:12" x14ac:dyDescent="0.25">
      <c r="A96" t="s">
        <v>133</v>
      </c>
      <c r="B96" s="8" t="s">
        <v>298</v>
      </c>
      <c r="C96" s="15">
        <f>VLOOKUP($A96,RAW!$B$4:$M$283,5,FALSE)</f>
        <v>6050.7</v>
      </c>
      <c r="D96" s="15">
        <f>VLOOKUP($A96,RAW!$B$4:$M$283,6,FALSE)</f>
        <v>10027.4</v>
      </c>
      <c r="E96" s="1">
        <f t="shared" si="6"/>
        <v>3976.7</v>
      </c>
      <c r="F96" s="1">
        <f t="shared" si="7"/>
        <v>3834.5466704289033</v>
      </c>
      <c r="G96" s="16">
        <f t="shared" si="8"/>
        <v>142.15332957109649</v>
      </c>
      <c r="H96" s="16">
        <f t="shared" si="9"/>
        <v>142.15332957109649</v>
      </c>
      <c r="I96" s="3">
        <f t="shared" si="10"/>
        <v>2.349369983160568E-2</v>
      </c>
      <c r="J96" s="52"/>
      <c r="K96" s="13"/>
      <c r="L96" s="13"/>
    </row>
    <row r="97" spans="1:10" x14ac:dyDescent="0.25">
      <c r="A97" t="s">
        <v>39</v>
      </c>
      <c r="B97" s="8" t="s">
        <v>298</v>
      </c>
      <c r="C97" s="15">
        <f>VLOOKUP($A97,RAW!$B$4:$M$283,5,FALSE)</f>
        <v>1794.1</v>
      </c>
      <c r="D97" s="15">
        <f>VLOOKUP($A97,RAW!$B$4:$M$283,6,FALSE)</f>
        <v>4120.3</v>
      </c>
      <c r="E97" s="1">
        <f t="shared" si="6"/>
        <v>2326.2000000000003</v>
      </c>
      <c r="F97" s="1">
        <f t="shared" si="7"/>
        <v>1136.9858332782151</v>
      </c>
      <c r="G97" s="16">
        <f t="shared" si="8"/>
        <v>1189.2141667217852</v>
      </c>
      <c r="H97" s="16">
        <f t="shared" si="9"/>
        <v>1189.2141667217852</v>
      </c>
      <c r="I97" s="3">
        <f t="shared" si="10"/>
        <v>0.66284720289938426</v>
      </c>
      <c r="J97" s="52"/>
    </row>
    <row r="98" spans="1:10" x14ac:dyDescent="0.25">
      <c r="A98" t="s">
        <v>134</v>
      </c>
      <c r="B98" s="8" t="s">
        <v>298</v>
      </c>
      <c r="C98" s="15">
        <f>VLOOKUP($A98,RAW!$B$4:$M$283,5,FALSE)</f>
        <v>105.2</v>
      </c>
      <c r="D98" s="15">
        <f>VLOOKUP($A98,RAW!$B$4:$M$283,6,FALSE)</f>
        <v>822.3</v>
      </c>
      <c r="E98" s="1">
        <f t="shared" si="6"/>
        <v>717.09999999999991</v>
      </c>
      <c r="F98" s="1">
        <f t="shared" si="7"/>
        <v>66.669031637516426</v>
      </c>
      <c r="G98" s="16">
        <f t="shared" si="8"/>
        <v>650.43096836248344</v>
      </c>
      <c r="H98" s="16">
        <f t="shared" si="9"/>
        <v>650.43096836248344</v>
      </c>
      <c r="I98" s="3">
        <f t="shared" si="10"/>
        <v>6.1828038817726565</v>
      </c>
      <c r="J98" s="52"/>
    </row>
    <row r="99" spans="1:10" x14ac:dyDescent="0.25">
      <c r="A99" t="s">
        <v>103</v>
      </c>
      <c r="B99" s="8" t="s">
        <v>299</v>
      </c>
      <c r="C99" s="15">
        <f>VLOOKUP($A99,RAW!$B$4:$M$283,5,FALSE)</f>
        <v>1242.7</v>
      </c>
      <c r="D99" s="15">
        <f>VLOOKUP($A99,RAW!$B$4:$M$283,6,FALSE)</f>
        <v>11556.099999999999</v>
      </c>
      <c r="E99" s="1">
        <f t="shared" si="6"/>
        <v>10313.399999999998</v>
      </c>
      <c r="F99" s="1">
        <f t="shared" ref="F99:F130" si="11">+C99*E$260</f>
        <v>787.54377961921739</v>
      </c>
      <c r="G99" s="16">
        <f t="shared" si="8"/>
        <v>9525.8562203807796</v>
      </c>
      <c r="H99" s="16">
        <f t="shared" si="9"/>
        <v>9525.8562203807796</v>
      </c>
      <c r="I99" s="3">
        <f t="shared" si="10"/>
        <v>7.6654512113790769</v>
      </c>
      <c r="J99" s="52"/>
    </row>
    <row r="100" spans="1:10" x14ac:dyDescent="0.25">
      <c r="A100" t="s">
        <v>40</v>
      </c>
      <c r="B100" s="8" t="s">
        <v>298</v>
      </c>
      <c r="C100" s="15">
        <f>VLOOKUP($A100,RAW!$B$4:$M$283,5,FALSE)</f>
        <v>157.25000000000003</v>
      </c>
      <c r="D100" s="15">
        <f>VLOOKUP($A100,RAW!$B$4:$M$283,6,FALSE)</f>
        <v>186.17500000000004</v>
      </c>
      <c r="E100" s="1">
        <f t="shared" si="6"/>
        <v>28.925000000000011</v>
      </c>
      <c r="F100" s="1">
        <f t="shared" si="11"/>
        <v>99.654992633074713</v>
      </c>
      <c r="G100" s="16">
        <f t="shared" si="8"/>
        <v>-70.729992633074701</v>
      </c>
      <c r="H100" s="16">
        <f t="shared" si="9"/>
        <v>70.729992633074701</v>
      </c>
      <c r="I100" s="3">
        <f t="shared" si="10"/>
        <v>-0.44979327588600754</v>
      </c>
      <c r="J100" s="52"/>
    </row>
    <row r="101" spans="1:10" x14ac:dyDescent="0.25">
      <c r="A101" t="s">
        <v>254</v>
      </c>
      <c r="B101" s="8" t="s">
        <v>299</v>
      </c>
      <c r="C101" s="15">
        <f>VLOOKUP($A101,RAW!$B$4:$M$283,5,FALSE)</f>
        <v>1726.1</v>
      </c>
      <c r="D101" s="15">
        <f>VLOOKUP($A101,RAW!$B$4:$M$283,6,FALSE)</f>
        <v>4084.4</v>
      </c>
      <c r="E101" s="1">
        <f t="shared" si="6"/>
        <v>2358.3000000000002</v>
      </c>
      <c r="F101" s="1">
        <f t="shared" si="11"/>
        <v>1093.8917824098583</v>
      </c>
      <c r="G101" s="16">
        <f t="shared" si="8"/>
        <v>1264.4082175901419</v>
      </c>
      <c r="H101" s="16">
        <f t="shared" si="9"/>
        <v>1264.4082175901419</v>
      </c>
      <c r="I101" s="3">
        <f t="shared" si="10"/>
        <v>0.73252315485206076</v>
      </c>
      <c r="J101" s="52"/>
    </row>
    <row r="102" spans="1:10" x14ac:dyDescent="0.25">
      <c r="A102" t="s">
        <v>256</v>
      </c>
      <c r="B102" s="8" t="s">
        <v>299</v>
      </c>
      <c r="C102" s="15">
        <f>VLOOKUP($A102,RAW!$B$4:$M$283,5,FALSE)</f>
        <v>0</v>
      </c>
      <c r="D102" s="15">
        <f>VLOOKUP($A102,RAW!$B$4:$M$283,6,FALSE)</f>
        <v>0</v>
      </c>
      <c r="E102" s="1">
        <f t="shared" si="6"/>
        <v>0</v>
      </c>
      <c r="F102" s="1">
        <f t="shared" si="11"/>
        <v>0</v>
      </c>
      <c r="G102" s="16">
        <f t="shared" si="8"/>
        <v>0</v>
      </c>
      <c r="H102" s="16">
        <f t="shared" si="9"/>
        <v>0</v>
      </c>
      <c r="I102" s="3" t="str">
        <f t="shared" si="10"/>
        <v/>
      </c>
      <c r="J102" s="52"/>
    </row>
    <row r="103" spans="1:10" x14ac:dyDescent="0.25">
      <c r="A103" t="s">
        <v>255</v>
      </c>
      <c r="B103" s="8" t="s">
        <v>298</v>
      </c>
      <c r="C103" s="15">
        <f>VLOOKUP($A103,RAW!$B$4:$M$283,5,FALSE)</f>
        <v>3270450.1999999997</v>
      </c>
      <c r="D103" s="15">
        <f>VLOOKUP($A103,RAW!$B$4:$M$283,6,FALSE)</f>
        <v>4619547.7</v>
      </c>
      <c r="E103" s="1">
        <f t="shared" si="6"/>
        <v>1349097.5000000005</v>
      </c>
      <c r="F103" s="1">
        <f t="shared" si="11"/>
        <v>2072602.1659003983</v>
      </c>
      <c r="G103" s="16">
        <f t="shared" si="8"/>
        <v>-723504.66590039781</v>
      </c>
      <c r="H103" s="16">
        <f t="shared" si="9"/>
        <v>723504.66590039781</v>
      </c>
      <c r="I103" s="3">
        <f t="shared" si="10"/>
        <v>-0.22122479220151339</v>
      </c>
      <c r="J103" s="52"/>
    </row>
    <row r="104" spans="1:10" x14ac:dyDescent="0.25">
      <c r="A104" t="s">
        <v>78</v>
      </c>
      <c r="B104" s="8" t="s">
        <v>299</v>
      </c>
      <c r="C104" s="15">
        <f>VLOOKUP($A104,RAW!$B$4:$M$283,5,FALSE)</f>
        <v>2508.1</v>
      </c>
      <c r="D104" s="15">
        <f>VLOOKUP($A104,RAW!$B$4:$M$283,6,FALSE)</f>
        <v>9748.8000000000011</v>
      </c>
      <c r="E104" s="1">
        <f t="shared" si="6"/>
        <v>7240.7000000000007</v>
      </c>
      <c r="F104" s="1">
        <f t="shared" si="11"/>
        <v>1589.4733673959595</v>
      </c>
      <c r="G104" s="16">
        <f t="shared" si="8"/>
        <v>5651.2266326040408</v>
      </c>
      <c r="H104" s="16">
        <f t="shared" si="9"/>
        <v>5651.2266326040408</v>
      </c>
      <c r="I104" s="3">
        <f t="shared" si="10"/>
        <v>2.2531903164164273</v>
      </c>
      <c r="J104" s="52"/>
    </row>
    <row r="105" spans="1:10" x14ac:dyDescent="0.25">
      <c r="A105" t="s">
        <v>257</v>
      </c>
      <c r="B105" s="8" t="s">
        <v>299</v>
      </c>
      <c r="C105" s="15">
        <f>VLOOKUP($A105,RAW!$B$4:$M$283,5,FALSE)</f>
        <v>4112.8</v>
      </c>
      <c r="D105" s="15">
        <f>VLOOKUP($A105,RAW!$B$4:$M$283,6,FALSE)</f>
        <v>6079.5</v>
      </c>
      <c r="E105" s="1">
        <f t="shared" si="6"/>
        <v>1966.6999999999998</v>
      </c>
      <c r="F105" s="1">
        <f t="shared" si="11"/>
        <v>2606.4295942849581</v>
      </c>
      <c r="G105" s="16">
        <f t="shared" si="8"/>
        <v>-639.72959428495824</v>
      </c>
      <c r="H105" s="16">
        <f t="shared" si="9"/>
        <v>639.72959428495824</v>
      </c>
      <c r="I105" s="3">
        <f t="shared" si="10"/>
        <v>-0.15554600133363117</v>
      </c>
      <c r="J105" s="52"/>
    </row>
    <row r="106" spans="1:10" x14ac:dyDescent="0.25">
      <c r="A106" t="s">
        <v>77</v>
      </c>
      <c r="B106" s="8" t="s">
        <v>299</v>
      </c>
      <c r="C106" s="15">
        <f>VLOOKUP($A106,RAW!$B$4:$M$283,5,FALSE)</f>
        <v>4579754.9000000004</v>
      </c>
      <c r="D106" s="15">
        <f>VLOOKUP($A106,RAW!$B$4:$M$283,6,FALSE)</f>
        <v>5844427.1999999993</v>
      </c>
      <c r="E106" s="1">
        <f t="shared" si="6"/>
        <v>1264672.2999999989</v>
      </c>
      <c r="F106" s="1">
        <f t="shared" si="11"/>
        <v>2902355.7444883166</v>
      </c>
      <c r="G106" s="16">
        <f t="shared" si="8"/>
        <v>-1637683.4444883177</v>
      </c>
      <c r="H106" s="16">
        <f t="shared" si="9"/>
        <v>1637683.4444883177</v>
      </c>
      <c r="I106" s="3">
        <f t="shared" si="10"/>
        <v>-0.35759194110766007</v>
      </c>
      <c r="J106" s="52"/>
    </row>
    <row r="107" spans="1:10" x14ac:dyDescent="0.25">
      <c r="A107" t="s">
        <v>201</v>
      </c>
      <c r="B107" s="8" t="s">
        <v>298</v>
      </c>
      <c r="C107" s="15">
        <f>VLOOKUP($A107,RAW!$B$4:$M$283,5,FALSE)</f>
        <v>7507.2</v>
      </c>
      <c r="D107" s="15">
        <f>VLOOKUP($A107,RAW!$B$4:$M$283,6,FALSE)</f>
        <v>41035.700000000004</v>
      </c>
      <c r="E107" s="1">
        <f t="shared" si="6"/>
        <v>33528.500000000007</v>
      </c>
      <c r="F107" s="1">
        <f t="shared" si="11"/>
        <v>4757.5832158665717</v>
      </c>
      <c r="G107" s="16">
        <f t="shared" si="8"/>
        <v>28770.916784133435</v>
      </c>
      <c r="H107" s="16">
        <f t="shared" si="9"/>
        <v>28770.916784133435</v>
      </c>
      <c r="I107" s="3">
        <f t="shared" si="10"/>
        <v>3.8324430925156432</v>
      </c>
      <c r="J107" s="52"/>
    </row>
    <row r="108" spans="1:10" x14ac:dyDescent="0.25">
      <c r="A108" t="s">
        <v>239</v>
      </c>
      <c r="B108" s="8" t="s">
        <v>298</v>
      </c>
      <c r="C108" s="15">
        <f>VLOOKUP($A108,RAW!$B$4:$M$283,5,FALSE)</f>
        <v>1998.3</v>
      </c>
      <c r="D108" s="15">
        <f>VLOOKUP($A108,RAW!$B$4:$M$283,6,FALSE)</f>
        <v>17970.2</v>
      </c>
      <c r="E108" s="1">
        <f t="shared" si="6"/>
        <v>15971.900000000001</v>
      </c>
      <c r="F108" s="1">
        <f t="shared" si="11"/>
        <v>1266.3947330917213</v>
      </c>
      <c r="G108" s="16">
        <f t="shared" si="8"/>
        <v>14705.50526690828</v>
      </c>
      <c r="H108" s="16">
        <f t="shared" si="9"/>
        <v>14705.50526690828</v>
      </c>
      <c r="I108" s="3">
        <f t="shared" si="10"/>
        <v>7.3590077900757045</v>
      </c>
      <c r="J108" s="52"/>
    </row>
    <row r="109" spans="1:10" x14ac:dyDescent="0.25">
      <c r="A109" t="s">
        <v>259</v>
      </c>
      <c r="B109" s="8" t="s">
        <v>299</v>
      </c>
      <c r="C109" s="15">
        <f>VLOOKUP($A109,RAW!$B$4:$M$283,5,FALSE)</f>
        <v>35512.9</v>
      </c>
      <c r="D109" s="15">
        <f>VLOOKUP($A109,RAW!$B$4:$M$283,6,FALSE)</f>
        <v>76489.100000000006</v>
      </c>
      <c r="E109" s="1">
        <f t="shared" si="6"/>
        <v>40976.200000000004</v>
      </c>
      <c r="F109" s="1">
        <f t="shared" si="11"/>
        <v>22505.804692395031</v>
      </c>
      <c r="G109" s="16">
        <f t="shared" si="8"/>
        <v>18470.395307604973</v>
      </c>
      <c r="H109" s="16">
        <f t="shared" si="9"/>
        <v>18470.395307604973</v>
      </c>
      <c r="I109" s="3">
        <f t="shared" si="10"/>
        <v>0.52010383009005101</v>
      </c>
      <c r="J109" s="52"/>
    </row>
    <row r="110" spans="1:10" x14ac:dyDescent="0.25">
      <c r="A110" t="s">
        <v>84</v>
      </c>
      <c r="B110" s="8" t="s">
        <v>298</v>
      </c>
      <c r="C110" s="15">
        <f>VLOOKUP($A110,RAW!$B$4:$M$283,5,FALSE)</f>
        <v>0</v>
      </c>
      <c r="D110" s="15">
        <f>VLOOKUP($A110,RAW!$B$4:$M$283,6,FALSE)</f>
        <v>929.2</v>
      </c>
      <c r="E110" s="1">
        <f t="shared" si="6"/>
        <v>929.2</v>
      </c>
      <c r="F110" s="1">
        <f t="shared" si="11"/>
        <v>0</v>
      </c>
      <c r="G110" s="16">
        <f t="shared" si="8"/>
        <v>929.2</v>
      </c>
      <c r="H110" s="16">
        <f t="shared" si="9"/>
        <v>929.2</v>
      </c>
      <c r="I110" s="3" t="str">
        <f t="shared" si="10"/>
        <v/>
      </c>
      <c r="J110" s="52"/>
    </row>
    <row r="111" spans="1:10" x14ac:dyDescent="0.25">
      <c r="A111" t="s">
        <v>135</v>
      </c>
      <c r="B111" s="8" t="s">
        <v>298</v>
      </c>
      <c r="C111" s="15">
        <f>VLOOKUP($A111,RAW!$B$4:$M$283,5,FALSE)</f>
        <v>26672.699999999997</v>
      </c>
      <c r="D111" s="15">
        <f>VLOOKUP($A111,RAW!$B$4:$M$283,6,FALSE)</f>
        <v>140487.6</v>
      </c>
      <c r="E111" s="1">
        <f t="shared" si="6"/>
        <v>113814.90000000001</v>
      </c>
      <c r="F111" s="1">
        <f t="shared" si="11"/>
        <v>16903.451332300228</v>
      </c>
      <c r="G111" s="16">
        <f t="shared" si="8"/>
        <v>96911.448667699777</v>
      </c>
      <c r="H111" s="16">
        <f t="shared" si="9"/>
        <v>96911.448667699777</v>
      </c>
      <c r="I111" s="3">
        <f t="shared" si="10"/>
        <v>3.6333572779546048</v>
      </c>
      <c r="J111" s="52"/>
    </row>
    <row r="112" spans="1:10" x14ac:dyDescent="0.25">
      <c r="A112" t="s">
        <v>41</v>
      </c>
      <c r="B112" s="8" t="s">
        <v>298</v>
      </c>
      <c r="C112" s="15">
        <f>VLOOKUP($A112,RAW!$B$4:$M$283,5,FALSE)</f>
        <v>319</v>
      </c>
      <c r="D112" s="15">
        <f>VLOOKUP($A112,RAW!$B$4:$M$283,6,FALSE)</f>
        <v>1225.0999999999999</v>
      </c>
      <c r="E112" s="1">
        <f t="shared" si="6"/>
        <v>906.09999999999991</v>
      </c>
      <c r="F112" s="1">
        <f t="shared" si="11"/>
        <v>202.1617974559671</v>
      </c>
      <c r="G112" s="16">
        <f t="shared" si="8"/>
        <v>703.93820254403283</v>
      </c>
      <c r="H112" s="16">
        <f t="shared" si="9"/>
        <v>703.93820254403283</v>
      </c>
      <c r="I112" s="3">
        <f t="shared" si="10"/>
        <v>2.2067028292916389</v>
      </c>
      <c r="J112" s="52"/>
    </row>
    <row r="113" spans="1:10" x14ac:dyDescent="0.25">
      <c r="A113" t="s">
        <v>136</v>
      </c>
      <c r="B113" s="8" t="s">
        <v>299</v>
      </c>
      <c r="C113" s="15">
        <f>VLOOKUP($A113,RAW!$B$4:$M$283,5,FALSE)</f>
        <v>835.3</v>
      </c>
      <c r="D113" s="15">
        <f>VLOOKUP($A113,RAW!$B$4:$M$283,6,FALSE)</f>
        <v>3789.3</v>
      </c>
      <c r="E113" s="1">
        <f t="shared" si="6"/>
        <v>2954</v>
      </c>
      <c r="F113" s="1">
        <f t="shared" si="11"/>
        <v>529.35971603438657</v>
      </c>
      <c r="G113" s="16">
        <f t="shared" si="8"/>
        <v>2424.6402839656134</v>
      </c>
      <c r="H113" s="16">
        <f t="shared" si="9"/>
        <v>2424.6402839656134</v>
      </c>
      <c r="I113" s="3">
        <f t="shared" si="10"/>
        <v>2.9027179264523086</v>
      </c>
      <c r="J113" s="52"/>
    </row>
    <row r="114" spans="1:10" x14ac:dyDescent="0.25">
      <c r="A114" t="s">
        <v>202</v>
      </c>
      <c r="B114" s="8" t="s">
        <v>298</v>
      </c>
      <c r="C114" s="15">
        <f>VLOOKUP($A114,RAW!$B$4:$M$283,5,FALSE)</f>
        <v>98.8</v>
      </c>
      <c r="D114" s="15">
        <f>VLOOKUP($A114,RAW!$B$4:$M$283,6,FALSE)</f>
        <v>1965.1</v>
      </c>
      <c r="E114" s="1">
        <f t="shared" si="6"/>
        <v>1866.3</v>
      </c>
      <c r="F114" s="1">
        <f t="shared" si="11"/>
        <v>62.613120967553449</v>
      </c>
      <c r="G114" s="16">
        <f t="shared" si="8"/>
        <v>1803.6868790324465</v>
      </c>
      <c r="H114" s="16">
        <f t="shared" si="9"/>
        <v>1803.6868790324465</v>
      </c>
      <c r="I114" s="3">
        <f t="shared" si="10"/>
        <v>18.25594007117861</v>
      </c>
      <c r="J114" s="52"/>
    </row>
    <row r="115" spans="1:10" x14ac:dyDescent="0.25">
      <c r="A115" t="s">
        <v>42</v>
      </c>
      <c r="B115" s="8" t="s">
        <v>298</v>
      </c>
      <c r="C115" s="15">
        <f>VLOOKUP($A115,RAW!$B$4:$M$283,5,FALSE)</f>
        <v>5535.4</v>
      </c>
      <c r="D115" s="15">
        <f>VLOOKUP($A115,RAW!$B$4:$M$283,6,FALSE)</f>
        <v>12239.8</v>
      </c>
      <c r="E115" s="1">
        <f t="shared" si="6"/>
        <v>6704.4</v>
      </c>
      <c r="F115" s="1">
        <f t="shared" si="11"/>
        <v>3507.9824878926656</v>
      </c>
      <c r="G115" s="16">
        <f t="shared" si="8"/>
        <v>3196.417512107334</v>
      </c>
      <c r="H115" s="16">
        <f t="shared" si="9"/>
        <v>3196.417512107334</v>
      </c>
      <c r="I115" s="3">
        <f t="shared" si="10"/>
        <v>0.57745014129192729</v>
      </c>
      <c r="J115" s="52"/>
    </row>
    <row r="116" spans="1:10" x14ac:dyDescent="0.25">
      <c r="A116" t="s">
        <v>203</v>
      </c>
      <c r="B116" s="8" t="s">
        <v>298</v>
      </c>
      <c r="C116" s="15">
        <f>VLOOKUP($A116,RAW!$B$4:$M$283,5,FALSE)</f>
        <v>19860.3</v>
      </c>
      <c r="D116" s="15">
        <f>VLOOKUP($A116,RAW!$B$4:$M$283,6,FALSE)</f>
        <v>28638.6</v>
      </c>
      <c r="E116" s="1">
        <f t="shared" si="6"/>
        <v>8778.2999999999993</v>
      </c>
      <c r="F116" s="1">
        <f t="shared" si="11"/>
        <v>12586.187918541516</v>
      </c>
      <c r="G116" s="16">
        <f t="shared" si="8"/>
        <v>-3807.8879185415171</v>
      </c>
      <c r="H116" s="16">
        <f t="shared" si="9"/>
        <v>3807.8879185415171</v>
      </c>
      <c r="I116" s="3">
        <f t="shared" si="10"/>
        <v>-0.19173365551081895</v>
      </c>
      <c r="J116" s="52"/>
    </row>
    <row r="117" spans="1:10" x14ac:dyDescent="0.25">
      <c r="A117" t="s">
        <v>137</v>
      </c>
      <c r="B117" s="8" t="s">
        <v>299</v>
      </c>
      <c r="C117" s="15">
        <f>VLOOKUP($A117,RAW!$B$4:$M$283,5,FALSE)</f>
        <v>685.6</v>
      </c>
      <c r="D117" s="15">
        <f>VLOOKUP($A117,RAW!$B$4:$M$283,6,FALSE)</f>
        <v>4918.3</v>
      </c>
      <c r="E117" s="1">
        <f t="shared" si="6"/>
        <v>4232.7</v>
      </c>
      <c r="F117" s="1">
        <f t="shared" si="11"/>
        <v>434.48943051978387</v>
      </c>
      <c r="G117" s="16">
        <f t="shared" si="8"/>
        <v>3798.2105694802158</v>
      </c>
      <c r="H117" s="16">
        <f t="shared" si="9"/>
        <v>3798.2105694802158</v>
      </c>
      <c r="I117" s="3">
        <f t="shared" si="10"/>
        <v>5.5399804105604078</v>
      </c>
      <c r="J117" s="52"/>
    </row>
    <row r="118" spans="1:10" x14ac:dyDescent="0.25">
      <c r="A118" t="s">
        <v>260</v>
      </c>
      <c r="B118" s="8" t="s">
        <v>299</v>
      </c>
      <c r="C118" s="15">
        <f>VLOOKUP($A118,RAW!$B$4:$M$283,5,FALSE)</f>
        <v>0</v>
      </c>
      <c r="D118" s="15">
        <f>VLOOKUP($A118,RAW!$B$4:$M$283,6,FALSE)</f>
        <v>0</v>
      </c>
      <c r="E118" s="1">
        <f t="shared" si="6"/>
        <v>0</v>
      </c>
      <c r="F118" s="1">
        <f t="shared" si="11"/>
        <v>0</v>
      </c>
      <c r="G118" s="16">
        <f t="shared" si="8"/>
        <v>0</v>
      </c>
      <c r="H118" s="16">
        <f t="shared" si="9"/>
        <v>0</v>
      </c>
      <c r="I118" s="3" t="str">
        <f t="shared" si="10"/>
        <v/>
      </c>
      <c r="J118" s="52"/>
    </row>
    <row r="119" spans="1:10" x14ac:dyDescent="0.25">
      <c r="A119" t="s">
        <v>261</v>
      </c>
      <c r="B119" s="8" t="s">
        <v>298</v>
      </c>
      <c r="C119" s="15">
        <f>VLOOKUP($A119,RAW!$B$4:$M$283,5,FALSE)</f>
        <v>38649.1</v>
      </c>
      <c r="D119" s="15">
        <f>VLOOKUP($A119,RAW!$B$4:$M$283,6,FALSE)</f>
        <v>56475</v>
      </c>
      <c r="E119" s="1">
        <f t="shared" si="6"/>
        <v>17825.900000000001</v>
      </c>
      <c r="F119" s="1">
        <f t="shared" si="11"/>
        <v>24493.327667885325</v>
      </c>
      <c r="G119" s="16">
        <f t="shared" si="8"/>
        <v>-6667.4276678853239</v>
      </c>
      <c r="H119" s="16">
        <f t="shared" si="9"/>
        <v>6667.4276678853239</v>
      </c>
      <c r="I119" s="3">
        <f t="shared" si="10"/>
        <v>-0.17251184808663914</v>
      </c>
      <c r="J119" s="52"/>
    </row>
    <row r="120" spans="1:10" x14ac:dyDescent="0.25">
      <c r="A120" t="s">
        <v>50</v>
      </c>
      <c r="B120" s="8" t="s">
        <v>299</v>
      </c>
      <c r="C120" s="15">
        <f>VLOOKUP($A120,RAW!$B$4:$M$283,5,FALSE)</f>
        <v>277.7</v>
      </c>
      <c r="D120" s="15">
        <f>VLOOKUP($A120,RAW!$B$4:$M$283,6,FALSE)</f>
        <v>107.8</v>
      </c>
      <c r="E120" s="1">
        <f t="shared" si="6"/>
        <v>-169.89999999999998</v>
      </c>
      <c r="F120" s="1">
        <f t="shared" si="11"/>
        <v>175.98849891386226</v>
      </c>
      <c r="G120" s="16">
        <f t="shared" si="8"/>
        <v>-345.88849891386224</v>
      </c>
      <c r="H120" s="16">
        <f t="shared" si="9"/>
        <v>345.88849891386224</v>
      </c>
      <c r="I120" s="3">
        <f t="shared" si="10"/>
        <v>-1.2455473493477214</v>
      </c>
      <c r="J120" s="52"/>
    </row>
    <row r="121" spans="1:10" x14ac:dyDescent="0.25">
      <c r="A121" t="s">
        <v>138</v>
      </c>
      <c r="B121" s="8" t="s">
        <v>298</v>
      </c>
      <c r="C121" s="15">
        <f>VLOOKUP($A121,RAW!$B$4:$M$283,5,FALSE)</f>
        <v>729.8</v>
      </c>
      <c r="D121" s="15">
        <f>VLOOKUP($A121,RAW!$B$4:$M$283,6,FALSE)</f>
        <v>3412.7</v>
      </c>
      <c r="E121" s="1">
        <f t="shared" si="6"/>
        <v>2682.8999999999996</v>
      </c>
      <c r="F121" s="1">
        <f t="shared" si="11"/>
        <v>462.50056358421563</v>
      </c>
      <c r="G121" s="16">
        <f t="shared" si="8"/>
        <v>2220.3994364157838</v>
      </c>
      <c r="H121" s="16">
        <f t="shared" si="9"/>
        <v>2220.3994364157838</v>
      </c>
      <c r="I121" s="3">
        <f t="shared" si="10"/>
        <v>3.0424766188212988</v>
      </c>
      <c r="J121" s="52"/>
    </row>
    <row r="122" spans="1:10" x14ac:dyDescent="0.25">
      <c r="A122" t="s">
        <v>240</v>
      </c>
      <c r="B122" s="8" t="s">
        <v>298</v>
      </c>
      <c r="C122" s="15">
        <f>VLOOKUP($A122,RAW!$B$4:$M$283,5,FALSE)</f>
        <v>21530.2</v>
      </c>
      <c r="D122" s="15">
        <f>VLOOKUP($A122,RAW!$B$4:$M$283,6,FALSE)</f>
        <v>61386.799999999996</v>
      </c>
      <c r="E122" s="1">
        <f t="shared" si="6"/>
        <v>39856.599999999991</v>
      </c>
      <c r="F122" s="1">
        <f t="shared" si="11"/>
        <v>13644.463735380763</v>
      </c>
      <c r="G122" s="16">
        <f t="shared" si="8"/>
        <v>26212.136264619228</v>
      </c>
      <c r="H122" s="16">
        <f t="shared" si="9"/>
        <v>26212.136264619228</v>
      </c>
      <c r="I122" s="3">
        <f t="shared" si="10"/>
        <v>1.2174590233541365</v>
      </c>
      <c r="J122" s="52"/>
    </row>
    <row r="123" spans="1:10" x14ac:dyDescent="0.25">
      <c r="A123" t="s">
        <v>139</v>
      </c>
      <c r="B123" s="8" t="s">
        <v>298</v>
      </c>
      <c r="C123" s="15">
        <f>VLOOKUP($A123,RAW!$B$4:$M$283,5,FALSE)</f>
        <v>427</v>
      </c>
      <c r="D123" s="15">
        <f>VLOOKUP($A123,RAW!$B$4:$M$283,6,FALSE)</f>
        <v>1004.2</v>
      </c>
      <c r="E123" s="1">
        <f t="shared" si="6"/>
        <v>577.20000000000005</v>
      </c>
      <c r="F123" s="1">
        <f t="shared" si="11"/>
        <v>270.60529001159233</v>
      </c>
      <c r="G123" s="16">
        <f t="shared" si="8"/>
        <v>306.59470998840771</v>
      </c>
      <c r="H123" s="16">
        <f t="shared" si="9"/>
        <v>306.59470998840771</v>
      </c>
      <c r="I123" s="3">
        <f t="shared" si="10"/>
        <v>0.7180203980993155</v>
      </c>
      <c r="J123" s="52"/>
    </row>
    <row r="124" spans="1:10" x14ac:dyDescent="0.25">
      <c r="A124" t="s">
        <v>204</v>
      </c>
      <c r="B124" s="8" t="s">
        <v>299</v>
      </c>
      <c r="C124" s="15">
        <f>VLOOKUP($A124,RAW!$B$4:$M$283,5,FALSE)</f>
        <v>2253.5</v>
      </c>
      <c r="D124" s="15">
        <f>VLOOKUP($A124,RAW!$B$4:$M$283,6,FALSE)</f>
        <v>5709</v>
      </c>
      <c r="E124" s="1">
        <f t="shared" si="6"/>
        <v>3455.5</v>
      </c>
      <c r="F124" s="1">
        <f t="shared" si="11"/>
        <v>1428.124171056495</v>
      </c>
      <c r="G124" s="16">
        <f t="shared" si="8"/>
        <v>2027.375828943505</v>
      </c>
      <c r="H124" s="16">
        <f t="shared" si="9"/>
        <v>2027.375828943505</v>
      </c>
      <c r="I124" s="3">
        <f t="shared" si="10"/>
        <v>0.89965645837297759</v>
      </c>
      <c r="J124" s="52"/>
    </row>
    <row r="125" spans="1:10" x14ac:dyDescent="0.25">
      <c r="A125" t="s">
        <v>241</v>
      </c>
      <c r="B125" s="8" t="s">
        <v>298</v>
      </c>
      <c r="C125" s="15">
        <f>VLOOKUP($A125,RAW!$B$4:$M$283,5,FALSE)</f>
        <v>4503.5</v>
      </c>
      <c r="D125" s="15">
        <f>VLOOKUP($A125,RAW!$B$4:$M$283,6,FALSE)</f>
        <v>15213.3</v>
      </c>
      <c r="E125" s="1">
        <f t="shared" si="6"/>
        <v>10709.8</v>
      </c>
      <c r="F125" s="1">
        <f t="shared" si="11"/>
        <v>2854.0302659653539</v>
      </c>
      <c r="G125" s="16">
        <f t="shared" si="8"/>
        <v>7855.7697340346458</v>
      </c>
      <c r="H125" s="16">
        <f t="shared" si="9"/>
        <v>7855.7697340346458</v>
      </c>
      <c r="I125" s="3">
        <f t="shared" si="10"/>
        <v>1.744369875437914</v>
      </c>
      <c r="J125" s="52"/>
    </row>
    <row r="126" spans="1:10" x14ac:dyDescent="0.25">
      <c r="A126" t="s">
        <v>225</v>
      </c>
      <c r="B126" s="8" t="s">
        <v>298</v>
      </c>
      <c r="C126" s="15">
        <f>VLOOKUP($A126,RAW!$B$4:$M$283,5,FALSE)</f>
        <v>71722.400000000009</v>
      </c>
      <c r="D126" s="15">
        <f>VLOOKUP($A126,RAW!$B$4:$M$283,6,FALSE)</f>
        <v>125945.59999999999</v>
      </c>
      <c r="E126" s="1">
        <f t="shared" si="6"/>
        <v>54223.199999999983</v>
      </c>
      <c r="F126" s="1">
        <f t="shared" si="11"/>
        <v>45453.069911773848</v>
      </c>
      <c r="G126" s="16">
        <f t="shared" si="8"/>
        <v>8770.1300882261348</v>
      </c>
      <c r="H126" s="16">
        <f t="shared" si="9"/>
        <v>8770.1300882261348</v>
      </c>
      <c r="I126" s="3">
        <f t="shared" si="10"/>
        <v>0.1222788151013649</v>
      </c>
      <c r="J126" s="52"/>
    </row>
    <row r="127" spans="1:10" x14ac:dyDescent="0.25">
      <c r="A127" t="s">
        <v>118</v>
      </c>
      <c r="B127" s="8" t="s">
        <v>298</v>
      </c>
      <c r="C127" s="15">
        <f>VLOOKUP($A127,RAW!$B$4:$M$283,5,FALSE)</f>
        <v>56905.599999999999</v>
      </c>
      <c r="D127" s="15">
        <f>VLOOKUP($A127,RAW!$B$4:$M$283,6,FALSE)</f>
        <v>76473.7</v>
      </c>
      <c r="E127" s="1">
        <f t="shared" si="6"/>
        <v>19568.099999999999</v>
      </c>
      <c r="F127" s="1">
        <f t="shared" si="11"/>
        <v>36063.129721975805</v>
      </c>
      <c r="G127" s="16">
        <f t="shared" si="8"/>
        <v>-16495.029721975807</v>
      </c>
      <c r="H127" s="16">
        <f t="shared" si="9"/>
        <v>16495.029721975807</v>
      </c>
      <c r="I127" s="3">
        <f t="shared" si="10"/>
        <v>-0.28986654603370859</v>
      </c>
      <c r="J127" s="52"/>
    </row>
    <row r="128" spans="1:10" x14ac:dyDescent="0.25">
      <c r="A128" t="s">
        <v>141</v>
      </c>
      <c r="B128" s="8" t="s">
        <v>298</v>
      </c>
      <c r="C128" s="15">
        <f>VLOOKUP($A128,RAW!$B$4:$M$283,5,FALSE)</f>
        <v>3964.4</v>
      </c>
      <c r="D128" s="15">
        <f>VLOOKUP($A128,RAW!$B$4:$M$283,6,FALSE)</f>
        <v>27295.1</v>
      </c>
      <c r="E128" s="1">
        <f t="shared" si="6"/>
        <v>23330.699999999997</v>
      </c>
      <c r="F128" s="1">
        <f t="shared" si="11"/>
        <v>2512.3831656251914</v>
      </c>
      <c r="G128" s="16">
        <f t="shared" si="8"/>
        <v>20818.316834374804</v>
      </c>
      <c r="H128" s="16">
        <f t="shared" si="9"/>
        <v>20818.316834374804</v>
      </c>
      <c r="I128" s="3">
        <f t="shared" si="10"/>
        <v>5.2513159202842301</v>
      </c>
      <c r="J128" s="52"/>
    </row>
    <row r="129" spans="1:10" x14ac:dyDescent="0.25">
      <c r="A129" t="s">
        <v>85</v>
      </c>
      <c r="B129" s="8" t="s">
        <v>298</v>
      </c>
      <c r="C129" s="15">
        <f>VLOOKUP($A129,RAW!$B$4:$M$283,5,FALSE)</f>
        <v>2691.3</v>
      </c>
      <c r="D129" s="15">
        <f>VLOOKUP($A129,RAW!$B$4:$M$283,6,FALSE)</f>
        <v>7326</v>
      </c>
      <c r="E129" s="1">
        <f t="shared" si="6"/>
        <v>4634.7</v>
      </c>
      <c r="F129" s="1">
        <f t="shared" si="11"/>
        <v>1705.5738103236499</v>
      </c>
      <c r="G129" s="16">
        <f t="shared" si="8"/>
        <v>2929.1261896763499</v>
      </c>
      <c r="H129" s="16">
        <f t="shared" si="9"/>
        <v>2929.1261896763499</v>
      </c>
      <c r="I129" s="3">
        <f t="shared" si="10"/>
        <v>1.0883685169532753</v>
      </c>
      <c r="J129" s="52"/>
    </row>
    <row r="130" spans="1:10" x14ac:dyDescent="0.25">
      <c r="A130" t="s">
        <v>140</v>
      </c>
      <c r="B130" s="8" t="s">
        <v>314</v>
      </c>
      <c r="C130" s="15">
        <f>VLOOKUP($A130,RAW!$B$4:$M$283,5,FALSE)</f>
        <v>2053.6</v>
      </c>
      <c r="D130" s="15">
        <f>VLOOKUP($A130,RAW!$B$4:$M$283,6,FALSE)</f>
        <v>7891.5</v>
      </c>
      <c r="E130" s="1">
        <f t="shared" si="6"/>
        <v>5837.9</v>
      </c>
      <c r="F130" s="1">
        <f t="shared" si="11"/>
        <v>1301.44033622437</v>
      </c>
      <c r="G130" s="16">
        <f t="shared" si="8"/>
        <v>4536.4596637756295</v>
      </c>
      <c r="H130" s="16">
        <f t="shared" si="9"/>
        <v>4536.4596637756295</v>
      </c>
      <c r="I130" s="3">
        <f t="shared" si="10"/>
        <v>2.2090278845810429</v>
      </c>
      <c r="J130" s="52"/>
    </row>
    <row r="131" spans="1:10" x14ac:dyDescent="0.25">
      <c r="A131" t="s">
        <v>119</v>
      </c>
      <c r="B131" s="8" t="s">
        <v>298</v>
      </c>
      <c r="C131" s="15">
        <f>VLOOKUP($A131,RAW!$B$4:$M$283,5,FALSE)</f>
        <v>13285.9</v>
      </c>
      <c r="D131" s="15">
        <f>VLOOKUP($A131,RAW!$B$4:$M$283,6,FALSE)</f>
        <v>68771.199999999997</v>
      </c>
      <c r="E131" s="1">
        <f t="shared" ref="E131:E193" si="12">D131-C131</f>
        <v>55485.299999999996</v>
      </c>
      <c r="F131" s="1">
        <f t="shared" ref="F131:F162" si="13">+C131*E$260</f>
        <v>8419.7536828220491</v>
      </c>
      <c r="G131" s="16">
        <f t="shared" ref="G131:G193" si="14">+E131-F131</f>
        <v>47065.546317177948</v>
      </c>
      <c r="H131" s="16">
        <f t="shared" ref="H131:H193" si="15">ABS(G131)</f>
        <v>47065.546317177948</v>
      </c>
      <c r="I131" s="3">
        <f t="shared" si="10"/>
        <v>3.5425184832926599</v>
      </c>
      <c r="J131" s="52"/>
    </row>
    <row r="132" spans="1:10" x14ac:dyDescent="0.25">
      <c r="A132" t="s">
        <v>242</v>
      </c>
      <c r="B132" s="8" t="s">
        <v>298</v>
      </c>
      <c r="C132" s="15">
        <f>VLOOKUP($A132,RAW!$B$4:$M$283,5,FALSE)</f>
        <v>7989</v>
      </c>
      <c r="D132" s="15">
        <f>VLOOKUP($A132,RAW!$B$4:$M$283,6,FALSE)</f>
        <v>56707.700000000004</v>
      </c>
      <c r="E132" s="1">
        <f t="shared" si="12"/>
        <v>48718.700000000004</v>
      </c>
      <c r="F132" s="1">
        <f t="shared" si="13"/>
        <v>5062.9172409897219</v>
      </c>
      <c r="G132" s="16">
        <f t="shared" si="14"/>
        <v>43655.782759010282</v>
      </c>
      <c r="H132" s="16">
        <f t="shared" si="15"/>
        <v>43655.782759010282</v>
      </c>
      <c r="I132" s="3">
        <f t="shared" ref="I132:I194" si="16">IFERROR(+G132/C132,"")</f>
        <v>5.4644865138328056</v>
      </c>
      <c r="J132" s="52"/>
    </row>
    <row r="133" spans="1:10" x14ac:dyDescent="0.25">
      <c r="A133" t="s">
        <v>142</v>
      </c>
      <c r="B133" s="8" t="s">
        <v>298</v>
      </c>
      <c r="C133" s="15">
        <f>VLOOKUP($A133,RAW!$B$4:$M$283,5,FALSE)</f>
        <v>21434.799999999999</v>
      </c>
      <c r="D133" s="15">
        <f>VLOOKUP($A133,RAW!$B$4:$M$283,6,FALSE)</f>
        <v>52644.799999999996</v>
      </c>
      <c r="E133" s="1">
        <f t="shared" si="12"/>
        <v>31209.999999999996</v>
      </c>
      <c r="F133" s="1">
        <f t="shared" si="13"/>
        <v>13584.005316956625</v>
      </c>
      <c r="G133" s="16">
        <f t="shared" si="14"/>
        <v>17625.994683043369</v>
      </c>
      <c r="H133" s="16">
        <f t="shared" si="15"/>
        <v>17625.994683043369</v>
      </c>
      <c r="I133" s="3">
        <f t="shared" si="16"/>
        <v>0.82230740119074452</v>
      </c>
      <c r="J133" s="52"/>
    </row>
    <row r="134" spans="1:10" x14ac:dyDescent="0.25">
      <c r="A134" t="s">
        <v>143</v>
      </c>
      <c r="B134" s="8" t="s">
        <v>299</v>
      </c>
      <c r="C134" s="15">
        <f>VLOOKUP($A134,RAW!$B$4:$M$283,5,FALSE)</f>
        <v>0</v>
      </c>
      <c r="D134" s="15">
        <f>VLOOKUP($A134,RAW!$B$4:$M$283,6,FALSE)</f>
        <v>0</v>
      </c>
      <c r="E134" s="1">
        <f t="shared" si="12"/>
        <v>0</v>
      </c>
      <c r="F134" s="1">
        <f t="shared" si="13"/>
        <v>0</v>
      </c>
      <c r="G134" s="16">
        <f t="shared" si="14"/>
        <v>0</v>
      </c>
      <c r="H134" s="16">
        <f t="shared" si="15"/>
        <v>0</v>
      </c>
      <c r="I134" s="3" t="str">
        <f t="shared" si="16"/>
        <v/>
      </c>
      <c r="J134" s="52"/>
    </row>
    <row r="135" spans="1:10" x14ac:dyDescent="0.25">
      <c r="A135" t="s">
        <v>265</v>
      </c>
      <c r="B135" s="8" t="s">
        <v>298</v>
      </c>
      <c r="C135" s="15">
        <f>VLOOKUP($A135,RAW!$B$4:$M$283,5,FALSE)</f>
        <v>2062318.4</v>
      </c>
      <c r="D135" s="15">
        <f>VLOOKUP($A135,RAW!$B$4:$M$283,6,FALSE)</f>
        <v>3271174.5</v>
      </c>
      <c r="E135" s="1">
        <f t="shared" si="12"/>
        <v>1208856.1000000001</v>
      </c>
      <c r="F135" s="1">
        <f t="shared" si="13"/>
        <v>1306965.500534527</v>
      </c>
      <c r="G135" s="16">
        <f t="shared" si="14"/>
        <v>-98109.400534526911</v>
      </c>
      <c r="H135" s="16">
        <f t="shared" si="15"/>
        <v>98109.400534526911</v>
      </c>
      <c r="I135" s="3">
        <f t="shared" si="16"/>
        <v>-4.7572382874791264E-2</v>
      </c>
      <c r="J135" s="52"/>
    </row>
    <row r="136" spans="1:10" x14ac:dyDescent="0.25">
      <c r="A136" t="s">
        <v>226</v>
      </c>
      <c r="B136" s="8" t="s">
        <v>299</v>
      </c>
      <c r="C136" s="15">
        <f>VLOOKUP($A136,RAW!$B$4:$M$283,5,FALSE)</f>
        <v>112992.6</v>
      </c>
      <c r="D136" s="15">
        <f>VLOOKUP($A136,RAW!$B$4:$M$283,6,FALSE)</f>
        <v>311342.39999999997</v>
      </c>
      <c r="E136" s="1">
        <f t="shared" si="12"/>
        <v>198349.79999999996</v>
      </c>
      <c r="F136" s="1">
        <f t="shared" si="13"/>
        <v>71607.483119821671</v>
      </c>
      <c r="G136" s="16">
        <f t="shared" si="14"/>
        <v>126742.31688017829</v>
      </c>
      <c r="H136" s="16">
        <f t="shared" si="15"/>
        <v>126742.31688017829</v>
      </c>
      <c r="I136" s="3">
        <f t="shared" si="16"/>
        <v>1.1216868793193384</v>
      </c>
      <c r="J136" s="52"/>
    </row>
    <row r="137" spans="1:10" x14ac:dyDescent="0.25">
      <c r="A137" t="s">
        <v>205</v>
      </c>
      <c r="B137" s="8" t="s">
        <v>298</v>
      </c>
      <c r="C137" s="15">
        <f>VLOOKUP($A137,RAW!$B$4:$M$283,5,FALSE)</f>
        <v>22385.8</v>
      </c>
      <c r="D137" s="15">
        <f>VLOOKUP($A137,RAW!$B$4:$M$283,6,FALSE)</f>
        <v>81279.600000000006</v>
      </c>
      <c r="E137" s="1">
        <f t="shared" si="12"/>
        <v>58893.8</v>
      </c>
      <c r="F137" s="1">
        <f t="shared" si="13"/>
        <v>14186.688293071436</v>
      </c>
      <c r="G137" s="16">
        <f t="shared" si="14"/>
        <v>44707.111706928568</v>
      </c>
      <c r="H137" s="16">
        <f t="shared" si="15"/>
        <v>44707.111706928568</v>
      </c>
      <c r="I137" s="3">
        <f t="shared" si="16"/>
        <v>1.9971192321439739</v>
      </c>
      <c r="J137" s="52"/>
    </row>
    <row r="138" spans="1:10" x14ac:dyDescent="0.25">
      <c r="A138" t="s">
        <v>43</v>
      </c>
      <c r="B138" s="8" t="s">
        <v>298</v>
      </c>
      <c r="C138" s="15">
        <f>VLOOKUP($A138,RAW!$B$4:$M$283,5,FALSE)</f>
        <v>67919.899999999994</v>
      </c>
      <c r="D138" s="15">
        <f>VLOOKUP($A138,RAW!$B$4:$M$283,6,FALSE)</f>
        <v>98470.9</v>
      </c>
      <c r="E138" s="1">
        <f t="shared" si="12"/>
        <v>30551</v>
      </c>
      <c r="F138" s="1">
        <f t="shared" si="13"/>
        <v>43043.288611377866</v>
      </c>
      <c r="G138" s="16">
        <f t="shared" si="14"/>
        <v>-12492.288611377866</v>
      </c>
      <c r="H138" s="16">
        <f t="shared" si="15"/>
        <v>12492.288611377866</v>
      </c>
      <c r="I138" s="3">
        <f t="shared" si="16"/>
        <v>-0.18392678156737374</v>
      </c>
      <c r="J138" s="52"/>
    </row>
    <row r="139" spans="1:10" x14ac:dyDescent="0.25">
      <c r="A139" t="s">
        <v>44</v>
      </c>
      <c r="B139" s="8" t="s">
        <v>314</v>
      </c>
      <c r="C139" s="15">
        <f>VLOOKUP($A139,RAW!$B$4:$M$283,5,FALSE)</f>
        <v>822.8</v>
      </c>
      <c r="D139" s="15">
        <f>VLOOKUP($A139,RAW!$B$4:$M$283,6,FALSE)</f>
        <v>3662.7</v>
      </c>
      <c r="E139" s="1">
        <f t="shared" si="12"/>
        <v>2839.8999999999996</v>
      </c>
      <c r="F139" s="1">
        <f t="shared" si="13"/>
        <v>521.4380155071151</v>
      </c>
      <c r="G139" s="16">
        <f t="shared" si="14"/>
        <v>2318.4619844928848</v>
      </c>
      <c r="H139" s="16">
        <f t="shared" si="15"/>
        <v>2318.4619844928848</v>
      </c>
      <c r="I139" s="3">
        <f t="shared" si="16"/>
        <v>2.817771006918917</v>
      </c>
      <c r="J139" s="52"/>
    </row>
    <row r="140" spans="1:10" x14ac:dyDescent="0.25">
      <c r="A140" t="s">
        <v>144</v>
      </c>
      <c r="B140" s="8" t="s">
        <v>299</v>
      </c>
      <c r="C140" s="15">
        <f>VLOOKUP($A140,RAW!$B$4:$M$283,5,FALSE)</f>
        <v>1582.7</v>
      </c>
      <c r="D140" s="15">
        <f>VLOOKUP($A140,RAW!$B$4:$M$283,6,FALSE)</f>
        <v>17240.5</v>
      </c>
      <c r="E140" s="1">
        <f t="shared" si="12"/>
        <v>15657.8</v>
      </c>
      <c r="F140" s="1">
        <f t="shared" si="13"/>
        <v>1003.0140339610005</v>
      </c>
      <c r="G140" s="16">
        <f t="shared" si="14"/>
        <v>14654.785966038999</v>
      </c>
      <c r="H140" s="16">
        <f t="shared" si="15"/>
        <v>14654.785966038999</v>
      </c>
      <c r="I140" s="3">
        <f t="shared" si="16"/>
        <v>9.2593580375554421</v>
      </c>
      <c r="J140" s="52"/>
    </row>
    <row r="141" spans="1:10" x14ac:dyDescent="0.25">
      <c r="A141" t="s">
        <v>145</v>
      </c>
      <c r="B141" s="8" t="s">
        <v>298</v>
      </c>
      <c r="C141" s="15">
        <f>VLOOKUP($A141,RAW!$B$4:$M$283,5,FALSE)</f>
        <v>16701.599999999999</v>
      </c>
      <c r="D141" s="15">
        <f>VLOOKUP($A141,RAW!$B$4:$M$283,6,FALSE)</f>
        <v>53237.2</v>
      </c>
      <c r="E141" s="1">
        <f t="shared" si="12"/>
        <v>36535.599999999999</v>
      </c>
      <c r="F141" s="1">
        <f t="shared" si="13"/>
        <v>10584.405882102132</v>
      </c>
      <c r="G141" s="16">
        <f t="shared" si="14"/>
        <v>25951.194117897867</v>
      </c>
      <c r="H141" s="16">
        <f t="shared" si="15"/>
        <v>25951.194117897867</v>
      </c>
      <c r="I141" s="3">
        <f t="shared" si="16"/>
        <v>1.5538148511458705</v>
      </c>
      <c r="J141" s="52"/>
    </row>
    <row r="142" spans="1:10" x14ac:dyDescent="0.25">
      <c r="A142" t="s">
        <v>146</v>
      </c>
      <c r="B142" s="8" t="s">
        <v>299</v>
      </c>
      <c r="C142" s="15">
        <f>VLOOKUP($A142,RAW!$B$4:$M$283,5,FALSE)</f>
        <v>11064.8</v>
      </c>
      <c r="D142" s="15">
        <f>VLOOKUP($A142,RAW!$B$4:$M$283,6,FALSE)</f>
        <v>46243.199999999997</v>
      </c>
      <c r="E142" s="1">
        <f t="shared" si="12"/>
        <v>35178.399999999994</v>
      </c>
      <c r="F142" s="1">
        <f t="shared" si="13"/>
        <v>7012.1625595322403</v>
      </c>
      <c r="G142" s="16">
        <f t="shared" si="14"/>
        <v>28166.237440467754</v>
      </c>
      <c r="H142" s="16">
        <f t="shared" si="15"/>
        <v>28166.237440467754</v>
      </c>
      <c r="I142" s="3">
        <f t="shared" si="16"/>
        <v>2.5455713108657867</v>
      </c>
      <c r="J142" s="52"/>
    </row>
    <row r="143" spans="1:10" x14ac:dyDescent="0.25">
      <c r="A143" t="s">
        <v>262</v>
      </c>
      <c r="B143" s="8" t="s">
        <v>299</v>
      </c>
      <c r="C143" s="15">
        <f>VLOOKUP($A143,RAW!$B$4:$M$283,5,FALSE)</f>
        <v>11348.8</v>
      </c>
      <c r="D143" s="15">
        <f>VLOOKUP($A143,RAW!$B$4:$M$283,6,FALSE)</f>
        <v>26225.899999999998</v>
      </c>
      <c r="E143" s="1">
        <f t="shared" si="12"/>
        <v>14877.099999999999</v>
      </c>
      <c r="F143" s="1">
        <f t="shared" si="13"/>
        <v>7192.1435955118477</v>
      </c>
      <c r="G143" s="16">
        <f t="shared" si="14"/>
        <v>7684.9564044881508</v>
      </c>
      <c r="H143" s="16">
        <f t="shared" si="15"/>
        <v>7684.9564044881508</v>
      </c>
      <c r="I143" s="3">
        <f t="shared" si="16"/>
        <v>0.6771602640356823</v>
      </c>
      <c r="J143" s="52"/>
    </row>
    <row r="144" spans="1:10" x14ac:dyDescent="0.25">
      <c r="A144" t="s">
        <v>147</v>
      </c>
      <c r="B144" s="8" t="s">
        <v>299</v>
      </c>
      <c r="C144" s="15">
        <f>VLOOKUP($A144,RAW!$B$4:$M$283,5,FALSE)</f>
        <v>323.10000000000002</v>
      </c>
      <c r="D144" s="15">
        <f>VLOOKUP($A144,RAW!$B$4:$M$283,6,FALSE)</f>
        <v>7543.8</v>
      </c>
      <c r="E144" s="1">
        <f t="shared" si="12"/>
        <v>7220.7</v>
      </c>
      <c r="F144" s="1">
        <f t="shared" si="13"/>
        <v>204.76011522891216</v>
      </c>
      <c r="G144" s="16">
        <f t="shared" si="14"/>
        <v>7015.9398847710872</v>
      </c>
      <c r="H144" s="16">
        <f t="shared" si="15"/>
        <v>7015.9398847710872</v>
      </c>
      <c r="I144" s="3">
        <f t="shared" si="16"/>
        <v>21.714453372860063</v>
      </c>
      <c r="J144" s="52"/>
    </row>
    <row r="145" spans="1:10" x14ac:dyDescent="0.25">
      <c r="A145" t="s">
        <v>263</v>
      </c>
      <c r="B145" s="8" t="s">
        <v>299</v>
      </c>
      <c r="C145" s="15">
        <f>VLOOKUP($A145,RAW!$B$4:$M$283,5,FALSE)</f>
        <v>50514</v>
      </c>
      <c r="D145" s="15">
        <f>VLOOKUP($A145,RAW!$B$4:$M$283,6,FALSE)</f>
        <v>107446.40000000001</v>
      </c>
      <c r="E145" s="1">
        <f t="shared" si="12"/>
        <v>56932.400000000009</v>
      </c>
      <c r="F145" s="1">
        <f t="shared" si="13"/>
        <v>32012.542434767154</v>
      </c>
      <c r="G145" s="16">
        <f t="shared" si="14"/>
        <v>24919.857565232855</v>
      </c>
      <c r="H145" s="16">
        <f t="shared" si="15"/>
        <v>24919.857565232855</v>
      </c>
      <c r="I145" s="3">
        <f t="shared" si="16"/>
        <v>0.49332576246650145</v>
      </c>
      <c r="J145" s="52"/>
    </row>
    <row r="146" spans="1:10" x14ac:dyDescent="0.25">
      <c r="A146" t="s">
        <v>7</v>
      </c>
      <c r="B146" s="8" t="s">
        <v>298</v>
      </c>
      <c r="C146" s="15">
        <f>VLOOKUP($A146,RAW!$B$4:$M$283,5,FALSE)</f>
        <v>85032.200000000012</v>
      </c>
      <c r="D146" s="15">
        <f>VLOOKUP($A146,RAW!$B$4:$M$283,6,FALSE)</f>
        <v>265373.3</v>
      </c>
      <c r="E146" s="1">
        <f t="shared" si="12"/>
        <v>180341.09999999998</v>
      </c>
      <c r="F146" s="1">
        <f t="shared" si="13"/>
        <v>53887.969886004044</v>
      </c>
      <c r="G146" s="16">
        <f t="shared" si="14"/>
        <v>126453.13011399593</v>
      </c>
      <c r="H146" s="16">
        <f t="shared" si="15"/>
        <v>126453.13011399593</v>
      </c>
      <c r="I146" s="3">
        <f t="shared" si="16"/>
        <v>1.4871205274472012</v>
      </c>
      <c r="J146" s="52"/>
    </row>
    <row r="147" spans="1:10" x14ac:dyDescent="0.25">
      <c r="A147" t="s">
        <v>104</v>
      </c>
      <c r="B147" s="8" t="s">
        <v>298</v>
      </c>
      <c r="C147" s="15">
        <f>VLOOKUP($A147,RAW!$B$4:$M$283,5,FALSE)</f>
        <v>7935.4</v>
      </c>
      <c r="D147" s="15">
        <f>VLOOKUP($A147,RAW!$B$4:$M$283,6,FALSE)</f>
        <v>27592.300000000003</v>
      </c>
      <c r="E147" s="1">
        <f t="shared" si="12"/>
        <v>19656.900000000001</v>
      </c>
      <c r="F147" s="1">
        <f t="shared" si="13"/>
        <v>5028.9489891287812</v>
      </c>
      <c r="G147" s="16">
        <f t="shared" si="14"/>
        <v>14627.95101087122</v>
      </c>
      <c r="H147" s="16">
        <f t="shared" si="15"/>
        <v>14627.95101087122</v>
      </c>
      <c r="I147" s="3">
        <f t="shared" si="16"/>
        <v>1.8433791631009426</v>
      </c>
      <c r="J147" s="52"/>
    </row>
    <row r="148" spans="1:10" x14ac:dyDescent="0.25">
      <c r="A148" t="s">
        <v>86</v>
      </c>
      <c r="B148" s="8" t="s">
        <v>298</v>
      </c>
      <c r="C148" s="15">
        <f>VLOOKUP($A148,RAW!$B$4:$M$283,5,FALSE)</f>
        <v>2312</v>
      </c>
      <c r="D148" s="15">
        <f>VLOOKUP($A148,RAW!$B$4:$M$283,6,FALSE)</f>
        <v>88159.1</v>
      </c>
      <c r="E148" s="1">
        <f t="shared" si="12"/>
        <v>85847.1</v>
      </c>
      <c r="F148" s="1">
        <f t="shared" si="13"/>
        <v>1465.1977295241252</v>
      </c>
      <c r="G148" s="16">
        <f t="shared" si="14"/>
        <v>84381.902270475883</v>
      </c>
      <c r="H148" s="16">
        <f t="shared" si="15"/>
        <v>84381.902270475883</v>
      </c>
      <c r="I148" s="3">
        <f t="shared" si="16"/>
        <v>36.497362573735245</v>
      </c>
      <c r="J148" s="52"/>
    </row>
    <row r="149" spans="1:10" x14ac:dyDescent="0.25">
      <c r="A149" t="s">
        <v>92</v>
      </c>
      <c r="B149" s="8" t="s">
        <v>298</v>
      </c>
      <c r="C149" s="15">
        <f>VLOOKUP($A149,RAW!$B$4:$M$283,5,FALSE)</f>
        <v>707925.60000000009</v>
      </c>
      <c r="D149" s="15">
        <f>VLOOKUP($A149,RAW!$B$4:$M$283,6,FALSE)</f>
        <v>1370722.8</v>
      </c>
      <c r="E149" s="1">
        <f t="shared" si="12"/>
        <v>662797.19999999995</v>
      </c>
      <c r="F149" s="1">
        <f t="shared" si="13"/>
        <v>448637.96790311602</v>
      </c>
      <c r="G149" s="16">
        <f t="shared" si="14"/>
        <v>214159.23209688393</v>
      </c>
      <c r="H149" s="16">
        <f t="shared" si="15"/>
        <v>214159.23209688393</v>
      </c>
      <c r="I149" s="3">
        <f t="shared" si="16"/>
        <v>0.30251658097529444</v>
      </c>
      <c r="J149" s="52"/>
    </row>
    <row r="150" spans="1:10" x14ac:dyDescent="0.25">
      <c r="A150" t="s">
        <v>243</v>
      </c>
      <c r="B150" s="8" t="s">
        <v>298</v>
      </c>
      <c r="C150" s="15">
        <f>VLOOKUP($A150,RAW!$B$4:$M$283,5,FALSE)</f>
        <v>5684.2</v>
      </c>
      <c r="D150" s="15">
        <f>VLOOKUP($A150,RAW!$B$4:$M$283,6,FALSE)</f>
        <v>8433</v>
      </c>
      <c r="E150" s="1">
        <f t="shared" si="12"/>
        <v>2748.8</v>
      </c>
      <c r="F150" s="1">
        <f t="shared" si="13"/>
        <v>3602.2824109693047</v>
      </c>
      <c r="G150" s="16">
        <f t="shared" si="14"/>
        <v>-853.48241096930451</v>
      </c>
      <c r="H150" s="16">
        <f t="shared" si="15"/>
        <v>853.48241096930451</v>
      </c>
      <c r="I150" s="3">
        <f t="shared" si="16"/>
        <v>-0.15014996146675075</v>
      </c>
      <c r="J150" s="52"/>
    </row>
    <row r="151" spans="1:10" x14ac:dyDescent="0.25">
      <c r="A151" t="s">
        <v>51</v>
      </c>
      <c r="B151" s="8" t="s">
        <v>298</v>
      </c>
      <c r="C151" s="15">
        <f>VLOOKUP($A151,RAW!$B$4:$M$283,5,FALSE)</f>
        <v>0</v>
      </c>
      <c r="D151" s="15">
        <f>VLOOKUP($A151,RAW!$B$4:$M$283,6,FALSE)</f>
        <v>102.1</v>
      </c>
      <c r="E151" s="1">
        <f t="shared" si="12"/>
        <v>102.1</v>
      </c>
      <c r="F151" s="1">
        <f t="shared" si="13"/>
        <v>0</v>
      </c>
      <c r="G151" s="16">
        <f t="shared" si="14"/>
        <v>102.1</v>
      </c>
      <c r="H151" s="16">
        <f t="shared" si="15"/>
        <v>102.1</v>
      </c>
      <c r="I151" s="3" t="str">
        <f t="shared" si="16"/>
        <v/>
      </c>
      <c r="J151" s="52"/>
    </row>
    <row r="152" spans="1:10" x14ac:dyDescent="0.25">
      <c r="A152" t="s">
        <v>206</v>
      </c>
      <c r="B152" s="8" t="s">
        <v>298</v>
      </c>
      <c r="C152" s="15">
        <f>VLOOKUP($A152,RAW!$B$4:$M$283,5,FALSE)</f>
        <v>75603.199999999997</v>
      </c>
      <c r="D152" s="15">
        <f>VLOOKUP($A152,RAW!$B$4:$M$283,6,FALSE)</f>
        <v>108177.8</v>
      </c>
      <c r="E152" s="1">
        <f t="shared" si="12"/>
        <v>32574.600000000006</v>
      </c>
      <c r="F152" s="1">
        <f t="shared" si="13"/>
        <v>47912.472744272643</v>
      </c>
      <c r="G152" s="16">
        <f t="shared" si="14"/>
        <v>-15337.872744272638</v>
      </c>
      <c r="H152" s="16">
        <f t="shared" si="15"/>
        <v>15337.872744272638</v>
      </c>
      <c r="I152" s="3">
        <f t="shared" si="16"/>
        <v>-0.20287332737599253</v>
      </c>
      <c r="J152" s="52"/>
    </row>
    <row r="153" spans="1:10" x14ac:dyDescent="0.25">
      <c r="A153" t="s">
        <v>153</v>
      </c>
      <c r="B153" s="8" t="s">
        <v>299</v>
      </c>
      <c r="C153" s="15">
        <f>VLOOKUP($A153,RAW!$B$4:$M$283,5,FALSE)</f>
        <v>30755.599999999999</v>
      </c>
      <c r="D153" s="15">
        <f>VLOOKUP($A153,RAW!$B$4:$M$283,6,FALSE)</f>
        <v>44831.6</v>
      </c>
      <c r="E153" s="1">
        <f t="shared" si="12"/>
        <v>14076</v>
      </c>
      <c r="F153" s="1">
        <f t="shared" si="13"/>
        <v>19490.932218923957</v>
      </c>
      <c r="G153" s="16">
        <f t="shared" si="14"/>
        <v>-5414.9322189239574</v>
      </c>
      <c r="H153" s="16">
        <f t="shared" si="15"/>
        <v>5414.9322189239574</v>
      </c>
      <c r="I153" s="3">
        <f t="shared" si="16"/>
        <v>-0.17606329315389579</v>
      </c>
      <c r="J153" s="52"/>
    </row>
    <row r="154" spans="1:10" x14ac:dyDescent="0.25">
      <c r="A154" t="s">
        <v>148</v>
      </c>
      <c r="B154" s="8" t="s">
        <v>299</v>
      </c>
      <c r="C154" s="15">
        <f>VLOOKUP($A154,RAW!$B$4:$M$283,5,FALSE)</f>
        <v>0</v>
      </c>
      <c r="D154" s="15">
        <f>VLOOKUP($A154,RAW!$B$4:$M$283,6,FALSE)</f>
        <v>0</v>
      </c>
      <c r="E154" s="1">
        <f t="shared" si="12"/>
        <v>0</v>
      </c>
      <c r="F154" s="1">
        <f t="shared" si="13"/>
        <v>0</v>
      </c>
      <c r="G154" s="16">
        <f t="shared" si="14"/>
        <v>0</v>
      </c>
      <c r="H154" s="16">
        <f t="shared" si="15"/>
        <v>0</v>
      </c>
      <c r="I154" s="3" t="str">
        <f t="shared" si="16"/>
        <v/>
      </c>
      <c r="J154" s="52"/>
    </row>
    <row r="155" spans="1:10" x14ac:dyDescent="0.25">
      <c r="A155" t="s">
        <v>149</v>
      </c>
      <c r="B155" s="8" t="s">
        <v>298</v>
      </c>
      <c r="C155" s="15">
        <f>VLOOKUP($A155,RAW!$B$4:$M$283,5,FALSE)</f>
        <v>0</v>
      </c>
      <c r="D155" s="15">
        <f>VLOOKUP($A155,RAW!$B$4:$M$283,6,FALSE)</f>
        <v>0</v>
      </c>
      <c r="E155" s="1">
        <f t="shared" si="12"/>
        <v>0</v>
      </c>
      <c r="F155" s="1">
        <f t="shared" si="13"/>
        <v>0</v>
      </c>
      <c r="G155" s="16">
        <f t="shared" si="14"/>
        <v>0</v>
      </c>
      <c r="H155" s="16">
        <f t="shared" si="15"/>
        <v>0</v>
      </c>
      <c r="I155" s="3" t="str">
        <f t="shared" si="16"/>
        <v/>
      </c>
      <c r="J155" s="52"/>
    </row>
    <row r="156" spans="1:10" x14ac:dyDescent="0.25">
      <c r="A156" t="s">
        <v>150</v>
      </c>
      <c r="B156" s="8" t="s">
        <v>299</v>
      </c>
      <c r="C156" s="15">
        <f>VLOOKUP($A156,RAW!$B$4:$M$283,5,FALSE)</f>
        <v>0</v>
      </c>
      <c r="D156" s="15">
        <f>VLOOKUP($A156,RAW!$B$4:$M$283,6,FALSE)</f>
        <v>102.6</v>
      </c>
      <c r="E156" s="1">
        <f t="shared" si="12"/>
        <v>102.6</v>
      </c>
      <c r="F156" s="1">
        <f t="shared" si="13"/>
        <v>0</v>
      </c>
      <c r="G156" s="16">
        <f t="shared" si="14"/>
        <v>102.6</v>
      </c>
      <c r="H156" s="16">
        <f t="shared" si="15"/>
        <v>102.6</v>
      </c>
      <c r="I156" s="3" t="str">
        <f t="shared" si="16"/>
        <v/>
      </c>
      <c r="J156" s="52"/>
    </row>
    <row r="157" spans="1:10" x14ac:dyDescent="0.25">
      <c r="A157" t="s">
        <v>151</v>
      </c>
      <c r="B157" s="8" t="s">
        <v>299</v>
      </c>
      <c r="C157" s="15">
        <f>VLOOKUP($A157,RAW!$B$4:$M$283,5,FALSE)</f>
        <v>0</v>
      </c>
      <c r="D157" s="15">
        <f>VLOOKUP($A157,RAW!$B$4:$M$283,6,FALSE)</f>
        <v>0</v>
      </c>
      <c r="E157" s="1">
        <f t="shared" si="12"/>
        <v>0</v>
      </c>
      <c r="F157" s="1">
        <f t="shared" si="13"/>
        <v>0</v>
      </c>
      <c r="G157" s="16">
        <f t="shared" si="14"/>
        <v>0</v>
      </c>
      <c r="H157" s="16">
        <f t="shared" si="15"/>
        <v>0</v>
      </c>
      <c r="I157" s="3" t="str">
        <f t="shared" si="16"/>
        <v/>
      </c>
      <c r="J157" s="52"/>
    </row>
    <row r="158" spans="1:10" x14ac:dyDescent="0.25">
      <c r="A158" t="s">
        <v>152</v>
      </c>
      <c r="B158" s="8" t="s">
        <v>299</v>
      </c>
      <c r="C158" s="15">
        <f>VLOOKUP($A158,RAW!$B$4:$M$283,5,FALSE)</f>
        <v>851.9</v>
      </c>
      <c r="D158" s="15">
        <f>VLOOKUP($A158,RAW!$B$4:$M$283,6,FALSE)</f>
        <v>9910.9</v>
      </c>
      <c r="E158" s="1">
        <f t="shared" si="12"/>
        <v>9059</v>
      </c>
      <c r="F158" s="1">
        <f t="shared" si="13"/>
        <v>539.87973433460309</v>
      </c>
      <c r="G158" s="16">
        <f t="shared" si="14"/>
        <v>8519.1202656653968</v>
      </c>
      <c r="H158" s="16">
        <f t="shared" si="15"/>
        <v>8519.1202656653968</v>
      </c>
      <c r="I158" s="3">
        <f t="shared" si="16"/>
        <v>10.000141173453923</v>
      </c>
      <c r="J158" s="52"/>
    </row>
    <row r="159" spans="1:10" x14ac:dyDescent="0.25">
      <c r="A159" t="s">
        <v>176</v>
      </c>
      <c r="B159" s="8" t="s">
        <v>298</v>
      </c>
      <c r="C159" s="15">
        <f>VLOOKUP($A159,RAW!$B$4:$M$283,5,FALSE)</f>
        <v>27124.3</v>
      </c>
      <c r="D159" s="15">
        <f>VLOOKUP($A159,RAW!$B$4:$M$283,6,FALSE)</f>
        <v>127836.9</v>
      </c>
      <c r="E159" s="1">
        <f t="shared" si="12"/>
        <v>100712.59999999999</v>
      </c>
      <c r="F159" s="1">
        <f t="shared" si="13"/>
        <v>17189.646528949495</v>
      </c>
      <c r="G159" s="16">
        <f t="shared" si="14"/>
        <v>83522.953471050496</v>
      </c>
      <c r="H159" s="16">
        <f t="shared" si="15"/>
        <v>83522.953471050496</v>
      </c>
      <c r="I159" s="3">
        <f t="shared" si="16"/>
        <v>3.0792666896860195</v>
      </c>
      <c r="J159" s="52"/>
    </row>
    <row r="160" spans="1:10" x14ac:dyDescent="0.25">
      <c r="A160" t="s">
        <v>105</v>
      </c>
      <c r="B160" s="8" t="s">
        <v>298</v>
      </c>
      <c r="C160" s="15">
        <f>VLOOKUP($A160,RAW!$B$4:$M$283,5,FALSE)</f>
        <v>16739.099999999999</v>
      </c>
      <c r="D160" s="15">
        <f>VLOOKUP($A160,RAW!$B$4:$M$283,6,FALSE)</f>
        <v>65675.600000000006</v>
      </c>
      <c r="E160" s="1">
        <f t="shared" si="12"/>
        <v>48936.500000000007</v>
      </c>
      <c r="F160" s="1">
        <f t="shared" si="13"/>
        <v>10608.170983683945</v>
      </c>
      <c r="G160" s="16">
        <f t="shared" si="14"/>
        <v>38328.329016316064</v>
      </c>
      <c r="H160" s="16">
        <f t="shared" si="15"/>
        <v>38328.329016316064</v>
      </c>
      <c r="I160" s="3">
        <f t="shared" si="16"/>
        <v>2.2897484940239359</v>
      </c>
      <c r="J160" s="52"/>
    </row>
    <row r="161" spans="1:10" x14ac:dyDescent="0.25">
      <c r="A161" t="s">
        <v>244</v>
      </c>
      <c r="B161" s="8" t="s">
        <v>298</v>
      </c>
      <c r="C161" s="15">
        <f>VLOOKUP($A161,RAW!$B$4:$M$283,5,FALSE)</f>
        <v>2719.8</v>
      </c>
      <c r="D161" s="15">
        <f>VLOOKUP($A161,RAW!$B$4:$M$283,6,FALSE)</f>
        <v>5607.5</v>
      </c>
      <c r="E161" s="1">
        <f t="shared" si="12"/>
        <v>2887.7</v>
      </c>
      <c r="F161" s="1">
        <f t="shared" si="13"/>
        <v>1723.6352875258287</v>
      </c>
      <c r="G161" s="16">
        <f t="shared" si="14"/>
        <v>1164.0647124741711</v>
      </c>
      <c r="H161" s="16">
        <f t="shared" si="15"/>
        <v>1164.0647124741711</v>
      </c>
      <c r="I161" s="3">
        <f t="shared" si="16"/>
        <v>0.42799643814772081</v>
      </c>
      <c r="J161" s="52"/>
    </row>
    <row r="162" spans="1:10" x14ac:dyDescent="0.25">
      <c r="A162" t="s">
        <v>154</v>
      </c>
      <c r="B162" s="8" t="s">
        <v>299</v>
      </c>
      <c r="C162" s="15">
        <f>VLOOKUP($A162,RAW!$B$4:$M$283,5,FALSE)</f>
        <v>43011.3</v>
      </c>
      <c r="D162" s="15">
        <f>VLOOKUP($A162,RAW!$B$4:$M$283,6,FALSE)</f>
        <v>37339.800000000003</v>
      </c>
      <c r="E162" s="1">
        <f t="shared" si="12"/>
        <v>-5671.5</v>
      </c>
      <c r="F162" s="1">
        <f t="shared" si="13"/>
        <v>27257.811031090405</v>
      </c>
      <c r="G162" s="16">
        <f t="shared" si="14"/>
        <v>-32929.311031090401</v>
      </c>
      <c r="H162" s="16">
        <f t="shared" si="15"/>
        <v>32929.311031090401</v>
      </c>
      <c r="I162" s="3">
        <f t="shared" si="16"/>
        <v>-0.76559673925434479</v>
      </c>
      <c r="J162" s="52"/>
    </row>
    <row r="163" spans="1:10" x14ac:dyDescent="0.25">
      <c r="A163" t="s">
        <v>10</v>
      </c>
      <c r="B163" s="8" t="s">
        <v>299</v>
      </c>
      <c r="C163" s="15">
        <f>VLOOKUP($A163,RAW!$B$4:$M$283,5,FALSE)</f>
        <v>40452.400000000001</v>
      </c>
      <c r="D163" s="15">
        <f>VLOOKUP($A163,RAW!$B$4:$M$283,6,FALSE)</f>
        <v>85046</v>
      </c>
      <c r="E163" s="1">
        <f t="shared" si="12"/>
        <v>44593.599999999999</v>
      </c>
      <c r="F163" s="1">
        <f t="shared" ref="F163:F193" si="17">+C163*E$260</f>
        <v>25636.143872751611</v>
      </c>
      <c r="G163" s="16">
        <f t="shared" si="14"/>
        <v>18957.456127248388</v>
      </c>
      <c r="H163" s="16">
        <f t="shared" si="15"/>
        <v>18957.456127248388</v>
      </c>
      <c r="I163" s="3">
        <f t="shared" si="16"/>
        <v>0.46863612856711562</v>
      </c>
      <c r="J163" s="52"/>
    </row>
    <row r="164" spans="1:10" x14ac:dyDescent="0.25">
      <c r="A164" t="s">
        <v>155</v>
      </c>
      <c r="B164" s="8" t="s">
        <v>298</v>
      </c>
      <c r="C164" s="15">
        <f>VLOOKUP($A164,RAW!$B$4:$M$283,5,FALSE)</f>
        <v>9150.1</v>
      </c>
      <c r="D164" s="15">
        <f>VLOOKUP($A164,RAW!$B$4:$M$283,6,FALSE)</f>
        <v>10943.8</v>
      </c>
      <c r="E164" s="1">
        <f t="shared" si="12"/>
        <v>1793.6999999999989</v>
      </c>
      <c r="F164" s="1">
        <f t="shared" si="17"/>
        <v>5798.7481595669115</v>
      </c>
      <c r="G164" s="16">
        <f t="shared" si="14"/>
        <v>-4005.0481595669125</v>
      </c>
      <c r="H164" s="16">
        <f t="shared" si="15"/>
        <v>4005.0481595669125</v>
      </c>
      <c r="I164" s="3">
        <f t="shared" si="16"/>
        <v>-0.4377053977078843</v>
      </c>
      <c r="J164" s="52"/>
    </row>
    <row r="165" spans="1:10" x14ac:dyDescent="0.25">
      <c r="A165" t="s">
        <v>207</v>
      </c>
      <c r="B165" s="8" t="s">
        <v>299</v>
      </c>
      <c r="C165" s="15">
        <f>VLOOKUP($A165,RAW!$B$4:$M$283,5,FALSE)</f>
        <v>266002.5</v>
      </c>
      <c r="D165" s="15">
        <f>VLOOKUP($A165,RAW!$B$4:$M$283,6,FALSE)</f>
        <v>586412.6</v>
      </c>
      <c r="E165" s="1">
        <f t="shared" si="12"/>
        <v>320410.09999999998</v>
      </c>
      <c r="F165" s="1">
        <f t="shared" si="17"/>
        <v>168575.37156044168</v>
      </c>
      <c r="G165" s="16">
        <f t="shared" si="14"/>
        <v>151834.7284395583</v>
      </c>
      <c r="H165" s="16">
        <f t="shared" si="15"/>
        <v>151834.7284395583</v>
      </c>
      <c r="I165" s="3">
        <f t="shared" si="16"/>
        <v>0.57080188509340435</v>
      </c>
      <c r="J165" s="52"/>
    </row>
    <row r="166" spans="1:10" x14ac:dyDescent="0.25">
      <c r="A166" t="s">
        <v>53</v>
      </c>
      <c r="B166" s="8" t="s">
        <v>298</v>
      </c>
      <c r="C166" s="15">
        <f>VLOOKUP($A166,RAW!$B$4:$M$283,5,FALSE)</f>
        <v>103</v>
      </c>
      <c r="D166" s="15">
        <f>VLOOKUP($A166,RAW!$B$4:$M$283,6,FALSE)</f>
        <v>100.1</v>
      </c>
      <c r="E166" s="1">
        <f t="shared" si="12"/>
        <v>-2.9000000000000057</v>
      </c>
      <c r="F166" s="1">
        <f t="shared" si="17"/>
        <v>65.274812344716651</v>
      </c>
      <c r="G166" s="16">
        <f t="shared" si="14"/>
        <v>-68.174812344716656</v>
      </c>
      <c r="H166" s="16">
        <f t="shared" si="15"/>
        <v>68.174812344716656</v>
      </c>
      <c r="I166" s="3">
        <f t="shared" si="16"/>
        <v>-0.66189138198754038</v>
      </c>
      <c r="J166" s="52"/>
    </row>
    <row r="167" spans="1:10" x14ac:dyDescent="0.25">
      <c r="A167" t="s">
        <v>66</v>
      </c>
      <c r="B167" s="8" t="s">
        <v>298</v>
      </c>
      <c r="C167" s="15">
        <f>VLOOKUP($A167,RAW!$B$4:$M$283,5,FALSE)</f>
        <v>79.2</v>
      </c>
      <c r="D167" s="15">
        <f>VLOOKUP($A167,RAW!$B$4:$M$283,6,FALSE)</f>
        <v>290.60000000000002</v>
      </c>
      <c r="E167" s="1">
        <f t="shared" si="12"/>
        <v>211.40000000000003</v>
      </c>
      <c r="F167" s="1">
        <f t="shared" si="17"/>
        <v>50.191894540791836</v>
      </c>
      <c r="G167" s="16">
        <f t="shared" si="14"/>
        <v>161.20810545920818</v>
      </c>
      <c r="H167" s="16">
        <f t="shared" si="15"/>
        <v>161.20810545920818</v>
      </c>
      <c r="I167" s="3">
        <f t="shared" si="16"/>
        <v>2.0354558770102043</v>
      </c>
      <c r="J167" s="52"/>
    </row>
    <row r="168" spans="1:10" x14ac:dyDescent="0.25">
      <c r="A168" t="s">
        <v>156</v>
      </c>
      <c r="B168" s="8" t="s">
        <v>298</v>
      </c>
      <c r="C168" s="15">
        <f>VLOOKUP($A168,RAW!$B$4:$M$283,5,FALSE)</f>
        <v>41141.9</v>
      </c>
      <c r="D168" s="15">
        <f>VLOOKUP($A168,RAW!$B$4:$M$283,6,FALSE)</f>
        <v>96391.2</v>
      </c>
      <c r="E168" s="1">
        <f t="shared" si="12"/>
        <v>55249.299999999996</v>
      </c>
      <c r="F168" s="1">
        <f t="shared" si="17"/>
        <v>26073.104873835906</v>
      </c>
      <c r="G168" s="16">
        <f t="shared" si="14"/>
        <v>29176.19512616409</v>
      </c>
      <c r="H168" s="16">
        <f t="shared" si="15"/>
        <v>29176.19512616409</v>
      </c>
      <c r="I168" s="3">
        <f t="shared" si="16"/>
        <v>0.70916012936116435</v>
      </c>
      <c r="J168" s="52"/>
    </row>
    <row r="169" spans="1:10" x14ac:dyDescent="0.25">
      <c r="A169" t="s">
        <v>157</v>
      </c>
      <c r="B169" s="8" t="s">
        <v>298</v>
      </c>
      <c r="C169" s="15">
        <f>VLOOKUP($A169,RAW!$B$4:$M$283,5,FALSE)</f>
        <v>0</v>
      </c>
      <c r="D169" s="15">
        <f>VLOOKUP($A169,RAW!$B$4:$M$283,6,FALSE)</f>
        <v>0</v>
      </c>
      <c r="E169" s="1">
        <f t="shared" si="12"/>
        <v>0</v>
      </c>
      <c r="F169" s="1">
        <f t="shared" si="17"/>
        <v>0</v>
      </c>
      <c r="G169" s="16">
        <f t="shared" si="14"/>
        <v>0</v>
      </c>
      <c r="H169" s="16">
        <f t="shared" si="15"/>
        <v>0</v>
      </c>
      <c r="I169" s="3" t="str">
        <f t="shared" si="16"/>
        <v/>
      </c>
      <c r="J169" s="52"/>
    </row>
    <row r="170" spans="1:10" x14ac:dyDescent="0.25">
      <c r="A170" t="s">
        <v>208</v>
      </c>
      <c r="B170" s="8" t="s">
        <v>299</v>
      </c>
      <c r="C170" s="15">
        <f>VLOOKUP($A170,RAW!$B$4:$M$283,5,FALSE)</f>
        <v>0</v>
      </c>
      <c r="D170" s="15">
        <f>VLOOKUP($A170,RAW!$B$4:$M$283,6,FALSE)</f>
        <v>199.4</v>
      </c>
      <c r="E170" s="1">
        <f t="shared" si="12"/>
        <v>199.4</v>
      </c>
      <c r="F170" s="1">
        <f t="shared" si="17"/>
        <v>0</v>
      </c>
      <c r="G170" s="16">
        <f t="shared" si="14"/>
        <v>199.4</v>
      </c>
      <c r="H170" s="16">
        <f t="shared" si="15"/>
        <v>199.4</v>
      </c>
      <c r="I170" s="3" t="str">
        <f t="shared" si="16"/>
        <v/>
      </c>
      <c r="J170" s="52"/>
    </row>
    <row r="171" spans="1:10" x14ac:dyDescent="0.25">
      <c r="A171" t="s">
        <v>209</v>
      </c>
      <c r="B171" s="8" t="s">
        <v>299</v>
      </c>
      <c r="C171" s="15">
        <f>VLOOKUP($A171,RAW!$B$4:$M$283,5,FALSE)</f>
        <v>17045.95</v>
      </c>
      <c r="D171" s="15">
        <f>VLOOKUP($A171,RAW!$B$4:$M$283,6,FALSE)</f>
        <v>33990.1</v>
      </c>
      <c r="E171" s="1">
        <f t="shared" si="12"/>
        <v>16944.149999999998</v>
      </c>
      <c r="F171" s="1">
        <f t="shared" si="17"/>
        <v>10802.632888227407</v>
      </c>
      <c r="G171" s="16">
        <f t="shared" si="14"/>
        <v>6141.5171117725913</v>
      </c>
      <c r="H171" s="16">
        <f t="shared" si="15"/>
        <v>6141.5171117725913</v>
      </c>
      <c r="I171" s="3">
        <f t="shared" si="16"/>
        <v>0.36029186474045688</v>
      </c>
      <c r="J171" s="52"/>
    </row>
    <row r="172" spans="1:10" x14ac:dyDescent="0.25">
      <c r="A172" t="s">
        <v>45</v>
      </c>
      <c r="B172" s="8" t="s">
        <v>298</v>
      </c>
      <c r="C172" s="15">
        <f>VLOOKUP($A172,RAW!$B$4:$M$283,5,FALSE)</f>
        <v>34777.199999999997</v>
      </c>
      <c r="D172" s="15">
        <f>VLOOKUP($A172,RAW!$B$4:$M$283,6,FALSE)</f>
        <v>91266.9</v>
      </c>
      <c r="E172" s="1">
        <f t="shared" si="12"/>
        <v>56489.7</v>
      </c>
      <c r="F172" s="1">
        <f t="shared" si="17"/>
        <v>22039.56508616194</v>
      </c>
      <c r="G172" s="16">
        <f t="shared" si="14"/>
        <v>34450.134913838061</v>
      </c>
      <c r="H172" s="16">
        <f t="shared" si="15"/>
        <v>34450.134913838061</v>
      </c>
      <c r="I172" s="3">
        <f t="shared" si="16"/>
        <v>0.9905954163600883</v>
      </c>
      <c r="J172" s="52"/>
    </row>
    <row r="173" spans="1:10" x14ac:dyDescent="0.25">
      <c r="A173" t="s">
        <v>120</v>
      </c>
      <c r="B173" s="8" t="s">
        <v>298</v>
      </c>
      <c r="C173" s="15">
        <f>VLOOKUP($A173,RAW!$B$4:$M$283,5,FALSE)</f>
        <v>3187.3</v>
      </c>
      <c r="D173" s="15">
        <f>VLOOKUP($A173,RAW!$B$4:$M$283,6,FALSE)</f>
        <v>7545.2</v>
      </c>
      <c r="E173" s="1">
        <f t="shared" si="12"/>
        <v>4357.8999999999996</v>
      </c>
      <c r="F173" s="1">
        <f t="shared" si="17"/>
        <v>2019.9068872457806</v>
      </c>
      <c r="G173" s="16">
        <f t="shared" si="14"/>
        <v>2337.9931127542191</v>
      </c>
      <c r="H173" s="16">
        <f t="shared" si="15"/>
        <v>2337.9931127542191</v>
      </c>
      <c r="I173" s="3">
        <f t="shared" si="16"/>
        <v>0.73353406104044772</v>
      </c>
      <c r="J173" s="52"/>
    </row>
    <row r="174" spans="1:10" x14ac:dyDescent="0.25">
      <c r="A174" t="s">
        <v>46</v>
      </c>
      <c r="B174" s="8" t="s">
        <v>298</v>
      </c>
      <c r="C174" s="15">
        <f>VLOOKUP($A174,RAW!$B$4:$M$283,5,FALSE)</f>
        <v>307.60000000000002</v>
      </c>
      <c r="D174" s="15">
        <f>VLOOKUP($A174,RAW!$B$4:$M$283,6,FALSE)</f>
        <v>10913.5</v>
      </c>
      <c r="E174" s="1">
        <f t="shared" si="12"/>
        <v>10605.9</v>
      </c>
      <c r="F174" s="1">
        <f t="shared" si="17"/>
        <v>194.93720657509559</v>
      </c>
      <c r="G174" s="16">
        <f t="shared" si="14"/>
        <v>10410.962793424904</v>
      </c>
      <c r="H174" s="16">
        <f t="shared" si="15"/>
        <v>10410.962793424904</v>
      </c>
      <c r="I174" s="3">
        <f t="shared" si="16"/>
        <v>33.845782813474976</v>
      </c>
      <c r="J174" s="52"/>
    </row>
    <row r="175" spans="1:10" x14ac:dyDescent="0.25">
      <c r="A175" t="s">
        <v>47</v>
      </c>
      <c r="B175" s="8" t="s">
        <v>298</v>
      </c>
      <c r="C175" s="15">
        <f>VLOOKUP($A175,RAW!$B$4:$M$283,5,FALSE)</f>
        <v>0</v>
      </c>
      <c r="D175" s="15">
        <f>VLOOKUP($A175,RAW!$B$4:$M$283,6,FALSE)</f>
        <v>809</v>
      </c>
      <c r="E175" s="1">
        <f t="shared" si="12"/>
        <v>809</v>
      </c>
      <c r="F175" s="1">
        <f t="shared" si="17"/>
        <v>0</v>
      </c>
      <c r="G175" s="16">
        <f t="shared" si="14"/>
        <v>809</v>
      </c>
      <c r="H175" s="16">
        <f t="shared" si="15"/>
        <v>809</v>
      </c>
      <c r="I175" s="3" t="str">
        <f t="shared" si="16"/>
        <v/>
      </c>
      <c r="J175" s="52"/>
    </row>
    <row r="176" spans="1:10" x14ac:dyDescent="0.25">
      <c r="A176" t="s">
        <v>106</v>
      </c>
      <c r="B176" s="8" t="s">
        <v>299</v>
      </c>
      <c r="C176" s="15">
        <f>VLOOKUP($A176,RAW!$B$4:$M$283,5,FALSE)</f>
        <v>0</v>
      </c>
      <c r="D176" s="15">
        <f>VLOOKUP($A176,RAW!$B$4:$M$283,6,FALSE)</f>
        <v>206.7</v>
      </c>
      <c r="E176" s="1">
        <f t="shared" si="12"/>
        <v>206.7</v>
      </c>
      <c r="F176" s="1">
        <f t="shared" si="17"/>
        <v>0</v>
      </c>
      <c r="G176" s="16">
        <f t="shared" si="14"/>
        <v>206.7</v>
      </c>
      <c r="H176" s="16">
        <f t="shared" si="15"/>
        <v>206.7</v>
      </c>
      <c r="I176" s="3" t="str">
        <f t="shared" si="16"/>
        <v/>
      </c>
      <c r="J176" s="52"/>
    </row>
    <row r="177" spans="1:10" x14ac:dyDescent="0.25">
      <c r="A177" t="s">
        <v>87</v>
      </c>
      <c r="B177" s="8" t="s">
        <v>299</v>
      </c>
      <c r="C177" s="15">
        <f>VLOOKUP($A177,RAW!$B$4:$M$283,5,FALSE)</f>
        <v>18255.900000000001</v>
      </c>
      <c r="D177" s="15">
        <f>VLOOKUP($A177,RAW!$B$4:$M$283,6,FALSE)</f>
        <v>27157.4</v>
      </c>
      <c r="E177" s="1">
        <f t="shared" si="12"/>
        <v>8901.5</v>
      </c>
      <c r="F177" s="1">
        <f t="shared" si="17"/>
        <v>11569.421812465172</v>
      </c>
      <c r="G177" s="16">
        <f t="shared" si="14"/>
        <v>-2667.9218124651725</v>
      </c>
      <c r="H177" s="16">
        <f t="shared" si="15"/>
        <v>2667.9218124651725</v>
      </c>
      <c r="I177" s="3">
        <f t="shared" si="16"/>
        <v>-0.14614025123193994</v>
      </c>
      <c r="J177" s="52"/>
    </row>
    <row r="178" spans="1:10" x14ac:dyDescent="0.25">
      <c r="A178" t="s">
        <v>88</v>
      </c>
      <c r="B178" s="8" t="s">
        <v>298</v>
      </c>
      <c r="C178" s="15">
        <f>VLOOKUP($A178,RAW!$B$4:$M$283,5,FALSE)</f>
        <v>20237.100000000002</v>
      </c>
      <c r="D178" s="15">
        <f>VLOOKUP($A178,RAW!$B$4:$M$283,6,FALSE)</f>
        <v>37754.9</v>
      </c>
      <c r="E178" s="1">
        <f t="shared" si="12"/>
        <v>17517.8</v>
      </c>
      <c r="F178" s="1">
        <f t="shared" si="17"/>
        <v>12824.979659235587</v>
      </c>
      <c r="G178" s="16">
        <f t="shared" si="14"/>
        <v>4692.8203407644123</v>
      </c>
      <c r="H178" s="16">
        <f t="shared" si="15"/>
        <v>4692.8203407644123</v>
      </c>
      <c r="I178" s="3">
        <f t="shared" si="16"/>
        <v>0.23189193811190398</v>
      </c>
      <c r="J178" s="52"/>
    </row>
    <row r="179" spans="1:10" x14ac:dyDescent="0.25">
      <c r="A179" t="s">
        <v>89</v>
      </c>
      <c r="B179" s="8" t="s">
        <v>298</v>
      </c>
      <c r="C179" s="15">
        <f>VLOOKUP($A179,RAW!$B$4:$M$283,5,FALSE)</f>
        <v>905.30000000000007</v>
      </c>
      <c r="D179" s="15">
        <f>VLOOKUP($A179,RAW!$B$4:$M$283,6,FALSE)</f>
        <v>2634.1000000000004</v>
      </c>
      <c r="E179" s="1">
        <f t="shared" si="12"/>
        <v>1728.8000000000002</v>
      </c>
      <c r="F179" s="1">
        <f t="shared" si="17"/>
        <v>573.72123898710674</v>
      </c>
      <c r="G179" s="16">
        <f t="shared" si="14"/>
        <v>1155.0787610128934</v>
      </c>
      <c r="H179" s="16">
        <f t="shared" si="15"/>
        <v>1155.0787610128934</v>
      </c>
      <c r="I179" s="3">
        <f t="shared" si="16"/>
        <v>1.2759071700131375</v>
      </c>
      <c r="J179" s="52"/>
    </row>
    <row r="180" spans="1:10" x14ac:dyDescent="0.25">
      <c r="A180" t="s">
        <v>210</v>
      </c>
      <c r="B180" s="8" t="s">
        <v>299</v>
      </c>
      <c r="C180" s="15">
        <f>VLOOKUP($A180,RAW!$B$4:$M$283,5,FALSE)</f>
        <v>97.4</v>
      </c>
      <c r="D180" s="15">
        <f>VLOOKUP($A180,RAW!$B$4:$M$283,6,FALSE)</f>
        <v>6746.2</v>
      </c>
      <c r="E180" s="1">
        <f t="shared" si="12"/>
        <v>6648.8</v>
      </c>
      <c r="F180" s="1">
        <f t="shared" si="17"/>
        <v>61.725890508499056</v>
      </c>
      <c r="G180" s="16">
        <f t="shared" si="14"/>
        <v>6587.0741094915011</v>
      </c>
      <c r="H180" s="16">
        <f t="shared" si="15"/>
        <v>6587.0741094915011</v>
      </c>
      <c r="I180" s="3">
        <f t="shared" si="16"/>
        <v>67.629097633382969</v>
      </c>
      <c r="J180" s="52"/>
    </row>
    <row r="181" spans="1:10" x14ac:dyDescent="0.25">
      <c r="A181" t="s">
        <v>223</v>
      </c>
      <c r="B181" s="8" t="s">
        <v>298</v>
      </c>
      <c r="C181" s="15">
        <f>VLOOKUP($A181,RAW!$B$4:$M$283,5,FALSE)</f>
        <v>1301884.6000000001</v>
      </c>
      <c r="D181" s="15">
        <f>VLOOKUP($A181,RAW!$B$4:$M$283,6,FALSE)</f>
        <v>1556035.5</v>
      </c>
      <c r="E181" s="1">
        <f t="shared" si="12"/>
        <v>254150.89999999991</v>
      </c>
      <c r="F181" s="1">
        <f t="shared" si="17"/>
        <v>825051.19378132536</v>
      </c>
      <c r="G181" s="16">
        <f t="shared" si="14"/>
        <v>-570900.29378132545</v>
      </c>
      <c r="H181" s="16">
        <f t="shared" si="15"/>
        <v>570900.29378132545</v>
      </c>
      <c r="I181" s="3">
        <f t="shared" si="16"/>
        <v>-0.43851835545279927</v>
      </c>
      <c r="J181" s="52"/>
    </row>
    <row r="182" spans="1:10" x14ac:dyDescent="0.25">
      <c r="A182" t="s">
        <v>158</v>
      </c>
      <c r="B182" s="8" t="s">
        <v>298</v>
      </c>
      <c r="C182" s="15">
        <f>VLOOKUP($A182,RAW!$B$4:$M$283,5,FALSE)</f>
        <v>1226.5999999999999</v>
      </c>
      <c r="D182" s="15">
        <f>VLOOKUP($A182,RAW!$B$4:$M$283,6,FALSE)</f>
        <v>4457.8</v>
      </c>
      <c r="E182" s="1">
        <f t="shared" si="12"/>
        <v>3231.2000000000003</v>
      </c>
      <c r="F182" s="1">
        <f t="shared" si="17"/>
        <v>777.34062934009171</v>
      </c>
      <c r="G182" s="16">
        <f t="shared" si="14"/>
        <v>2453.8593706599086</v>
      </c>
      <c r="H182" s="16">
        <f t="shared" si="15"/>
        <v>2453.8593706599086</v>
      </c>
      <c r="I182" s="3">
        <f t="shared" si="16"/>
        <v>2.0005375596444717</v>
      </c>
      <c r="J182" s="52"/>
    </row>
    <row r="183" spans="1:10" x14ac:dyDescent="0.25">
      <c r="A183" t="s">
        <v>54</v>
      </c>
      <c r="B183" s="8" t="s">
        <v>298</v>
      </c>
      <c r="C183" s="15">
        <f>VLOOKUP($A183,RAW!$B$4:$M$283,5,FALSE)</f>
        <v>0</v>
      </c>
      <c r="D183" s="15">
        <f>VLOOKUP($A183,RAW!$B$4:$M$283,6,FALSE)</f>
        <v>0</v>
      </c>
      <c r="E183" s="1">
        <f t="shared" si="12"/>
        <v>0</v>
      </c>
      <c r="F183" s="1">
        <f t="shared" si="17"/>
        <v>0</v>
      </c>
      <c r="G183" s="16">
        <f t="shared" si="14"/>
        <v>0</v>
      </c>
      <c r="H183" s="16">
        <f t="shared" si="15"/>
        <v>0</v>
      </c>
      <c r="I183" s="3" t="str">
        <f t="shared" si="16"/>
        <v/>
      </c>
      <c r="J183" s="52"/>
    </row>
    <row r="184" spans="1:10" x14ac:dyDescent="0.25">
      <c r="A184" t="s">
        <v>55</v>
      </c>
      <c r="B184" s="8" t="s">
        <v>298</v>
      </c>
      <c r="C184" s="15">
        <f>VLOOKUP($A184,RAW!$B$4:$M$283,5,FALSE)</f>
        <v>0</v>
      </c>
      <c r="D184" s="15">
        <f>VLOOKUP($A184,RAW!$B$4:$M$283,6,FALSE)</f>
        <v>289.29999999999995</v>
      </c>
      <c r="E184" s="1">
        <f t="shared" si="12"/>
        <v>289.29999999999995</v>
      </c>
      <c r="F184" s="1">
        <f t="shared" si="17"/>
        <v>0</v>
      </c>
      <c r="G184" s="16">
        <f t="shared" si="14"/>
        <v>289.29999999999995</v>
      </c>
      <c r="H184" s="16">
        <f t="shared" si="15"/>
        <v>289.29999999999995</v>
      </c>
      <c r="I184" s="3" t="str">
        <f t="shared" si="16"/>
        <v/>
      </c>
      <c r="J184" s="52"/>
    </row>
    <row r="185" spans="1:10" x14ac:dyDescent="0.25">
      <c r="A185" t="s">
        <v>159</v>
      </c>
      <c r="B185" s="8" t="s">
        <v>298</v>
      </c>
      <c r="C185" s="15">
        <f>VLOOKUP($A185,RAW!$B$4:$M$283,5,FALSE)</f>
        <v>115069.1</v>
      </c>
      <c r="D185" s="15">
        <f>VLOOKUP($A185,RAW!$B$4:$M$283,6,FALSE)</f>
        <v>238479</v>
      </c>
      <c r="E185" s="1">
        <f t="shared" si="12"/>
        <v>123409.9</v>
      </c>
      <c r="F185" s="1">
        <f t="shared" si="17"/>
        <v>72923.436011411992</v>
      </c>
      <c r="G185" s="16">
        <f t="shared" si="14"/>
        <v>50486.463988588002</v>
      </c>
      <c r="H185" s="16">
        <f t="shared" si="15"/>
        <v>50486.463988588002</v>
      </c>
      <c r="I185" s="3">
        <f t="shared" si="16"/>
        <v>0.43874909935497886</v>
      </c>
      <c r="J185" s="52"/>
    </row>
    <row r="186" spans="1:10" x14ac:dyDescent="0.25">
      <c r="A186" t="s">
        <v>211</v>
      </c>
      <c r="B186" s="8" t="s">
        <v>298</v>
      </c>
      <c r="C186" s="15">
        <f>VLOOKUP($A186,RAW!$B$4:$M$283,5,FALSE)</f>
        <v>19164.8</v>
      </c>
      <c r="D186" s="15">
        <f>VLOOKUP($A186,RAW!$B$4:$M$283,6,FALSE)</f>
        <v>43883</v>
      </c>
      <c r="E186" s="1">
        <f t="shared" si="12"/>
        <v>24718.2</v>
      </c>
      <c r="F186" s="1">
        <f t="shared" si="17"/>
        <v>12145.424501204132</v>
      </c>
      <c r="G186" s="16">
        <f t="shared" si="14"/>
        <v>12572.775498795869</v>
      </c>
      <c r="H186" s="16">
        <f t="shared" si="15"/>
        <v>12572.775498795869</v>
      </c>
      <c r="I186" s="3">
        <f t="shared" si="16"/>
        <v>0.6560347876730187</v>
      </c>
      <c r="J186" s="52"/>
    </row>
    <row r="187" spans="1:10" x14ac:dyDescent="0.25">
      <c r="A187" t="s">
        <v>160</v>
      </c>
      <c r="B187" s="8" t="s">
        <v>299</v>
      </c>
      <c r="C187" s="15">
        <f>VLOOKUP($A187,RAW!$B$4:$M$283,5,FALSE)</f>
        <v>3955.9</v>
      </c>
      <c r="D187" s="15">
        <f>VLOOKUP($A187,RAW!$B$4:$M$283,6,FALSE)</f>
        <v>22163.399999999998</v>
      </c>
      <c r="E187" s="1">
        <f t="shared" si="12"/>
        <v>18207.499999999996</v>
      </c>
      <c r="F187" s="1">
        <f t="shared" si="17"/>
        <v>2506.9964092666469</v>
      </c>
      <c r="G187" s="16">
        <f t="shared" si="14"/>
        <v>15700.503590733349</v>
      </c>
      <c r="H187" s="16">
        <f t="shared" si="15"/>
        <v>15700.503590733349</v>
      </c>
      <c r="I187" s="3">
        <f t="shared" si="16"/>
        <v>3.9688828308939428</v>
      </c>
      <c r="J187" s="52"/>
    </row>
    <row r="188" spans="1:10" x14ac:dyDescent="0.25">
      <c r="A188" t="s">
        <v>161</v>
      </c>
      <c r="B188" s="8" t="s">
        <v>299</v>
      </c>
      <c r="C188" s="15">
        <f>VLOOKUP($A188,RAW!$B$4:$M$283,5,FALSE)</f>
        <v>5335</v>
      </c>
      <c r="D188" s="15">
        <f>VLOOKUP($A188,RAW!$B$4:$M$283,6,FALSE)</f>
        <v>16033.1</v>
      </c>
      <c r="E188" s="1">
        <f t="shared" si="12"/>
        <v>10698.1</v>
      </c>
      <c r="F188" s="1">
        <f t="shared" si="17"/>
        <v>3380.9817850394502</v>
      </c>
      <c r="G188" s="16">
        <f t="shared" si="14"/>
        <v>7317.1182149605502</v>
      </c>
      <c r="H188" s="16">
        <f t="shared" si="15"/>
        <v>7317.1182149605502</v>
      </c>
      <c r="I188" s="3">
        <f t="shared" si="16"/>
        <v>1.3715310618482757</v>
      </c>
      <c r="J188" s="52"/>
    </row>
    <row r="189" spans="1:10" x14ac:dyDescent="0.25">
      <c r="A189" t="s">
        <v>56</v>
      </c>
      <c r="B189" s="8" t="s">
        <v>298</v>
      </c>
      <c r="C189" s="15">
        <f>VLOOKUP($A189,RAW!$B$4:$M$283,5,FALSE)</f>
        <v>0</v>
      </c>
      <c r="D189" s="15">
        <f>VLOOKUP($A189,RAW!$B$4:$M$283,6,FALSE)</f>
        <v>0</v>
      </c>
      <c r="E189" s="1">
        <f t="shared" si="12"/>
        <v>0</v>
      </c>
      <c r="F189" s="1">
        <f t="shared" si="17"/>
        <v>0</v>
      </c>
      <c r="G189" s="16">
        <f t="shared" si="14"/>
        <v>0</v>
      </c>
      <c r="H189" s="16">
        <f t="shared" si="15"/>
        <v>0</v>
      </c>
      <c r="I189" s="3" t="str">
        <f t="shared" si="16"/>
        <v/>
      </c>
      <c r="J189" s="52"/>
    </row>
    <row r="190" spans="1:10" x14ac:dyDescent="0.25">
      <c r="A190" t="s">
        <v>57</v>
      </c>
      <c r="B190" s="8" t="s">
        <v>298</v>
      </c>
      <c r="C190" s="15">
        <f>VLOOKUP($A190,RAW!$B$4:$M$283,5,FALSE)</f>
        <v>29143.199999999997</v>
      </c>
      <c r="D190" s="15">
        <f>VLOOKUP($A190,RAW!$B$4:$M$283,6,FALSE)</f>
        <v>55873.299999999996</v>
      </c>
      <c r="E190" s="1">
        <f t="shared" si="12"/>
        <v>26730.1</v>
      </c>
      <c r="F190" s="1">
        <f t="shared" si="17"/>
        <v>18469.096224510158</v>
      </c>
      <c r="G190" s="16">
        <f t="shared" si="14"/>
        <v>8261.0037754898403</v>
      </c>
      <c r="H190" s="16">
        <f t="shared" si="15"/>
        <v>8261.0037754898403</v>
      </c>
      <c r="I190" s="3">
        <f t="shared" si="16"/>
        <v>0.28346248097291449</v>
      </c>
      <c r="J190" s="52"/>
    </row>
    <row r="191" spans="1:10" x14ac:dyDescent="0.25">
      <c r="A191" t="s">
        <v>162</v>
      </c>
      <c r="B191" s="8" t="s">
        <v>298</v>
      </c>
      <c r="C191" s="15">
        <f>VLOOKUP($A191,RAW!$B$4:$M$283,5,FALSE)</f>
        <v>3319.3</v>
      </c>
      <c r="D191" s="15">
        <f>VLOOKUP($A191,RAW!$B$4:$M$283,6,FALSE)</f>
        <v>8490.2000000000007</v>
      </c>
      <c r="E191" s="1">
        <f t="shared" si="12"/>
        <v>5170.9000000000005</v>
      </c>
      <c r="F191" s="1">
        <f t="shared" si="17"/>
        <v>2103.560044813767</v>
      </c>
      <c r="G191" s="16">
        <f t="shared" si="14"/>
        <v>3067.3399551862335</v>
      </c>
      <c r="H191" s="16">
        <f t="shared" si="15"/>
        <v>3067.3399551862335</v>
      </c>
      <c r="I191" s="3">
        <f t="shared" si="16"/>
        <v>0.92409241562565403</v>
      </c>
      <c r="J191" s="52"/>
    </row>
    <row r="192" spans="1:10" x14ac:dyDescent="0.25">
      <c r="A192" t="s">
        <v>11</v>
      </c>
      <c r="B192" s="8" t="s">
        <v>298</v>
      </c>
      <c r="C192" s="15">
        <f>VLOOKUP($A192,RAW!$B$4:$M$283,5,FALSE)</f>
        <v>11756.599999999999</v>
      </c>
      <c r="D192" s="15">
        <f>VLOOKUP($A192,RAW!$B$4:$M$283,6,FALSE)</f>
        <v>24600.6</v>
      </c>
      <c r="E192" s="1">
        <f t="shared" si="12"/>
        <v>12844</v>
      </c>
      <c r="F192" s="1">
        <f t="shared" si="17"/>
        <v>7450.5811535135508</v>
      </c>
      <c r="G192" s="16">
        <f t="shared" si="14"/>
        <v>5393.4188464864492</v>
      </c>
      <c r="H192" s="16">
        <f t="shared" si="15"/>
        <v>5393.4188464864492</v>
      </c>
      <c r="I192" s="3">
        <f t="shared" si="16"/>
        <v>0.45875668530752511</v>
      </c>
      <c r="J192" s="52"/>
    </row>
    <row r="193" spans="1:10" x14ac:dyDescent="0.25">
      <c r="A193" t="s">
        <v>212</v>
      </c>
      <c r="B193" s="8" t="s">
        <v>299</v>
      </c>
      <c r="C193" s="15">
        <f>VLOOKUP($A193,RAW!$B$4:$M$283,5,FALSE)</f>
        <v>524.80000000000007</v>
      </c>
      <c r="D193" s="15">
        <f>VLOOKUP($A193,RAW!$B$4:$M$283,6,FALSE)</f>
        <v>1715.2</v>
      </c>
      <c r="E193" s="1">
        <f t="shared" si="12"/>
        <v>1190.4000000000001</v>
      </c>
      <c r="F193" s="1">
        <f t="shared" si="17"/>
        <v>332.58467493696412</v>
      </c>
      <c r="G193" s="16">
        <f t="shared" si="14"/>
        <v>857.81532506303597</v>
      </c>
      <c r="H193" s="16">
        <f t="shared" si="15"/>
        <v>857.81532506303597</v>
      </c>
      <c r="I193" s="3">
        <f t="shared" si="16"/>
        <v>1.634556640745114</v>
      </c>
      <c r="J193" s="52"/>
    </row>
    <row r="194" spans="1:10" x14ac:dyDescent="0.25">
      <c r="A194" t="s">
        <v>58</v>
      </c>
      <c r="B194" s="8" t="s">
        <v>298</v>
      </c>
      <c r="C194" s="15">
        <f>VLOOKUP($A194,RAW!$B$4:$M$283,5,FALSE)</f>
        <v>89728</v>
      </c>
      <c r="D194" s="15">
        <f>VLOOKUP($A194,RAW!$B$4:$M$283,6,FALSE)</f>
        <v>123676.7</v>
      </c>
      <c r="E194" s="1">
        <f t="shared" ref="E194:E256" si="18">D194-C194</f>
        <v>33948.699999999997</v>
      </c>
      <c r="F194" s="1">
        <f t="shared" ref="F194:F256" si="19">+C194*E$260</f>
        <v>56863.867592880932</v>
      </c>
      <c r="G194" s="16">
        <f t="shared" ref="G194:G256" si="20">+E194-F194</f>
        <v>-22915.167592880935</v>
      </c>
      <c r="H194" s="16">
        <f t="shared" ref="H194:H256" si="21">ABS(G194)</f>
        <v>22915.167592880935</v>
      </c>
      <c r="I194" s="3">
        <f t="shared" si="16"/>
        <v>-0.25538480288071652</v>
      </c>
      <c r="J194" s="52"/>
    </row>
    <row r="195" spans="1:10" x14ac:dyDescent="0.25">
      <c r="A195" t="s">
        <v>52</v>
      </c>
      <c r="B195" s="8" t="s">
        <v>298</v>
      </c>
      <c r="C195" s="15">
        <f>VLOOKUP($A195,RAW!$B$4:$M$283,5,FALSE)</f>
        <v>0</v>
      </c>
      <c r="D195" s="15">
        <f>VLOOKUP($A195,RAW!$B$4:$M$283,6,FALSE)</f>
        <v>0</v>
      </c>
      <c r="E195" s="1">
        <f t="shared" si="18"/>
        <v>0</v>
      </c>
      <c r="F195" s="1">
        <f t="shared" si="19"/>
        <v>0</v>
      </c>
      <c r="G195" s="16">
        <f t="shared" si="20"/>
        <v>0</v>
      </c>
      <c r="H195" s="16">
        <f t="shared" si="21"/>
        <v>0</v>
      </c>
      <c r="I195" s="3" t="str">
        <f t="shared" ref="I195:I256" si="22">IFERROR(+G195/C195,"")</f>
        <v/>
      </c>
      <c r="J195" s="52"/>
    </row>
    <row r="196" spans="1:10" x14ac:dyDescent="0.25">
      <c r="A196" t="s">
        <v>163</v>
      </c>
      <c r="B196" s="8" t="s">
        <v>298</v>
      </c>
      <c r="C196" s="15">
        <f>VLOOKUP($A196,RAW!$B$4:$M$283,5,FALSE)</f>
        <v>1232.2</v>
      </c>
      <c r="D196" s="15">
        <f>VLOOKUP($A196,RAW!$B$4:$M$283,6,FALSE)</f>
        <v>4590.5</v>
      </c>
      <c r="E196" s="1">
        <f t="shared" si="18"/>
        <v>3358.3</v>
      </c>
      <c r="F196" s="1">
        <f t="shared" si="19"/>
        <v>780.8895511763094</v>
      </c>
      <c r="G196" s="16">
        <f t="shared" si="20"/>
        <v>2577.4104488236908</v>
      </c>
      <c r="H196" s="16">
        <f t="shared" si="21"/>
        <v>2577.4104488236908</v>
      </c>
      <c r="I196" s="3">
        <f t="shared" si="22"/>
        <v>2.0917143717121331</v>
      </c>
      <c r="J196" s="52"/>
    </row>
    <row r="197" spans="1:10" x14ac:dyDescent="0.25">
      <c r="A197" t="s">
        <v>4</v>
      </c>
      <c r="B197" s="8" t="s">
        <v>298</v>
      </c>
      <c r="C197" s="15">
        <f>VLOOKUP($A197,RAW!$B$4:$M$283,5,FALSE)</f>
        <v>26935.7</v>
      </c>
      <c r="D197" s="15">
        <f>VLOOKUP($A197,RAW!$B$4:$M$283,6,FALSE)</f>
        <v>40359</v>
      </c>
      <c r="E197" s="1">
        <f t="shared" si="18"/>
        <v>13423.3</v>
      </c>
      <c r="F197" s="1">
        <f t="shared" si="19"/>
        <v>17070.123911394025</v>
      </c>
      <c r="G197" s="16">
        <f t="shared" si="20"/>
        <v>-3646.8239113940253</v>
      </c>
      <c r="H197" s="16">
        <f t="shared" si="21"/>
        <v>3646.8239113940253</v>
      </c>
      <c r="I197" s="3">
        <f t="shared" si="22"/>
        <v>-0.13538998100639765</v>
      </c>
      <c r="J197" s="52"/>
    </row>
    <row r="198" spans="1:10" x14ac:dyDescent="0.25">
      <c r="A198" t="s">
        <v>164</v>
      </c>
      <c r="B198" s="8" t="s">
        <v>298</v>
      </c>
      <c r="C198" s="15">
        <f>VLOOKUP($A198,RAW!$B$4:$M$283,5,FALSE)</f>
        <v>18421</v>
      </c>
      <c r="D198" s="15">
        <f>VLOOKUP($A198,RAW!$B$4:$M$283,6,FALSE)</f>
        <v>90765.9</v>
      </c>
      <c r="E198" s="1">
        <f t="shared" si="18"/>
        <v>72344.899999999994</v>
      </c>
      <c r="F198" s="1">
        <f t="shared" si="19"/>
        <v>11674.051633029374</v>
      </c>
      <c r="G198" s="16">
        <f t="shared" si="20"/>
        <v>60670.848366970618</v>
      </c>
      <c r="H198" s="16">
        <f t="shared" si="21"/>
        <v>60670.848366970618</v>
      </c>
      <c r="I198" s="3">
        <f t="shared" si="22"/>
        <v>3.2935697501205481</v>
      </c>
      <c r="J198" s="52"/>
    </row>
    <row r="199" spans="1:10" x14ac:dyDescent="0.25">
      <c r="A199" t="s">
        <v>245</v>
      </c>
      <c r="B199" s="8" t="s">
        <v>298</v>
      </c>
      <c r="C199" s="15">
        <f>VLOOKUP($A199,RAW!$B$4:$M$283,5,FALSE)</f>
        <v>15602</v>
      </c>
      <c r="D199" s="15">
        <f>VLOOKUP($A199,RAW!$B$4:$M$283,6,FALSE)</f>
        <v>43007.5</v>
      </c>
      <c r="E199" s="1">
        <f t="shared" si="18"/>
        <v>27405.5</v>
      </c>
      <c r="F199" s="1">
        <f t="shared" si="19"/>
        <v>9887.549730119119</v>
      </c>
      <c r="G199" s="16">
        <f t="shared" si="20"/>
        <v>17517.950269880879</v>
      </c>
      <c r="H199" s="16">
        <f t="shared" si="21"/>
        <v>17517.950269880879</v>
      </c>
      <c r="I199" s="3">
        <f t="shared" si="22"/>
        <v>1.1228015811999026</v>
      </c>
      <c r="J199" s="52"/>
    </row>
    <row r="200" spans="1:10" x14ac:dyDescent="0.25">
      <c r="A200" t="s">
        <v>246</v>
      </c>
      <c r="B200" s="8" t="s">
        <v>298</v>
      </c>
      <c r="C200" s="15">
        <f>VLOOKUP($A200,RAW!$B$4:$M$283,5,FALSE)</f>
        <v>21741</v>
      </c>
      <c r="D200" s="15">
        <f>VLOOKUP($A200,RAW!$B$4:$M$283,6,FALSE)</f>
        <v>73713.900000000009</v>
      </c>
      <c r="E200" s="1">
        <f t="shared" si="18"/>
        <v>51972.900000000009</v>
      </c>
      <c r="F200" s="1">
        <f t="shared" si="19"/>
        <v>13778.055293072668</v>
      </c>
      <c r="G200" s="16">
        <f t="shared" si="20"/>
        <v>38194.844706927339</v>
      </c>
      <c r="H200" s="16">
        <f t="shared" si="21"/>
        <v>38194.844706927339</v>
      </c>
      <c r="I200" s="3">
        <f t="shared" si="22"/>
        <v>1.7568117707063768</v>
      </c>
      <c r="J200" s="52"/>
    </row>
    <row r="201" spans="1:10" x14ac:dyDescent="0.25">
      <c r="A201" t="s">
        <v>90</v>
      </c>
      <c r="B201" s="8" t="s">
        <v>298</v>
      </c>
      <c r="C201" s="15">
        <f>VLOOKUP($A201,RAW!$B$4:$M$283,5,FALSE)</f>
        <v>6653.6</v>
      </c>
      <c r="D201" s="15">
        <f>VLOOKUP($A201,RAW!$B$4:$M$283,6,FALSE)</f>
        <v>19946.3</v>
      </c>
      <c r="E201" s="1">
        <f t="shared" si="18"/>
        <v>13292.699999999999</v>
      </c>
      <c r="F201" s="1">
        <f t="shared" si="19"/>
        <v>4216.6261302602597</v>
      </c>
      <c r="G201" s="16">
        <f t="shared" si="20"/>
        <v>9076.0738697397392</v>
      </c>
      <c r="H201" s="16">
        <f t="shared" si="21"/>
        <v>9076.0738697397392</v>
      </c>
      <c r="I201" s="3">
        <f t="shared" si="22"/>
        <v>1.3640846864463958</v>
      </c>
      <c r="J201" s="52"/>
    </row>
    <row r="202" spans="1:10" x14ac:dyDescent="0.25">
      <c r="A202" t="s">
        <v>213</v>
      </c>
      <c r="B202" s="8" t="s">
        <v>299</v>
      </c>
      <c r="C202" s="15">
        <f>VLOOKUP($A202,RAW!$B$4:$M$283,5,FALSE)</f>
        <v>0</v>
      </c>
      <c r="D202" s="15">
        <f>VLOOKUP($A202,RAW!$B$4:$M$283,6,FALSE)</f>
        <v>0</v>
      </c>
      <c r="E202" s="1">
        <f t="shared" si="18"/>
        <v>0</v>
      </c>
      <c r="F202" s="1">
        <f t="shared" si="19"/>
        <v>0</v>
      </c>
      <c r="G202" s="16">
        <f t="shared" si="20"/>
        <v>0</v>
      </c>
      <c r="H202" s="16">
        <f t="shared" si="21"/>
        <v>0</v>
      </c>
      <c r="I202" s="3" t="str">
        <f t="shared" si="22"/>
        <v/>
      </c>
      <c r="J202" s="52"/>
    </row>
    <row r="203" spans="1:10" x14ac:dyDescent="0.25">
      <c r="A203" t="s">
        <v>247</v>
      </c>
      <c r="B203" s="8" t="s">
        <v>298</v>
      </c>
      <c r="C203" s="15">
        <f>VLOOKUP($A203,RAW!$B$4:$M$283,5,FALSE)</f>
        <v>32118.5</v>
      </c>
      <c r="D203" s="15">
        <f>VLOOKUP($A203,RAW!$B$4:$M$283,6,FALSE)</f>
        <v>96631.8</v>
      </c>
      <c r="E203" s="1">
        <f t="shared" si="18"/>
        <v>64513.3</v>
      </c>
      <c r="F203" s="1">
        <f t="shared" si="19"/>
        <v>20354.651070813416</v>
      </c>
      <c r="G203" s="16">
        <f t="shared" si="20"/>
        <v>44158.648929186587</v>
      </c>
      <c r="H203" s="16">
        <f t="shared" si="21"/>
        <v>44158.648929186587</v>
      </c>
      <c r="I203" s="3">
        <f t="shared" si="22"/>
        <v>1.3748664766158627</v>
      </c>
      <c r="J203" s="52"/>
    </row>
    <row r="204" spans="1:10" x14ac:dyDescent="0.25">
      <c r="A204" t="s">
        <v>165</v>
      </c>
      <c r="B204" s="8" t="s">
        <v>298</v>
      </c>
      <c r="C204" s="15">
        <f>VLOOKUP($A204,RAW!$B$4:$M$283,5,FALSE)</f>
        <v>1305.3</v>
      </c>
      <c r="D204" s="15">
        <f>VLOOKUP($A204,RAW!$B$4:$M$283,6,FALSE)</f>
        <v>15443.800000000001</v>
      </c>
      <c r="E204" s="1">
        <f t="shared" si="18"/>
        <v>14138.500000000002</v>
      </c>
      <c r="F204" s="1">
        <f t="shared" si="19"/>
        <v>827.21565585979272</v>
      </c>
      <c r="G204" s="16">
        <f t="shared" si="20"/>
        <v>13311.284344140209</v>
      </c>
      <c r="H204" s="16">
        <f t="shared" si="21"/>
        <v>13311.284344140209</v>
      </c>
      <c r="I204" s="3">
        <f t="shared" si="22"/>
        <v>10.197873549483038</v>
      </c>
      <c r="J204" s="52"/>
    </row>
    <row r="205" spans="1:10" x14ac:dyDescent="0.25">
      <c r="A205" t="s">
        <v>227</v>
      </c>
      <c r="B205" s="8" t="s">
        <v>298</v>
      </c>
      <c r="C205" s="15">
        <f>VLOOKUP($A205,RAW!$B$4:$M$283,5,FALSE)</f>
        <v>988132.3</v>
      </c>
      <c r="D205" s="15">
        <f>VLOOKUP($A205,RAW!$B$4:$M$283,6,FALSE)</f>
        <v>1131848.0999999999</v>
      </c>
      <c r="E205" s="1">
        <f t="shared" si="18"/>
        <v>143715.79999999981</v>
      </c>
      <c r="F205" s="1">
        <f t="shared" si="19"/>
        <v>626215.0529539152</v>
      </c>
      <c r="G205" s="16">
        <f t="shared" si="20"/>
        <v>-482499.25295391539</v>
      </c>
      <c r="H205" s="16">
        <f t="shared" si="21"/>
        <v>482499.25295391539</v>
      </c>
      <c r="I205" s="3">
        <f t="shared" si="22"/>
        <v>-0.48829418181544654</v>
      </c>
      <c r="J205" s="52"/>
    </row>
    <row r="206" spans="1:10" x14ac:dyDescent="0.25">
      <c r="A206" t="s">
        <v>75</v>
      </c>
      <c r="B206" s="8" t="s">
        <v>299</v>
      </c>
      <c r="C206" s="15">
        <f>VLOOKUP($A206,RAW!$B$4:$M$283,5,FALSE)</f>
        <v>5008.2</v>
      </c>
      <c r="D206" s="15">
        <f>VLOOKUP($A206,RAW!$B$4:$M$283,6,FALSE)</f>
        <v>11119.400000000001</v>
      </c>
      <c r="E206" s="1">
        <f t="shared" si="18"/>
        <v>6111.2000000000016</v>
      </c>
      <c r="F206" s="1">
        <f t="shared" si="19"/>
        <v>3173.8768464544655</v>
      </c>
      <c r="G206" s="16">
        <f t="shared" si="20"/>
        <v>2937.3231535455361</v>
      </c>
      <c r="H206" s="16">
        <f t="shared" si="21"/>
        <v>2937.3231535455361</v>
      </c>
      <c r="I206" s="3">
        <f t="shared" si="22"/>
        <v>0.58650276617258423</v>
      </c>
      <c r="J206" s="52"/>
    </row>
    <row r="207" spans="1:10" x14ac:dyDescent="0.25">
      <c r="A207" t="s">
        <v>24</v>
      </c>
      <c r="B207" s="8" t="s">
        <v>298</v>
      </c>
      <c r="C207" s="15">
        <f>VLOOKUP($A207,RAW!$B$4:$M$283,5,FALSE)</f>
        <v>3165.1</v>
      </c>
      <c r="D207" s="15">
        <f>VLOOKUP($A207,RAW!$B$4:$M$283,6,FALSE)</f>
        <v>7107</v>
      </c>
      <c r="E207" s="1">
        <f t="shared" si="18"/>
        <v>3941.9</v>
      </c>
      <c r="F207" s="1">
        <f t="shared" si="19"/>
        <v>2005.8379471093463</v>
      </c>
      <c r="G207" s="16">
        <f t="shared" si="20"/>
        <v>1936.0620528906538</v>
      </c>
      <c r="H207" s="16">
        <f t="shared" si="21"/>
        <v>1936.0620528906538</v>
      </c>
      <c r="I207" s="3">
        <f t="shared" si="22"/>
        <v>0.6116906425991766</v>
      </c>
      <c r="J207" s="52"/>
    </row>
    <row r="208" spans="1:10" x14ac:dyDescent="0.25">
      <c r="A208" t="s">
        <v>64</v>
      </c>
      <c r="B208" s="8" t="s">
        <v>298</v>
      </c>
      <c r="C208" s="15">
        <f>VLOOKUP($A208,RAW!$B$4:$M$283,5,FALSE)</f>
        <v>0</v>
      </c>
      <c r="D208" s="15">
        <f>VLOOKUP($A208,RAW!$B$4:$M$283,6,FALSE)</f>
        <v>0</v>
      </c>
      <c r="E208" s="1">
        <f t="shared" si="18"/>
        <v>0</v>
      </c>
      <c r="F208" s="1">
        <f t="shared" si="19"/>
        <v>0</v>
      </c>
      <c r="G208" s="16">
        <f t="shared" si="20"/>
        <v>0</v>
      </c>
      <c r="H208" s="16">
        <f t="shared" si="21"/>
        <v>0</v>
      </c>
      <c r="I208" s="3" t="str">
        <f t="shared" si="22"/>
        <v/>
      </c>
      <c r="J208" s="52"/>
    </row>
    <row r="209" spans="1:10" x14ac:dyDescent="0.25">
      <c r="A209" t="s">
        <v>91</v>
      </c>
      <c r="B209" s="8" t="s">
        <v>298</v>
      </c>
      <c r="C209" s="15">
        <f>VLOOKUP($A209,RAW!$B$4:$M$283,5,FALSE)</f>
        <v>228.8</v>
      </c>
      <c r="D209" s="15">
        <f>VLOOKUP($A209,RAW!$B$4:$M$283,6,FALSE)</f>
        <v>1434.3</v>
      </c>
      <c r="E209" s="1">
        <f t="shared" si="18"/>
        <v>1205.5</v>
      </c>
      <c r="F209" s="1">
        <f t="shared" si="19"/>
        <v>144.99880645117642</v>
      </c>
      <c r="G209" s="16">
        <f t="shared" si="20"/>
        <v>1060.5011935488235</v>
      </c>
      <c r="H209" s="16">
        <f t="shared" si="21"/>
        <v>1060.5011935488235</v>
      </c>
      <c r="I209" s="3">
        <f t="shared" si="22"/>
        <v>4.6350576641119909</v>
      </c>
      <c r="J209" s="52"/>
    </row>
    <row r="210" spans="1:10" x14ac:dyDescent="0.25">
      <c r="A210" t="s">
        <v>59</v>
      </c>
      <c r="B210" s="8" t="s">
        <v>299</v>
      </c>
      <c r="C210" s="15">
        <f>VLOOKUP($A210,RAW!$B$4:$M$283,5,FALSE)</f>
        <v>0</v>
      </c>
      <c r="D210" s="15">
        <f>VLOOKUP($A210,RAW!$B$4:$M$283,6,FALSE)</f>
        <v>0</v>
      </c>
      <c r="E210" s="1">
        <f t="shared" si="18"/>
        <v>0</v>
      </c>
      <c r="F210" s="1">
        <f t="shared" si="19"/>
        <v>0</v>
      </c>
      <c r="G210" s="16">
        <f t="shared" si="20"/>
        <v>0</v>
      </c>
      <c r="H210" s="16">
        <f t="shared" si="21"/>
        <v>0</v>
      </c>
      <c r="I210" s="3" t="str">
        <f t="shared" si="22"/>
        <v/>
      </c>
      <c r="J210" s="52"/>
    </row>
    <row r="211" spans="1:10" x14ac:dyDescent="0.25">
      <c r="A211" t="s">
        <v>121</v>
      </c>
      <c r="B211" s="8" t="s">
        <v>298</v>
      </c>
      <c r="C211" s="15">
        <f>VLOOKUP($A211,RAW!$B$4:$M$283,5,FALSE)</f>
        <v>13539</v>
      </c>
      <c r="D211" s="15">
        <f>VLOOKUP($A211,RAW!$B$4:$M$283,6,FALSE)</f>
        <v>56174.2</v>
      </c>
      <c r="E211" s="1">
        <f t="shared" si="18"/>
        <v>42635.199999999997</v>
      </c>
      <c r="F211" s="1">
        <f t="shared" si="19"/>
        <v>8580.1522750982404</v>
      </c>
      <c r="G211" s="16">
        <f t="shared" si="20"/>
        <v>34055.047724901757</v>
      </c>
      <c r="H211" s="16">
        <f t="shared" si="21"/>
        <v>34055.047724901757</v>
      </c>
      <c r="I211" s="3">
        <f t="shared" si="22"/>
        <v>2.5153296199794486</v>
      </c>
      <c r="J211" s="52"/>
    </row>
    <row r="212" spans="1:10" x14ac:dyDescent="0.25">
      <c r="A212" t="s">
        <v>60</v>
      </c>
      <c r="B212" s="8" t="s">
        <v>298</v>
      </c>
      <c r="C212" s="15">
        <f>VLOOKUP($A212,RAW!$B$4:$M$283,5,FALSE)</f>
        <v>96.3</v>
      </c>
      <c r="D212" s="15">
        <f>VLOOKUP($A212,RAW!$B$4:$M$283,6,FALSE)</f>
        <v>926</v>
      </c>
      <c r="E212" s="1">
        <f t="shared" si="18"/>
        <v>829.7</v>
      </c>
      <c r="F212" s="1">
        <f t="shared" si="19"/>
        <v>61.028780862099161</v>
      </c>
      <c r="G212" s="16">
        <f t="shared" si="20"/>
        <v>768.67121913790083</v>
      </c>
      <c r="H212" s="16">
        <f t="shared" si="21"/>
        <v>768.67121913790083</v>
      </c>
      <c r="I212" s="3">
        <f t="shared" si="22"/>
        <v>7.9820479661256583</v>
      </c>
      <c r="J212" s="52"/>
    </row>
    <row r="213" spans="1:10" x14ac:dyDescent="0.25">
      <c r="A213" t="s">
        <v>61</v>
      </c>
      <c r="B213" s="8" t="s">
        <v>298</v>
      </c>
      <c r="C213" s="15">
        <f>VLOOKUP($A213,RAW!$B$4:$M$283,5,FALSE)</f>
        <v>9789.5</v>
      </c>
      <c r="D213" s="15">
        <f>VLOOKUP($A213,RAW!$B$4:$M$283,6,FALSE)</f>
        <v>30158.399999999998</v>
      </c>
      <c r="E213" s="1">
        <f t="shared" si="18"/>
        <v>20368.899999999998</v>
      </c>
      <c r="F213" s="1">
        <f t="shared" si="19"/>
        <v>6203.9589849378999</v>
      </c>
      <c r="G213" s="16">
        <f t="shared" si="20"/>
        <v>14164.941015062097</v>
      </c>
      <c r="H213" s="16">
        <f t="shared" si="21"/>
        <v>14164.941015062097</v>
      </c>
      <c r="I213" s="3">
        <f t="shared" si="22"/>
        <v>1.4469524505911535</v>
      </c>
      <c r="J213" s="52"/>
    </row>
    <row r="214" spans="1:10" x14ac:dyDescent="0.25">
      <c r="A214" t="s">
        <v>166</v>
      </c>
      <c r="B214" s="8" t="s">
        <v>299</v>
      </c>
      <c r="C214" s="15">
        <f>VLOOKUP($A214,RAW!$B$4:$M$283,5,FALSE)</f>
        <v>2282.6999999999998</v>
      </c>
      <c r="D214" s="15">
        <f>VLOOKUP($A214,RAW!$B$4:$M$283,6,FALSE)</f>
        <v>14411.1</v>
      </c>
      <c r="E214" s="1">
        <f t="shared" si="18"/>
        <v>12128.400000000001</v>
      </c>
      <c r="F214" s="1">
        <f t="shared" si="19"/>
        <v>1446.6292634882009</v>
      </c>
      <c r="G214" s="16">
        <f t="shared" si="20"/>
        <v>10681.7707365118</v>
      </c>
      <c r="H214" s="16">
        <f t="shared" si="21"/>
        <v>10681.7707365118</v>
      </c>
      <c r="I214" s="3">
        <f t="shared" si="22"/>
        <v>4.6794457162622338</v>
      </c>
      <c r="J214" s="52"/>
    </row>
    <row r="215" spans="1:10" x14ac:dyDescent="0.25">
      <c r="A215" t="s">
        <v>167</v>
      </c>
      <c r="B215" s="8" t="s">
        <v>298</v>
      </c>
      <c r="C215" s="15">
        <f>VLOOKUP($A215,RAW!$B$4:$M$283,5,FALSE)</f>
        <v>4198.3999999999996</v>
      </c>
      <c r="D215" s="15">
        <f>VLOOKUP($A215,RAW!$B$4:$M$283,6,FALSE)</f>
        <v>8765.6</v>
      </c>
      <c r="E215" s="1">
        <f t="shared" si="18"/>
        <v>4567.2000000000007</v>
      </c>
      <c r="F215" s="1">
        <f t="shared" si="19"/>
        <v>2660.6773994957125</v>
      </c>
      <c r="G215" s="16">
        <f t="shared" si="20"/>
        <v>1906.5226005042882</v>
      </c>
      <c r="H215" s="16">
        <f t="shared" si="21"/>
        <v>1906.5226005042882</v>
      </c>
      <c r="I215" s="3">
        <f t="shared" si="22"/>
        <v>0.45410694562316323</v>
      </c>
      <c r="J215" s="52"/>
    </row>
    <row r="216" spans="1:10" x14ac:dyDescent="0.25">
      <c r="A216" t="s">
        <v>214</v>
      </c>
      <c r="B216" s="8" t="s">
        <v>298</v>
      </c>
      <c r="C216" s="15">
        <f>VLOOKUP($A216,RAW!$B$4:$M$283,5,FALSE)</f>
        <v>71081.2</v>
      </c>
      <c r="D216" s="15">
        <f>VLOOKUP($A216,RAW!$B$4:$M$283,6,FALSE)</f>
        <v>51363.7</v>
      </c>
      <c r="E216" s="1">
        <f t="shared" si="18"/>
        <v>-19717.5</v>
      </c>
      <c r="F216" s="1">
        <f t="shared" si="19"/>
        <v>45046.718361526924</v>
      </c>
      <c r="G216" s="16">
        <f t="shared" si="20"/>
        <v>-64764.218361526924</v>
      </c>
      <c r="H216" s="16">
        <f t="shared" si="21"/>
        <v>64764.218361526924</v>
      </c>
      <c r="I216" s="3">
        <f t="shared" si="22"/>
        <v>-0.91113006479247571</v>
      </c>
      <c r="J216" s="52"/>
    </row>
    <row r="217" spans="1:10" x14ac:dyDescent="0.25">
      <c r="A217" t="s">
        <v>123</v>
      </c>
      <c r="B217" s="8" t="s">
        <v>298</v>
      </c>
      <c r="C217" s="15">
        <f>VLOOKUP($A217,RAW!$B$4:$M$283,5,FALSE)</f>
        <v>406513.2</v>
      </c>
      <c r="D217" s="15">
        <f>VLOOKUP($A217,RAW!$B$4:$M$283,6,FALSE)</f>
        <v>1035728.1000000001</v>
      </c>
      <c r="E217" s="1">
        <f t="shared" si="18"/>
        <v>629214.90000000014</v>
      </c>
      <c r="F217" s="1">
        <f t="shared" si="19"/>
        <v>257622.066462624</v>
      </c>
      <c r="G217" s="16">
        <f t="shared" si="20"/>
        <v>371592.83353737614</v>
      </c>
      <c r="H217" s="16">
        <f t="shared" si="21"/>
        <v>371592.83353737614</v>
      </c>
      <c r="I217" s="3">
        <f t="shared" si="22"/>
        <v>0.91409782889553437</v>
      </c>
      <c r="J217" s="52"/>
    </row>
    <row r="218" spans="1:10" x14ac:dyDescent="0.25">
      <c r="A218" t="s">
        <v>215</v>
      </c>
      <c r="B218" s="8" t="s">
        <v>298</v>
      </c>
      <c r="C218" s="15">
        <f>VLOOKUP($A218,RAW!$B$4:$M$283,5,FALSE)</f>
        <v>10860.7</v>
      </c>
      <c r="D218" s="15">
        <f>VLOOKUP($A218,RAW!$B$4:$M$283,6,FALSE)</f>
        <v>40309.5</v>
      </c>
      <c r="E218" s="1">
        <f t="shared" si="18"/>
        <v>29448.799999999999</v>
      </c>
      <c r="F218" s="1">
        <f t="shared" si="19"/>
        <v>6882.8170333229536</v>
      </c>
      <c r="G218" s="16">
        <f t="shared" si="20"/>
        <v>22565.982966677046</v>
      </c>
      <c r="H218" s="16">
        <f t="shared" si="21"/>
        <v>22565.982966677046</v>
      </c>
      <c r="I218" s="3">
        <f t="shared" si="22"/>
        <v>2.0777650581156872</v>
      </c>
      <c r="J218" s="52"/>
    </row>
    <row r="219" spans="1:10" x14ac:dyDescent="0.25">
      <c r="A219" t="s">
        <v>252</v>
      </c>
      <c r="B219" s="8" t="s">
        <v>298</v>
      </c>
      <c r="C219" s="15">
        <f>VLOOKUP($A219,RAW!$B$4:$M$283,5,FALSE)</f>
        <v>19775.5</v>
      </c>
      <c r="D219" s="15">
        <f>VLOOKUP($A219,RAW!$B$4:$M$283,6,FALSE)</f>
        <v>53784.9</v>
      </c>
      <c r="E219" s="1">
        <f t="shared" si="18"/>
        <v>34009.4</v>
      </c>
      <c r="F219" s="1">
        <f t="shared" si="19"/>
        <v>12532.447102164506</v>
      </c>
      <c r="G219" s="16">
        <f t="shared" si="20"/>
        <v>21476.952897835494</v>
      </c>
      <c r="H219" s="16">
        <f t="shared" si="21"/>
        <v>21476.952897835494</v>
      </c>
      <c r="I219" s="3">
        <f t="shared" si="22"/>
        <v>1.0860384262261633</v>
      </c>
      <c r="J219" s="52"/>
    </row>
    <row r="220" spans="1:10" x14ac:dyDescent="0.25">
      <c r="A220" t="s">
        <v>248</v>
      </c>
      <c r="B220" s="8" t="s">
        <v>298</v>
      </c>
      <c r="C220" s="15">
        <f>VLOOKUP($A220,RAW!$B$4:$M$283,5,FALSE)</f>
        <v>6740.2</v>
      </c>
      <c r="D220" s="15">
        <f>VLOOKUP($A220,RAW!$B$4:$M$283,6,FALSE)</f>
        <v>8403.1</v>
      </c>
      <c r="E220" s="1">
        <f t="shared" si="18"/>
        <v>1662.9000000000005</v>
      </c>
      <c r="F220" s="1">
        <f t="shared" si="19"/>
        <v>4271.5076715131963</v>
      </c>
      <c r="G220" s="16">
        <f t="shared" si="20"/>
        <v>-2608.6076715131958</v>
      </c>
      <c r="H220" s="16">
        <f t="shared" si="21"/>
        <v>2608.6076715131958</v>
      </c>
      <c r="I220" s="3">
        <f t="shared" si="22"/>
        <v>-0.38702229481516809</v>
      </c>
      <c r="J220" s="52"/>
    </row>
    <row r="221" spans="1:10" x14ac:dyDescent="0.25">
      <c r="A221" t="s">
        <v>107</v>
      </c>
      <c r="B221" s="8" t="s">
        <v>298</v>
      </c>
      <c r="C221" s="15">
        <f>VLOOKUP($A221,RAW!$B$4:$M$283,5,FALSE)</f>
        <v>4098.1000000000004</v>
      </c>
      <c r="D221" s="15">
        <f>VLOOKUP($A221,RAW!$B$4:$M$283,6,FALSE)</f>
        <v>38831.4</v>
      </c>
      <c r="E221" s="1">
        <f t="shared" si="18"/>
        <v>34733.300000000003</v>
      </c>
      <c r="F221" s="1">
        <f t="shared" si="19"/>
        <v>2597.113674464887</v>
      </c>
      <c r="G221" s="16">
        <f t="shared" si="20"/>
        <v>32136.186325535116</v>
      </c>
      <c r="H221" s="16">
        <f t="shared" si="21"/>
        <v>32136.186325535116</v>
      </c>
      <c r="I221" s="3">
        <f t="shared" si="22"/>
        <v>7.8417281973439188</v>
      </c>
      <c r="J221" s="52"/>
    </row>
    <row r="222" spans="1:10" x14ac:dyDescent="0.25">
      <c r="A222" t="s">
        <v>168</v>
      </c>
      <c r="B222" s="8" t="s">
        <v>299</v>
      </c>
      <c r="C222" s="15">
        <f>VLOOKUP($A222,RAW!$B$4:$M$283,5,FALSE)</f>
        <v>107749.8</v>
      </c>
      <c r="D222" s="15">
        <f>VLOOKUP($A222,RAW!$B$4:$M$283,6,FALSE)</f>
        <v>109682.3</v>
      </c>
      <c r="E222" s="1">
        <f t="shared" si="18"/>
        <v>1932.5</v>
      </c>
      <c r="F222" s="1">
        <f t="shared" si="19"/>
        <v>68284.931797871366</v>
      </c>
      <c r="G222" s="16">
        <f t="shared" si="20"/>
        <v>-66352.431797871366</v>
      </c>
      <c r="H222" s="16">
        <f t="shared" si="21"/>
        <v>66352.431797871366</v>
      </c>
      <c r="I222" s="3">
        <f t="shared" si="22"/>
        <v>-0.61580097408878132</v>
      </c>
      <c r="J222" s="52"/>
    </row>
    <row r="223" spans="1:10" x14ac:dyDescent="0.25">
      <c r="A223" t="s">
        <v>62</v>
      </c>
      <c r="B223" s="8" t="s">
        <v>298</v>
      </c>
      <c r="C223" s="15">
        <f>VLOOKUP($A223,RAW!$B$4:$M$283,5,FALSE)</f>
        <v>198.4</v>
      </c>
      <c r="D223" s="15">
        <f>VLOOKUP($A223,RAW!$B$4:$M$283,6,FALSE)</f>
        <v>1480.7</v>
      </c>
      <c r="E223" s="1">
        <f t="shared" si="18"/>
        <v>1282.3</v>
      </c>
      <c r="F223" s="1">
        <f t="shared" si="19"/>
        <v>125.73323076885228</v>
      </c>
      <c r="G223" s="16">
        <f t="shared" si="20"/>
        <v>1156.5667692311476</v>
      </c>
      <c r="H223" s="16">
        <f t="shared" si="21"/>
        <v>1156.5667692311476</v>
      </c>
      <c r="I223" s="3">
        <f t="shared" si="22"/>
        <v>5.8294696029795743</v>
      </c>
      <c r="J223" s="52"/>
    </row>
    <row r="224" spans="1:10" x14ac:dyDescent="0.25">
      <c r="A224" t="s">
        <v>216</v>
      </c>
      <c r="B224" s="8" t="s">
        <v>299</v>
      </c>
      <c r="C224" s="15">
        <f>VLOOKUP($A224,RAW!$B$4:$M$283,5,FALSE)</f>
        <v>3165.2</v>
      </c>
      <c r="D224" s="15">
        <f>VLOOKUP($A224,RAW!$B$4:$M$283,6,FALSE)</f>
        <v>62644.4</v>
      </c>
      <c r="E224" s="1">
        <f t="shared" si="18"/>
        <v>59479.200000000004</v>
      </c>
      <c r="F224" s="1">
        <f t="shared" si="19"/>
        <v>2005.9013207135645</v>
      </c>
      <c r="G224" s="16">
        <f t="shared" si="20"/>
        <v>57473.298679286439</v>
      </c>
      <c r="H224" s="16">
        <f t="shared" si="21"/>
        <v>57473.298679286439</v>
      </c>
      <c r="I224" s="3">
        <f t="shared" si="22"/>
        <v>18.157872702921281</v>
      </c>
      <c r="J224" s="52"/>
    </row>
    <row r="225" spans="1:10" x14ac:dyDescent="0.25">
      <c r="A225" t="s">
        <v>67</v>
      </c>
      <c r="B225" s="8" t="s">
        <v>298</v>
      </c>
      <c r="C225" s="15">
        <f>VLOOKUP($A225,RAW!$B$4:$M$283,5,FALSE)</f>
        <v>3792</v>
      </c>
      <c r="D225" s="15">
        <f>VLOOKUP($A225,RAW!$B$4:$M$283,6,FALSE)</f>
        <v>7386</v>
      </c>
      <c r="E225" s="1">
        <f t="shared" si="18"/>
        <v>3594</v>
      </c>
      <c r="F225" s="1">
        <f t="shared" si="19"/>
        <v>2403.1270719530635</v>
      </c>
      <c r="G225" s="16">
        <f t="shared" si="20"/>
        <v>1190.8729280469365</v>
      </c>
      <c r="H225" s="16">
        <f t="shared" si="21"/>
        <v>1190.8729280469365</v>
      </c>
      <c r="I225" s="3">
        <f t="shared" si="22"/>
        <v>0.31404876794486725</v>
      </c>
      <c r="J225" s="52"/>
    </row>
    <row r="226" spans="1:10" x14ac:dyDescent="0.25">
      <c r="A226" t="s">
        <v>169</v>
      </c>
      <c r="B226" s="8" t="s">
        <v>299</v>
      </c>
      <c r="C226" s="15">
        <f>VLOOKUP($A226,RAW!$B$4:$M$283,5,FALSE)</f>
        <v>61979.9</v>
      </c>
      <c r="D226" s="15">
        <f>VLOOKUP($A226,RAW!$B$4:$M$283,6,FALSE)</f>
        <v>158220.19999999998</v>
      </c>
      <c r="E226" s="1">
        <f t="shared" si="18"/>
        <v>96240.299999999988</v>
      </c>
      <c r="F226" s="1">
        <f t="shared" si="19"/>
        <v>39278.896520818482</v>
      </c>
      <c r="G226" s="16">
        <f t="shared" si="20"/>
        <v>56961.403479181507</v>
      </c>
      <c r="H226" s="16">
        <f t="shared" si="21"/>
        <v>56961.403479181507</v>
      </c>
      <c r="I226" s="3">
        <f t="shared" si="22"/>
        <v>0.91903025786071779</v>
      </c>
      <c r="J226" s="52"/>
    </row>
    <row r="227" spans="1:10" x14ac:dyDescent="0.25">
      <c r="A227" t="s">
        <v>217</v>
      </c>
      <c r="B227" s="8" t="s">
        <v>299</v>
      </c>
      <c r="C227" s="15">
        <f>VLOOKUP($A227,RAW!$B$4:$M$283,5,FALSE)</f>
        <v>14401.1</v>
      </c>
      <c r="D227" s="15">
        <f>VLOOKUP($A227,RAW!$B$4:$M$283,6,FALSE)</f>
        <v>64766.9</v>
      </c>
      <c r="E227" s="1">
        <f t="shared" si="18"/>
        <v>50365.8</v>
      </c>
      <c r="F227" s="1">
        <f t="shared" si="19"/>
        <v>9126.4961170630977</v>
      </c>
      <c r="G227" s="16">
        <f t="shared" si="20"/>
        <v>41239.303882936903</v>
      </c>
      <c r="H227" s="16">
        <f t="shared" si="21"/>
        <v>41239.303882936903</v>
      </c>
      <c r="I227" s="3">
        <f t="shared" si="22"/>
        <v>2.8636217985387855</v>
      </c>
      <c r="J227" s="52"/>
    </row>
    <row r="228" spans="1:10" x14ac:dyDescent="0.25">
      <c r="A228" t="s">
        <v>65</v>
      </c>
      <c r="B228" s="8" t="s">
        <v>298</v>
      </c>
      <c r="C228" s="15">
        <f>VLOOKUP($A228,RAW!$B$4:$M$283,5,FALSE)</f>
        <v>0</v>
      </c>
      <c r="D228" s="15">
        <f>VLOOKUP($A228,RAW!$B$4:$M$283,6,FALSE)</f>
        <v>204.4</v>
      </c>
      <c r="E228" s="1">
        <f t="shared" si="18"/>
        <v>204.4</v>
      </c>
      <c r="F228" s="1">
        <f t="shared" si="19"/>
        <v>0</v>
      </c>
      <c r="G228" s="16">
        <f t="shared" si="20"/>
        <v>204.4</v>
      </c>
      <c r="H228" s="16">
        <f t="shared" si="21"/>
        <v>204.4</v>
      </c>
      <c r="I228" s="3" t="str">
        <f t="shared" si="22"/>
        <v/>
      </c>
      <c r="J228" s="52"/>
    </row>
    <row r="229" spans="1:10" x14ac:dyDescent="0.25">
      <c r="A229" t="s">
        <v>108</v>
      </c>
      <c r="B229" s="8" t="s">
        <v>298</v>
      </c>
      <c r="C229" s="15">
        <f>VLOOKUP($A229,RAW!$B$4:$M$283,5,FALSE)</f>
        <v>1458.7</v>
      </c>
      <c r="D229" s="15">
        <f>VLOOKUP($A229,RAW!$B$4:$M$283,6,FALSE)</f>
        <v>125838</v>
      </c>
      <c r="E229" s="1">
        <f t="shared" si="18"/>
        <v>124379.3</v>
      </c>
      <c r="F229" s="1">
        <f t="shared" si="19"/>
        <v>924.43076473046779</v>
      </c>
      <c r="G229" s="16">
        <f t="shared" si="20"/>
        <v>123454.86923526954</v>
      </c>
      <c r="H229" s="16">
        <f t="shared" si="21"/>
        <v>123454.86923526954</v>
      </c>
      <c r="I229" s="3">
        <f t="shared" si="22"/>
        <v>84.633488198580608</v>
      </c>
      <c r="J229" s="52"/>
    </row>
    <row r="230" spans="1:10" x14ac:dyDescent="0.25">
      <c r="A230" t="s">
        <v>122</v>
      </c>
      <c r="B230" s="8" t="s">
        <v>298</v>
      </c>
      <c r="C230" s="15">
        <f>VLOOKUP($A230,RAW!$B$4:$M$283,5,FALSE)</f>
        <v>0</v>
      </c>
      <c r="D230" s="15">
        <f>VLOOKUP($A230,RAW!$B$4:$M$283,6,FALSE)</f>
        <v>101.3</v>
      </c>
      <c r="E230" s="1">
        <f t="shared" si="18"/>
        <v>101.3</v>
      </c>
      <c r="F230" s="1">
        <f t="shared" si="19"/>
        <v>0</v>
      </c>
      <c r="G230" s="16">
        <f t="shared" si="20"/>
        <v>101.3</v>
      </c>
      <c r="H230" s="16">
        <f t="shared" si="21"/>
        <v>101.3</v>
      </c>
      <c r="I230" s="3" t="str">
        <f t="shared" si="22"/>
        <v/>
      </c>
      <c r="J230" s="52"/>
    </row>
    <row r="231" spans="1:10" x14ac:dyDescent="0.25">
      <c r="A231" t="s">
        <v>170</v>
      </c>
      <c r="B231" s="8" t="s">
        <v>299</v>
      </c>
      <c r="C231" s="15">
        <f>VLOOKUP($A231,RAW!$B$4:$M$283,5,FALSE)</f>
        <v>28634.5</v>
      </c>
      <c r="D231" s="15">
        <f>VLOOKUP($A231,RAW!$B$4:$M$283,6,FALSE)</f>
        <v>44231.9</v>
      </c>
      <c r="E231" s="1">
        <f t="shared" si="18"/>
        <v>15597.400000000001</v>
      </c>
      <c r="F231" s="1">
        <f t="shared" si="19"/>
        <v>18146.71469985232</v>
      </c>
      <c r="G231" s="16">
        <f t="shared" si="20"/>
        <v>-2549.3146998523189</v>
      </c>
      <c r="H231" s="16">
        <f t="shared" si="21"/>
        <v>2549.3146998523189</v>
      </c>
      <c r="I231" s="3">
        <f t="shared" si="22"/>
        <v>-8.9029481913507097E-2</v>
      </c>
      <c r="J231" s="52"/>
    </row>
    <row r="232" spans="1:10" x14ac:dyDescent="0.25">
      <c r="A232" t="s">
        <v>171</v>
      </c>
      <c r="B232" s="8" t="s">
        <v>298</v>
      </c>
      <c r="C232" s="15">
        <f>VLOOKUP($A232,RAW!$B$4:$M$283,5,FALSE)</f>
        <v>3391.8</v>
      </c>
      <c r="D232" s="15">
        <f>VLOOKUP($A232,RAW!$B$4:$M$283,6,FALSE)</f>
        <v>10308.9</v>
      </c>
      <c r="E232" s="1">
        <f t="shared" si="18"/>
        <v>6917.0999999999995</v>
      </c>
      <c r="F232" s="1">
        <f t="shared" si="19"/>
        <v>2149.5059078719414</v>
      </c>
      <c r="G232" s="16">
        <f t="shared" si="20"/>
        <v>4767.594092128058</v>
      </c>
      <c r="H232" s="16">
        <f t="shared" si="21"/>
        <v>4767.594092128058</v>
      </c>
      <c r="I232" s="3">
        <f t="shared" si="22"/>
        <v>1.4056235898720615</v>
      </c>
      <c r="J232" s="52"/>
    </row>
    <row r="233" spans="1:10" x14ac:dyDescent="0.25">
      <c r="A233" t="s">
        <v>68</v>
      </c>
      <c r="B233" s="8" t="s">
        <v>298</v>
      </c>
      <c r="C233" s="15">
        <f>VLOOKUP($A233,RAW!$B$4:$M$283,5,FALSE)</f>
        <v>4467.9000000000005</v>
      </c>
      <c r="D233" s="15">
        <f>VLOOKUP($A233,RAW!$B$4:$M$283,6,FALSE)</f>
        <v>5350.6</v>
      </c>
      <c r="E233" s="1">
        <f t="shared" si="18"/>
        <v>882.69999999999982</v>
      </c>
      <c r="F233" s="1">
        <f t="shared" si="19"/>
        <v>2831.4692628636853</v>
      </c>
      <c r="G233" s="16">
        <f t="shared" si="20"/>
        <v>-1948.7692628636855</v>
      </c>
      <c r="H233" s="16">
        <f t="shared" si="21"/>
        <v>1948.7692628636855</v>
      </c>
      <c r="I233" s="3">
        <f t="shared" si="22"/>
        <v>-0.43617119068548654</v>
      </c>
      <c r="J233" s="52"/>
    </row>
    <row r="234" spans="1:10" x14ac:dyDescent="0.25">
      <c r="A234" t="s">
        <v>218</v>
      </c>
      <c r="B234" s="8" t="s">
        <v>299</v>
      </c>
      <c r="C234" s="15">
        <f>VLOOKUP($A234,RAW!$B$4:$M$283,5,FALSE)</f>
        <v>2838.2</v>
      </c>
      <c r="D234" s="15">
        <f>VLOOKUP($A234,RAW!$B$4:$M$283,6,FALSE)</f>
        <v>23029.1</v>
      </c>
      <c r="E234" s="1">
        <f t="shared" si="18"/>
        <v>20190.899999999998</v>
      </c>
      <c r="F234" s="1">
        <f t="shared" si="19"/>
        <v>1798.6696349201436</v>
      </c>
      <c r="G234" s="16">
        <f t="shared" si="20"/>
        <v>18392.230365079853</v>
      </c>
      <c r="H234" s="16">
        <f t="shared" si="21"/>
        <v>18392.230365079853</v>
      </c>
      <c r="I234" s="3">
        <f t="shared" si="22"/>
        <v>6.4802446498061634</v>
      </c>
      <c r="J234" s="52"/>
    </row>
    <row r="235" spans="1:10" x14ac:dyDescent="0.25">
      <c r="A235" t="s">
        <v>172</v>
      </c>
      <c r="B235" s="8" t="s">
        <v>299</v>
      </c>
      <c r="C235" s="15">
        <f>VLOOKUP($A235,RAW!$B$4:$M$283,5,FALSE)</f>
        <v>126448.3</v>
      </c>
      <c r="D235" s="15">
        <f>VLOOKUP($A235,RAW!$B$4:$M$283,6,FALSE)</f>
        <v>187249.7</v>
      </c>
      <c r="E235" s="1">
        <f t="shared" si="18"/>
        <v>60801.400000000009</v>
      </c>
      <c r="F235" s="1">
        <f t="shared" si="19"/>
        <v>80134.845182606165</v>
      </c>
      <c r="G235" s="16">
        <f t="shared" si="20"/>
        <v>-19333.445182606156</v>
      </c>
      <c r="H235" s="16">
        <f t="shared" si="21"/>
        <v>19333.445182606156</v>
      </c>
      <c r="I235" s="3">
        <f t="shared" si="22"/>
        <v>-0.15289604670530293</v>
      </c>
      <c r="J235" s="52"/>
    </row>
    <row r="236" spans="1:10" x14ac:dyDescent="0.25">
      <c r="A236" t="s">
        <v>219</v>
      </c>
      <c r="B236" s="8" t="s">
        <v>298</v>
      </c>
      <c r="C236" s="15">
        <f>VLOOKUP($A236,RAW!$B$4:$M$283,5,FALSE)</f>
        <v>23448.6</v>
      </c>
      <c r="D236" s="15">
        <f>VLOOKUP($A236,RAW!$B$4:$M$283,6,FALSE)</f>
        <v>54915.6</v>
      </c>
      <c r="E236" s="1">
        <f t="shared" si="18"/>
        <v>31467</v>
      </c>
      <c r="F236" s="1">
        <f t="shared" si="19"/>
        <v>14860.222958702163</v>
      </c>
      <c r="G236" s="16">
        <f t="shared" si="20"/>
        <v>16606.777041297835</v>
      </c>
      <c r="H236" s="16">
        <f t="shared" si="21"/>
        <v>16606.777041297835</v>
      </c>
      <c r="I236" s="3">
        <f t="shared" si="22"/>
        <v>0.70822040724383695</v>
      </c>
      <c r="J236" s="52"/>
    </row>
    <row r="237" spans="1:10" x14ac:dyDescent="0.25">
      <c r="A237" t="s">
        <v>69</v>
      </c>
      <c r="B237" s="8" t="s">
        <v>298</v>
      </c>
      <c r="C237" s="15">
        <f>VLOOKUP($A237,RAW!$B$4:$M$283,5,FALSE)</f>
        <v>232043.7</v>
      </c>
      <c r="D237" s="15">
        <f>VLOOKUP($A237,RAW!$B$4:$M$283,6,FALSE)</f>
        <v>441551.9</v>
      </c>
      <c r="E237" s="1">
        <f t="shared" si="18"/>
        <v>209508.2</v>
      </c>
      <c r="F237" s="1">
        <f t="shared" si="19"/>
        <v>147054.45605120124</v>
      </c>
      <c r="G237" s="16">
        <f t="shared" si="20"/>
        <v>62453.743948798772</v>
      </c>
      <c r="H237" s="16">
        <f t="shared" si="21"/>
        <v>62453.743948798772</v>
      </c>
      <c r="I237" s="3">
        <f t="shared" si="22"/>
        <v>0.26914647520617352</v>
      </c>
      <c r="J237" s="52"/>
    </row>
    <row r="238" spans="1:10" x14ac:dyDescent="0.25">
      <c r="A238" t="s">
        <v>264</v>
      </c>
      <c r="B238" s="8" t="s">
        <v>298</v>
      </c>
      <c r="C238" s="15">
        <f>VLOOKUP($A238,RAW!$B$4:$M$283,5,FALSE)</f>
        <v>0</v>
      </c>
      <c r="D238" s="15">
        <f>VLOOKUP($A238,RAW!$B$4:$M$283,6,FALSE)</f>
        <v>0</v>
      </c>
      <c r="E238" s="1">
        <f t="shared" si="18"/>
        <v>0</v>
      </c>
      <c r="F238" s="1">
        <f t="shared" si="19"/>
        <v>0</v>
      </c>
      <c r="G238" s="16">
        <f t="shared" si="20"/>
        <v>0</v>
      </c>
      <c r="H238" s="16">
        <f t="shared" si="21"/>
        <v>0</v>
      </c>
      <c r="I238" s="3" t="str">
        <f t="shared" si="22"/>
        <v/>
      </c>
      <c r="J238" s="52"/>
    </row>
    <row r="239" spans="1:10" x14ac:dyDescent="0.25">
      <c r="A239" t="s">
        <v>72</v>
      </c>
      <c r="B239" s="8" t="s">
        <v>299</v>
      </c>
      <c r="C239" s="15">
        <f>VLOOKUP($A239,RAW!$B$4:$M$283,5,FALSE)</f>
        <v>209.1</v>
      </c>
      <c r="D239" s="15">
        <f>VLOOKUP($A239,RAW!$B$4:$M$283,6,FALSE)</f>
        <v>686.9</v>
      </c>
      <c r="E239" s="1">
        <f t="shared" si="18"/>
        <v>477.79999999999995</v>
      </c>
      <c r="F239" s="1">
        <f t="shared" si="19"/>
        <v>132.51420642019661</v>
      </c>
      <c r="G239" s="16">
        <f t="shared" si="20"/>
        <v>345.28579357980334</v>
      </c>
      <c r="H239" s="16">
        <f t="shared" si="21"/>
        <v>345.28579357980334</v>
      </c>
      <c r="I239" s="3">
        <f t="shared" si="22"/>
        <v>1.6512950434232585</v>
      </c>
      <c r="J239" s="52"/>
    </row>
    <row r="240" spans="1:10" x14ac:dyDescent="0.25">
      <c r="A240" t="s">
        <v>70</v>
      </c>
      <c r="B240" s="8" t="s">
        <v>298</v>
      </c>
      <c r="C240" s="15">
        <f>VLOOKUP($A240,RAW!$B$4:$M$283,5,FALSE)</f>
        <v>0</v>
      </c>
      <c r="D240" s="15">
        <f>VLOOKUP($A240,RAW!$B$4:$M$283,6,FALSE)</f>
        <v>0</v>
      </c>
      <c r="E240" s="1">
        <f t="shared" si="18"/>
        <v>0</v>
      </c>
      <c r="F240" s="1">
        <f t="shared" si="19"/>
        <v>0</v>
      </c>
      <c r="G240" s="16">
        <f t="shared" si="20"/>
        <v>0</v>
      </c>
      <c r="H240" s="16">
        <f t="shared" si="21"/>
        <v>0</v>
      </c>
      <c r="I240" s="3" t="str">
        <f t="shared" si="22"/>
        <v/>
      </c>
      <c r="J240" s="52"/>
    </row>
    <row r="241" spans="1:20" x14ac:dyDescent="0.25">
      <c r="A241" t="s">
        <v>71</v>
      </c>
      <c r="B241" s="8" t="s">
        <v>299</v>
      </c>
      <c r="C241" s="15">
        <f>VLOOKUP($A241,RAW!$B$4:$M$283,5,FALSE)</f>
        <v>97.4</v>
      </c>
      <c r="D241" s="15">
        <f>VLOOKUP($A241,RAW!$B$4:$M$283,6,FALSE)</f>
        <v>1433.6</v>
      </c>
      <c r="E241" s="1">
        <f t="shared" si="18"/>
        <v>1336.1999999999998</v>
      </c>
      <c r="F241" s="1">
        <f t="shared" si="19"/>
        <v>61.725890508499056</v>
      </c>
      <c r="G241" s="16">
        <f t="shared" si="20"/>
        <v>1274.4741094915007</v>
      </c>
      <c r="H241" s="16">
        <f t="shared" si="21"/>
        <v>1274.4741094915007</v>
      </c>
      <c r="I241" s="3">
        <f t="shared" si="22"/>
        <v>13.084949789440458</v>
      </c>
      <c r="J241" s="52"/>
    </row>
    <row r="242" spans="1:20" x14ac:dyDescent="0.25">
      <c r="A242" t="s">
        <v>109</v>
      </c>
      <c r="B242" s="8" t="s">
        <v>299</v>
      </c>
      <c r="C242" s="15">
        <f>VLOOKUP($A242,RAW!$B$4:$M$283,5,FALSE)</f>
        <v>1510.4</v>
      </c>
      <c r="D242" s="15">
        <f>VLOOKUP($A242,RAW!$B$4:$M$283,6,FALSE)</f>
        <v>4132.2</v>
      </c>
      <c r="E242" s="1">
        <f t="shared" si="18"/>
        <v>2621.7999999999997</v>
      </c>
      <c r="F242" s="1">
        <f t="shared" si="19"/>
        <v>957.1949181112625</v>
      </c>
      <c r="G242" s="16">
        <f t="shared" si="20"/>
        <v>1664.6050818887372</v>
      </c>
      <c r="H242" s="16">
        <f t="shared" si="21"/>
        <v>1664.6050818887372</v>
      </c>
      <c r="I242" s="3">
        <f t="shared" si="22"/>
        <v>1.1020955256148948</v>
      </c>
      <c r="J242" s="52"/>
    </row>
    <row r="243" spans="1:20" x14ac:dyDescent="0.25">
      <c r="A243" t="s">
        <v>110</v>
      </c>
      <c r="B243" s="8" t="s">
        <v>299</v>
      </c>
      <c r="C243" s="15">
        <f>VLOOKUP($A243,RAW!$B$4:$M$283,5,FALSE)</f>
        <v>17206.5</v>
      </c>
      <c r="D243" s="15">
        <f>VLOOKUP($A243,RAW!$B$4:$M$283,6,FALSE)</f>
        <v>48931</v>
      </c>
      <c r="E243" s="1">
        <f t="shared" si="18"/>
        <v>31724.5</v>
      </c>
      <c r="F243" s="1">
        <f t="shared" si="19"/>
        <v>10904.379209799681</v>
      </c>
      <c r="G243" s="16">
        <f t="shared" si="20"/>
        <v>20820.120790200319</v>
      </c>
      <c r="H243" s="16">
        <f t="shared" si="21"/>
        <v>20820.120790200319</v>
      </c>
      <c r="I243" s="3">
        <f t="shared" si="22"/>
        <v>1.2100148659053449</v>
      </c>
      <c r="J243" s="52"/>
    </row>
    <row r="244" spans="1:20" x14ac:dyDescent="0.25">
      <c r="A244" t="s">
        <v>111</v>
      </c>
      <c r="B244" s="8" t="s">
        <v>299</v>
      </c>
      <c r="C244" s="15">
        <f>VLOOKUP($A244,RAW!$B$4:$M$283,5,FALSE)</f>
        <v>663.5</v>
      </c>
      <c r="D244" s="15">
        <f>VLOOKUP($A244,RAW!$B$4:$M$283,6,FALSE)</f>
        <v>24128.400000000001</v>
      </c>
      <c r="E244" s="1">
        <f t="shared" si="18"/>
        <v>23464.9</v>
      </c>
      <c r="F244" s="1">
        <f t="shared" si="19"/>
        <v>420.48386398756799</v>
      </c>
      <c r="G244" s="16">
        <f t="shared" si="20"/>
        <v>23044.416136012434</v>
      </c>
      <c r="H244" s="16">
        <f t="shared" si="21"/>
        <v>23044.416136012434</v>
      </c>
      <c r="I244" s="3">
        <f t="shared" si="22"/>
        <v>34.731599300696963</v>
      </c>
      <c r="J244" s="52"/>
    </row>
    <row r="245" spans="1:20" x14ac:dyDescent="0.25">
      <c r="A245" t="s">
        <v>73</v>
      </c>
      <c r="B245" s="8" t="s">
        <v>298</v>
      </c>
      <c r="C245" s="15">
        <f>VLOOKUP($A245,RAW!$B$4:$M$283,5,FALSE)</f>
        <v>915.5</v>
      </c>
      <c r="D245" s="15">
        <f>VLOOKUP($A245,RAW!$B$4:$M$283,6,FALSE)</f>
        <v>3739</v>
      </c>
      <c r="E245" s="1">
        <f t="shared" si="18"/>
        <v>2823.5</v>
      </c>
      <c r="F245" s="1">
        <f t="shared" si="19"/>
        <v>580.18534661736021</v>
      </c>
      <c r="G245" s="16">
        <f t="shared" si="20"/>
        <v>2243.3146533826398</v>
      </c>
      <c r="H245" s="16">
        <f t="shared" si="21"/>
        <v>2243.3146533826398</v>
      </c>
      <c r="I245" s="3">
        <f t="shared" si="22"/>
        <v>2.4503710031487054</v>
      </c>
      <c r="J245" s="52"/>
    </row>
    <row r="246" spans="1:20" x14ac:dyDescent="0.25">
      <c r="A246" t="s">
        <v>112</v>
      </c>
      <c r="B246" s="8" t="s">
        <v>298</v>
      </c>
      <c r="C246" s="15">
        <f>VLOOKUP($A246,RAW!$B$4:$M$283,5,FALSE)</f>
        <v>18382</v>
      </c>
      <c r="D246" s="15">
        <f>VLOOKUP($A246,RAW!$B$4:$M$283,6,FALSE)</f>
        <v>36903.4</v>
      </c>
      <c r="E246" s="1">
        <f t="shared" si="18"/>
        <v>18521.400000000001</v>
      </c>
      <c r="F246" s="1">
        <f t="shared" si="19"/>
        <v>11649.335927384287</v>
      </c>
      <c r="G246" s="16">
        <f t="shared" si="20"/>
        <v>6872.0640726157144</v>
      </c>
      <c r="H246" s="16">
        <f t="shared" si="21"/>
        <v>6872.0640726157144</v>
      </c>
      <c r="I246" s="3">
        <f t="shared" si="22"/>
        <v>0.37384746342159259</v>
      </c>
      <c r="J246" s="52"/>
    </row>
    <row r="247" spans="1:20" x14ac:dyDescent="0.25">
      <c r="A247" t="s">
        <v>173</v>
      </c>
      <c r="B247" s="8" t="s">
        <v>298</v>
      </c>
      <c r="C247" s="15">
        <f>VLOOKUP($A247,RAW!$B$4:$M$283,5,FALSE)</f>
        <v>40641.299999999996</v>
      </c>
      <c r="D247" s="15">
        <f>VLOOKUP($A247,RAW!$B$4:$M$283,6,FALSE)</f>
        <v>54538.3</v>
      </c>
      <c r="E247" s="1">
        <f t="shared" si="18"/>
        <v>13897.000000000007</v>
      </c>
      <c r="F247" s="1">
        <f t="shared" si="19"/>
        <v>25755.856611119736</v>
      </c>
      <c r="G247" s="16">
        <f t="shared" si="20"/>
        <v>-11858.856611119729</v>
      </c>
      <c r="H247" s="16">
        <f t="shared" si="21"/>
        <v>11858.856611119729</v>
      </c>
      <c r="I247" s="3">
        <f t="shared" si="22"/>
        <v>-0.29179324015520491</v>
      </c>
      <c r="J247" s="52"/>
    </row>
    <row r="248" spans="1:20" x14ac:dyDescent="0.25">
      <c r="A248" t="s">
        <v>174</v>
      </c>
      <c r="B248" s="8" t="s">
        <v>298</v>
      </c>
      <c r="C248" s="15">
        <f>VLOOKUP($A248,RAW!$B$4:$M$283,5,FALSE)</f>
        <v>1069</v>
      </c>
      <c r="D248" s="15">
        <f>VLOOKUP($A248,RAW!$B$4:$M$283,6,FALSE)</f>
        <v>7089.7</v>
      </c>
      <c r="E248" s="1">
        <f t="shared" si="18"/>
        <v>6020.7</v>
      </c>
      <c r="F248" s="1">
        <f t="shared" si="19"/>
        <v>677.46382909225338</v>
      </c>
      <c r="G248" s="16">
        <f t="shared" si="20"/>
        <v>5343.2361709077468</v>
      </c>
      <c r="H248" s="16">
        <f t="shared" si="21"/>
        <v>5343.2361709077468</v>
      </c>
      <c r="I248" s="3">
        <f t="shared" si="22"/>
        <v>4.9983500195582291</v>
      </c>
      <c r="J248" s="52"/>
    </row>
    <row r="249" spans="1:20" x14ac:dyDescent="0.25">
      <c r="A249" t="s">
        <v>220</v>
      </c>
      <c r="B249" s="8" t="s">
        <v>298</v>
      </c>
      <c r="C249" s="15">
        <f>VLOOKUP($A249,RAW!$B$4:$M$283,5,FALSE)</f>
        <v>167959.8</v>
      </c>
      <c r="D249" s="15">
        <f>VLOOKUP($A249,RAW!$B$4:$M$283,6,FALSE)</f>
        <v>437841.3</v>
      </c>
      <c r="E249" s="1">
        <f t="shared" si="18"/>
        <v>269881.5</v>
      </c>
      <c r="F249" s="1">
        <f t="shared" si="19"/>
        <v>106442.17889763242</v>
      </c>
      <c r="G249" s="16">
        <f t="shared" si="20"/>
        <v>163439.3211023676</v>
      </c>
      <c r="H249" s="16">
        <f t="shared" si="21"/>
        <v>163439.3211023676</v>
      </c>
      <c r="I249" s="3">
        <f t="shared" si="22"/>
        <v>0.97308594736578402</v>
      </c>
      <c r="J249" s="52"/>
      <c r="M249" s="7"/>
      <c r="N249" s="7"/>
      <c r="O249" s="7"/>
      <c r="P249" s="7"/>
      <c r="Q249" s="7"/>
      <c r="R249" s="7"/>
      <c r="S249" s="7"/>
      <c r="T249" s="7"/>
    </row>
    <row r="250" spans="1:20" x14ac:dyDescent="0.25">
      <c r="A250" t="s">
        <v>12</v>
      </c>
      <c r="B250" s="8" t="s">
        <v>298</v>
      </c>
      <c r="C250" s="15">
        <f>VLOOKUP($A250,RAW!$B$4:$M$283,5,FALSE)</f>
        <v>9732.7000000000007</v>
      </c>
      <c r="D250" s="15">
        <f>VLOOKUP($A250,RAW!$B$4:$M$283,6,FALSE)</f>
        <v>21486.100000000002</v>
      </c>
      <c r="E250" s="1">
        <f t="shared" si="18"/>
        <v>11753.400000000001</v>
      </c>
      <c r="F250" s="1">
        <f t="shared" si="19"/>
        <v>6167.9627777419792</v>
      </c>
      <c r="G250" s="16">
        <f t="shared" si="20"/>
        <v>5585.4372222580223</v>
      </c>
      <c r="H250" s="16">
        <f t="shared" si="21"/>
        <v>5585.4372222580223</v>
      </c>
      <c r="I250" s="3">
        <f t="shared" si="22"/>
        <v>0.57388363170117462</v>
      </c>
      <c r="J250" s="52"/>
      <c r="M250" s="7"/>
      <c r="N250" s="7"/>
      <c r="O250" s="7"/>
      <c r="P250" s="7"/>
      <c r="Q250" s="7"/>
      <c r="R250" s="7"/>
      <c r="S250" s="7"/>
      <c r="T250" s="7"/>
    </row>
    <row r="251" spans="1:20" x14ac:dyDescent="0.25">
      <c r="A251" t="s">
        <v>249</v>
      </c>
      <c r="B251" s="8" t="s">
        <v>298</v>
      </c>
      <c r="C251" s="15">
        <f>VLOOKUP($A251,RAW!$B$4:$M$283,5,FALSE)</f>
        <v>298.86666666666667</v>
      </c>
      <c r="D251" s="15">
        <f>VLOOKUP($A251,RAW!$B$4:$M$283,6,FALSE)</f>
        <v>397.8</v>
      </c>
      <c r="E251" s="1">
        <f t="shared" si="18"/>
        <v>98.933333333333337</v>
      </c>
      <c r="F251" s="1">
        <f t="shared" si="19"/>
        <v>189.40257847337526</v>
      </c>
      <c r="G251" s="16">
        <f t="shared" si="20"/>
        <v>-90.46924514004192</v>
      </c>
      <c r="H251" s="16">
        <f t="shared" si="21"/>
        <v>90.46924514004192</v>
      </c>
      <c r="I251" s="3">
        <f t="shared" si="22"/>
        <v>-0.30270771293790516</v>
      </c>
      <c r="J251" s="52"/>
      <c r="M251" s="7"/>
      <c r="N251" s="7"/>
      <c r="O251" s="7"/>
      <c r="P251" s="7"/>
      <c r="Q251" s="7"/>
      <c r="R251" s="7"/>
      <c r="S251" s="7"/>
      <c r="T251" s="7"/>
    </row>
    <row r="252" spans="1:20" x14ac:dyDescent="0.25">
      <c r="A252" t="s">
        <v>74</v>
      </c>
      <c r="B252" s="8" t="s">
        <v>298</v>
      </c>
      <c r="C252" s="15">
        <f>VLOOKUP($A252,RAW!$B$4:$M$283,5,FALSE)</f>
        <v>2792.1</v>
      </c>
      <c r="D252" s="15">
        <f>VLOOKUP($A252,RAW!$B$4:$M$283,6,FALSE)</f>
        <v>6994.1</v>
      </c>
      <c r="E252" s="1">
        <f t="shared" si="18"/>
        <v>4202</v>
      </c>
      <c r="F252" s="1">
        <f t="shared" si="19"/>
        <v>1769.4544033755667</v>
      </c>
      <c r="G252" s="16">
        <f t="shared" si="20"/>
        <v>2432.5455966244335</v>
      </c>
      <c r="H252" s="16">
        <f t="shared" si="21"/>
        <v>2432.5455966244335</v>
      </c>
      <c r="I252" s="3">
        <f t="shared" si="22"/>
        <v>0.87122438187186479</v>
      </c>
      <c r="J252" s="52"/>
      <c r="M252" s="7"/>
      <c r="N252" s="7"/>
      <c r="O252" s="7"/>
      <c r="P252" s="7"/>
      <c r="Q252" s="7"/>
      <c r="R252" s="7"/>
      <c r="S252" s="7"/>
      <c r="T252" s="7"/>
    </row>
    <row r="253" spans="1:20" x14ac:dyDescent="0.25">
      <c r="A253" t="s">
        <v>250</v>
      </c>
      <c r="B253" s="8" t="s">
        <v>298</v>
      </c>
      <c r="C253" s="15">
        <f>VLOOKUP($A253,RAW!$B$4:$M$283,5,FALSE)</f>
        <v>37037.899999999994</v>
      </c>
      <c r="D253" s="15">
        <f>VLOOKUP($A253,RAW!$B$4:$M$283,6,FALSE)</f>
        <v>107524.9</v>
      </c>
      <c r="E253" s="1">
        <f t="shared" si="18"/>
        <v>70487</v>
      </c>
      <c r="F253" s="1">
        <f t="shared" si="19"/>
        <v>23472.252156722141</v>
      </c>
      <c r="G253" s="16">
        <f t="shared" si="20"/>
        <v>47014.747843277859</v>
      </c>
      <c r="H253" s="16">
        <f t="shared" si="21"/>
        <v>47014.747843277859</v>
      </c>
      <c r="I253" s="3">
        <f t="shared" si="22"/>
        <v>1.2693686154797617</v>
      </c>
      <c r="J253" s="52"/>
      <c r="M253" s="7"/>
      <c r="N253" s="7"/>
      <c r="O253" s="7"/>
      <c r="P253" s="7"/>
      <c r="Q253" s="7"/>
      <c r="R253" s="7"/>
      <c r="S253" s="7"/>
      <c r="T253" s="7"/>
    </row>
    <row r="254" spans="1:20" x14ac:dyDescent="0.25">
      <c r="A254" t="s">
        <v>251</v>
      </c>
      <c r="B254" s="8" t="s">
        <v>298</v>
      </c>
      <c r="C254" s="15">
        <f>VLOOKUP($A254,RAW!$B$4:$M$283,5,FALSE)</f>
        <v>3402.7</v>
      </c>
      <c r="D254" s="15">
        <f>VLOOKUP($A254,RAW!$B$4:$M$283,6,FALSE)</f>
        <v>4936.6000000000004</v>
      </c>
      <c r="E254" s="1">
        <f t="shared" si="18"/>
        <v>1533.9000000000005</v>
      </c>
      <c r="F254" s="1">
        <f t="shared" si="19"/>
        <v>2156.4136307317217</v>
      </c>
      <c r="G254" s="16">
        <f t="shared" si="20"/>
        <v>-622.51363073172115</v>
      </c>
      <c r="H254" s="16">
        <f t="shared" si="21"/>
        <v>622.51363073172115</v>
      </c>
      <c r="I254" s="3">
        <f t="shared" si="22"/>
        <v>-0.18294696292112769</v>
      </c>
      <c r="J254" s="52"/>
      <c r="M254" s="7"/>
      <c r="N254" s="7"/>
      <c r="O254" s="7"/>
      <c r="P254" s="7"/>
      <c r="Q254" s="7"/>
      <c r="R254" s="7"/>
      <c r="S254" s="7"/>
      <c r="T254" s="7"/>
    </row>
    <row r="255" spans="1:20" x14ac:dyDescent="0.25">
      <c r="A255" t="s">
        <v>221</v>
      </c>
      <c r="B255" s="8" t="s">
        <v>299</v>
      </c>
      <c r="C255" s="15">
        <f>VLOOKUP($A255,RAW!$B$4:$M$283,5,FALSE)</f>
        <v>28558.1</v>
      </c>
      <c r="D255" s="15">
        <f>VLOOKUP($A255,RAW!$B$4:$M$283,6,FALSE)</f>
        <v>194217.60000000001</v>
      </c>
      <c r="E255" s="1">
        <f t="shared" si="18"/>
        <v>165659.5</v>
      </c>
      <c r="F255" s="1">
        <f t="shared" si="19"/>
        <v>18098.297266229638</v>
      </c>
      <c r="G255" s="16">
        <f t="shared" si="20"/>
        <v>147561.20273377036</v>
      </c>
      <c r="H255" s="16">
        <f t="shared" si="21"/>
        <v>147561.20273377036</v>
      </c>
      <c r="I255" s="3">
        <f t="shared" si="22"/>
        <v>5.1670525256851949</v>
      </c>
      <c r="J255" s="52"/>
      <c r="M255" s="7"/>
      <c r="N255" s="7"/>
      <c r="O255" s="7"/>
      <c r="P255" s="7"/>
      <c r="Q255" s="7"/>
      <c r="R255" s="7"/>
      <c r="S255" s="7"/>
      <c r="T255" s="7"/>
    </row>
    <row r="256" spans="1:20" x14ac:dyDescent="0.25">
      <c r="A256" t="s">
        <v>222</v>
      </c>
      <c r="B256" s="8" t="s">
        <v>298</v>
      </c>
      <c r="C256" s="15">
        <f>VLOOKUP($A256,RAW!$B$4:$M$283,5,FALSE)</f>
        <v>280.89999999999998</v>
      </c>
      <c r="D256" s="15">
        <f>VLOOKUP($A256,RAW!$B$4:$M$283,6,FALSE)</f>
        <v>930.8</v>
      </c>
      <c r="E256" s="1">
        <f t="shared" si="18"/>
        <v>649.9</v>
      </c>
      <c r="F256" s="1">
        <f t="shared" si="19"/>
        <v>178.01645424884376</v>
      </c>
      <c r="G256" s="16">
        <f t="shared" si="20"/>
        <v>471.88354575115625</v>
      </c>
      <c r="H256" s="16">
        <f t="shared" si="21"/>
        <v>471.88354575115625</v>
      </c>
      <c r="I256" s="3">
        <f t="shared" si="22"/>
        <v>1.6798987032793034</v>
      </c>
      <c r="J256" s="52"/>
      <c r="M256" s="7"/>
      <c r="N256" s="7"/>
      <c r="O256" s="7"/>
      <c r="P256" s="7"/>
      <c r="Q256" s="7"/>
      <c r="R256" s="7"/>
      <c r="S256" s="7"/>
      <c r="T256" s="7"/>
    </row>
    <row r="257" spans="1:20" x14ac:dyDescent="0.25">
      <c r="A257" s="2"/>
      <c r="B257" s="39"/>
      <c r="C257" s="40"/>
      <c r="D257" s="40"/>
      <c r="E257" s="41"/>
      <c r="F257" s="41"/>
      <c r="G257" s="42"/>
      <c r="H257" s="42"/>
      <c r="I257" s="4"/>
      <c r="J257" s="52"/>
      <c r="K257" s="7"/>
      <c r="L257" s="7"/>
      <c r="M257" s="7"/>
      <c r="N257" s="7"/>
      <c r="O257" s="7"/>
      <c r="P257" s="7"/>
      <c r="Q257" s="7"/>
      <c r="R257" s="7"/>
      <c r="S257" s="7"/>
      <c r="T257" s="7"/>
    </row>
    <row r="258" spans="1:20" ht="30" x14ac:dyDescent="0.25">
      <c r="B258" s="21"/>
      <c r="C258" s="49" t="s">
        <v>819</v>
      </c>
      <c r="D258" s="49" t="s">
        <v>317</v>
      </c>
      <c r="E258" s="50" t="s">
        <v>796</v>
      </c>
      <c r="F258" s="27"/>
      <c r="G258" s="51"/>
      <c r="H258" s="51" t="s">
        <v>801</v>
      </c>
      <c r="I258" s="7"/>
      <c r="K258" s="7"/>
      <c r="L258" s="7"/>
      <c r="M258" s="7"/>
      <c r="N258" s="7"/>
      <c r="O258" s="7"/>
      <c r="P258" s="7"/>
      <c r="Q258" s="7"/>
      <c r="R258" s="7"/>
      <c r="S258" s="7"/>
      <c r="T258" s="7"/>
    </row>
    <row r="259" spans="1:20" x14ac:dyDescent="0.25">
      <c r="C259" s="15">
        <f>SUM(C3:C256)</f>
        <v>18101479.866666667</v>
      </c>
      <c r="D259" s="15">
        <f>SUM(D3:D256)</f>
        <v>29573040.074999999</v>
      </c>
      <c r="E259" s="5">
        <f>+D259/C259</f>
        <v>1.6337360421817151</v>
      </c>
      <c r="F259" s="15"/>
      <c r="H259" s="15">
        <f>SUM(H3:H256)</f>
        <v>8151331.784586831</v>
      </c>
      <c r="I259" s="15"/>
      <c r="J259" s="74"/>
      <c r="K259" s="7"/>
      <c r="L259" s="7"/>
      <c r="M259" s="7"/>
      <c r="N259" s="7"/>
      <c r="O259" s="7"/>
      <c r="P259" s="7"/>
      <c r="Q259" s="7"/>
      <c r="R259" s="7"/>
      <c r="S259" s="7"/>
      <c r="T259" s="7"/>
    </row>
    <row r="260" spans="1:20" x14ac:dyDescent="0.25">
      <c r="E260" s="5">
        <f>+E259-1</f>
        <v>0.63373604218171509</v>
      </c>
      <c r="K260" s="7"/>
      <c r="L260" s="7"/>
      <c r="M260" s="7"/>
      <c r="N260" s="7"/>
      <c r="O260" s="7"/>
      <c r="P260" s="7"/>
      <c r="Q260" s="7"/>
      <c r="R260" s="7"/>
      <c r="S260" s="7"/>
      <c r="T260" s="7"/>
    </row>
    <row r="261" spans="1:20" x14ac:dyDescent="0.25">
      <c r="E261" s="11"/>
      <c r="K261" s="7"/>
      <c r="L261" s="7"/>
      <c r="M261" s="7"/>
      <c r="N261" s="7"/>
      <c r="O261" s="7"/>
      <c r="P261" s="7"/>
      <c r="Q261" s="7"/>
      <c r="R261" s="7"/>
      <c r="S261" s="7"/>
      <c r="T261" s="7"/>
    </row>
    <row r="262" spans="1:20" x14ac:dyDescent="0.25">
      <c r="C262" t="s">
        <v>310</v>
      </c>
      <c r="F262" s="17"/>
      <c r="G262" s="43" t="s">
        <v>797</v>
      </c>
    </row>
    <row r="263" spans="1:20" x14ac:dyDescent="0.25">
      <c r="C263" s="46">
        <f>+H259/C259</f>
        <v>0.45031300449623812</v>
      </c>
      <c r="G263" s="8" t="s">
        <v>798</v>
      </c>
      <c r="H263" s="1">
        <f>ABS(SUMIFS(E3:E256,I3:I256,"&lt;"&amp;-1*E260))</f>
        <v>54128.5</v>
      </c>
    </row>
    <row r="264" spans="1:20" x14ac:dyDescent="0.25">
      <c r="G264" s="8" t="s">
        <v>799</v>
      </c>
      <c r="H264" s="1">
        <f>SUMIF(G3:G256,"&gt;0")</f>
        <v>4075665.892293415</v>
      </c>
    </row>
    <row r="265" spans="1:20" x14ac:dyDescent="0.25">
      <c r="G265" s="8" t="s">
        <v>802</v>
      </c>
      <c r="H265" s="1">
        <f>+H264+H263</f>
        <v>4129794.392293415</v>
      </c>
    </row>
    <row r="266" spans="1:20" x14ac:dyDescent="0.25">
      <c r="G266" s="8" t="s">
        <v>803</v>
      </c>
      <c r="H266" s="45">
        <f>H265/C259</f>
        <v>0.22814678262291183</v>
      </c>
    </row>
    <row r="270" spans="1:20" x14ac:dyDescent="0.25">
      <c r="C270" s="15"/>
    </row>
    <row r="271" spans="1:20" x14ac:dyDescent="0.25">
      <c r="C271" s="28"/>
    </row>
  </sheetData>
  <sortState ref="A3:I256">
    <sortCondition ref="A3:A256"/>
  </sortState>
  <mergeCells count="1">
    <mergeCell ref="K2:M2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1"/>
  <sheetViews>
    <sheetView workbookViewId="0"/>
  </sheetViews>
  <sheetFormatPr defaultRowHeight="15" x14ac:dyDescent="0.25"/>
  <cols>
    <col min="1" max="1" width="56.28515625" bestFit="1" customWidth="1"/>
    <col min="2" max="2" width="12.7109375" style="8" customWidth="1"/>
    <col min="3" max="3" width="12" style="8" customWidth="1"/>
    <col min="4" max="4" width="12.5703125" style="8" customWidth="1"/>
    <col min="5" max="5" width="10.5703125" customWidth="1"/>
    <col min="6" max="6" width="13" style="3" customWidth="1"/>
    <col min="7" max="9" width="11.85546875" customWidth="1"/>
    <col min="10" max="10" width="4" style="53" customWidth="1"/>
    <col min="11" max="11" width="14.140625" customWidth="1"/>
    <col min="12" max="12" width="44.5703125" customWidth="1"/>
    <col min="13" max="14" width="14" customWidth="1"/>
    <col min="15" max="15" width="9.5703125" customWidth="1"/>
  </cols>
  <sheetData>
    <row r="1" spans="1:17" x14ac:dyDescent="0.25">
      <c r="A1" t="s">
        <v>809</v>
      </c>
      <c r="B1" s="18" t="s">
        <v>846</v>
      </c>
      <c r="E1" s="8"/>
      <c r="J1" s="44"/>
    </row>
    <row r="2" spans="1:17" ht="60" x14ac:dyDescent="0.25">
      <c r="A2" t="s">
        <v>787</v>
      </c>
      <c r="B2" s="34" t="s">
        <v>788</v>
      </c>
      <c r="C2" s="35">
        <v>1900</v>
      </c>
      <c r="D2" s="35">
        <v>1910</v>
      </c>
      <c r="E2" s="34" t="s">
        <v>789</v>
      </c>
      <c r="F2" s="36" t="s">
        <v>790</v>
      </c>
      <c r="G2" s="34" t="s">
        <v>792</v>
      </c>
      <c r="H2" s="33" t="s">
        <v>791</v>
      </c>
      <c r="I2" s="34" t="s">
        <v>793</v>
      </c>
      <c r="J2" s="71"/>
      <c r="K2" s="95" t="str">
        <f>"Summary Statistics "&amp;A1</f>
        <v>Summary Statistics Decade: 1900 to 1910</v>
      </c>
      <c r="L2" s="96"/>
      <c r="M2" s="97"/>
    </row>
    <row r="3" spans="1:17" x14ac:dyDescent="0.25">
      <c r="A3" t="s">
        <v>14</v>
      </c>
      <c r="B3" s="8" t="s">
        <v>299</v>
      </c>
      <c r="C3" s="15">
        <f>VLOOKUP($A3,RAW!$B$4:$M$283,6,FALSE)</f>
        <v>12705.199999999999</v>
      </c>
      <c r="D3" s="15">
        <f>VLOOKUP($A3,RAW!$B$4:$M$283,7,FALSE)</f>
        <v>25230.2</v>
      </c>
      <c r="E3" s="1">
        <f t="shared" ref="E3:E66" si="0">D3-C3</f>
        <v>12525.000000000002</v>
      </c>
      <c r="F3" s="1">
        <f t="shared" ref="F3:F34" si="1">+C3*E$260</f>
        <v>2963.2906728014232</v>
      </c>
      <c r="G3" s="16">
        <f t="shared" ref="G3:G66" si="2">+E3-F3</f>
        <v>9561.7093271985796</v>
      </c>
      <c r="H3" s="16">
        <f t="shared" ref="H3:H66" si="3">ABS(G3)</f>
        <v>9561.7093271985796</v>
      </c>
      <c r="I3" s="3">
        <f t="shared" ref="I3:I66" si="4">IFERROR(+G3/C3,"")</f>
        <v>0.75258235424854236</v>
      </c>
      <c r="J3" s="52"/>
      <c r="K3" s="9" t="str">
        <f>"Total Jobs in "&amp;C2</f>
        <v>Total Jobs in 1900</v>
      </c>
      <c r="L3" s="9"/>
      <c r="M3" s="12">
        <f>+C259</f>
        <v>29573040.074999999</v>
      </c>
      <c r="N3" s="86"/>
      <c r="O3" s="13"/>
    </row>
    <row r="4" spans="1:17" x14ac:dyDescent="0.25">
      <c r="A4" t="s">
        <v>15</v>
      </c>
      <c r="B4" s="8" t="s">
        <v>298</v>
      </c>
      <c r="C4" s="15">
        <f>VLOOKUP($A4,RAW!$B$4:$M$283,6,FALSE)</f>
        <v>17564.699999999997</v>
      </c>
      <c r="D4" s="15">
        <f>VLOOKUP($A4,RAW!$B$4:$M$283,7,FALSE)</f>
        <v>31339.1</v>
      </c>
      <c r="E4" s="1">
        <f t="shared" si="0"/>
        <v>13774.400000000001</v>
      </c>
      <c r="F4" s="1">
        <f t="shared" si="1"/>
        <v>4096.6936121080462</v>
      </c>
      <c r="G4" s="16">
        <f t="shared" si="2"/>
        <v>9677.7063878919544</v>
      </c>
      <c r="H4" s="16">
        <f t="shared" si="3"/>
        <v>9677.7063878919544</v>
      </c>
      <c r="I4" s="3">
        <f t="shared" si="4"/>
        <v>0.55097476119102262</v>
      </c>
      <c r="J4" s="52"/>
      <c r="K4" s="9" t="str">
        <f>"Total Jobs in "&amp;D2</f>
        <v>Total Jobs in 1910</v>
      </c>
      <c r="L4" s="9"/>
      <c r="M4" s="12">
        <f>+D259</f>
        <v>36470492.600000016</v>
      </c>
      <c r="N4" s="86"/>
    </row>
    <row r="5" spans="1:17" x14ac:dyDescent="0.25">
      <c r="A5" t="s">
        <v>115</v>
      </c>
      <c r="B5" s="8" t="s">
        <v>298</v>
      </c>
      <c r="C5" s="15">
        <f>VLOOKUP($A5,RAW!$B$4:$M$283,6,FALSE)</f>
        <v>4579.3999999999996</v>
      </c>
      <c r="D5" s="15">
        <f>VLOOKUP($A5,RAW!$B$4:$M$283,7,FALSE)</f>
        <v>6943.2999999999993</v>
      </c>
      <c r="E5" s="1">
        <f t="shared" si="0"/>
        <v>2363.8999999999996</v>
      </c>
      <c r="F5" s="1">
        <f t="shared" si="1"/>
        <v>1068.073962395463</v>
      </c>
      <c r="G5" s="16">
        <f t="shared" si="2"/>
        <v>1295.8260376045366</v>
      </c>
      <c r="H5" s="16">
        <f t="shared" si="3"/>
        <v>1295.8260376045366</v>
      </c>
      <c r="I5" s="3">
        <f t="shared" si="4"/>
        <v>0.2829685193703404</v>
      </c>
      <c r="J5" s="52"/>
      <c r="K5" s="9" t="s">
        <v>319</v>
      </c>
      <c r="L5" s="9"/>
      <c r="M5" s="12">
        <f>M4-M3</f>
        <v>6897452.5250000171</v>
      </c>
      <c r="N5" s="86"/>
    </row>
    <row r="6" spans="1:17" x14ac:dyDescent="0.25">
      <c r="A6" t="s">
        <v>94</v>
      </c>
      <c r="B6" s="8" t="s">
        <v>298</v>
      </c>
      <c r="C6" s="15">
        <f>VLOOKUP($A6,RAW!$B$4:$M$283,6,FALSE)</f>
        <v>20426.399999999998</v>
      </c>
      <c r="D6" s="15">
        <f>VLOOKUP($A6,RAW!$B$4:$M$283,7,FALSE)</f>
        <v>33921.699999999997</v>
      </c>
      <c r="E6" s="1">
        <f t="shared" si="0"/>
        <v>13495.3</v>
      </c>
      <c r="F6" s="1">
        <f t="shared" si="1"/>
        <v>4764.1407139526327</v>
      </c>
      <c r="G6" s="16">
        <f t="shared" si="2"/>
        <v>8731.1592860473665</v>
      </c>
      <c r="H6" s="16">
        <f t="shared" si="3"/>
        <v>8731.1592860473665</v>
      </c>
      <c r="I6" s="3">
        <f t="shared" si="4"/>
        <v>0.42744484030702268</v>
      </c>
      <c r="J6" s="52"/>
      <c r="K6" s="9" t="s">
        <v>311</v>
      </c>
      <c r="L6" s="9"/>
      <c r="M6" s="37">
        <f>(M5/M3)</f>
        <v>0.23323447665533986</v>
      </c>
      <c r="N6" s="3"/>
    </row>
    <row r="7" spans="1:17" x14ac:dyDescent="0.25">
      <c r="A7" t="s">
        <v>48</v>
      </c>
      <c r="B7" s="8" t="s">
        <v>299</v>
      </c>
      <c r="C7" s="15">
        <f>VLOOKUP($A7,RAW!$B$4:$M$283,6,FALSE)</f>
        <v>0</v>
      </c>
      <c r="D7" s="15">
        <f>VLOOKUP($A7,RAW!$B$4:$M$283,7,FALSE)</f>
        <v>683.30000000000007</v>
      </c>
      <c r="E7" s="1">
        <f t="shared" si="0"/>
        <v>683.30000000000007</v>
      </c>
      <c r="F7" s="1">
        <f t="shared" si="1"/>
        <v>0</v>
      </c>
      <c r="G7" s="16">
        <f t="shared" si="2"/>
        <v>683.30000000000007</v>
      </c>
      <c r="H7" s="16">
        <f t="shared" si="3"/>
        <v>683.30000000000007</v>
      </c>
      <c r="I7" s="3" t="str">
        <f t="shared" si="4"/>
        <v/>
      </c>
      <c r="J7" s="52"/>
      <c r="K7" s="9" t="s">
        <v>302</v>
      </c>
      <c r="L7" s="9"/>
      <c r="M7" s="12">
        <f>+M15+M17</f>
        <v>7022781.2804237958</v>
      </c>
      <c r="N7" s="86"/>
    </row>
    <row r="8" spans="1:17" x14ac:dyDescent="0.25">
      <c r="A8" t="s">
        <v>16</v>
      </c>
      <c r="B8" s="8" t="s">
        <v>299</v>
      </c>
      <c r="C8" s="15">
        <f>VLOOKUP($A8,RAW!$B$4:$M$283,6,FALSE)</f>
        <v>100.5</v>
      </c>
      <c r="D8" s="15">
        <f>VLOOKUP($A8,RAW!$B$4:$M$283,7,FALSE)</f>
        <v>87.8</v>
      </c>
      <c r="E8" s="1">
        <f t="shared" si="0"/>
        <v>-12.700000000000003</v>
      </c>
      <c r="F8" s="1">
        <f t="shared" si="1"/>
        <v>23.44006490386165</v>
      </c>
      <c r="G8" s="16">
        <f t="shared" si="2"/>
        <v>-36.140064903861656</v>
      </c>
      <c r="H8" s="16">
        <f t="shared" si="3"/>
        <v>36.140064903861656</v>
      </c>
      <c r="I8" s="3">
        <f t="shared" si="4"/>
        <v>-0.35960263585931995</v>
      </c>
      <c r="J8" s="52"/>
      <c r="K8" s="9" t="s">
        <v>303</v>
      </c>
      <c r="L8" s="9"/>
      <c r="M8" s="12">
        <f>+M16+M18</f>
        <v>-3966662.2188658286</v>
      </c>
      <c r="N8" s="86"/>
    </row>
    <row r="9" spans="1:17" x14ac:dyDescent="0.25">
      <c r="A9" t="s">
        <v>178</v>
      </c>
      <c r="B9" s="8" t="s">
        <v>299</v>
      </c>
      <c r="C9" s="15">
        <f>VLOOKUP($A9,RAW!$B$4:$M$283,6,FALSE)</f>
        <v>0</v>
      </c>
      <c r="D9" s="15">
        <f>VLOOKUP($A9,RAW!$B$4:$M$283,7,FALSE)</f>
        <v>645.40000000000009</v>
      </c>
      <c r="E9" s="1">
        <f t="shared" si="0"/>
        <v>645.40000000000009</v>
      </c>
      <c r="F9" s="1">
        <f t="shared" si="1"/>
        <v>0</v>
      </c>
      <c r="G9" s="16">
        <f t="shared" si="2"/>
        <v>645.40000000000009</v>
      </c>
      <c r="H9" s="16">
        <f t="shared" si="3"/>
        <v>645.40000000000009</v>
      </c>
      <c r="I9" s="3" t="str">
        <f t="shared" si="4"/>
        <v/>
      </c>
      <c r="J9" s="52"/>
      <c r="K9" s="9" t="s">
        <v>300</v>
      </c>
      <c r="L9" s="9"/>
      <c r="M9" s="12">
        <f>+M7-M8</f>
        <v>10989443.499289624</v>
      </c>
      <c r="N9" s="86"/>
    </row>
    <row r="10" spans="1:17" x14ac:dyDescent="0.25">
      <c r="A10" t="s">
        <v>179</v>
      </c>
      <c r="B10" s="8" t="s">
        <v>298</v>
      </c>
      <c r="C10" s="15">
        <f>VLOOKUP($A10,RAW!$B$4:$M$283,6,FALSE)</f>
        <v>1011.1</v>
      </c>
      <c r="D10" s="15">
        <f>VLOOKUP($A10,RAW!$B$4:$M$283,7,FALSE)</f>
        <v>1691.7</v>
      </c>
      <c r="E10" s="1">
        <f t="shared" si="0"/>
        <v>680.6</v>
      </c>
      <c r="F10" s="1">
        <f t="shared" si="1"/>
        <v>235.8233793462141</v>
      </c>
      <c r="G10" s="16">
        <f t="shared" si="2"/>
        <v>444.77662065378593</v>
      </c>
      <c r="H10" s="16">
        <f t="shared" si="3"/>
        <v>444.77662065378593</v>
      </c>
      <c r="I10" s="3">
        <f t="shared" si="4"/>
        <v>0.43989379947956275</v>
      </c>
      <c r="J10" s="52"/>
      <c r="K10" s="9" t="s">
        <v>312</v>
      </c>
      <c r="L10" s="9"/>
      <c r="M10" s="12">
        <f>+H259</f>
        <v>8827183.2401487045</v>
      </c>
      <c r="N10" s="86"/>
    </row>
    <row r="11" spans="1:17" x14ac:dyDescent="0.25">
      <c r="A11" t="s">
        <v>180</v>
      </c>
      <c r="B11" s="8" t="s">
        <v>298</v>
      </c>
      <c r="C11" s="15">
        <f>VLOOKUP($A11,RAW!$B$4:$M$283,6,FALSE)</f>
        <v>3107.6</v>
      </c>
      <c r="D11" s="15">
        <f>VLOOKUP($A11,RAW!$B$4:$M$283,7,FALSE)</f>
        <v>3623.1</v>
      </c>
      <c r="E11" s="1">
        <f t="shared" si="0"/>
        <v>515.5</v>
      </c>
      <c r="F11" s="1">
        <f t="shared" si="1"/>
        <v>724.79945965413401</v>
      </c>
      <c r="G11" s="16">
        <f t="shared" si="2"/>
        <v>-209.29945965413401</v>
      </c>
      <c r="H11" s="16">
        <f t="shared" si="3"/>
        <v>209.29945965413401</v>
      </c>
      <c r="I11" s="3">
        <f t="shared" si="4"/>
        <v>-6.7350836547217796E-2</v>
      </c>
      <c r="J11" s="52"/>
      <c r="K11" s="9" t="s">
        <v>310</v>
      </c>
      <c r="L11" s="9"/>
      <c r="M11" s="77">
        <f>+C263</f>
        <v>0.29848751490418779</v>
      </c>
      <c r="N11" s="3"/>
    </row>
    <row r="12" spans="1:17" x14ac:dyDescent="0.25">
      <c r="A12" t="s">
        <v>181</v>
      </c>
      <c r="B12" s="8" t="s">
        <v>299</v>
      </c>
      <c r="C12" s="15">
        <f>VLOOKUP($A12,RAW!$B$4:$M$283,6,FALSE)</f>
        <v>1430.5</v>
      </c>
      <c r="D12" s="15">
        <f>VLOOKUP($A12,RAW!$B$4:$M$283,7,FALSE)</f>
        <v>1907</v>
      </c>
      <c r="E12" s="1">
        <f t="shared" si="0"/>
        <v>476.5</v>
      </c>
      <c r="F12" s="1">
        <f t="shared" si="1"/>
        <v>333.64191885546359</v>
      </c>
      <c r="G12" s="16">
        <f t="shared" si="2"/>
        <v>142.85808114453641</v>
      </c>
      <c r="H12" s="16">
        <f t="shared" si="3"/>
        <v>142.85808114453641</v>
      </c>
      <c r="I12" s="3">
        <f t="shared" si="4"/>
        <v>9.9865837919983505E-2</v>
      </c>
      <c r="J12" s="52"/>
      <c r="K12" s="9" t="s">
        <v>800</v>
      </c>
      <c r="L12" s="9"/>
      <c r="M12" s="77">
        <f>+H266</f>
        <v>0.20322802812400234</v>
      </c>
      <c r="N12" s="27"/>
      <c r="O12" s="7"/>
      <c r="P12" s="7"/>
      <c r="Q12" s="7"/>
    </row>
    <row r="13" spans="1:17" x14ac:dyDescent="0.25">
      <c r="A13" t="s">
        <v>182</v>
      </c>
      <c r="B13" s="8" t="s">
        <v>298</v>
      </c>
      <c r="C13" s="15">
        <f>VLOOKUP($A13,RAW!$B$4:$M$283,6,FALSE)</f>
        <v>12238.8</v>
      </c>
      <c r="D13" s="15">
        <f>VLOOKUP($A13,RAW!$B$4:$M$283,7,FALSE)</f>
        <v>13347.7</v>
      </c>
      <c r="E13" s="1">
        <f t="shared" si="0"/>
        <v>1108.9000000000015</v>
      </c>
      <c r="F13" s="1">
        <f t="shared" si="1"/>
        <v>2854.5101128893725</v>
      </c>
      <c r="G13" s="16">
        <f t="shared" si="2"/>
        <v>-1745.6101128893711</v>
      </c>
      <c r="H13" s="16">
        <f t="shared" si="3"/>
        <v>1745.6101128893711</v>
      </c>
      <c r="I13" s="3">
        <f t="shared" si="4"/>
        <v>-0.14262918855519913</v>
      </c>
      <c r="J13" s="52"/>
      <c r="K13" s="9"/>
      <c r="L13" s="9"/>
      <c r="M13" s="12"/>
      <c r="N13" s="27"/>
      <c r="O13" s="7"/>
      <c r="P13" s="7"/>
      <c r="Q13" s="7"/>
    </row>
    <row r="14" spans="1:17" x14ac:dyDescent="0.25">
      <c r="A14" t="s">
        <v>183</v>
      </c>
      <c r="B14" s="8" t="s">
        <v>298</v>
      </c>
      <c r="C14" s="15">
        <f>VLOOKUP($A14,RAW!$B$4:$M$283,6,FALSE)</f>
        <v>514.6</v>
      </c>
      <c r="D14" s="15">
        <f>VLOOKUP($A14,RAW!$B$4:$M$283,7,FALSE)</f>
        <v>363.2</v>
      </c>
      <c r="E14" s="1">
        <f t="shared" si="0"/>
        <v>-151.40000000000003</v>
      </c>
      <c r="F14" s="1">
        <f t="shared" si="1"/>
        <v>120.02246168683787</v>
      </c>
      <c r="G14" s="16">
        <f t="shared" si="2"/>
        <v>-271.42246168683789</v>
      </c>
      <c r="H14" s="16">
        <f t="shared" si="3"/>
        <v>271.42246168683789</v>
      </c>
      <c r="I14" s="3">
        <f t="shared" si="4"/>
        <v>-0.52744357109762507</v>
      </c>
      <c r="J14" s="52"/>
      <c r="K14" s="9" t="s">
        <v>304</v>
      </c>
      <c r="L14" s="9"/>
      <c r="M14" s="9"/>
      <c r="N14" s="88"/>
      <c r="O14" s="7"/>
      <c r="P14" s="7"/>
      <c r="Q14" s="7"/>
    </row>
    <row r="15" spans="1:17" x14ac:dyDescent="0.25">
      <c r="A15" t="s">
        <v>184</v>
      </c>
      <c r="B15" s="8" t="s">
        <v>298</v>
      </c>
      <c r="C15" s="15">
        <f>VLOOKUP($A15,RAW!$B$4:$M$283,6,FALSE)</f>
        <v>2977.5</v>
      </c>
      <c r="D15" s="15">
        <f>VLOOKUP($A15,RAW!$B$4:$M$283,7,FALSE)</f>
        <v>7375.9</v>
      </c>
      <c r="E15" s="1">
        <f t="shared" si="0"/>
        <v>4398.3999999999996</v>
      </c>
      <c r="F15" s="1">
        <f t="shared" si="1"/>
        <v>694.45565424127426</v>
      </c>
      <c r="G15" s="16">
        <f t="shared" si="2"/>
        <v>3703.9443457587254</v>
      </c>
      <c r="H15" s="16">
        <f t="shared" si="3"/>
        <v>3703.9443457587254</v>
      </c>
      <c r="I15" s="3">
        <f t="shared" si="4"/>
        <v>1.2439779498769858</v>
      </c>
      <c r="J15" s="52"/>
      <c r="K15" s="9" t="s">
        <v>299</v>
      </c>
      <c r="L15" s="9" t="s">
        <v>305</v>
      </c>
      <c r="M15" s="10">
        <f>SUMIFS(G:G,B:B,K15,G:G,"&gt;0")</f>
        <v>2598258.255423794</v>
      </c>
      <c r="N15" s="88"/>
      <c r="O15" s="75"/>
      <c r="P15" s="7"/>
      <c r="Q15" s="7"/>
    </row>
    <row r="16" spans="1:17" x14ac:dyDescent="0.25">
      <c r="A16" t="s">
        <v>185</v>
      </c>
      <c r="B16" s="8" t="s">
        <v>298</v>
      </c>
      <c r="C16" s="15">
        <f>VLOOKUP($A16,RAW!$B$4:$M$283,6,FALSE)</f>
        <v>2052.1</v>
      </c>
      <c r="D16" s="15">
        <f>VLOOKUP($A16,RAW!$B$4:$M$283,7,FALSE)</f>
        <v>8428.2999999999993</v>
      </c>
      <c r="E16" s="1">
        <f t="shared" si="0"/>
        <v>6376.1999999999989</v>
      </c>
      <c r="F16" s="1">
        <f t="shared" si="1"/>
        <v>478.6204695444228</v>
      </c>
      <c r="G16" s="16">
        <f t="shared" si="2"/>
        <v>5897.5795304555759</v>
      </c>
      <c r="H16" s="16">
        <f t="shared" si="3"/>
        <v>5897.5795304555759</v>
      </c>
      <c r="I16" s="3">
        <f t="shared" si="4"/>
        <v>2.8739240438845943</v>
      </c>
      <c r="J16" s="52"/>
      <c r="K16" s="9"/>
      <c r="L16" s="9" t="s">
        <v>306</v>
      </c>
      <c r="M16" s="10">
        <f>SUMIFS(G:G,B:B,K15,G:G,"&lt;0")</f>
        <v>-3584132.2188658286</v>
      </c>
      <c r="N16" s="87"/>
      <c r="O16" s="76"/>
      <c r="P16" s="7"/>
      <c r="Q16" s="7"/>
    </row>
    <row r="17" spans="1:17" x14ac:dyDescent="0.25">
      <c r="A17" t="s">
        <v>186</v>
      </c>
      <c r="B17" s="8" t="s">
        <v>298</v>
      </c>
      <c r="C17" s="15">
        <f>VLOOKUP($A17,RAW!$B$4:$M$283,6,FALSE)</f>
        <v>8542.5</v>
      </c>
      <c r="D17" s="15">
        <f>VLOOKUP($A17,RAW!$B$4:$M$283,7,FALSE)</f>
        <v>9925.9000000000015</v>
      </c>
      <c r="E17" s="1">
        <f t="shared" si="0"/>
        <v>1383.4000000000015</v>
      </c>
      <c r="F17" s="1">
        <f t="shared" si="1"/>
        <v>1992.4055168282403</v>
      </c>
      <c r="G17" s="16">
        <f t="shared" si="2"/>
        <v>-609.0055168282388</v>
      </c>
      <c r="H17" s="16">
        <f t="shared" si="3"/>
        <v>609.0055168282388</v>
      </c>
      <c r="I17" s="3">
        <f t="shared" si="4"/>
        <v>-7.1291251604125111E-2</v>
      </c>
      <c r="J17" s="52"/>
      <c r="K17" s="9" t="s">
        <v>298</v>
      </c>
      <c r="L17" s="9" t="s">
        <v>307</v>
      </c>
      <c r="M17" s="10">
        <f>SUMIFS(E:E,B:B,K17,E:E,"&gt;0")</f>
        <v>4424523.0250000013</v>
      </c>
      <c r="N17" s="87"/>
      <c r="O17" s="27"/>
      <c r="P17" s="7"/>
      <c r="Q17" s="7"/>
    </row>
    <row r="18" spans="1:17" x14ac:dyDescent="0.25">
      <c r="A18" t="s">
        <v>188</v>
      </c>
      <c r="B18" s="8" t="s">
        <v>298</v>
      </c>
      <c r="C18" s="15">
        <f>VLOOKUP($A18,RAW!$B$4:$M$283,6,FALSE)</f>
        <v>18788.8</v>
      </c>
      <c r="D18" s="15">
        <f>VLOOKUP($A18,RAW!$B$4:$M$283,7,FALSE)</f>
        <v>16395.900000000001</v>
      </c>
      <c r="E18" s="1">
        <f t="shared" si="0"/>
        <v>-2392.8999999999978</v>
      </c>
      <c r="F18" s="1">
        <f t="shared" si="1"/>
        <v>4382.195934981848</v>
      </c>
      <c r="G18" s="16">
        <f t="shared" si="2"/>
        <v>-6775.0959349818459</v>
      </c>
      <c r="H18" s="16">
        <f t="shared" si="3"/>
        <v>6775.0959349818459</v>
      </c>
      <c r="I18" s="3">
        <f t="shared" si="4"/>
        <v>-0.36059226427349517</v>
      </c>
      <c r="J18" s="52"/>
      <c r="K18" s="9"/>
      <c r="L18" s="9" t="s">
        <v>308</v>
      </c>
      <c r="M18" s="10">
        <f>SUMIFS(E:E,B:B,K17,E:E,"&lt;0")</f>
        <v>-382530.00000000006</v>
      </c>
      <c r="N18" s="87"/>
      <c r="O18" s="7"/>
      <c r="P18" s="7"/>
      <c r="Q18" s="7"/>
    </row>
    <row r="19" spans="1:17" x14ac:dyDescent="0.25">
      <c r="A19" t="s">
        <v>187</v>
      </c>
      <c r="B19" s="8" t="s">
        <v>298</v>
      </c>
      <c r="C19" s="15">
        <f>VLOOKUP($A19,RAW!$B$4:$M$283,6,FALSE)</f>
        <v>4398.7</v>
      </c>
      <c r="D19" s="15">
        <f>VLOOKUP($A19,RAW!$B$4:$M$283,7,FALSE)</f>
        <v>6144</v>
      </c>
      <c r="E19" s="1">
        <f t="shared" si="0"/>
        <v>1745.3000000000002</v>
      </c>
      <c r="F19" s="1">
        <f t="shared" si="1"/>
        <v>1025.9284924638432</v>
      </c>
      <c r="G19" s="16">
        <f t="shared" si="2"/>
        <v>719.37150753615697</v>
      </c>
      <c r="H19" s="16">
        <f t="shared" si="3"/>
        <v>719.37150753615697</v>
      </c>
      <c r="I19" s="3">
        <f t="shared" si="4"/>
        <v>0.16354184362110555</v>
      </c>
      <c r="J19" s="52"/>
      <c r="K19" s="9"/>
      <c r="L19" s="9"/>
      <c r="M19" s="9"/>
      <c r="N19" s="87"/>
      <c r="O19" s="7"/>
      <c r="P19" s="7"/>
      <c r="Q19" s="7"/>
    </row>
    <row r="20" spans="1:17" x14ac:dyDescent="0.25">
      <c r="A20" t="s">
        <v>189</v>
      </c>
      <c r="B20" s="8" t="s">
        <v>298</v>
      </c>
      <c r="C20" s="15">
        <f>VLOOKUP($A20,RAW!$B$4:$M$283,6,FALSE)</f>
        <v>3853.7</v>
      </c>
      <c r="D20" s="15">
        <f>VLOOKUP($A20,RAW!$B$4:$M$283,7,FALSE)</f>
        <v>32237.7</v>
      </c>
      <c r="E20" s="1">
        <f t="shared" si="0"/>
        <v>28384</v>
      </c>
      <c r="F20" s="1">
        <f t="shared" si="1"/>
        <v>898.81570268668293</v>
      </c>
      <c r="G20" s="16">
        <f t="shared" si="2"/>
        <v>27485.184297313317</v>
      </c>
      <c r="H20" s="16">
        <f t="shared" si="3"/>
        <v>27485.184297313317</v>
      </c>
      <c r="I20" s="3">
        <f t="shared" si="4"/>
        <v>7.1321546299175642</v>
      </c>
      <c r="J20" s="52"/>
      <c r="K20" s="9" t="s">
        <v>833</v>
      </c>
      <c r="L20" s="9"/>
      <c r="M20" s="72">
        <f>+M15/M10</f>
        <v>0.29434737953621809</v>
      </c>
      <c r="N20" s="27"/>
      <c r="O20" s="76"/>
      <c r="P20" s="7"/>
      <c r="Q20" s="7"/>
    </row>
    <row r="21" spans="1:17" x14ac:dyDescent="0.25">
      <c r="A21" t="s">
        <v>17</v>
      </c>
      <c r="B21" s="8" t="s">
        <v>298</v>
      </c>
      <c r="C21" s="15">
        <f>VLOOKUP($A21,RAW!$B$4:$M$283,6,FALSE)</f>
        <v>10417.9</v>
      </c>
      <c r="D21" s="15">
        <f>VLOOKUP($A21,RAW!$B$4:$M$283,7,FALSE)</f>
        <v>15525.2</v>
      </c>
      <c r="E21" s="1">
        <f t="shared" si="0"/>
        <v>5107.3000000000011</v>
      </c>
      <c r="F21" s="1">
        <f t="shared" si="1"/>
        <v>2429.8134543476644</v>
      </c>
      <c r="G21" s="16">
        <f t="shared" si="2"/>
        <v>2677.4865456523366</v>
      </c>
      <c r="H21" s="16">
        <f t="shared" si="3"/>
        <v>2677.4865456523366</v>
      </c>
      <c r="I21" s="3">
        <f t="shared" si="4"/>
        <v>0.2570082786024378</v>
      </c>
      <c r="J21" s="52"/>
      <c r="K21" s="9" t="s">
        <v>834</v>
      </c>
      <c r="L21" s="9"/>
      <c r="M21" s="32">
        <f>ABS(+M16/M10)</f>
        <v>0.40603351277042815</v>
      </c>
      <c r="N21" s="27"/>
      <c r="O21" s="27"/>
      <c r="P21" s="7"/>
      <c r="Q21" s="7"/>
    </row>
    <row r="22" spans="1:17" x14ac:dyDescent="0.25">
      <c r="A22" t="s">
        <v>18</v>
      </c>
      <c r="B22" s="8" t="s">
        <v>298</v>
      </c>
      <c r="C22" s="15">
        <f>VLOOKUP($A22,RAW!$B$4:$M$283,6,FALSE)</f>
        <v>27101.3</v>
      </c>
      <c r="D22" s="15">
        <f>VLOOKUP($A22,RAW!$B$4:$M$283,7,FALSE)</f>
        <v>36431.599999999999</v>
      </c>
      <c r="E22" s="1">
        <f t="shared" si="0"/>
        <v>9330.2999999999993</v>
      </c>
      <c r="F22" s="1">
        <f t="shared" si="1"/>
        <v>6320.9575221793602</v>
      </c>
      <c r="G22" s="16">
        <f t="shared" si="2"/>
        <v>3009.342477820639</v>
      </c>
      <c r="H22" s="16">
        <f t="shared" si="3"/>
        <v>3009.342477820639</v>
      </c>
      <c r="I22" s="3">
        <f t="shared" si="4"/>
        <v>0.11104052122299074</v>
      </c>
      <c r="J22" s="52"/>
      <c r="K22" s="9" t="s">
        <v>835</v>
      </c>
      <c r="L22" s="9"/>
      <c r="M22" s="73">
        <f>+M21+M20</f>
        <v>0.70038089230664624</v>
      </c>
      <c r="N22" s="27"/>
      <c r="O22" s="7"/>
      <c r="P22" s="7"/>
      <c r="Q22" s="7"/>
    </row>
    <row r="23" spans="1:17" x14ac:dyDescent="0.25">
      <c r="A23" t="s">
        <v>190</v>
      </c>
      <c r="B23" s="8" t="s">
        <v>299</v>
      </c>
      <c r="C23" s="15">
        <f>VLOOKUP($A23,RAW!$B$4:$M$283,6,FALSE)</f>
        <v>293.89999999999998</v>
      </c>
      <c r="D23" s="15">
        <f>VLOOKUP($A23,RAW!$B$4:$M$283,7,FALSE)</f>
        <v>788.8</v>
      </c>
      <c r="E23" s="1">
        <f t="shared" si="0"/>
        <v>494.9</v>
      </c>
      <c r="F23" s="1">
        <f t="shared" si="1"/>
        <v>68.547612689004367</v>
      </c>
      <c r="G23" s="16">
        <f t="shared" si="2"/>
        <v>426.3523873109956</v>
      </c>
      <c r="H23" s="16">
        <f t="shared" si="3"/>
        <v>426.3523873109956</v>
      </c>
      <c r="I23" s="3">
        <f t="shared" si="4"/>
        <v>1.4506716138516353</v>
      </c>
      <c r="J23" s="52"/>
      <c r="K23" s="9" t="s">
        <v>836</v>
      </c>
      <c r="L23" s="9"/>
      <c r="M23" s="78">
        <f>+M20/M21</f>
        <v>0.72493370689488501</v>
      </c>
      <c r="N23" s="27"/>
      <c r="O23" s="7"/>
      <c r="P23" s="7"/>
      <c r="Q23" s="7"/>
    </row>
    <row r="24" spans="1:17" x14ac:dyDescent="0.25">
      <c r="A24" t="s">
        <v>19</v>
      </c>
      <c r="B24" s="8" t="s">
        <v>298</v>
      </c>
      <c r="C24" s="15">
        <f>VLOOKUP($A24,RAW!$B$4:$M$283,6,FALSE)</f>
        <v>3401.3</v>
      </c>
      <c r="D24" s="15">
        <f>VLOOKUP($A24,RAW!$B$4:$M$283,7,FALSE)</f>
        <v>5078.2</v>
      </c>
      <c r="E24" s="1">
        <f t="shared" si="0"/>
        <v>1676.8999999999996</v>
      </c>
      <c r="F24" s="1">
        <f t="shared" si="1"/>
        <v>793.30042544780736</v>
      </c>
      <c r="G24" s="16">
        <f t="shared" si="2"/>
        <v>883.59957455219228</v>
      </c>
      <c r="H24" s="16">
        <f t="shared" si="3"/>
        <v>883.59957455219228</v>
      </c>
      <c r="I24" s="3">
        <f t="shared" si="4"/>
        <v>0.25978289905394769</v>
      </c>
      <c r="J24" s="52"/>
    </row>
    <row r="25" spans="1:17" x14ac:dyDescent="0.25">
      <c r="A25" t="s">
        <v>95</v>
      </c>
      <c r="B25" s="8" t="s">
        <v>298</v>
      </c>
      <c r="C25" s="15">
        <f>VLOOKUP($A25,RAW!$B$4:$M$283,6,FALSE)</f>
        <v>1744</v>
      </c>
      <c r="D25" s="15">
        <f>VLOOKUP($A25,RAW!$B$4:$M$283,7,FALSE)</f>
        <v>1854.8</v>
      </c>
      <c r="E25" s="1">
        <f t="shared" si="0"/>
        <v>110.79999999999995</v>
      </c>
      <c r="F25" s="1">
        <f t="shared" si="1"/>
        <v>406.76092728691265</v>
      </c>
      <c r="G25" s="16">
        <f t="shared" si="2"/>
        <v>-295.96092728691269</v>
      </c>
      <c r="H25" s="16">
        <f t="shared" si="3"/>
        <v>295.96092728691269</v>
      </c>
      <c r="I25" s="3">
        <f t="shared" si="4"/>
        <v>-0.16970236656359672</v>
      </c>
      <c r="J25" s="52"/>
    </row>
    <row r="26" spans="1:17" x14ac:dyDescent="0.25">
      <c r="A26" t="s">
        <v>191</v>
      </c>
      <c r="B26" s="8" t="s">
        <v>299</v>
      </c>
      <c r="C26" s="15">
        <f>VLOOKUP($A26,RAW!$B$4:$M$283,6,FALSE)</f>
        <v>0</v>
      </c>
      <c r="D26" s="15">
        <f>VLOOKUP($A26,RAW!$B$4:$M$283,7,FALSE)</f>
        <v>71.7</v>
      </c>
      <c r="E26" s="1">
        <f t="shared" si="0"/>
        <v>71.7</v>
      </c>
      <c r="F26" s="1">
        <f t="shared" si="1"/>
        <v>0</v>
      </c>
      <c r="G26" s="16">
        <f t="shared" si="2"/>
        <v>71.7</v>
      </c>
      <c r="H26" s="16">
        <f t="shared" si="3"/>
        <v>71.7</v>
      </c>
      <c r="I26" s="3" t="str">
        <f t="shared" si="4"/>
        <v/>
      </c>
      <c r="J26" s="52"/>
    </row>
    <row r="27" spans="1:17" x14ac:dyDescent="0.25">
      <c r="A27" t="s">
        <v>229</v>
      </c>
      <c r="B27" s="8" t="s">
        <v>298</v>
      </c>
      <c r="C27" s="15">
        <f>VLOOKUP($A27,RAW!$B$4:$M$283,6,FALSE)</f>
        <v>8607.9</v>
      </c>
      <c r="D27" s="15">
        <f>VLOOKUP($A27,RAW!$B$4:$M$283,7,FALSE)</f>
        <v>10452.1</v>
      </c>
      <c r="E27" s="1">
        <f t="shared" si="0"/>
        <v>1844.2000000000007</v>
      </c>
      <c r="F27" s="1">
        <f t="shared" si="1"/>
        <v>2007.6590516014994</v>
      </c>
      <c r="G27" s="16">
        <f t="shared" si="2"/>
        <v>-163.45905160149869</v>
      </c>
      <c r="H27" s="16">
        <f t="shared" si="3"/>
        <v>163.45905160149869</v>
      </c>
      <c r="I27" s="3">
        <f t="shared" si="4"/>
        <v>-1.8989422693281601E-2</v>
      </c>
      <c r="J27" s="52"/>
    </row>
    <row r="28" spans="1:17" x14ac:dyDescent="0.25">
      <c r="A28" t="s">
        <v>96</v>
      </c>
      <c r="B28" s="8" t="s">
        <v>298</v>
      </c>
      <c r="C28" s="15">
        <f>VLOOKUP($A28,RAW!$B$4:$M$283,6,FALSE)</f>
        <v>828.7</v>
      </c>
      <c r="D28" s="15">
        <f>VLOOKUP($A28,RAW!$B$4:$M$283,7,FALSE)</f>
        <v>4505.0999999999995</v>
      </c>
      <c r="E28" s="1">
        <f t="shared" si="0"/>
        <v>3676.3999999999996</v>
      </c>
      <c r="F28" s="1">
        <f t="shared" si="1"/>
        <v>193.28141080428011</v>
      </c>
      <c r="G28" s="16">
        <f t="shared" si="2"/>
        <v>3483.1185891957193</v>
      </c>
      <c r="H28" s="16">
        <f t="shared" si="3"/>
        <v>3483.1185891957193</v>
      </c>
      <c r="I28" s="3">
        <f t="shared" si="4"/>
        <v>4.2031116075729686</v>
      </c>
      <c r="J28" s="52"/>
    </row>
    <row r="29" spans="1:17" x14ac:dyDescent="0.25">
      <c r="A29" t="s">
        <v>230</v>
      </c>
      <c r="B29" s="8" t="s">
        <v>298</v>
      </c>
      <c r="C29" s="15">
        <f>VLOOKUP($A29,RAW!$B$4:$M$283,6,FALSE)</f>
        <v>7733.7</v>
      </c>
      <c r="D29" s="15">
        <f>VLOOKUP($A29,RAW!$B$4:$M$283,7,FALSE)</f>
        <v>18338.400000000001</v>
      </c>
      <c r="E29" s="1">
        <f t="shared" si="0"/>
        <v>10604.7</v>
      </c>
      <c r="F29" s="1">
        <f t="shared" si="1"/>
        <v>1803.7654721094013</v>
      </c>
      <c r="G29" s="16">
        <f t="shared" si="2"/>
        <v>8800.9345278906003</v>
      </c>
      <c r="H29" s="16">
        <f t="shared" si="3"/>
        <v>8800.9345278906003</v>
      </c>
      <c r="I29" s="3">
        <f t="shared" si="4"/>
        <v>1.1379979218085263</v>
      </c>
      <c r="J29" s="52"/>
    </row>
    <row r="30" spans="1:17" x14ac:dyDescent="0.25">
      <c r="A30" t="s">
        <v>231</v>
      </c>
      <c r="B30" s="8" t="s">
        <v>299</v>
      </c>
      <c r="C30" s="15">
        <f>VLOOKUP($A30,RAW!$B$4:$M$283,6,FALSE)</f>
        <v>1287.2</v>
      </c>
      <c r="D30" s="15">
        <f>VLOOKUP($A30,RAW!$B$4:$M$283,7,FALSE)</f>
        <v>3928.3</v>
      </c>
      <c r="E30" s="1">
        <f t="shared" si="0"/>
        <v>2641.1000000000004</v>
      </c>
      <c r="F30" s="1">
        <f t="shared" si="1"/>
        <v>300.21941835075341</v>
      </c>
      <c r="G30" s="16">
        <f t="shared" si="2"/>
        <v>2340.8805816492468</v>
      </c>
      <c r="H30" s="16">
        <f t="shared" si="3"/>
        <v>2340.8805816492468</v>
      </c>
      <c r="I30" s="3">
        <f t="shared" si="4"/>
        <v>1.8185834226610058</v>
      </c>
      <c r="J30" s="52"/>
    </row>
    <row r="31" spans="1:17" x14ac:dyDescent="0.25">
      <c r="A31" t="s">
        <v>116</v>
      </c>
      <c r="B31" s="8" t="s">
        <v>298</v>
      </c>
      <c r="C31" s="15">
        <f>VLOOKUP($A31,RAW!$B$4:$M$283,6,FALSE)</f>
        <v>2946.2</v>
      </c>
      <c r="D31" s="15">
        <f>VLOOKUP($A31,RAW!$B$4:$M$283,7,FALSE)</f>
        <v>3294</v>
      </c>
      <c r="E31" s="1">
        <f t="shared" si="0"/>
        <v>347.80000000000018</v>
      </c>
      <c r="F31" s="1">
        <f t="shared" si="1"/>
        <v>687.15541512196205</v>
      </c>
      <c r="G31" s="16">
        <f t="shared" si="2"/>
        <v>-339.35541512196187</v>
      </c>
      <c r="H31" s="16">
        <f t="shared" si="3"/>
        <v>339.35541512196187</v>
      </c>
      <c r="I31" s="3">
        <f t="shared" si="4"/>
        <v>-0.11518410668724523</v>
      </c>
      <c r="J31" s="52"/>
    </row>
    <row r="32" spans="1:17" x14ac:dyDescent="0.25">
      <c r="A32" t="s">
        <v>20</v>
      </c>
      <c r="B32" s="8" t="s">
        <v>298</v>
      </c>
      <c r="C32" s="15">
        <f>VLOOKUP($A32,RAW!$B$4:$M$283,6,FALSE)</f>
        <v>1934.1000000000001</v>
      </c>
      <c r="D32" s="15">
        <f>VLOOKUP($A32,RAW!$B$4:$M$283,7,FALSE)</f>
        <v>3699.8</v>
      </c>
      <c r="E32" s="1">
        <f t="shared" si="0"/>
        <v>1765.7</v>
      </c>
      <c r="F32" s="1">
        <f t="shared" si="1"/>
        <v>451.09880129909277</v>
      </c>
      <c r="G32" s="16">
        <f t="shared" si="2"/>
        <v>1314.6011987009074</v>
      </c>
      <c r="H32" s="16">
        <f t="shared" si="3"/>
        <v>1314.6011987009074</v>
      </c>
      <c r="I32" s="3">
        <f t="shared" si="4"/>
        <v>0.67969660239951779</v>
      </c>
      <c r="J32" s="52"/>
    </row>
    <row r="33" spans="1:10" x14ac:dyDescent="0.25">
      <c r="A33" t="s">
        <v>97</v>
      </c>
      <c r="B33" s="8" t="s">
        <v>298</v>
      </c>
      <c r="C33" s="15">
        <f>VLOOKUP($A33,RAW!$B$4:$M$283,6,FALSE)</f>
        <v>7648.3</v>
      </c>
      <c r="D33" s="15">
        <f>VLOOKUP($A33,RAW!$B$4:$M$283,7,FALSE)</f>
        <v>10313.1</v>
      </c>
      <c r="E33" s="1">
        <f t="shared" si="0"/>
        <v>2664.8</v>
      </c>
      <c r="F33" s="1">
        <f t="shared" si="1"/>
        <v>1783.8472478030355</v>
      </c>
      <c r="G33" s="16">
        <f t="shared" si="2"/>
        <v>880.95275219696464</v>
      </c>
      <c r="H33" s="16">
        <f t="shared" si="3"/>
        <v>880.95275219696464</v>
      </c>
      <c r="I33" s="3">
        <f t="shared" si="4"/>
        <v>0.11518281869133855</v>
      </c>
      <c r="J33" s="52"/>
    </row>
    <row r="34" spans="1:10" x14ac:dyDescent="0.25">
      <c r="A34" t="s">
        <v>5</v>
      </c>
      <c r="B34" s="8" t="s">
        <v>298</v>
      </c>
      <c r="C34" s="15">
        <f>VLOOKUP($A34,RAW!$B$4:$M$283,6,FALSE)</f>
        <v>75141</v>
      </c>
      <c r="D34" s="15">
        <f>VLOOKUP($A34,RAW!$B$4:$M$283,7,FALSE)</f>
        <v>88957</v>
      </c>
      <c r="E34" s="1">
        <f t="shared" si="0"/>
        <v>13816</v>
      </c>
      <c r="F34" s="1">
        <f t="shared" si="1"/>
        <v>17525.471810358889</v>
      </c>
      <c r="G34" s="16">
        <f t="shared" si="2"/>
        <v>-3709.4718103588893</v>
      </c>
      <c r="H34" s="16">
        <f t="shared" si="3"/>
        <v>3709.4718103588893</v>
      </c>
      <c r="I34" s="3">
        <f t="shared" si="4"/>
        <v>-4.9366814526808127E-2</v>
      </c>
      <c r="J34" s="52"/>
    </row>
    <row r="35" spans="1:10" x14ac:dyDescent="0.25">
      <c r="A35" t="s">
        <v>98</v>
      </c>
      <c r="B35" s="8" t="s">
        <v>298</v>
      </c>
      <c r="C35" s="15">
        <f>VLOOKUP($A35,RAW!$B$4:$M$283,6,FALSE)</f>
        <v>5118.0999999999995</v>
      </c>
      <c r="D35" s="15">
        <f>VLOOKUP($A35,RAW!$B$4:$M$283,7,FALSE)</f>
        <v>6571</v>
      </c>
      <c r="E35" s="1">
        <f t="shared" si="0"/>
        <v>1452.9000000000005</v>
      </c>
      <c r="F35" s="1">
        <f t="shared" ref="F35:F66" si="5">+C35*E$260</f>
        <v>1193.7173749696944</v>
      </c>
      <c r="G35" s="16">
        <f t="shared" si="2"/>
        <v>259.1826250303061</v>
      </c>
      <c r="H35" s="16">
        <f t="shared" si="3"/>
        <v>259.1826250303061</v>
      </c>
      <c r="I35" s="3">
        <f t="shared" si="4"/>
        <v>5.0640398786718922E-2</v>
      </c>
      <c r="J35" s="52"/>
    </row>
    <row r="36" spans="1:10" x14ac:dyDescent="0.25">
      <c r="A36" t="s">
        <v>232</v>
      </c>
      <c r="B36" s="8" t="s">
        <v>298</v>
      </c>
      <c r="C36" s="15">
        <f>VLOOKUP($A36,RAW!$B$4:$M$283,6,FALSE)</f>
        <v>129982.9</v>
      </c>
      <c r="D36" s="15">
        <f>VLOOKUP($A36,RAW!$B$4:$M$283,7,FALSE)</f>
        <v>193757.9</v>
      </c>
      <c r="E36" s="1">
        <f t="shared" si="0"/>
        <v>63775</v>
      </c>
      <c r="F36" s="1">
        <f t="shared" si="5"/>
        <v>30316.493655643368</v>
      </c>
      <c r="G36" s="16">
        <f t="shared" si="2"/>
        <v>33458.506344356632</v>
      </c>
      <c r="H36" s="16">
        <f t="shared" si="3"/>
        <v>33458.506344356632</v>
      </c>
      <c r="I36" s="3">
        <f t="shared" si="4"/>
        <v>0.25740698464456968</v>
      </c>
      <c r="J36" s="52"/>
    </row>
    <row r="37" spans="1:10" x14ac:dyDescent="0.25">
      <c r="A37" t="s">
        <v>3</v>
      </c>
      <c r="B37" s="8" t="s">
        <v>298</v>
      </c>
      <c r="C37" s="15">
        <f>VLOOKUP($A37,RAW!$B$4:$M$283,6,FALSE)</f>
        <v>92283.9</v>
      </c>
      <c r="D37" s="15">
        <f>VLOOKUP($A37,RAW!$B$4:$M$283,7,FALSE)</f>
        <v>105444.40000000001</v>
      </c>
      <c r="E37" s="1">
        <f t="shared" si="0"/>
        <v>13160.500000000015</v>
      </c>
      <c r="F37" s="1">
        <f t="shared" si="5"/>
        <v>21523.78712021371</v>
      </c>
      <c r="G37" s="16">
        <f t="shared" si="2"/>
        <v>-8363.2871202136957</v>
      </c>
      <c r="H37" s="16">
        <f t="shared" si="3"/>
        <v>8363.2871202136957</v>
      </c>
      <c r="I37" s="3">
        <f t="shared" si="4"/>
        <v>-9.0625635893299875E-2</v>
      </c>
      <c r="J37" s="52"/>
    </row>
    <row r="38" spans="1:10" x14ac:dyDescent="0.25">
      <c r="A38" t="s">
        <v>49</v>
      </c>
      <c r="B38" s="8" t="s">
        <v>298</v>
      </c>
      <c r="C38" s="15">
        <f>VLOOKUP($A38,RAW!$B$4:$M$283,6,FALSE)</f>
        <v>215.6</v>
      </c>
      <c r="D38" s="15">
        <f>VLOOKUP($A38,RAW!$B$4:$M$283,7,FALSE)</f>
        <v>220.1</v>
      </c>
      <c r="E38" s="1">
        <f t="shared" si="0"/>
        <v>4.5</v>
      </c>
      <c r="F38" s="1">
        <f t="shared" si="5"/>
        <v>50.285353166891262</v>
      </c>
      <c r="G38" s="16">
        <f t="shared" si="2"/>
        <v>-45.785353166891262</v>
      </c>
      <c r="H38" s="16">
        <f t="shared" si="3"/>
        <v>45.785353166891262</v>
      </c>
      <c r="I38" s="3">
        <f t="shared" si="4"/>
        <v>-0.21236249149764036</v>
      </c>
      <c r="J38" s="52"/>
    </row>
    <row r="39" spans="1:10" x14ac:dyDescent="0.25">
      <c r="A39" t="s">
        <v>6</v>
      </c>
      <c r="B39" s="8" t="s">
        <v>299</v>
      </c>
      <c r="C39" s="15">
        <f>VLOOKUP($A39,RAW!$B$4:$M$283,6,FALSE)</f>
        <v>219872.9</v>
      </c>
      <c r="D39" s="15">
        <f>VLOOKUP($A39,RAW!$B$4:$M$283,7,FALSE)</f>
        <v>239834.09999999998</v>
      </c>
      <c r="E39" s="1">
        <f t="shared" si="0"/>
        <v>19961.199999999983</v>
      </c>
      <c r="F39" s="1">
        <f t="shared" si="5"/>
        <v>51281.940762191865</v>
      </c>
      <c r="G39" s="16">
        <f t="shared" si="2"/>
        <v>-31320.740762191883</v>
      </c>
      <c r="H39" s="16">
        <f t="shared" si="3"/>
        <v>31320.740762191883</v>
      </c>
      <c r="I39" s="3">
        <f t="shared" si="4"/>
        <v>-0.14244930031027872</v>
      </c>
      <c r="J39" s="52"/>
    </row>
    <row r="40" spans="1:10" x14ac:dyDescent="0.25">
      <c r="A40" t="s">
        <v>192</v>
      </c>
      <c r="B40" s="8" t="s">
        <v>299</v>
      </c>
      <c r="C40" s="15">
        <f>VLOOKUP($A40,RAW!$B$4:$M$283,6,FALSE)</f>
        <v>306.60000000000002</v>
      </c>
      <c r="D40" s="15">
        <f>VLOOKUP($A40,RAW!$B$4:$M$283,7,FALSE)</f>
        <v>1343.3</v>
      </c>
      <c r="E40" s="1">
        <f t="shared" si="0"/>
        <v>1036.6999999999998</v>
      </c>
      <c r="F40" s="1">
        <f t="shared" si="5"/>
        <v>71.509690542527196</v>
      </c>
      <c r="G40" s="16">
        <f t="shared" si="2"/>
        <v>965.19030945747261</v>
      </c>
      <c r="H40" s="16">
        <f t="shared" si="3"/>
        <v>965.19030945747261</v>
      </c>
      <c r="I40" s="3">
        <f t="shared" si="4"/>
        <v>3.1480440621574446</v>
      </c>
      <c r="J40" s="52"/>
    </row>
    <row r="41" spans="1:10" x14ac:dyDescent="0.25">
      <c r="A41" t="s">
        <v>234</v>
      </c>
      <c r="B41" s="8" t="s">
        <v>298</v>
      </c>
      <c r="C41" s="15">
        <f>VLOOKUP($A41,RAW!$B$4:$M$283,6,FALSE)</f>
        <v>91916.099999999991</v>
      </c>
      <c r="D41" s="15">
        <f>VLOOKUP($A41,RAW!$B$4:$M$283,7,FALSE)</f>
        <v>151804</v>
      </c>
      <c r="E41" s="1">
        <f t="shared" si="0"/>
        <v>59887.900000000009</v>
      </c>
      <c r="F41" s="1">
        <f t="shared" si="5"/>
        <v>21438.003479699877</v>
      </c>
      <c r="G41" s="16">
        <f t="shared" si="2"/>
        <v>38449.896520300128</v>
      </c>
      <c r="H41" s="16">
        <f t="shared" si="3"/>
        <v>38449.896520300128</v>
      </c>
      <c r="I41" s="3">
        <f t="shared" si="4"/>
        <v>0.41831514305219797</v>
      </c>
      <c r="J41" s="52"/>
    </row>
    <row r="42" spans="1:10" x14ac:dyDescent="0.25">
      <c r="A42" t="s">
        <v>193</v>
      </c>
      <c r="B42" s="8" t="s">
        <v>299</v>
      </c>
      <c r="C42" s="15">
        <f>VLOOKUP($A42,RAW!$B$4:$M$283,6,FALSE)</f>
        <v>8667.6</v>
      </c>
      <c r="D42" s="15">
        <f>VLOOKUP($A42,RAW!$B$4:$M$283,7,FALSE)</f>
        <v>7979</v>
      </c>
      <c r="E42" s="1">
        <f t="shared" si="0"/>
        <v>-688.60000000000036</v>
      </c>
      <c r="F42" s="1">
        <f t="shared" si="5"/>
        <v>2021.5831498578234</v>
      </c>
      <c r="G42" s="16">
        <f t="shared" si="2"/>
        <v>-2710.183149857824</v>
      </c>
      <c r="H42" s="16">
        <f t="shared" si="3"/>
        <v>2710.183149857824</v>
      </c>
      <c r="I42" s="3">
        <f t="shared" si="4"/>
        <v>-0.312679767162516</v>
      </c>
      <c r="J42" s="52"/>
    </row>
    <row r="43" spans="1:10" x14ac:dyDescent="0.25">
      <c r="A43" t="s">
        <v>125</v>
      </c>
      <c r="B43" s="8" t="s">
        <v>299</v>
      </c>
      <c r="C43" s="15">
        <f>VLOOKUP($A43,RAW!$B$4:$M$283,6,FALSE)</f>
        <v>28520.899999999998</v>
      </c>
      <c r="D43" s="15">
        <f>VLOOKUP($A43,RAW!$B$4:$M$283,7,FALSE)</f>
        <v>41268.5</v>
      </c>
      <c r="E43" s="1">
        <f t="shared" si="0"/>
        <v>12747.600000000002</v>
      </c>
      <c r="F43" s="1">
        <f t="shared" si="5"/>
        <v>6652.0571852392804</v>
      </c>
      <c r="G43" s="16">
        <f t="shared" si="2"/>
        <v>6095.5428147607217</v>
      </c>
      <c r="H43" s="16">
        <f t="shared" si="3"/>
        <v>6095.5428147607217</v>
      </c>
      <c r="I43" s="3">
        <f t="shared" si="4"/>
        <v>0.21372196581316585</v>
      </c>
      <c r="J43" s="52"/>
    </row>
    <row r="44" spans="1:10" x14ac:dyDescent="0.25">
      <c r="A44" t="s">
        <v>9</v>
      </c>
      <c r="B44" s="8" t="s">
        <v>298</v>
      </c>
      <c r="C44" s="15">
        <f>VLOOKUP($A44,RAW!$B$4:$M$283,6,FALSE)</f>
        <v>26534</v>
      </c>
      <c r="D44" s="15">
        <f>VLOOKUP($A44,RAW!$B$4:$M$283,7,FALSE)</f>
        <v>19916</v>
      </c>
      <c r="E44" s="1">
        <f t="shared" si="0"/>
        <v>-6618</v>
      </c>
      <c r="F44" s="1">
        <f t="shared" si="5"/>
        <v>6188.6436035727866</v>
      </c>
      <c r="G44" s="16">
        <f t="shared" si="2"/>
        <v>-12806.643603572786</v>
      </c>
      <c r="H44" s="16">
        <f t="shared" si="3"/>
        <v>12806.643603572786</v>
      </c>
      <c r="I44" s="3">
        <f t="shared" si="4"/>
        <v>-0.48265032047835932</v>
      </c>
      <c r="J44" s="52"/>
    </row>
    <row r="45" spans="1:10" x14ac:dyDescent="0.25">
      <c r="A45" t="s">
        <v>99</v>
      </c>
      <c r="B45" s="8" t="s">
        <v>299</v>
      </c>
      <c r="C45" s="15">
        <f>VLOOKUP($A45,RAW!$B$4:$M$283,6,FALSE)</f>
        <v>218258.8</v>
      </c>
      <c r="D45" s="15">
        <f>VLOOKUP($A45,RAW!$B$4:$M$283,7,FALSE)</f>
        <v>421709.7</v>
      </c>
      <c r="E45" s="1">
        <f t="shared" si="0"/>
        <v>203450.90000000002</v>
      </c>
      <c r="F45" s="1">
        <f t="shared" si="5"/>
        <v>50905.476993422475</v>
      </c>
      <c r="G45" s="16">
        <f t="shared" si="2"/>
        <v>152545.42300657753</v>
      </c>
      <c r="H45" s="16">
        <f t="shared" si="3"/>
        <v>152545.42300657753</v>
      </c>
      <c r="I45" s="3">
        <f t="shared" si="4"/>
        <v>0.69891991986842017</v>
      </c>
      <c r="J45" s="52"/>
    </row>
    <row r="46" spans="1:10" x14ac:dyDescent="0.25">
      <c r="A46" t="s">
        <v>233</v>
      </c>
      <c r="B46" s="8" t="s">
        <v>298</v>
      </c>
      <c r="C46" s="15">
        <f>VLOOKUP($A46,RAW!$B$4:$M$283,6,FALSE)</f>
        <v>9665.9</v>
      </c>
      <c r="D46" s="15">
        <f>VLOOKUP($A46,RAW!$B$4:$M$283,7,FALSE)</f>
        <v>13648.1</v>
      </c>
      <c r="E46" s="1">
        <f t="shared" si="0"/>
        <v>3982.2000000000007</v>
      </c>
      <c r="F46" s="1">
        <f t="shared" si="5"/>
        <v>2254.4211279028491</v>
      </c>
      <c r="G46" s="16">
        <f t="shared" si="2"/>
        <v>1727.7788720971516</v>
      </c>
      <c r="H46" s="16">
        <f t="shared" si="3"/>
        <v>1727.7788720971516</v>
      </c>
      <c r="I46" s="3">
        <f t="shared" si="4"/>
        <v>0.17874992210732077</v>
      </c>
      <c r="J46" s="52"/>
    </row>
    <row r="47" spans="1:10" x14ac:dyDescent="0.25">
      <c r="A47" t="s">
        <v>194</v>
      </c>
      <c r="B47" s="8" t="s">
        <v>299</v>
      </c>
      <c r="C47" s="15">
        <f>VLOOKUP($A47,RAW!$B$4:$M$283,6,FALSE)</f>
        <v>71828.800000000003</v>
      </c>
      <c r="D47" s="15">
        <f>VLOOKUP($A47,RAW!$B$4:$M$283,7,FALSE)</f>
        <v>104167.09999999999</v>
      </c>
      <c r="E47" s="1">
        <f t="shared" si="0"/>
        <v>32338.299999999988</v>
      </c>
      <c r="F47" s="1">
        <f t="shared" si="5"/>
        <v>16752.952576781074</v>
      </c>
      <c r="G47" s="16">
        <f t="shared" si="2"/>
        <v>15585.347423218915</v>
      </c>
      <c r="H47" s="16">
        <f t="shared" si="3"/>
        <v>15585.347423218915</v>
      </c>
      <c r="I47" s="3">
        <f t="shared" si="4"/>
        <v>0.21697908670643132</v>
      </c>
      <c r="J47" s="52"/>
    </row>
    <row r="48" spans="1:10" x14ac:dyDescent="0.25">
      <c r="A48" t="s">
        <v>126</v>
      </c>
      <c r="B48" s="8" t="s">
        <v>298</v>
      </c>
      <c r="C48" s="15">
        <f>VLOOKUP($A48,RAW!$B$4:$M$283,6,FALSE)</f>
        <v>150775.4</v>
      </c>
      <c r="D48" s="15">
        <f>VLOOKUP($A48,RAW!$B$4:$M$283,7,FALSE)</f>
        <v>172122.09999999998</v>
      </c>
      <c r="E48" s="1">
        <f t="shared" si="0"/>
        <v>21346.699999999983</v>
      </c>
      <c r="F48" s="1">
        <f t="shared" si="5"/>
        <v>35166.021511499523</v>
      </c>
      <c r="G48" s="16">
        <f t="shared" si="2"/>
        <v>-13819.32151149954</v>
      </c>
      <c r="H48" s="16">
        <f t="shared" si="3"/>
        <v>13819.32151149954</v>
      </c>
      <c r="I48" s="3">
        <f t="shared" si="4"/>
        <v>-9.1655014753729988E-2</v>
      </c>
      <c r="J48" s="52"/>
    </row>
    <row r="49" spans="1:10" x14ac:dyDescent="0.25">
      <c r="A49" t="s">
        <v>195</v>
      </c>
      <c r="B49" s="8" t="s">
        <v>298</v>
      </c>
      <c r="C49" s="15">
        <f>VLOOKUP($A49,RAW!$B$4:$M$283,6,FALSE)</f>
        <v>4618.3999999999996</v>
      </c>
      <c r="D49" s="15">
        <f>VLOOKUP($A49,RAW!$B$4:$M$283,7,FALSE)</f>
        <v>4218.5</v>
      </c>
      <c r="E49" s="1">
        <f t="shared" si="0"/>
        <v>-399.89999999999964</v>
      </c>
      <c r="F49" s="1">
        <f t="shared" si="5"/>
        <v>1077.1701069850212</v>
      </c>
      <c r="G49" s="16">
        <f t="shared" si="2"/>
        <v>-1477.0701069850209</v>
      </c>
      <c r="H49" s="16">
        <f t="shared" si="3"/>
        <v>1477.0701069850209</v>
      </c>
      <c r="I49" s="3">
        <f t="shared" si="4"/>
        <v>-0.31982290554846288</v>
      </c>
      <c r="J49" s="52"/>
    </row>
    <row r="50" spans="1:10" x14ac:dyDescent="0.25">
      <c r="A50" t="s">
        <v>80</v>
      </c>
      <c r="B50" s="8" t="s">
        <v>299</v>
      </c>
      <c r="C50" s="15">
        <f>VLOOKUP($A50,RAW!$B$4:$M$283,6,FALSE)</f>
        <v>6121.7</v>
      </c>
      <c r="D50" s="15">
        <f>VLOOKUP($A50,RAW!$B$4:$M$283,7,FALSE)</f>
        <v>12754.8</v>
      </c>
      <c r="E50" s="1">
        <f t="shared" si="0"/>
        <v>6633.0999999999995</v>
      </c>
      <c r="F50" s="1">
        <f t="shared" si="5"/>
        <v>1427.7914957409937</v>
      </c>
      <c r="G50" s="16">
        <f t="shared" si="2"/>
        <v>5205.3085042590055</v>
      </c>
      <c r="H50" s="16">
        <f t="shared" si="3"/>
        <v>5205.3085042590055</v>
      </c>
      <c r="I50" s="3">
        <f t="shared" si="4"/>
        <v>0.85030440960174558</v>
      </c>
      <c r="J50" s="52"/>
    </row>
    <row r="51" spans="1:10" x14ac:dyDescent="0.25">
      <c r="A51" t="s">
        <v>81</v>
      </c>
      <c r="B51" s="8" t="s">
        <v>298</v>
      </c>
      <c r="C51" s="15">
        <f>VLOOKUP($A51,RAW!$B$4:$M$283,6,FALSE)</f>
        <v>45846.6</v>
      </c>
      <c r="D51" s="15">
        <f>VLOOKUP($A51,RAW!$B$4:$M$283,7,FALSE)</f>
        <v>33725.1</v>
      </c>
      <c r="E51" s="1">
        <f t="shared" si="0"/>
        <v>-12121.5</v>
      </c>
      <c r="F51" s="1">
        <f t="shared" si="5"/>
        <v>10693.007757426702</v>
      </c>
      <c r="G51" s="16">
        <f t="shared" si="2"/>
        <v>-22814.507757426702</v>
      </c>
      <c r="H51" s="16">
        <f t="shared" si="3"/>
        <v>22814.507757426702</v>
      </c>
      <c r="I51" s="3">
        <f t="shared" si="4"/>
        <v>-0.49762703793578372</v>
      </c>
      <c r="J51" s="52"/>
    </row>
    <row r="52" spans="1:10" x14ac:dyDescent="0.25">
      <c r="A52" t="s">
        <v>8</v>
      </c>
      <c r="B52" s="8" t="s">
        <v>298</v>
      </c>
      <c r="C52" s="15">
        <f>VLOOKUP($A52,RAW!$B$4:$M$283,6,FALSE)</f>
        <v>37049.200000000004</v>
      </c>
      <c r="D52" s="15">
        <f>VLOOKUP($A52,RAW!$B$4:$M$283,7,FALSE)</f>
        <v>44779.4</v>
      </c>
      <c r="E52" s="1">
        <f t="shared" si="0"/>
        <v>7730.1999999999971</v>
      </c>
      <c r="F52" s="1">
        <f t="shared" si="5"/>
        <v>8641.150772499017</v>
      </c>
      <c r="G52" s="16">
        <f t="shared" si="2"/>
        <v>-910.95077249901988</v>
      </c>
      <c r="H52" s="16">
        <f t="shared" si="3"/>
        <v>910.95077249901988</v>
      </c>
      <c r="I52" s="3">
        <f t="shared" si="4"/>
        <v>-2.4587596290851617E-2</v>
      </c>
      <c r="J52" s="52"/>
    </row>
    <row r="53" spans="1:10" x14ac:dyDescent="0.25">
      <c r="A53" t="s">
        <v>127</v>
      </c>
      <c r="B53" s="8" t="s">
        <v>298</v>
      </c>
      <c r="C53" s="15">
        <f>VLOOKUP($A53,RAW!$B$4:$M$283,6,FALSE)</f>
        <v>603465.29999999993</v>
      </c>
      <c r="D53" s="15">
        <f>VLOOKUP($A53,RAW!$B$4:$M$283,7,FALSE)</f>
        <v>829711.8</v>
      </c>
      <c r="E53" s="1">
        <f t="shared" si="0"/>
        <v>226246.50000000012</v>
      </c>
      <c r="F53" s="1">
        <f t="shared" si="5"/>
        <v>140748.9134251576</v>
      </c>
      <c r="G53" s="16">
        <f t="shared" si="2"/>
        <v>85497.586574842513</v>
      </c>
      <c r="H53" s="16">
        <f t="shared" si="3"/>
        <v>85497.586574842513</v>
      </c>
      <c r="I53" s="3">
        <f t="shared" si="4"/>
        <v>0.1416777179646328</v>
      </c>
      <c r="J53" s="52"/>
    </row>
    <row r="54" spans="1:10" x14ac:dyDescent="0.25">
      <c r="A54" t="s">
        <v>100</v>
      </c>
      <c r="B54" s="8" t="s">
        <v>299</v>
      </c>
      <c r="C54" s="15">
        <f>VLOOKUP($A54,RAW!$B$4:$M$283,6,FALSE)</f>
        <v>25900</v>
      </c>
      <c r="D54" s="15">
        <f>VLOOKUP($A54,RAW!$B$4:$M$283,7,FALSE)</f>
        <v>42848.5</v>
      </c>
      <c r="E54" s="1">
        <f t="shared" si="0"/>
        <v>16948.5</v>
      </c>
      <c r="F54" s="1">
        <f t="shared" si="5"/>
        <v>6040.7729453733009</v>
      </c>
      <c r="G54" s="16">
        <f t="shared" si="2"/>
        <v>10907.727054626699</v>
      </c>
      <c r="H54" s="16">
        <f t="shared" si="3"/>
        <v>10907.727054626699</v>
      </c>
      <c r="I54" s="3">
        <f t="shared" si="4"/>
        <v>0.42114776272689958</v>
      </c>
      <c r="J54" s="52"/>
    </row>
    <row r="55" spans="1:10" x14ac:dyDescent="0.25">
      <c r="A55" t="s">
        <v>128</v>
      </c>
      <c r="B55" s="8" t="s">
        <v>298</v>
      </c>
      <c r="C55" s="15">
        <f>VLOOKUP($A55,RAW!$B$4:$M$283,6,FALSE)</f>
        <v>524.1</v>
      </c>
      <c r="D55" s="15">
        <f>VLOOKUP($A55,RAW!$B$4:$M$283,7,FALSE)</f>
        <v>4417.3</v>
      </c>
      <c r="E55" s="1">
        <f t="shared" si="0"/>
        <v>3893.2000000000003</v>
      </c>
      <c r="F55" s="1">
        <f t="shared" si="5"/>
        <v>122.2381892150636</v>
      </c>
      <c r="G55" s="16">
        <f t="shared" si="2"/>
        <v>3770.9618107849365</v>
      </c>
      <c r="H55" s="16">
        <f t="shared" si="3"/>
        <v>3770.9618107849365</v>
      </c>
      <c r="I55" s="3">
        <f t="shared" si="4"/>
        <v>7.1951188910225836</v>
      </c>
      <c r="J55" s="52"/>
    </row>
    <row r="56" spans="1:10" x14ac:dyDescent="0.25">
      <c r="A56" t="s">
        <v>196</v>
      </c>
      <c r="B56" s="8" t="s">
        <v>298</v>
      </c>
      <c r="C56" s="15">
        <f>VLOOKUP($A56,RAW!$B$4:$M$283,6,FALSE)</f>
        <v>322.8</v>
      </c>
      <c r="D56" s="15">
        <f>VLOOKUP($A56,RAW!$B$4:$M$283,7,FALSE)</f>
        <v>3398.7</v>
      </c>
      <c r="E56" s="1">
        <f t="shared" si="0"/>
        <v>3075.8999999999996</v>
      </c>
      <c r="F56" s="1">
        <f t="shared" si="5"/>
        <v>75.288089064343694</v>
      </c>
      <c r="G56" s="16">
        <f t="shared" si="2"/>
        <v>3000.6119109356559</v>
      </c>
      <c r="H56" s="16">
        <f t="shared" si="3"/>
        <v>3000.6119109356559</v>
      </c>
      <c r="I56" s="3">
        <f t="shared" si="4"/>
        <v>9.2955759322665923</v>
      </c>
      <c r="J56" s="52"/>
    </row>
    <row r="57" spans="1:10" x14ac:dyDescent="0.25">
      <c r="A57" t="s">
        <v>235</v>
      </c>
      <c r="B57" s="8" t="s">
        <v>298</v>
      </c>
      <c r="C57" s="15">
        <f>VLOOKUP($A57,RAW!$B$4:$M$283,6,FALSE)</f>
        <v>8071.2999999999993</v>
      </c>
      <c r="D57" s="15">
        <f>VLOOKUP($A57,RAW!$B$4:$M$283,7,FALSE)</f>
        <v>28674.1</v>
      </c>
      <c r="E57" s="1">
        <f t="shared" si="0"/>
        <v>20602.8</v>
      </c>
      <c r="F57" s="1">
        <f t="shared" si="5"/>
        <v>1882.505431428244</v>
      </c>
      <c r="G57" s="16">
        <f t="shared" si="2"/>
        <v>18720.294568571757</v>
      </c>
      <c r="H57" s="16">
        <f t="shared" si="3"/>
        <v>18720.294568571757</v>
      </c>
      <c r="I57" s="3">
        <f t="shared" si="4"/>
        <v>2.3193654762642644</v>
      </c>
      <c r="J57" s="52"/>
    </row>
    <row r="58" spans="1:10" x14ac:dyDescent="0.25">
      <c r="A58" t="s">
        <v>21</v>
      </c>
      <c r="B58" s="8" t="s">
        <v>299</v>
      </c>
      <c r="C58" s="15">
        <f>VLOOKUP($A58,RAW!$B$4:$M$283,6,FALSE)</f>
        <v>8367.4</v>
      </c>
      <c r="D58" s="15">
        <f>VLOOKUP($A58,RAW!$B$4:$M$283,7,FALSE)</f>
        <v>15167.3</v>
      </c>
      <c r="E58" s="1">
        <f t="shared" si="0"/>
        <v>6799.9</v>
      </c>
      <c r="F58" s="1">
        <f t="shared" si="5"/>
        <v>1951.5661599658902</v>
      </c>
      <c r="G58" s="16">
        <f t="shared" si="2"/>
        <v>4848.333840034109</v>
      </c>
      <c r="H58" s="16">
        <f t="shared" si="3"/>
        <v>4848.333840034109</v>
      </c>
      <c r="I58" s="3">
        <f t="shared" si="4"/>
        <v>0.5794313454638369</v>
      </c>
      <c r="J58" s="52"/>
    </row>
    <row r="59" spans="1:10" x14ac:dyDescent="0.25">
      <c r="A59" t="s">
        <v>0</v>
      </c>
      <c r="B59" s="8" t="s">
        <v>298</v>
      </c>
      <c r="C59" s="15">
        <f>VLOOKUP($A59,RAW!$B$4:$M$283,6,FALSE)</f>
        <v>109719.8</v>
      </c>
      <c r="D59" s="15">
        <f>VLOOKUP($A59,RAW!$B$4:$M$283,7,FALSE)</f>
        <v>120093.09999999999</v>
      </c>
      <c r="E59" s="1">
        <f t="shared" si="0"/>
        <v>10373.299999999988</v>
      </c>
      <c r="F59" s="1">
        <f t="shared" si="5"/>
        <v>25590.440131728552</v>
      </c>
      <c r="G59" s="16">
        <f t="shared" si="2"/>
        <v>-15217.140131728564</v>
      </c>
      <c r="H59" s="16">
        <f t="shared" si="3"/>
        <v>15217.140131728564</v>
      </c>
      <c r="I59" s="3">
        <f t="shared" si="4"/>
        <v>-0.13869092116216547</v>
      </c>
      <c r="J59" s="52"/>
    </row>
    <row r="60" spans="1:10" x14ac:dyDescent="0.25">
      <c r="A60" t="s">
        <v>113</v>
      </c>
      <c r="B60" s="8" t="s">
        <v>298</v>
      </c>
      <c r="C60" s="15">
        <f>VLOOKUP($A60,RAW!$B$4:$M$283,6,FALSE)</f>
        <v>285553.60000000003</v>
      </c>
      <c r="D60" s="15">
        <f>VLOOKUP($A60,RAW!$B$4:$M$283,7,FALSE)</f>
        <v>669979.30000000005</v>
      </c>
      <c r="E60" s="1">
        <f t="shared" si="0"/>
        <v>384425.7</v>
      </c>
      <c r="F60" s="1">
        <f t="shared" si="5"/>
        <v>66600.944453048243</v>
      </c>
      <c r="G60" s="16">
        <f t="shared" si="2"/>
        <v>317824.75554695178</v>
      </c>
      <c r="H60" s="16">
        <f t="shared" si="3"/>
        <v>317824.75554695178</v>
      </c>
      <c r="I60" s="3">
        <f t="shared" si="4"/>
        <v>1.1130126027020908</v>
      </c>
      <c r="J60" s="52"/>
    </row>
    <row r="61" spans="1:10" x14ac:dyDescent="0.25">
      <c r="A61" t="s">
        <v>101</v>
      </c>
      <c r="B61" s="8" t="s">
        <v>298</v>
      </c>
      <c r="C61" s="15">
        <f>VLOOKUP($A61,RAW!$B$4:$M$283,6,FALSE)</f>
        <v>21721.7</v>
      </c>
      <c r="D61" s="15">
        <f>VLOOKUP($A61,RAW!$B$4:$M$283,7,FALSE)</f>
        <v>36468.199999999997</v>
      </c>
      <c r="E61" s="1">
        <f t="shared" si="0"/>
        <v>14746.499999999996</v>
      </c>
      <c r="F61" s="1">
        <f t="shared" si="5"/>
        <v>5066.2493315642951</v>
      </c>
      <c r="G61" s="16">
        <f t="shared" si="2"/>
        <v>9680.2506684357013</v>
      </c>
      <c r="H61" s="16">
        <f t="shared" si="3"/>
        <v>9680.2506684357013</v>
      </c>
      <c r="I61" s="3">
        <f t="shared" si="4"/>
        <v>0.44564885199757392</v>
      </c>
      <c r="J61" s="52"/>
    </row>
    <row r="62" spans="1:10" x14ac:dyDescent="0.25">
      <c r="A62" t="s">
        <v>23</v>
      </c>
      <c r="B62" s="8" t="s">
        <v>298</v>
      </c>
      <c r="C62" s="15">
        <f>VLOOKUP($A62,RAW!$B$4:$M$283,6,FALSE)</f>
        <v>211.7</v>
      </c>
      <c r="D62" s="15">
        <f>VLOOKUP($A62,RAW!$B$4:$M$283,7,FALSE)</f>
        <v>1157</v>
      </c>
      <c r="E62" s="1">
        <f t="shared" si="0"/>
        <v>945.3</v>
      </c>
      <c r="F62" s="1">
        <f t="shared" si="5"/>
        <v>49.375738707935433</v>
      </c>
      <c r="G62" s="16">
        <f t="shared" si="2"/>
        <v>895.92426129206456</v>
      </c>
      <c r="H62" s="16">
        <f t="shared" si="3"/>
        <v>895.92426129206456</v>
      </c>
      <c r="I62" s="3">
        <f t="shared" si="4"/>
        <v>4.2320465814457471</v>
      </c>
      <c r="J62" s="52"/>
    </row>
    <row r="63" spans="1:10" x14ac:dyDescent="0.25">
      <c r="A63" t="s">
        <v>129</v>
      </c>
      <c r="B63" s="8" t="s">
        <v>298</v>
      </c>
      <c r="C63" s="15">
        <f>VLOOKUP($A63,RAW!$B$4:$M$283,6,FALSE)</f>
        <v>117242.59999999999</v>
      </c>
      <c r="D63" s="15">
        <f>VLOOKUP($A63,RAW!$B$4:$M$283,7,FALSE)</f>
        <v>134185.20000000001</v>
      </c>
      <c r="E63" s="1">
        <f t="shared" si="0"/>
        <v>16942.60000000002</v>
      </c>
      <c r="F63" s="1">
        <f t="shared" si="5"/>
        <v>27345.016452711341</v>
      </c>
      <c r="G63" s="16">
        <f t="shared" si="2"/>
        <v>-10402.416452711321</v>
      </c>
      <c r="H63" s="16">
        <f t="shared" si="3"/>
        <v>10402.416452711321</v>
      </c>
      <c r="I63" s="3">
        <f t="shared" si="4"/>
        <v>-8.8725569483373123E-2</v>
      </c>
      <c r="J63" s="52"/>
    </row>
    <row r="64" spans="1:10" x14ac:dyDescent="0.25">
      <c r="A64" t="s">
        <v>197</v>
      </c>
      <c r="B64" s="8" t="s">
        <v>299</v>
      </c>
      <c r="C64" s="15">
        <f>VLOOKUP($A64,RAW!$B$4:$M$283,6,FALSE)</f>
        <v>22053.200000000001</v>
      </c>
      <c r="D64" s="15">
        <f>VLOOKUP($A64,RAW!$B$4:$M$283,7,FALSE)</f>
        <v>55654.5</v>
      </c>
      <c r="E64" s="1">
        <f t="shared" si="0"/>
        <v>33601.300000000003</v>
      </c>
      <c r="F64" s="1">
        <f t="shared" si="5"/>
        <v>5143.5665605755403</v>
      </c>
      <c r="G64" s="16">
        <f t="shared" si="2"/>
        <v>28457.733439424461</v>
      </c>
      <c r="H64" s="16">
        <f t="shared" si="3"/>
        <v>28457.733439424461</v>
      </c>
      <c r="I64" s="3">
        <f t="shared" si="4"/>
        <v>1.2904128851787704</v>
      </c>
      <c r="J64" s="52"/>
    </row>
    <row r="65" spans="1:10" x14ac:dyDescent="0.25">
      <c r="A65" t="s">
        <v>82</v>
      </c>
      <c r="B65" s="8" t="s">
        <v>298</v>
      </c>
      <c r="C65" s="15">
        <f>VLOOKUP($A65,RAW!$B$4:$M$283,6,FALSE)</f>
        <v>55769.3</v>
      </c>
      <c r="D65" s="15">
        <f>VLOOKUP($A65,RAW!$B$4:$M$283,7,FALSE)</f>
        <v>63708.4</v>
      </c>
      <c r="E65" s="1">
        <f t="shared" si="0"/>
        <v>7939.0999999999985</v>
      </c>
      <c r="F65" s="1">
        <f t="shared" si="5"/>
        <v>13007.323498934644</v>
      </c>
      <c r="G65" s="16">
        <f t="shared" si="2"/>
        <v>-5068.2234989346452</v>
      </c>
      <c r="H65" s="16">
        <f t="shared" si="3"/>
        <v>5068.2234989346452</v>
      </c>
      <c r="I65" s="3">
        <f t="shared" si="4"/>
        <v>-9.0878377511187075E-2</v>
      </c>
      <c r="J65" s="52"/>
    </row>
    <row r="66" spans="1:10" x14ac:dyDescent="0.25">
      <c r="A66" t="s">
        <v>236</v>
      </c>
      <c r="B66" s="8" t="s">
        <v>298</v>
      </c>
      <c r="C66" s="15">
        <f>VLOOKUP($A66,RAW!$B$4:$M$283,6,FALSE)</f>
        <v>274647.5</v>
      </c>
      <c r="D66" s="15">
        <f>VLOOKUP($A66,RAW!$B$4:$M$283,7,FALSE)</f>
        <v>134412.5</v>
      </c>
      <c r="E66" s="1">
        <f t="shared" si="0"/>
        <v>-140235</v>
      </c>
      <c r="F66" s="1">
        <f t="shared" si="5"/>
        <v>64057.265927197441</v>
      </c>
      <c r="G66" s="16">
        <f t="shared" si="2"/>
        <v>-204292.26592719744</v>
      </c>
      <c r="H66" s="16">
        <f t="shared" si="3"/>
        <v>204292.26592719744</v>
      </c>
      <c r="I66" s="3">
        <f t="shared" si="4"/>
        <v>-0.74383442750142437</v>
      </c>
      <c r="J66" s="52"/>
    </row>
    <row r="67" spans="1:10" x14ac:dyDescent="0.25">
      <c r="A67" t="s">
        <v>237</v>
      </c>
      <c r="B67" s="8" t="s">
        <v>298</v>
      </c>
      <c r="C67" s="15">
        <f>VLOOKUP($A67,RAW!$B$4:$M$283,6,FALSE)</f>
        <v>613</v>
      </c>
      <c r="D67" s="15">
        <f>VLOOKUP($A67,RAW!$B$4:$M$283,7,FALSE)</f>
        <v>1243.8</v>
      </c>
      <c r="E67" s="1">
        <f t="shared" ref="E67:E130" si="6">D67-C67</f>
        <v>630.79999999999995</v>
      </c>
      <c r="F67" s="1">
        <f t="shared" ref="F67:F98" si="7">+C67*E$260</f>
        <v>142.9727341897233</v>
      </c>
      <c r="G67" s="16">
        <f t="shared" ref="G67:G130" si="8">+E67-F67</f>
        <v>487.82726581027669</v>
      </c>
      <c r="H67" s="16">
        <f t="shared" ref="H67:H130" si="9">ABS(G67)</f>
        <v>487.82726581027669</v>
      </c>
      <c r="I67" s="3">
        <f t="shared" ref="I67:I130" si="10">IFERROR(+G67/C67,"")</f>
        <v>0.79580304373617727</v>
      </c>
      <c r="J67" s="52"/>
    </row>
    <row r="68" spans="1:10" x14ac:dyDescent="0.25">
      <c r="A68" t="s">
        <v>175</v>
      </c>
      <c r="B68" s="8" t="s">
        <v>298</v>
      </c>
      <c r="C68" s="15">
        <f>VLOOKUP($A68,RAW!$B$4:$M$283,6,FALSE)</f>
        <v>111939.9</v>
      </c>
      <c r="D68" s="15">
        <f>VLOOKUP($A68,RAW!$B$4:$M$283,7,FALSE)</f>
        <v>69681.5</v>
      </c>
      <c r="E68" s="1">
        <f t="shared" si="6"/>
        <v>-42258.399999999994</v>
      </c>
      <c r="F68" s="1">
        <f t="shared" si="7"/>
        <v>26108.243993351072</v>
      </c>
      <c r="G68" s="16">
        <f t="shared" si="8"/>
        <v>-68366.64399335107</v>
      </c>
      <c r="H68" s="16">
        <f t="shared" si="9"/>
        <v>68366.64399335107</v>
      </c>
      <c r="I68" s="3">
        <f t="shared" si="10"/>
        <v>-0.61074419392326662</v>
      </c>
      <c r="J68" s="52"/>
    </row>
    <row r="69" spans="1:10" x14ac:dyDescent="0.25">
      <c r="A69" t="s">
        <v>130</v>
      </c>
      <c r="B69" s="8" t="s">
        <v>299</v>
      </c>
      <c r="C69" s="15">
        <f>VLOOKUP($A69,RAW!$B$4:$M$283,6,FALSE)</f>
        <v>2705.9</v>
      </c>
      <c r="D69" s="15">
        <f>VLOOKUP($A69,RAW!$B$4:$M$283,7,FALSE)</f>
        <v>10870.3</v>
      </c>
      <c r="E69" s="1">
        <f t="shared" si="6"/>
        <v>8164.4</v>
      </c>
      <c r="F69" s="1">
        <f t="shared" si="7"/>
        <v>631.10917038168395</v>
      </c>
      <c r="G69" s="16">
        <f t="shared" si="8"/>
        <v>7533.2908296183159</v>
      </c>
      <c r="H69" s="16">
        <f t="shared" si="9"/>
        <v>7533.2908296183159</v>
      </c>
      <c r="I69" s="3">
        <f t="shared" si="10"/>
        <v>2.7840241064408571</v>
      </c>
      <c r="J69" s="52"/>
    </row>
    <row r="70" spans="1:10" x14ac:dyDescent="0.25">
      <c r="A70" t="s">
        <v>83</v>
      </c>
      <c r="B70" s="8" t="s">
        <v>298</v>
      </c>
      <c r="C70" s="15">
        <f>VLOOKUP($A70,RAW!$B$4:$M$283,6,FALSE)</f>
        <v>198.4</v>
      </c>
      <c r="D70" s="15">
        <f>VLOOKUP($A70,RAW!$B$4:$M$283,7,FALSE)</f>
        <v>2151.3000000000002</v>
      </c>
      <c r="E70" s="1">
        <f t="shared" si="6"/>
        <v>1952.9</v>
      </c>
      <c r="F70" s="1">
        <f t="shared" si="7"/>
        <v>46.273720168419416</v>
      </c>
      <c r="G70" s="16">
        <f t="shared" si="8"/>
        <v>1906.6262798315806</v>
      </c>
      <c r="H70" s="16">
        <f t="shared" si="9"/>
        <v>1906.6262798315806</v>
      </c>
      <c r="I70" s="3">
        <f t="shared" si="10"/>
        <v>9.6100114910865955</v>
      </c>
      <c r="J70" s="52"/>
    </row>
    <row r="71" spans="1:10" x14ac:dyDescent="0.25">
      <c r="A71" t="s">
        <v>25</v>
      </c>
      <c r="B71" s="8" t="s">
        <v>298</v>
      </c>
      <c r="C71" s="15">
        <f>VLOOKUP($A71,RAW!$B$4:$M$283,6,FALSE)</f>
        <v>937.5</v>
      </c>
      <c r="D71" s="15">
        <f>VLOOKUP($A71,RAW!$B$4:$M$283,7,FALSE)</f>
        <v>865.5</v>
      </c>
      <c r="E71" s="1">
        <f t="shared" si="6"/>
        <v>-72</v>
      </c>
      <c r="F71" s="1">
        <f t="shared" si="7"/>
        <v>218.65732186438106</v>
      </c>
      <c r="G71" s="16">
        <f t="shared" si="8"/>
        <v>-290.65732186438106</v>
      </c>
      <c r="H71" s="16">
        <f t="shared" si="9"/>
        <v>290.65732186438106</v>
      </c>
      <c r="I71" s="3">
        <f t="shared" si="10"/>
        <v>-0.31003447665533979</v>
      </c>
      <c r="J71" s="52"/>
    </row>
    <row r="72" spans="1:10" x14ac:dyDescent="0.25">
      <c r="A72" t="s">
        <v>131</v>
      </c>
      <c r="B72" s="8" t="s">
        <v>299</v>
      </c>
      <c r="C72" s="15">
        <f>VLOOKUP($A72,RAW!$B$4:$M$283,6,FALSE)</f>
        <v>1914.3999999999999</v>
      </c>
      <c r="D72" s="15">
        <f>VLOOKUP($A72,RAW!$B$4:$M$283,7,FALSE)</f>
        <v>5491.2</v>
      </c>
      <c r="E72" s="1">
        <f t="shared" si="6"/>
        <v>3576.8</v>
      </c>
      <c r="F72" s="1">
        <f t="shared" si="7"/>
        <v>446.50408210898252</v>
      </c>
      <c r="G72" s="16">
        <f t="shared" si="8"/>
        <v>3130.2959178910178</v>
      </c>
      <c r="H72" s="16">
        <f t="shared" si="9"/>
        <v>3130.2959178910178</v>
      </c>
      <c r="I72" s="3">
        <f t="shared" si="10"/>
        <v>1.6351315910421114</v>
      </c>
      <c r="J72" s="52"/>
    </row>
    <row r="73" spans="1:10" x14ac:dyDescent="0.25">
      <c r="A73" t="s">
        <v>198</v>
      </c>
      <c r="B73" s="8" t="s">
        <v>299</v>
      </c>
      <c r="C73" s="15">
        <f>VLOOKUP($A73,RAW!$B$4:$M$283,6,FALSE)</f>
        <v>42142.1</v>
      </c>
      <c r="D73" s="15">
        <f>VLOOKUP($A73,RAW!$B$4:$M$283,7,FALSE)</f>
        <v>177040.4</v>
      </c>
      <c r="E73" s="1">
        <f t="shared" si="6"/>
        <v>134898.29999999999</v>
      </c>
      <c r="F73" s="1">
        <f t="shared" si="7"/>
        <v>9828.9906386569946</v>
      </c>
      <c r="G73" s="16">
        <f t="shared" si="8"/>
        <v>125069.309361343</v>
      </c>
      <c r="H73" s="16">
        <f t="shared" si="9"/>
        <v>125069.309361343</v>
      </c>
      <c r="I73" s="3">
        <f t="shared" si="10"/>
        <v>2.9677996436186853</v>
      </c>
      <c r="J73" s="52"/>
    </row>
    <row r="74" spans="1:10" x14ac:dyDescent="0.25">
      <c r="A74" t="s">
        <v>117</v>
      </c>
      <c r="B74" s="8" t="s">
        <v>299</v>
      </c>
      <c r="C74" s="15">
        <f>VLOOKUP($A74,RAW!$B$4:$M$283,6,FALSE)</f>
        <v>616.9</v>
      </c>
      <c r="D74" s="15">
        <f>VLOOKUP($A74,RAW!$B$4:$M$283,7,FALSE)</f>
        <v>4589.3999999999996</v>
      </c>
      <c r="E74" s="1">
        <f t="shared" si="6"/>
        <v>3972.4999999999995</v>
      </c>
      <c r="F74" s="1">
        <f t="shared" si="7"/>
        <v>143.88234864867911</v>
      </c>
      <c r="G74" s="16">
        <f t="shared" si="8"/>
        <v>3828.6176513513205</v>
      </c>
      <c r="H74" s="16">
        <f t="shared" si="9"/>
        <v>3828.6176513513205</v>
      </c>
      <c r="I74" s="3">
        <f t="shared" si="10"/>
        <v>6.2062208645668999</v>
      </c>
      <c r="J74" s="52"/>
    </row>
    <row r="75" spans="1:10" x14ac:dyDescent="0.25">
      <c r="A75" t="s">
        <v>1</v>
      </c>
      <c r="B75" s="8" t="s">
        <v>298</v>
      </c>
      <c r="C75" s="15">
        <f>VLOOKUP($A75,RAW!$B$4:$M$283,6,FALSE)</f>
        <v>26863.200000000001</v>
      </c>
      <c r="D75" s="15">
        <f>VLOOKUP($A75,RAW!$B$4:$M$283,7,FALSE)</f>
        <v>40483.199999999997</v>
      </c>
      <c r="E75" s="1">
        <f t="shared" si="6"/>
        <v>13619.999999999996</v>
      </c>
      <c r="F75" s="1">
        <f t="shared" si="7"/>
        <v>6265.4243932877243</v>
      </c>
      <c r="G75" s="16">
        <f t="shared" si="8"/>
        <v>7354.575606712272</v>
      </c>
      <c r="H75" s="16">
        <f t="shared" si="9"/>
        <v>7354.575606712272</v>
      </c>
      <c r="I75" s="3">
        <f t="shared" si="10"/>
        <v>0.2737788352360207</v>
      </c>
      <c r="J75" s="52"/>
    </row>
    <row r="76" spans="1:10" x14ac:dyDescent="0.25">
      <c r="A76" t="s">
        <v>26</v>
      </c>
      <c r="B76" s="8" t="s">
        <v>298</v>
      </c>
      <c r="C76" s="15">
        <f>VLOOKUP($A76,RAW!$B$4:$M$283,6,FALSE)</f>
        <v>3836.8</v>
      </c>
      <c r="D76" s="15">
        <f>VLOOKUP($A76,RAW!$B$4:$M$283,7,FALSE)</f>
        <v>11172.2</v>
      </c>
      <c r="E76" s="1">
        <f t="shared" si="6"/>
        <v>7335.4000000000005</v>
      </c>
      <c r="F76" s="1">
        <f t="shared" si="7"/>
        <v>894.87404003120776</v>
      </c>
      <c r="G76" s="16">
        <f t="shared" si="8"/>
        <v>6440.5259599687924</v>
      </c>
      <c r="H76" s="16">
        <f t="shared" si="9"/>
        <v>6440.5259599687924</v>
      </c>
      <c r="I76" s="3">
        <f t="shared" si="10"/>
        <v>1.6786191513680129</v>
      </c>
      <c r="J76" s="52"/>
    </row>
    <row r="77" spans="1:10" x14ac:dyDescent="0.25">
      <c r="A77" t="s">
        <v>27</v>
      </c>
      <c r="B77" s="8" t="s">
        <v>298</v>
      </c>
      <c r="C77" s="15">
        <f>VLOOKUP($A77,RAW!$B$4:$M$283,6,FALSE)</f>
        <v>0</v>
      </c>
      <c r="D77" s="15">
        <f>VLOOKUP($A77,RAW!$B$4:$M$283,7,FALSE)</f>
        <v>286.8</v>
      </c>
      <c r="E77" s="1">
        <f t="shared" si="6"/>
        <v>286.8</v>
      </c>
      <c r="F77" s="1">
        <f t="shared" si="7"/>
        <v>0</v>
      </c>
      <c r="G77" s="16">
        <f t="shared" si="8"/>
        <v>286.8</v>
      </c>
      <c r="H77" s="16">
        <f t="shared" si="9"/>
        <v>286.8</v>
      </c>
      <c r="I77" s="3" t="str">
        <f t="shared" si="10"/>
        <v/>
      </c>
      <c r="J77" s="52"/>
    </row>
    <row r="78" spans="1:10" x14ac:dyDescent="0.25">
      <c r="A78" t="s">
        <v>102</v>
      </c>
      <c r="B78" s="8" t="s">
        <v>298</v>
      </c>
      <c r="C78" s="15">
        <f>VLOOKUP($A78,RAW!$B$4:$M$283,6,FALSE)</f>
        <v>801</v>
      </c>
      <c r="D78" s="15">
        <f>VLOOKUP($A78,RAW!$B$4:$M$283,7,FALSE)</f>
        <v>932.2</v>
      </c>
      <c r="E78" s="1">
        <f t="shared" si="6"/>
        <v>131.20000000000005</v>
      </c>
      <c r="F78" s="1">
        <f t="shared" si="7"/>
        <v>186.82081580092719</v>
      </c>
      <c r="G78" s="16">
        <f t="shared" si="8"/>
        <v>-55.620815800927147</v>
      </c>
      <c r="H78" s="16">
        <f t="shared" si="9"/>
        <v>55.620815800927147</v>
      </c>
      <c r="I78" s="3">
        <f t="shared" si="10"/>
        <v>-6.9439220725252368E-2</v>
      </c>
      <c r="J78" s="52"/>
    </row>
    <row r="79" spans="1:10" x14ac:dyDescent="0.25">
      <c r="A79" t="s">
        <v>28</v>
      </c>
      <c r="B79" s="8" t="s">
        <v>299</v>
      </c>
      <c r="C79" s="15">
        <f>VLOOKUP($A79,RAW!$B$4:$M$283,6,FALSE)</f>
        <v>12427.3</v>
      </c>
      <c r="D79" s="15">
        <f>VLOOKUP($A79,RAW!$B$4:$M$283,7,FALSE)</f>
        <v>35208.300000000003</v>
      </c>
      <c r="E79" s="1">
        <f t="shared" si="6"/>
        <v>22781.000000000004</v>
      </c>
      <c r="F79" s="1">
        <f t="shared" si="7"/>
        <v>2898.474811738904</v>
      </c>
      <c r="G79" s="16">
        <f t="shared" si="8"/>
        <v>19882.525188261101</v>
      </c>
      <c r="H79" s="16">
        <f t="shared" si="9"/>
        <v>19882.525188261101</v>
      </c>
      <c r="I79" s="3">
        <f t="shared" si="10"/>
        <v>1.5999070746068014</v>
      </c>
      <c r="J79" s="52"/>
    </row>
    <row r="80" spans="1:10" x14ac:dyDescent="0.25">
      <c r="A80" t="s">
        <v>199</v>
      </c>
      <c r="B80" s="8" t="s">
        <v>299</v>
      </c>
      <c r="C80" s="15">
        <f>VLOOKUP($A80,RAW!$B$4:$M$283,6,FALSE)</f>
        <v>459839.39999999997</v>
      </c>
      <c r="D80" s="15">
        <f>VLOOKUP($A80,RAW!$B$4:$M$283,7,FALSE)</f>
        <v>448458.5</v>
      </c>
      <c r="E80" s="1">
        <f t="shared" si="6"/>
        <v>-11380.899999999965</v>
      </c>
      <c r="F80" s="1">
        <f t="shared" si="7"/>
        <v>107250.40180450545</v>
      </c>
      <c r="G80" s="16">
        <f t="shared" si="8"/>
        <v>-118631.30180450542</v>
      </c>
      <c r="H80" s="16">
        <f t="shared" si="9"/>
        <v>118631.30180450542</v>
      </c>
      <c r="I80" s="3">
        <f t="shared" si="10"/>
        <v>-0.2579842044951029</v>
      </c>
      <c r="J80" s="52"/>
    </row>
    <row r="81" spans="1:12" x14ac:dyDescent="0.25">
      <c r="A81" t="s">
        <v>200</v>
      </c>
      <c r="B81" s="8" t="s">
        <v>298</v>
      </c>
      <c r="C81" s="15">
        <f>VLOOKUP($A81,RAW!$B$4:$M$283,6,FALSE)</f>
        <v>17869.7</v>
      </c>
      <c r="D81" s="15">
        <f>VLOOKUP($A81,RAW!$B$4:$M$283,7,FALSE)</f>
        <v>15237.400000000001</v>
      </c>
      <c r="E81" s="1">
        <f t="shared" si="6"/>
        <v>-2632.2999999999993</v>
      </c>
      <c r="F81" s="1">
        <f t="shared" si="7"/>
        <v>4167.8301274879259</v>
      </c>
      <c r="G81" s="16">
        <f t="shared" si="8"/>
        <v>-6800.1301274879252</v>
      </c>
      <c r="H81" s="16">
        <f t="shared" si="9"/>
        <v>6800.1301274879252</v>
      </c>
      <c r="I81" s="3">
        <f t="shared" si="10"/>
        <v>-0.38053969162817086</v>
      </c>
      <c r="J81" s="52"/>
    </row>
    <row r="82" spans="1:12" x14ac:dyDescent="0.25">
      <c r="A82" t="s">
        <v>63</v>
      </c>
      <c r="B82" s="8" t="s">
        <v>309</v>
      </c>
      <c r="C82" s="15">
        <f>VLOOKUP($A82,RAW!$B$4:$M$283,6,FALSE)</f>
        <v>0</v>
      </c>
      <c r="D82" s="15">
        <f>VLOOKUP($A82,RAW!$B$4:$M$283,7,FALSE)</f>
        <v>0</v>
      </c>
      <c r="E82" s="1">
        <f t="shared" si="6"/>
        <v>0</v>
      </c>
      <c r="F82" s="1">
        <f t="shared" si="7"/>
        <v>0</v>
      </c>
      <c r="G82" s="16">
        <f t="shared" si="8"/>
        <v>0</v>
      </c>
      <c r="H82" s="16">
        <f t="shared" si="9"/>
        <v>0</v>
      </c>
      <c r="I82" s="3" t="str">
        <f t="shared" si="10"/>
        <v/>
      </c>
      <c r="J82" s="52"/>
    </row>
    <row r="83" spans="1:12" x14ac:dyDescent="0.25">
      <c r="A83" t="s">
        <v>29</v>
      </c>
      <c r="B83" s="8" t="s">
        <v>298</v>
      </c>
      <c r="C83" s="15">
        <f>VLOOKUP($A83,RAW!$B$4:$M$283,6,FALSE)</f>
        <v>30848.1</v>
      </c>
      <c r="D83" s="15">
        <f>VLOOKUP($A83,RAW!$B$4:$M$283,7,FALSE)</f>
        <v>36381.200000000004</v>
      </c>
      <c r="E83" s="1">
        <f t="shared" si="6"/>
        <v>5533.1000000000058</v>
      </c>
      <c r="F83" s="1">
        <f t="shared" si="7"/>
        <v>7194.8404593115874</v>
      </c>
      <c r="G83" s="16">
        <f t="shared" si="8"/>
        <v>-1661.7404593115816</v>
      </c>
      <c r="H83" s="16">
        <f t="shared" si="9"/>
        <v>1661.7404593115816</v>
      </c>
      <c r="I83" s="3">
        <f t="shared" si="10"/>
        <v>-5.3868486529529587E-2</v>
      </c>
      <c r="J83" s="52"/>
    </row>
    <row r="84" spans="1:12" x14ac:dyDescent="0.25">
      <c r="A84" t="s">
        <v>2</v>
      </c>
      <c r="B84" s="8" t="s">
        <v>299</v>
      </c>
      <c r="C84" s="15">
        <f>VLOOKUP($A84,RAW!$B$4:$M$283,6,FALSE)</f>
        <v>47745.5</v>
      </c>
      <c r="D84" s="15">
        <f>VLOOKUP($A84,RAW!$B$4:$M$283,7,FALSE)</f>
        <v>121316</v>
      </c>
      <c r="E84" s="1">
        <f t="shared" si="6"/>
        <v>73570.5</v>
      </c>
      <c r="F84" s="1">
        <f t="shared" si="7"/>
        <v>11135.896705147527</v>
      </c>
      <c r="G84" s="16">
        <f t="shared" si="8"/>
        <v>62434.603294852473</v>
      </c>
      <c r="H84" s="16">
        <f t="shared" si="9"/>
        <v>62434.603294852473</v>
      </c>
      <c r="I84" s="3">
        <f t="shared" si="10"/>
        <v>1.3076541934811128</v>
      </c>
      <c r="J84" s="52"/>
    </row>
    <row r="85" spans="1:12" x14ac:dyDescent="0.25">
      <c r="A85" t="s">
        <v>132</v>
      </c>
      <c r="B85" s="8" t="s">
        <v>299</v>
      </c>
      <c r="C85" s="15">
        <f>VLOOKUP($A85,RAW!$B$4:$M$283,6,FALSE)</f>
        <v>2301.7000000000003</v>
      </c>
      <c r="D85" s="15">
        <f>VLOOKUP($A85,RAW!$B$4:$M$283,7,FALSE)</f>
        <v>5186</v>
      </c>
      <c r="E85" s="1">
        <f t="shared" si="6"/>
        <v>2884.2999999999997</v>
      </c>
      <c r="F85" s="1">
        <f t="shared" si="7"/>
        <v>536.83579491759565</v>
      </c>
      <c r="G85" s="16">
        <f t="shared" si="8"/>
        <v>2347.4642050824041</v>
      </c>
      <c r="H85" s="16">
        <f t="shared" si="9"/>
        <v>2347.4642050824041</v>
      </c>
      <c r="I85" s="3">
        <f t="shared" si="10"/>
        <v>1.0198827844994587</v>
      </c>
      <c r="J85" s="52"/>
    </row>
    <row r="86" spans="1:12" x14ac:dyDescent="0.25">
      <c r="A86" t="s">
        <v>238</v>
      </c>
      <c r="B86" s="8" t="s">
        <v>299</v>
      </c>
      <c r="C86" s="15">
        <f>VLOOKUP($A86,RAW!$B$4:$M$283,6,FALSE)</f>
        <v>11374.9</v>
      </c>
      <c r="D86" s="15">
        <f>VLOOKUP($A86,RAW!$B$4:$M$283,7,FALSE)</f>
        <v>21649.7</v>
      </c>
      <c r="E86" s="1">
        <f t="shared" si="6"/>
        <v>10274.800000000001</v>
      </c>
      <c r="F86" s="1">
        <f t="shared" si="7"/>
        <v>2653.0188485068247</v>
      </c>
      <c r="G86" s="16">
        <f t="shared" si="8"/>
        <v>7621.7811514931764</v>
      </c>
      <c r="H86" s="16">
        <f t="shared" si="9"/>
        <v>7621.7811514931764</v>
      </c>
      <c r="I86" s="3">
        <f t="shared" si="10"/>
        <v>0.6700525852089404</v>
      </c>
      <c r="J86" s="52"/>
    </row>
    <row r="87" spans="1:12" x14ac:dyDescent="0.25">
      <c r="A87" t="s">
        <v>38</v>
      </c>
      <c r="B87" s="8" t="s">
        <v>298</v>
      </c>
      <c r="C87" s="15">
        <f>VLOOKUP($A87,RAW!$B$4:$M$283,6,FALSE)</f>
        <v>1003.8</v>
      </c>
      <c r="D87" s="15">
        <f>VLOOKUP($A87,RAW!$B$4:$M$283,7,FALSE)</f>
        <v>1929.9</v>
      </c>
      <c r="E87" s="1">
        <f t="shared" si="6"/>
        <v>926.10000000000014</v>
      </c>
      <c r="F87" s="1">
        <f t="shared" si="7"/>
        <v>234.12076766663009</v>
      </c>
      <c r="G87" s="16">
        <f t="shared" si="8"/>
        <v>691.97923233337008</v>
      </c>
      <c r="H87" s="16">
        <f t="shared" si="9"/>
        <v>691.97923233337008</v>
      </c>
      <c r="I87" s="3">
        <f t="shared" si="10"/>
        <v>0.68935966560407458</v>
      </c>
      <c r="J87" s="52"/>
    </row>
    <row r="88" spans="1:12" x14ac:dyDescent="0.25">
      <c r="A88" t="s">
        <v>30</v>
      </c>
      <c r="B88" s="8" t="s">
        <v>309</v>
      </c>
      <c r="C88" s="15">
        <f>VLOOKUP($A88,RAW!$B$4:$M$283,6,FALSE)</f>
        <v>0</v>
      </c>
      <c r="D88" s="15">
        <f>VLOOKUP($A88,RAW!$B$4:$M$283,7,FALSE)</f>
        <v>0</v>
      </c>
      <c r="E88" s="1">
        <f t="shared" si="6"/>
        <v>0</v>
      </c>
      <c r="F88" s="1">
        <f t="shared" si="7"/>
        <v>0</v>
      </c>
      <c r="G88" s="16">
        <f t="shared" si="8"/>
        <v>0</v>
      </c>
      <c r="H88" s="16">
        <f t="shared" si="9"/>
        <v>0</v>
      </c>
      <c r="I88" s="3" t="str">
        <f t="shared" si="10"/>
        <v/>
      </c>
      <c r="J88" s="52"/>
    </row>
    <row r="89" spans="1:12" x14ac:dyDescent="0.25">
      <c r="A89" t="s">
        <v>31</v>
      </c>
      <c r="B89" s="8" t="s">
        <v>299</v>
      </c>
      <c r="C89" s="15">
        <f>VLOOKUP($A89,RAW!$B$4:$M$283,6,FALSE)</f>
        <v>93.2</v>
      </c>
      <c r="D89" s="15">
        <f>VLOOKUP($A89,RAW!$B$4:$M$283,7,FALSE)</f>
        <v>348.8</v>
      </c>
      <c r="E89" s="1">
        <f t="shared" si="6"/>
        <v>255.60000000000002</v>
      </c>
      <c r="F89" s="1">
        <f t="shared" si="7"/>
        <v>21.737453224277672</v>
      </c>
      <c r="G89" s="16">
        <f t="shared" si="8"/>
        <v>233.86254677572236</v>
      </c>
      <c r="H89" s="16">
        <f t="shared" si="9"/>
        <v>233.86254677572236</v>
      </c>
      <c r="I89" s="3">
        <f t="shared" si="10"/>
        <v>2.5092547937309266</v>
      </c>
      <c r="J89" s="52"/>
    </row>
    <row r="90" spans="1:12" x14ac:dyDescent="0.25">
      <c r="A90" t="s">
        <v>32</v>
      </c>
      <c r="B90" s="8" t="s">
        <v>298</v>
      </c>
      <c r="C90" s="15">
        <f>VLOOKUP($A90,RAW!$B$4:$M$283,6,FALSE)</f>
        <v>18747.7</v>
      </c>
      <c r="D90" s="15">
        <f>VLOOKUP($A90,RAW!$B$4:$M$283,7,FALSE)</f>
        <v>45571.9</v>
      </c>
      <c r="E90" s="1">
        <f t="shared" si="6"/>
        <v>26824.2</v>
      </c>
      <c r="F90" s="1">
        <f t="shared" si="7"/>
        <v>4372.6099979913142</v>
      </c>
      <c r="G90" s="16">
        <f t="shared" si="8"/>
        <v>22451.590002008685</v>
      </c>
      <c r="H90" s="16">
        <f t="shared" si="9"/>
        <v>22451.590002008685</v>
      </c>
      <c r="I90" s="3">
        <f t="shared" si="10"/>
        <v>1.1975650347513926</v>
      </c>
      <c r="J90" s="52"/>
    </row>
    <row r="91" spans="1:12" x14ac:dyDescent="0.25">
      <c r="A91" t="s">
        <v>33</v>
      </c>
      <c r="B91" s="8" t="s">
        <v>299</v>
      </c>
      <c r="C91" s="15">
        <f>VLOOKUP($A91,RAW!$B$4:$M$283,6,FALSE)</f>
        <v>6719.6</v>
      </c>
      <c r="D91" s="15">
        <f>VLOOKUP($A91,RAW!$B$4:$M$283,7,FALSE)</f>
        <v>11029.7</v>
      </c>
      <c r="E91" s="1">
        <f t="shared" si="6"/>
        <v>4310.1000000000004</v>
      </c>
      <c r="F91" s="1">
        <f t="shared" si="7"/>
        <v>1567.2423893332214</v>
      </c>
      <c r="G91" s="16">
        <f t="shared" si="8"/>
        <v>2742.8576106667788</v>
      </c>
      <c r="H91" s="16">
        <f t="shared" si="9"/>
        <v>2742.8576106667788</v>
      </c>
      <c r="I91" s="3">
        <f t="shared" si="10"/>
        <v>0.40818763180349704</v>
      </c>
      <c r="J91" s="52"/>
    </row>
    <row r="92" spans="1:12" x14ac:dyDescent="0.25">
      <c r="A92" t="s">
        <v>34</v>
      </c>
      <c r="B92" s="8" t="s">
        <v>299</v>
      </c>
      <c r="C92" s="15">
        <f>VLOOKUP($A92,RAW!$B$4:$M$283,6,FALSE)</f>
        <v>0</v>
      </c>
      <c r="D92" s="15">
        <f>VLOOKUP($A92,RAW!$B$4:$M$283,7,FALSE)</f>
        <v>71.7</v>
      </c>
      <c r="E92" s="1">
        <f t="shared" si="6"/>
        <v>71.7</v>
      </c>
      <c r="F92" s="1">
        <f t="shared" si="7"/>
        <v>0</v>
      </c>
      <c r="G92" s="16">
        <f t="shared" si="8"/>
        <v>71.7</v>
      </c>
      <c r="H92" s="16">
        <f t="shared" si="9"/>
        <v>71.7</v>
      </c>
      <c r="I92" s="3" t="str">
        <f t="shared" si="10"/>
        <v/>
      </c>
      <c r="J92" s="52"/>
    </row>
    <row r="93" spans="1:12" x14ac:dyDescent="0.25">
      <c r="A93" t="s">
        <v>35</v>
      </c>
      <c r="B93" s="8" t="s">
        <v>298</v>
      </c>
      <c r="C93" s="15">
        <f>VLOOKUP($A93,RAW!$B$4:$M$283,6,FALSE)</f>
        <v>11298.8</v>
      </c>
      <c r="D93" s="15">
        <f>VLOOKUP($A93,RAW!$B$4:$M$283,7,FALSE)</f>
        <v>13385.7</v>
      </c>
      <c r="E93" s="1">
        <f t="shared" si="6"/>
        <v>2086.9000000000015</v>
      </c>
      <c r="F93" s="1">
        <f t="shared" si="7"/>
        <v>2635.2697048333534</v>
      </c>
      <c r="G93" s="16">
        <f t="shared" si="8"/>
        <v>-548.36970483335199</v>
      </c>
      <c r="H93" s="16">
        <f t="shared" si="9"/>
        <v>548.36970483335199</v>
      </c>
      <c r="I93" s="3">
        <f t="shared" si="10"/>
        <v>-4.8533446457442564E-2</v>
      </c>
      <c r="J93" s="52"/>
    </row>
    <row r="94" spans="1:12" x14ac:dyDescent="0.25">
      <c r="A94" t="s">
        <v>36</v>
      </c>
      <c r="B94" s="8" t="s">
        <v>299</v>
      </c>
      <c r="C94" s="15">
        <f>VLOOKUP($A94,RAW!$B$4:$M$283,6,FALSE)</f>
        <v>0</v>
      </c>
      <c r="D94" s="15">
        <f>VLOOKUP($A94,RAW!$B$4:$M$283,7,FALSE)</f>
        <v>372.9</v>
      </c>
      <c r="E94" s="1">
        <f t="shared" si="6"/>
        <v>372.9</v>
      </c>
      <c r="F94" s="1">
        <f t="shared" si="7"/>
        <v>0</v>
      </c>
      <c r="G94" s="16">
        <f t="shared" si="8"/>
        <v>372.9</v>
      </c>
      <c r="H94" s="16">
        <f t="shared" si="9"/>
        <v>372.9</v>
      </c>
      <c r="I94" s="3" t="str">
        <f t="shared" si="10"/>
        <v/>
      </c>
      <c r="J94" s="52"/>
    </row>
    <row r="95" spans="1:12" x14ac:dyDescent="0.25">
      <c r="A95" t="s">
        <v>37</v>
      </c>
      <c r="B95" s="8" t="s">
        <v>299</v>
      </c>
      <c r="C95" s="15">
        <f>VLOOKUP($A95,RAW!$B$4:$M$283,6,FALSE)</f>
        <v>3483.4</v>
      </c>
      <c r="D95" s="15">
        <f>VLOOKUP($A95,RAW!$B$4:$M$283,7,FALSE)</f>
        <v>5686.7</v>
      </c>
      <c r="E95" s="1">
        <f t="shared" si="6"/>
        <v>2203.2999999999997</v>
      </c>
      <c r="F95" s="1">
        <f t="shared" si="7"/>
        <v>812.44897598121065</v>
      </c>
      <c r="G95" s="16">
        <f t="shared" si="8"/>
        <v>1390.8510240187891</v>
      </c>
      <c r="H95" s="16">
        <f t="shared" si="9"/>
        <v>1390.8510240187891</v>
      </c>
      <c r="I95" s="3">
        <f t="shared" si="10"/>
        <v>0.39927973359900931</v>
      </c>
      <c r="J95" s="52"/>
      <c r="K95" s="16"/>
      <c r="L95" s="16"/>
    </row>
    <row r="96" spans="1:12" x14ac:dyDescent="0.25">
      <c r="A96" t="s">
        <v>133</v>
      </c>
      <c r="B96" s="8" t="s">
        <v>298</v>
      </c>
      <c r="C96" s="15">
        <f>VLOOKUP($A96,RAW!$B$4:$M$283,6,FALSE)</f>
        <v>10027.4</v>
      </c>
      <c r="D96" s="15">
        <f>VLOOKUP($A96,RAW!$B$4:$M$283,7,FALSE)</f>
        <v>12799.699999999999</v>
      </c>
      <c r="E96" s="1">
        <f t="shared" si="6"/>
        <v>2772.2999999999993</v>
      </c>
      <c r="F96" s="1">
        <f t="shared" si="7"/>
        <v>2338.7353912137542</v>
      </c>
      <c r="G96" s="16">
        <f t="shared" si="8"/>
        <v>433.56460878624512</v>
      </c>
      <c r="H96" s="16">
        <f t="shared" si="9"/>
        <v>433.56460878624512</v>
      </c>
      <c r="I96" s="3">
        <f t="shared" si="10"/>
        <v>4.3237988789341715E-2</v>
      </c>
      <c r="J96" s="52"/>
      <c r="K96" s="13"/>
      <c r="L96" s="13"/>
    </row>
    <row r="97" spans="1:10" x14ac:dyDescent="0.25">
      <c r="A97" t="s">
        <v>39</v>
      </c>
      <c r="B97" s="8" t="s">
        <v>298</v>
      </c>
      <c r="C97" s="15">
        <f>VLOOKUP($A97,RAW!$B$4:$M$283,6,FALSE)</f>
        <v>4120.3</v>
      </c>
      <c r="D97" s="15">
        <f>VLOOKUP($A97,RAW!$B$4:$M$283,7,FALSE)</f>
        <v>8761.9</v>
      </c>
      <c r="E97" s="1">
        <f t="shared" si="6"/>
        <v>4641.5999999999995</v>
      </c>
      <c r="F97" s="1">
        <f t="shared" si="7"/>
        <v>960.99601416299663</v>
      </c>
      <c r="G97" s="16">
        <f t="shared" si="8"/>
        <v>3680.6039858370027</v>
      </c>
      <c r="H97" s="16">
        <f t="shared" si="9"/>
        <v>3680.6039858370027</v>
      </c>
      <c r="I97" s="3">
        <f t="shared" si="10"/>
        <v>0.89328543694318441</v>
      </c>
      <c r="J97" s="52"/>
    </row>
    <row r="98" spans="1:10" x14ac:dyDescent="0.25">
      <c r="A98" t="s">
        <v>134</v>
      </c>
      <c r="B98" s="8" t="s">
        <v>299</v>
      </c>
      <c r="C98" s="15">
        <f>VLOOKUP($A98,RAW!$B$4:$M$283,6,FALSE)</f>
        <v>822.3</v>
      </c>
      <c r="D98" s="15">
        <f>VLOOKUP($A98,RAW!$B$4:$M$283,7,FALSE)</f>
        <v>4994.7</v>
      </c>
      <c r="E98" s="1">
        <f t="shared" si="6"/>
        <v>4172.3999999999996</v>
      </c>
      <c r="F98" s="1">
        <f t="shared" si="7"/>
        <v>191.78871015368591</v>
      </c>
      <c r="G98" s="16">
        <f t="shared" si="8"/>
        <v>3980.6112898463139</v>
      </c>
      <c r="H98" s="16">
        <f t="shared" si="9"/>
        <v>3980.6112898463139</v>
      </c>
      <c r="I98" s="3">
        <f t="shared" si="10"/>
        <v>4.8408260851834051</v>
      </c>
      <c r="J98" s="52"/>
    </row>
    <row r="99" spans="1:10" x14ac:dyDescent="0.25">
      <c r="A99" t="s">
        <v>103</v>
      </c>
      <c r="B99" s="8" t="s">
        <v>299</v>
      </c>
      <c r="C99" s="15">
        <f>VLOOKUP($A99,RAW!$B$4:$M$283,6,FALSE)</f>
        <v>11556.099999999999</v>
      </c>
      <c r="D99" s="15">
        <f>VLOOKUP($A99,RAW!$B$4:$M$283,7,FALSE)</f>
        <v>18514.900000000001</v>
      </c>
      <c r="E99" s="1">
        <f t="shared" si="6"/>
        <v>6958.8000000000029</v>
      </c>
      <c r="F99" s="1">
        <f t="shared" ref="F99:F130" si="11">+C99*E$260</f>
        <v>2695.2809356767721</v>
      </c>
      <c r="G99" s="16">
        <f t="shared" si="8"/>
        <v>4263.5190643232309</v>
      </c>
      <c r="H99" s="16">
        <f t="shared" si="9"/>
        <v>4263.5190643232309</v>
      </c>
      <c r="I99" s="3">
        <f t="shared" si="10"/>
        <v>0.36894099776942318</v>
      </c>
      <c r="J99" s="52"/>
    </row>
    <row r="100" spans="1:10" x14ac:dyDescent="0.25">
      <c r="A100" t="s">
        <v>40</v>
      </c>
      <c r="B100" s="8" t="s">
        <v>298</v>
      </c>
      <c r="C100" s="15">
        <f>VLOOKUP($A100,RAW!$B$4:$M$283,6,FALSE)</f>
        <v>186.17500000000004</v>
      </c>
      <c r="D100" s="15">
        <f>VLOOKUP($A100,RAW!$B$4:$M$283,7,FALSE)</f>
        <v>215.10000000000002</v>
      </c>
      <c r="E100" s="1">
        <f t="shared" si="6"/>
        <v>28.924999999999983</v>
      </c>
      <c r="F100" s="1">
        <f t="shared" si="11"/>
        <v>43.4224286913079</v>
      </c>
      <c r="G100" s="16">
        <f t="shared" si="8"/>
        <v>-14.497428691307917</v>
      </c>
      <c r="H100" s="16">
        <f t="shared" si="9"/>
        <v>14.497428691307917</v>
      </c>
      <c r="I100" s="3">
        <f t="shared" si="10"/>
        <v>-7.7869900315874388E-2</v>
      </c>
      <c r="J100" s="52"/>
    </row>
    <row r="101" spans="1:10" x14ac:dyDescent="0.25">
      <c r="A101" t="s">
        <v>254</v>
      </c>
      <c r="B101" s="8" t="s">
        <v>299</v>
      </c>
      <c r="C101" s="15">
        <f>VLOOKUP($A101,RAW!$B$4:$M$283,6,FALSE)</f>
        <v>4084.4</v>
      </c>
      <c r="D101" s="15">
        <f>VLOOKUP($A101,RAW!$B$4:$M$283,7,FALSE)</f>
        <v>27500.9</v>
      </c>
      <c r="E101" s="1">
        <f t="shared" si="6"/>
        <v>23416.5</v>
      </c>
      <c r="F101" s="1">
        <f t="shared" si="11"/>
        <v>952.62289645106989</v>
      </c>
      <c r="G101" s="16">
        <f t="shared" si="8"/>
        <v>22463.87710354893</v>
      </c>
      <c r="H101" s="16">
        <f t="shared" si="9"/>
        <v>22463.87710354893</v>
      </c>
      <c r="I101" s="3">
        <f t="shared" si="10"/>
        <v>5.4999209439694763</v>
      </c>
      <c r="J101" s="52"/>
    </row>
    <row r="102" spans="1:10" x14ac:dyDescent="0.25">
      <c r="A102" t="s">
        <v>256</v>
      </c>
      <c r="B102" s="8" t="s">
        <v>299</v>
      </c>
      <c r="C102" s="15">
        <f>VLOOKUP($A102,RAW!$B$4:$M$283,6,FALSE)</f>
        <v>0</v>
      </c>
      <c r="D102" s="15">
        <f>VLOOKUP($A102,RAW!$B$4:$M$283,7,FALSE)</f>
        <v>0</v>
      </c>
      <c r="E102" s="1">
        <f t="shared" si="6"/>
        <v>0</v>
      </c>
      <c r="F102" s="1">
        <f t="shared" si="11"/>
        <v>0</v>
      </c>
      <c r="G102" s="16">
        <f t="shared" si="8"/>
        <v>0</v>
      </c>
      <c r="H102" s="16">
        <f t="shared" si="9"/>
        <v>0</v>
      </c>
      <c r="I102" s="3" t="str">
        <f t="shared" si="10"/>
        <v/>
      </c>
      <c r="J102" s="52"/>
    </row>
    <row r="103" spans="1:10" x14ac:dyDescent="0.25">
      <c r="A103" t="s">
        <v>255</v>
      </c>
      <c r="B103" s="8" t="s">
        <v>299</v>
      </c>
      <c r="C103" s="15">
        <f>VLOOKUP($A103,RAW!$B$4:$M$283,6,FALSE)</f>
        <v>4619547.7</v>
      </c>
      <c r="D103" s="15">
        <f>VLOOKUP($A103,RAW!$B$4:$M$283,7,FALSE)</f>
        <v>3738639.4</v>
      </c>
      <c r="E103" s="1">
        <f t="shared" si="6"/>
        <v>-880908.30000000028</v>
      </c>
      <c r="F103" s="1">
        <f t="shared" si="11"/>
        <v>1077437.7901938788</v>
      </c>
      <c r="G103" s="16">
        <f t="shared" si="8"/>
        <v>-1958346.0901938791</v>
      </c>
      <c r="H103" s="16">
        <f t="shared" si="9"/>
        <v>1958346.0901938791</v>
      </c>
      <c r="I103" s="3">
        <f t="shared" si="10"/>
        <v>-0.42392593763971287</v>
      </c>
      <c r="J103" s="52"/>
    </row>
    <row r="104" spans="1:10" x14ac:dyDescent="0.25">
      <c r="A104" t="s">
        <v>78</v>
      </c>
      <c r="B104" s="8" t="s">
        <v>299</v>
      </c>
      <c r="C104" s="15">
        <f>VLOOKUP($A104,RAW!$B$4:$M$283,6,FALSE)</f>
        <v>9748.8000000000011</v>
      </c>
      <c r="D104" s="15">
        <f>VLOOKUP($A104,RAW!$B$4:$M$283,7,FALSE)</f>
        <v>32720.1</v>
      </c>
      <c r="E104" s="1">
        <f t="shared" si="6"/>
        <v>22971.299999999996</v>
      </c>
      <c r="F104" s="1">
        <f t="shared" si="11"/>
        <v>2273.7562660175768</v>
      </c>
      <c r="G104" s="16">
        <f t="shared" si="8"/>
        <v>20697.54373398242</v>
      </c>
      <c r="H104" s="16">
        <f t="shared" si="9"/>
        <v>20697.54373398242</v>
      </c>
      <c r="I104" s="3">
        <f t="shared" si="10"/>
        <v>2.1230863012865604</v>
      </c>
      <c r="J104" s="52"/>
    </row>
    <row r="105" spans="1:10" x14ac:dyDescent="0.25">
      <c r="A105" t="s">
        <v>257</v>
      </c>
      <c r="B105" s="8" t="s">
        <v>298</v>
      </c>
      <c r="C105" s="15">
        <f>VLOOKUP($A105,RAW!$B$4:$M$283,6,FALSE)</f>
        <v>6079.5</v>
      </c>
      <c r="D105" s="15">
        <f>VLOOKUP($A105,RAW!$B$4:$M$283,7,FALSE)</f>
        <v>5112.2</v>
      </c>
      <c r="E105" s="1">
        <f t="shared" si="6"/>
        <v>-967.30000000000018</v>
      </c>
      <c r="F105" s="1">
        <f t="shared" si="11"/>
        <v>1417.9490008261384</v>
      </c>
      <c r="G105" s="16">
        <f t="shared" si="8"/>
        <v>-2385.2490008261384</v>
      </c>
      <c r="H105" s="16">
        <f t="shared" si="9"/>
        <v>2385.2490008261384</v>
      </c>
      <c r="I105" s="3">
        <f t="shared" si="10"/>
        <v>-0.39234295597107299</v>
      </c>
      <c r="J105" s="52"/>
    </row>
    <row r="106" spans="1:10" x14ac:dyDescent="0.25">
      <c r="A106" t="s">
        <v>77</v>
      </c>
      <c r="B106" s="8" t="s">
        <v>299</v>
      </c>
      <c r="C106" s="15">
        <f>VLOOKUP($A106,RAW!$B$4:$M$283,6,FALSE)</f>
        <v>5844427.1999999993</v>
      </c>
      <c r="D106" s="15">
        <f>VLOOKUP($A106,RAW!$B$4:$M$283,7,FALSE)</f>
        <v>6276638.4000000004</v>
      </c>
      <c r="E106" s="1">
        <f t="shared" si="6"/>
        <v>432211.20000000112</v>
      </c>
      <c r="F106" s="1">
        <f t="shared" si="11"/>
        <v>1363121.9193422329</v>
      </c>
      <c r="G106" s="16">
        <f t="shared" si="8"/>
        <v>-930910.71934223175</v>
      </c>
      <c r="H106" s="16">
        <f t="shared" si="9"/>
        <v>930910.71934223175</v>
      </c>
      <c r="I106" s="3">
        <f t="shared" si="10"/>
        <v>-0.15928177176066663</v>
      </c>
      <c r="J106" s="52"/>
    </row>
    <row r="107" spans="1:10" x14ac:dyDescent="0.25">
      <c r="A107" t="s">
        <v>201</v>
      </c>
      <c r="B107" s="8" t="s">
        <v>298</v>
      </c>
      <c r="C107" s="15">
        <f>VLOOKUP($A107,RAW!$B$4:$M$283,6,FALSE)</f>
        <v>41035.700000000004</v>
      </c>
      <c r="D107" s="15">
        <f>VLOOKUP($A107,RAW!$B$4:$M$283,7,FALSE)</f>
        <v>47875.9</v>
      </c>
      <c r="E107" s="1">
        <f t="shared" si="6"/>
        <v>6840.1999999999971</v>
      </c>
      <c r="F107" s="1">
        <f t="shared" si="11"/>
        <v>9570.9400136855293</v>
      </c>
      <c r="G107" s="16">
        <f t="shared" si="8"/>
        <v>-2730.7400136855322</v>
      </c>
      <c r="H107" s="16">
        <f t="shared" si="9"/>
        <v>2730.7400136855322</v>
      </c>
      <c r="I107" s="3">
        <f t="shared" si="10"/>
        <v>-6.6545471715738533E-2</v>
      </c>
      <c r="J107" s="52"/>
    </row>
    <row r="108" spans="1:10" x14ac:dyDescent="0.25">
      <c r="A108" t="s">
        <v>239</v>
      </c>
      <c r="B108" s="8" t="s">
        <v>298</v>
      </c>
      <c r="C108" s="15">
        <f>VLOOKUP($A108,RAW!$B$4:$M$283,6,FALSE)</f>
        <v>17970.2</v>
      </c>
      <c r="D108" s="15">
        <f>VLOOKUP($A108,RAW!$B$4:$M$283,7,FALSE)</f>
        <v>32404.400000000001</v>
      </c>
      <c r="E108" s="1">
        <f t="shared" si="6"/>
        <v>14434.2</v>
      </c>
      <c r="F108" s="1">
        <f t="shared" si="11"/>
        <v>4191.2701923917875</v>
      </c>
      <c r="G108" s="16">
        <f t="shared" si="8"/>
        <v>10242.929807608212</v>
      </c>
      <c r="H108" s="16">
        <f t="shared" si="9"/>
        <v>10242.929807608212</v>
      </c>
      <c r="I108" s="3">
        <f t="shared" si="10"/>
        <v>0.56999531488843813</v>
      </c>
      <c r="J108" s="52"/>
    </row>
    <row r="109" spans="1:10" x14ac:dyDescent="0.25">
      <c r="A109" t="s">
        <v>259</v>
      </c>
      <c r="B109" s="8" t="s">
        <v>298</v>
      </c>
      <c r="C109" s="15">
        <f>VLOOKUP($A109,RAW!$B$4:$M$283,6,FALSE)</f>
        <v>76489.100000000006</v>
      </c>
      <c r="D109" s="15">
        <f>VLOOKUP($A109,RAW!$B$4:$M$283,7,FALSE)</f>
        <v>68749</v>
      </c>
      <c r="E109" s="1">
        <f t="shared" si="6"/>
        <v>-7740.1000000000058</v>
      </c>
      <c r="F109" s="1">
        <f t="shared" si="11"/>
        <v>17839.895208337952</v>
      </c>
      <c r="G109" s="16">
        <f t="shared" si="8"/>
        <v>-25579.995208337958</v>
      </c>
      <c r="H109" s="16">
        <f t="shared" si="9"/>
        <v>25579.995208337958</v>
      </c>
      <c r="I109" s="3">
        <f t="shared" si="10"/>
        <v>-0.33442667266758214</v>
      </c>
      <c r="J109" s="52"/>
    </row>
    <row r="110" spans="1:10" x14ac:dyDescent="0.25">
      <c r="A110" t="s">
        <v>84</v>
      </c>
      <c r="B110" s="8" t="s">
        <v>299</v>
      </c>
      <c r="C110" s="15">
        <f>VLOOKUP($A110,RAW!$B$4:$M$283,6,FALSE)</f>
        <v>929.2</v>
      </c>
      <c r="D110" s="15">
        <f>VLOOKUP($A110,RAW!$B$4:$M$283,7,FALSE)</f>
        <v>7171</v>
      </c>
      <c r="E110" s="1">
        <f t="shared" si="6"/>
        <v>6241.8</v>
      </c>
      <c r="F110" s="1">
        <f t="shared" si="11"/>
        <v>216.72147570814175</v>
      </c>
      <c r="G110" s="16">
        <f t="shared" si="8"/>
        <v>6025.0785242918582</v>
      </c>
      <c r="H110" s="16">
        <f t="shared" si="9"/>
        <v>6025.0785242918582</v>
      </c>
      <c r="I110" s="3">
        <f t="shared" si="10"/>
        <v>6.4841568276924857</v>
      </c>
      <c r="J110" s="52"/>
    </row>
    <row r="111" spans="1:10" x14ac:dyDescent="0.25">
      <c r="A111" t="s">
        <v>135</v>
      </c>
      <c r="B111" s="8" t="s">
        <v>299</v>
      </c>
      <c r="C111" s="15">
        <f>VLOOKUP($A111,RAW!$B$4:$M$283,6,FALSE)</f>
        <v>140487.6</v>
      </c>
      <c r="D111" s="15">
        <f>VLOOKUP($A111,RAW!$B$4:$M$283,7,FALSE)</f>
        <v>321737.09999999998</v>
      </c>
      <c r="E111" s="1">
        <f t="shared" si="6"/>
        <v>181249.49999999997</v>
      </c>
      <c r="F111" s="1">
        <f t="shared" si="11"/>
        <v>32766.551862564716</v>
      </c>
      <c r="G111" s="16">
        <f t="shared" si="8"/>
        <v>148482.94813743525</v>
      </c>
      <c r="H111" s="16">
        <f t="shared" si="9"/>
        <v>148482.94813743525</v>
      </c>
      <c r="I111" s="3">
        <f t="shared" si="10"/>
        <v>1.0569114152240855</v>
      </c>
      <c r="J111" s="52"/>
    </row>
    <row r="112" spans="1:10" x14ac:dyDescent="0.25">
      <c r="A112" t="s">
        <v>41</v>
      </c>
      <c r="B112" s="8" t="s">
        <v>298</v>
      </c>
      <c r="C112" s="15">
        <f>VLOOKUP($A112,RAW!$B$4:$M$283,6,FALSE)</f>
        <v>1225.0999999999999</v>
      </c>
      <c r="D112" s="15">
        <f>VLOOKUP($A112,RAW!$B$4:$M$283,7,FALSE)</f>
        <v>5874.2</v>
      </c>
      <c r="E112" s="1">
        <f t="shared" si="6"/>
        <v>4649.1000000000004</v>
      </c>
      <c r="F112" s="1">
        <f t="shared" si="11"/>
        <v>285.73555735045676</v>
      </c>
      <c r="G112" s="16">
        <f t="shared" si="8"/>
        <v>4363.3644426495439</v>
      </c>
      <c r="H112" s="16">
        <f t="shared" si="9"/>
        <v>4363.3644426495439</v>
      </c>
      <c r="I112" s="3">
        <f t="shared" si="10"/>
        <v>3.5616394111905509</v>
      </c>
      <c r="J112" s="52"/>
    </row>
    <row r="113" spans="1:10" x14ac:dyDescent="0.25">
      <c r="A113" t="s">
        <v>136</v>
      </c>
      <c r="B113" s="8" t="s">
        <v>298</v>
      </c>
      <c r="C113" s="15">
        <f>VLOOKUP($A113,RAW!$B$4:$M$283,6,FALSE)</f>
        <v>3789.3</v>
      </c>
      <c r="D113" s="15">
        <f>VLOOKUP($A113,RAW!$B$4:$M$283,7,FALSE)</f>
        <v>5163.1000000000004</v>
      </c>
      <c r="E113" s="1">
        <f t="shared" si="6"/>
        <v>1373.8000000000002</v>
      </c>
      <c r="F113" s="1">
        <f t="shared" si="11"/>
        <v>883.79540239007918</v>
      </c>
      <c r="G113" s="16">
        <f t="shared" si="8"/>
        <v>490.00459760992101</v>
      </c>
      <c r="H113" s="16">
        <f t="shared" si="9"/>
        <v>490.00459760992101</v>
      </c>
      <c r="I113" s="3">
        <f t="shared" si="10"/>
        <v>0.1293126956456129</v>
      </c>
      <c r="J113" s="52"/>
    </row>
    <row r="114" spans="1:10" x14ac:dyDescent="0.25">
      <c r="A114" t="s">
        <v>202</v>
      </c>
      <c r="B114" s="8" t="s">
        <v>298</v>
      </c>
      <c r="C114" s="15">
        <f>VLOOKUP($A114,RAW!$B$4:$M$283,6,FALSE)</f>
        <v>1965.1</v>
      </c>
      <c r="D114" s="15">
        <f>VLOOKUP($A114,RAW!$B$4:$M$283,7,FALSE)</f>
        <v>3428.7</v>
      </c>
      <c r="E114" s="1">
        <f t="shared" si="6"/>
        <v>1463.6</v>
      </c>
      <c r="F114" s="1">
        <f t="shared" si="11"/>
        <v>458.32907007540825</v>
      </c>
      <c r="G114" s="16">
        <f t="shared" si="8"/>
        <v>1005.2709299245917</v>
      </c>
      <c r="H114" s="16">
        <f t="shared" si="9"/>
        <v>1005.2709299245917</v>
      </c>
      <c r="I114" s="3">
        <f t="shared" si="10"/>
        <v>0.5115622258025504</v>
      </c>
      <c r="J114" s="52"/>
    </row>
    <row r="115" spans="1:10" x14ac:dyDescent="0.25">
      <c r="A115" t="s">
        <v>42</v>
      </c>
      <c r="B115" s="8" t="s">
        <v>298</v>
      </c>
      <c r="C115" s="15">
        <f>VLOOKUP($A115,RAW!$B$4:$M$283,6,FALSE)</f>
        <v>12239.8</v>
      </c>
      <c r="D115" s="15">
        <f>VLOOKUP($A115,RAW!$B$4:$M$283,7,FALSE)</f>
        <v>18675.3</v>
      </c>
      <c r="E115" s="1">
        <f t="shared" si="6"/>
        <v>6435.5</v>
      </c>
      <c r="F115" s="1">
        <f t="shared" si="11"/>
        <v>2854.743347366028</v>
      </c>
      <c r="G115" s="16">
        <f t="shared" si="8"/>
        <v>3580.756652633972</v>
      </c>
      <c r="H115" s="16">
        <f t="shared" si="9"/>
        <v>3580.756652633972</v>
      </c>
      <c r="I115" s="3">
        <f t="shared" si="10"/>
        <v>0.2925502583893505</v>
      </c>
      <c r="J115" s="52"/>
    </row>
    <row r="116" spans="1:10" x14ac:dyDescent="0.25">
      <c r="A116" t="s">
        <v>203</v>
      </c>
      <c r="B116" s="8" t="s">
        <v>299</v>
      </c>
      <c r="C116" s="15">
        <f>VLOOKUP($A116,RAW!$B$4:$M$283,6,FALSE)</f>
        <v>28638.6</v>
      </c>
      <c r="D116" s="15">
        <f>VLOOKUP($A116,RAW!$B$4:$M$283,7,FALSE)</f>
        <v>29258.6</v>
      </c>
      <c r="E116" s="1">
        <f t="shared" si="6"/>
        <v>620</v>
      </c>
      <c r="F116" s="1">
        <f t="shared" si="11"/>
        <v>6679.5088831416142</v>
      </c>
      <c r="G116" s="16">
        <f t="shared" si="8"/>
        <v>-6059.5088831416142</v>
      </c>
      <c r="H116" s="16">
        <f t="shared" si="9"/>
        <v>6059.5088831416142</v>
      </c>
      <c r="I116" s="3">
        <f t="shared" si="10"/>
        <v>-0.21158537369639627</v>
      </c>
      <c r="J116" s="52"/>
    </row>
    <row r="117" spans="1:10" x14ac:dyDescent="0.25">
      <c r="A117" t="s">
        <v>137</v>
      </c>
      <c r="B117" s="8" t="s">
        <v>298</v>
      </c>
      <c r="C117" s="15">
        <f>VLOOKUP($A117,RAW!$B$4:$M$283,6,FALSE)</f>
        <v>4918.3</v>
      </c>
      <c r="D117" s="15">
        <f>VLOOKUP($A117,RAW!$B$4:$M$283,7,FALSE)</f>
        <v>4072.9</v>
      </c>
      <c r="E117" s="1">
        <f t="shared" si="6"/>
        <v>-845.40000000000009</v>
      </c>
      <c r="F117" s="1">
        <f t="shared" si="11"/>
        <v>1147.1171265339578</v>
      </c>
      <c r="G117" s="16">
        <f t="shared" si="8"/>
        <v>-1992.5171265339579</v>
      </c>
      <c r="H117" s="16">
        <f t="shared" si="9"/>
        <v>1992.5171265339579</v>
      </c>
      <c r="I117" s="3">
        <f t="shared" si="10"/>
        <v>-0.4051231373714409</v>
      </c>
      <c r="J117" s="52"/>
    </row>
    <row r="118" spans="1:10" x14ac:dyDescent="0.25">
      <c r="A118" t="s">
        <v>260</v>
      </c>
      <c r="B118" s="8" t="s">
        <v>299</v>
      </c>
      <c r="C118" s="15">
        <f>VLOOKUP($A118,RAW!$B$4:$M$283,6,FALSE)</f>
        <v>0</v>
      </c>
      <c r="D118" s="15">
        <f>VLOOKUP($A118,RAW!$B$4:$M$283,7,FALSE)</f>
        <v>1926.5</v>
      </c>
      <c r="E118" s="1">
        <f t="shared" si="6"/>
        <v>1926.5</v>
      </c>
      <c r="F118" s="1">
        <f t="shared" si="11"/>
        <v>0</v>
      </c>
      <c r="G118" s="16">
        <f t="shared" si="8"/>
        <v>1926.5</v>
      </c>
      <c r="H118" s="16">
        <f t="shared" si="9"/>
        <v>1926.5</v>
      </c>
      <c r="I118" s="3" t="str">
        <f t="shared" si="10"/>
        <v/>
      </c>
      <c r="J118" s="52"/>
    </row>
    <row r="119" spans="1:10" x14ac:dyDescent="0.25">
      <c r="A119" t="s">
        <v>261</v>
      </c>
      <c r="B119" s="8" t="s">
        <v>298</v>
      </c>
      <c r="C119" s="15">
        <f>VLOOKUP($A119,RAW!$B$4:$M$283,6,FALSE)</f>
        <v>56475</v>
      </c>
      <c r="D119" s="15">
        <f>VLOOKUP($A119,RAW!$B$4:$M$283,7,FALSE)</f>
        <v>64419.6</v>
      </c>
      <c r="E119" s="1">
        <f t="shared" si="6"/>
        <v>7944.5999999999985</v>
      </c>
      <c r="F119" s="1">
        <f t="shared" si="11"/>
        <v>13171.917069110315</v>
      </c>
      <c r="G119" s="16">
        <f t="shared" si="8"/>
        <v>-5227.3170691103169</v>
      </c>
      <c r="H119" s="16">
        <f t="shared" si="9"/>
        <v>5227.3170691103169</v>
      </c>
      <c r="I119" s="3">
        <f t="shared" si="10"/>
        <v>-9.2559841861183129E-2</v>
      </c>
      <c r="J119" s="52"/>
    </row>
    <row r="120" spans="1:10" x14ac:dyDescent="0.25">
      <c r="A120" t="s">
        <v>50</v>
      </c>
      <c r="B120" s="8" t="s">
        <v>299</v>
      </c>
      <c r="C120" s="15">
        <f>VLOOKUP($A120,RAW!$B$4:$M$283,6,FALSE)</f>
        <v>107.8</v>
      </c>
      <c r="D120" s="15">
        <f>VLOOKUP($A120,RAW!$B$4:$M$283,7,FALSE)</f>
        <v>215.1</v>
      </c>
      <c r="E120" s="1">
        <f t="shared" si="6"/>
        <v>107.3</v>
      </c>
      <c r="F120" s="1">
        <f t="shared" si="11"/>
        <v>25.142676583445631</v>
      </c>
      <c r="G120" s="16">
        <f t="shared" si="8"/>
        <v>82.157323416554362</v>
      </c>
      <c r="H120" s="16">
        <f t="shared" si="9"/>
        <v>82.157323416554362</v>
      </c>
      <c r="I120" s="3">
        <f t="shared" si="10"/>
        <v>0.76212730442072696</v>
      </c>
      <c r="J120" s="52"/>
    </row>
    <row r="121" spans="1:10" x14ac:dyDescent="0.25">
      <c r="A121" t="s">
        <v>138</v>
      </c>
      <c r="B121" s="8" t="s">
        <v>298</v>
      </c>
      <c r="C121" s="15">
        <f>VLOOKUP($A121,RAW!$B$4:$M$283,6,FALSE)</f>
        <v>3412.7</v>
      </c>
      <c r="D121" s="15">
        <f>VLOOKUP($A121,RAW!$B$4:$M$283,7,FALSE)</f>
        <v>3533.8999999999996</v>
      </c>
      <c r="E121" s="1">
        <f t="shared" si="6"/>
        <v>121.19999999999982</v>
      </c>
      <c r="F121" s="1">
        <f t="shared" si="11"/>
        <v>795.95929848167816</v>
      </c>
      <c r="G121" s="16">
        <f t="shared" si="8"/>
        <v>-674.75929848167834</v>
      </c>
      <c r="H121" s="16">
        <f t="shared" si="9"/>
        <v>674.75929848167834</v>
      </c>
      <c r="I121" s="3">
        <f t="shared" si="10"/>
        <v>-0.19772007456901525</v>
      </c>
      <c r="J121" s="52"/>
    </row>
    <row r="122" spans="1:10" x14ac:dyDescent="0.25">
      <c r="A122" t="s">
        <v>240</v>
      </c>
      <c r="B122" s="8" t="s">
        <v>298</v>
      </c>
      <c r="C122" s="15">
        <f>VLOOKUP($A122,RAW!$B$4:$M$283,6,FALSE)</f>
        <v>61386.799999999996</v>
      </c>
      <c r="D122" s="15">
        <f>VLOOKUP($A122,RAW!$B$4:$M$283,7,FALSE)</f>
        <v>91451</v>
      </c>
      <c r="E122" s="1">
        <f t="shared" si="6"/>
        <v>30064.200000000004</v>
      </c>
      <c r="F122" s="1">
        <f t="shared" si="11"/>
        <v>14317.518171546013</v>
      </c>
      <c r="G122" s="16">
        <f t="shared" si="8"/>
        <v>15746.681828453991</v>
      </c>
      <c r="H122" s="16">
        <f t="shared" si="9"/>
        <v>15746.681828453991</v>
      </c>
      <c r="I122" s="3">
        <f t="shared" si="10"/>
        <v>0.25651576280982219</v>
      </c>
      <c r="J122" s="52"/>
    </row>
    <row r="123" spans="1:10" x14ac:dyDescent="0.25">
      <c r="A123" t="s">
        <v>139</v>
      </c>
      <c r="B123" s="8" t="s">
        <v>299</v>
      </c>
      <c r="C123" s="15">
        <f>VLOOKUP($A123,RAW!$B$4:$M$283,6,FALSE)</f>
        <v>1004.2</v>
      </c>
      <c r="D123" s="15">
        <f>VLOOKUP($A123,RAW!$B$4:$M$283,7,FALSE)</f>
        <v>1362.5</v>
      </c>
      <c r="E123" s="1">
        <f t="shared" si="6"/>
        <v>358.29999999999995</v>
      </c>
      <c r="F123" s="1">
        <f t="shared" si="11"/>
        <v>234.21406145729225</v>
      </c>
      <c r="G123" s="16">
        <f t="shared" si="8"/>
        <v>124.08593854270771</v>
      </c>
      <c r="H123" s="16">
        <f t="shared" si="9"/>
        <v>124.08593854270771</v>
      </c>
      <c r="I123" s="3">
        <f t="shared" si="10"/>
        <v>0.1235669573219555</v>
      </c>
      <c r="J123" s="52"/>
    </row>
    <row r="124" spans="1:10" x14ac:dyDescent="0.25">
      <c r="A124" t="s">
        <v>204</v>
      </c>
      <c r="B124" s="8" t="s">
        <v>299</v>
      </c>
      <c r="C124" s="15">
        <f>VLOOKUP($A124,RAW!$B$4:$M$283,6,FALSE)</f>
        <v>5709</v>
      </c>
      <c r="D124" s="15">
        <f>VLOOKUP($A124,RAW!$B$4:$M$283,7,FALSE)</f>
        <v>9236</v>
      </c>
      <c r="E124" s="1">
        <f t="shared" si="6"/>
        <v>3527</v>
      </c>
      <c r="F124" s="1">
        <f t="shared" si="11"/>
        <v>1331.535627225335</v>
      </c>
      <c r="G124" s="16">
        <f t="shared" si="8"/>
        <v>2195.4643727746652</v>
      </c>
      <c r="H124" s="16">
        <f t="shared" si="9"/>
        <v>2195.4643727746652</v>
      </c>
      <c r="I124" s="3">
        <f t="shared" si="10"/>
        <v>0.38456198507175776</v>
      </c>
      <c r="J124" s="52"/>
    </row>
    <row r="125" spans="1:10" x14ac:dyDescent="0.25">
      <c r="A125" t="s">
        <v>241</v>
      </c>
      <c r="B125" s="8" t="s">
        <v>298</v>
      </c>
      <c r="C125" s="15">
        <f>VLOOKUP($A125,RAW!$B$4:$M$283,6,FALSE)</f>
        <v>15213.3</v>
      </c>
      <c r="D125" s="15">
        <f>VLOOKUP($A125,RAW!$B$4:$M$283,7,FALSE)</f>
        <v>28139.1</v>
      </c>
      <c r="E125" s="1">
        <f t="shared" si="6"/>
        <v>12925.8</v>
      </c>
      <c r="F125" s="1">
        <f t="shared" si="11"/>
        <v>3548.2660637006811</v>
      </c>
      <c r="G125" s="16">
        <f t="shared" si="8"/>
        <v>9377.5339362993182</v>
      </c>
      <c r="H125" s="16">
        <f t="shared" si="9"/>
        <v>9377.5339362993182</v>
      </c>
      <c r="I125" s="3">
        <f t="shared" si="10"/>
        <v>0.61640366891465481</v>
      </c>
      <c r="J125" s="52"/>
    </row>
    <row r="126" spans="1:10" x14ac:dyDescent="0.25">
      <c r="A126" t="s">
        <v>225</v>
      </c>
      <c r="B126" s="8" t="s">
        <v>298</v>
      </c>
      <c r="C126" s="15">
        <f>VLOOKUP($A126,RAW!$B$4:$M$283,6,FALSE)</f>
        <v>125945.59999999999</v>
      </c>
      <c r="D126" s="15">
        <f>VLOOKUP($A126,RAW!$B$4:$M$283,7,FALSE)</f>
        <v>189162.80000000002</v>
      </c>
      <c r="E126" s="1">
        <f t="shared" si="6"/>
        <v>63217.200000000026</v>
      </c>
      <c r="F126" s="1">
        <f t="shared" si="11"/>
        <v>29374.856103042763</v>
      </c>
      <c r="G126" s="16">
        <f t="shared" si="8"/>
        <v>33842.34389695726</v>
      </c>
      <c r="H126" s="16">
        <f t="shared" si="9"/>
        <v>33842.34389695726</v>
      </c>
      <c r="I126" s="3">
        <f t="shared" si="10"/>
        <v>0.2687060436963043</v>
      </c>
      <c r="J126" s="52"/>
    </row>
    <row r="127" spans="1:10" x14ac:dyDescent="0.25">
      <c r="A127" t="s">
        <v>118</v>
      </c>
      <c r="B127" s="8" t="s">
        <v>299</v>
      </c>
      <c r="C127" s="15">
        <f>VLOOKUP($A127,RAW!$B$4:$M$283,6,FALSE)</f>
        <v>76473.7</v>
      </c>
      <c r="D127" s="15">
        <f>VLOOKUP($A127,RAW!$B$4:$M$283,7,FALSE)</f>
        <v>49811.4</v>
      </c>
      <c r="E127" s="1">
        <f t="shared" si="6"/>
        <v>-26662.299999999996</v>
      </c>
      <c r="F127" s="1">
        <f t="shared" si="11"/>
        <v>17836.30339739746</v>
      </c>
      <c r="G127" s="16">
        <f t="shared" si="8"/>
        <v>-44498.603397397455</v>
      </c>
      <c r="H127" s="16">
        <f t="shared" si="9"/>
        <v>44498.603397397455</v>
      </c>
      <c r="I127" s="3">
        <f t="shared" si="10"/>
        <v>-0.58188113557206544</v>
      </c>
      <c r="J127" s="52"/>
    </row>
    <row r="128" spans="1:10" x14ac:dyDescent="0.25">
      <c r="A128" t="s">
        <v>141</v>
      </c>
      <c r="B128" s="8" t="s">
        <v>298</v>
      </c>
      <c r="C128" s="15">
        <f>VLOOKUP($A128,RAW!$B$4:$M$283,6,FALSE)</f>
        <v>27295.1</v>
      </c>
      <c r="D128" s="15">
        <f>VLOOKUP($A128,RAW!$B$4:$M$283,7,FALSE)</f>
        <v>57083.5</v>
      </c>
      <c r="E128" s="1">
        <f t="shared" si="6"/>
        <v>29788.400000000001</v>
      </c>
      <c r="F128" s="1">
        <f t="shared" si="11"/>
        <v>6366.1583637551648</v>
      </c>
      <c r="G128" s="16">
        <f t="shared" si="8"/>
        <v>23422.241636244835</v>
      </c>
      <c r="H128" s="16">
        <f t="shared" si="9"/>
        <v>23422.241636244835</v>
      </c>
      <c r="I128" s="3">
        <f t="shared" si="10"/>
        <v>0.85811158912203422</v>
      </c>
      <c r="J128" s="52"/>
    </row>
    <row r="129" spans="1:10" x14ac:dyDescent="0.25">
      <c r="A129" t="s">
        <v>85</v>
      </c>
      <c r="B129" s="8" t="s">
        <v>298</v>
      </c>
      <c r="C129" s="15">
        <f>VLOOKUP($A129,RAW!$B$4:$M$283,6,FALSE)</f>
        <v>7326</v>
      </c>
      <c r="D129" s="15">
        <f>VLOOKUP($A129,RAW!$B$4:$M$283,7,FALSE)</f>
        <v>9209.5</v>
      </c>
      <c r="E129" s="1">
        <f t="shared" si="6"/>
        <v>1883.5</v>
      </c>
      <c r="F129" s="1">
        <f t="shared" si="11"/>
        <v>1708.6757759770194</v>
      </c>
      <c r="G129" s="16">
        <f t="shared" si="8"/>
        <v>174.82422402298062</v>
      </c>
      <c r="H129" s="16">
        <f t="shared" si="9"/>
        <v>174.82422402298062</v>
      </c>
      <c r="I129" s="3">
        <f t="shared" si="10"/>
        <v>2.3863530442667296E-2</v>
      </c>
      <c r="J129" s="52"/>
    </row>
    <row r="130" spans="1:10" x14ac:dyDescent="0.25">
      <c r="A130" t="s">
        <v>140</v>
      </c>
      <c r="B130" s="8" t="s">
        <v>299</v>
      </c>
      <c r="C130" s="15">
        <f>VLOOKUP($A130,RAW!$B$4:$M$283,6,FALSE)</f>
        <v>7891.5</v>
      </c>
      <c r="D130" s="15">
        <f>VLOOKUP($A130,RAW!$B$4:$M$283,7,FALSE)</f>
        <v>10206.6</v>
      </c>
      <c r="E130" s="1">
        <f t="shared" si="6"/>
        <v>2315.1000000000004</v>
      </c>
      <c r="F130" s="1">
        <f t="shared" si="11"/>
        <v>1840.5698725256141</v>
      </c>
      <c r="G130" s="16">
        <f t="shared" si="8"/>
        <v>474.53012747438629</v>
      </c>
      <c r="H130" s="16">
        <f t="shared" si="9"/>
        <v>474.53012747438629</v>
      </c>
      <c r="I130" s="3">
        <f t="shared" si="10"/>
        <v>6.0131803519531936E-2</v>
      </c>
      <c r="J130" s="52"/>
    </row>
    <row r="131" spans="1:10" x14ac:dyDescent="0.25">
      <c r="A131" t="s">
        <v>119</v>
      </c>
      <c r="B131" s="8" t="s">
        <v>298</v>
      </c>
      <c r="C131" s="15">
        <f>VLOOKUP($A131,RAW!$B$4:$M$283,6,FALSE)</f>
        <v>68771.199999999997</v>
      </c>
      <c r="D131" s="15">
        <f>VLOOKUP($A131,RAW!$B$4:$M$283,7,FALSE)</f>
        <v>87105.3</v>
      </c>
      <c r="E131" s="1">
        <f t="shared" ref="E131:E193" si="12">D131-C131</f>
        <v>18334.100000000006</v>
      </c>
      <c r="F131" s="1">
        <f t="shared" ref="F131:F162" si="13">+C131*E$260</f>
        <v>16039.814840959703</v>
      </c>
      <c r="G131" s="16">
        <f t="shared" ref="G131:G193" si="14">+E131-F131</f>
        <v>2294.2851590403025</v>
      </c>
      <c r="H131" s="16">
        <f t="shared" ref="H131:H193" si="15">ABS(G131)</f>
        <v>2294.2851590403025</v>
      </c>
      <c r="I131" s="3">
        <f t="shared" ref="I131:I193" si="16">IFERROR(+G131/C131,"")</f>
        <v>3.3361133134805016E-2</v>
      </c>
      <c r="J131" s="52"/>
    </row>
    <row r="132" spans="1:10" x14ac:dyDescent="0.25">
      <c r="A132" t="s">
        <v>242</v>
      </c>
      <c r="B132" s="8" t="s">
        <v>298</v>
      </c>
      <c r="C132" s="15">
        <f>VLOOKUP($A132,RAW!$B$4:$M$283,6,FALSE)</f>
        <v>56707.700000000004</v>
      </c>
      <c r="D132" s="15">
        <f>VLOOKUP($A132,RAW!$B$4:$M$283,7,FALSE)</f>
        <v>107535.29999999999</v>
      </c>
      <c r="E132" s="1">
        <f t="shared" si="12"/>
        <v>50827.599999999984</v>
      </c>
      <c r="F132" s="1">
        <f t="shared" si="13"/>
        <v>13226.190731828014</v>
      </c>
      <c r="G132" s="16">
        <f t="shared" si="14"/>
        <v>37601.40926817197</v>
      </c>
      <c r="H132" s="16">
        <f t="shared" si="15"/>
        <v>37601.40926817197</v>
      </c>
      <c r="I132" s="3">
        <f t="shared" si="16"/>
        <v>0.66307413751874911</v>
      </c>
      <c r="J132" s="52"/>
    </row>
    <row r="133" spans="1:10" x14ac:dyDescent="0.25">
      <c r="A133" t="s">
        <v>142</v>
      </c>
      <c r="B133" s="8" t="s">
        <v>298</v>
      </c>
      <c r="C133" s="15">
        <f>VLOOKUP($A133,RAW!$B$4:$M$283,6,FALSE)</f>
        <v>52644.799999999996</v>
      </c>
      <c r="D133" s="15">
        <f>VLOOKUP($A133,RAW!$B$4:$M$283,7,FALSE)</f>
        <v>31724.400000000001</v>
      </c>
      <c r="E133" s="1">
        <f t="shared" si="12"/>
        <v>-20920.399999999994</v>
      </c>
      <c r="F133" s="1">
        <f t="shared" si="13"/>
        <v>12278.582376625032</v>
      </c>
      <c r="G133" s="16">
        <f t="shared" si="14"/>
        <v>-33198.982376625027</v>
      </c>
      <c r="H133" s="16">
        <f t="shared" si="15"/>
        <v>33198.982376625027</v>
      </c>
      <c r="I133" s="3">
        <f t="shared" si="16"/>
        <v>-0.63062225284596063</v>
      </c>
      <c r="J133" s="52"/>
    </row>
    <row r="134" spans="1:10" x14ac:dyDescent="0.25">
      <c r="A134" t="s">
        <v>143</v>
      </c>
      <c r="B134" s="8" t="s">
        <v>299</v>
      </c>
      <c r="C134" s="15">
        <f>VLOOKUP($A134,RAW!$B$4:$M$283,6,FALSE)</f>
        <v>0</v>
      </c>
      <c r="D134" s="15">
        <f>VLOOKUP($A134,RAW!$B$4:$M$283,7,FALSE)</f>
        <v>215.1</v>
      </c>
      <c r="E134" s="1">
        <f t="shared" si="12"/>
        <v>215.1</v>
      </c>
      <c r="F134" s="1">
        <f t="shared" si="13"/>
        <v>0</v>
      </c>
      <c r="G134" s="16">
        <f t="shared" si="14"/>
        <v>215.1</v>
      </c>
      <c r="H134" s="16">
        <f t="shared" si="15"/>
        <v>215.1</v>
      </c>
      <c r="I134" s="3" t="str">
        <f t="shared" si="16"/>
        <v/>
      </c>
      <c r="J134" s="52"/>
    </row>
    <row r="135" spans="1:10" x14ac:dyDescent="0.25">
      <c r="A135" t="s">
        <v>265</v>
      </c>
      <c r="B135" s="8" t="s">
        <v>298</v>
      </c>
      <c r="C135" s="15">
        <f>VLOOKUP($A135,RAW!$B$4:$M$283,6,FALSE)</f>
        <v>3271174.5</v>
      </c>
      <c r="D135" s="15">
        <f>VLOOKUP($A135,RAW!$B$4:$M$283,7,FALSE)</f>
        <v>4021560.6</v>
      </c>
      <c r="E135" s="1">
        <f t="shared" si="12"/>
        <v>750386.10000000009</v>
      </c>
      <c r="F135" s="1">
        <f t="shared" si="13"/>
        <v>762950.67255579284</v>
      </c>
      <c r="G135" s="16">
        <f t="shared" si="14"/>
        <v>-12564.572555792751</v>
      </c>
      <c r="H135" s="16">
        <f t="shared" si="15"/>
        <v>12564.572555792751</v>
      </c>
      <c r="I135" s="3">
        <f t="shared" si="16"/>
        <v>-3.8409973407999942E-3</v>
      </c>
      <c r="J135" s="52"/>
    </row>
    <row r="136" spans="1:10" x14ac:dyDescent="0.25">
      <c r="A136" t="s">
        <v>226</v>
      </c>
      <c r="B136" s="8" t="s">
        <v>298</v>
      </c>
      <c r="C136" s="15">
        <f>VLOOKUP($A136,RAW!$B$4:$M$283,6,FALSE)</f>
        <v>311342.39999999997</v>
      </c>
      <c r="D136" s="15">
        <f>VLOOKUP($A136,RAW!$B$4:$M$283,7,FALSE)</f>
        <v>515666</v>
      </c>
      <c r="E136" s="1">
        <f t="shared" si="12"/>
        <v>204323.60000000003</v>
      </c>
      <c r="F136" s="1">
        <f t="shared" si="13"/>
        <v>72615.781724617453</v>
      </c>
      <c r="G136" s="16">
        <f t="shared" si="14"/>
        <v>131707.81827538257</v>
      </c>
      <c r="H136" s="16">
        <f t="shared" si="15"/>
        <v>131707.81827538257</v>
      </c>
      <c r="I136" s="3">
        <f t="shared" si="16"/>
        <v>0.42303206461883308</v>
      </c>
      <c r="J136" s="52"/>
    </row>
    <row r="137" spans="1:10" x14ac:dyDescent="0.25">
      <c r="A137" t="s">
        <v>205</v>
      </c>
      <c r="B137" s="8" t="s">
        <v>298</v>
      </c>
      <c r="C137" s="15">
        <f>VLOOKUP($A137,RAW!$B$4:$M$283,6,FALSE)</f>
        <v>81279.600000000006</v>
      </c>
      <c r="D137" s="15">
        <f>VLOOKUP($A137,RAW!$B$4:$M$283,7,FALSE)</f>
        <v>135413.29999999999</v>
      </c>
      <c r="E137" s="1">
        <f t="shared" si="12"/>
        <v>54133.699999999983</v>
      </c>
      <c r="F137" s="1">
        <f t="shared" si="13"/>
        <v>18957.204968755359</v>
      </c>
      <c r="G137" s="16">
        <f t="shared" si="14"/>
        <v>35176.495031244624</v>
      </c>
      <c r="H137" s="16">
        <f t="shared" si="15"/>
        <v>35176.495031244624</v>
      </c>
      <c r="I137" s="3">
        <f t="shared" si="16"/>
        <v>0.43278381083623224</v>
      </c>
      <c r="J137" s="52"/>
    </row>
    <row r="138" spans="1:10" x14ac:dyDescent="0.25">
      <c r="A138" t="s">
        <v>43</v>
      </c>
      <c r="B138" s="8" t="s">
        <v>298</v>
      </c>
      <c r="C138" s="15">
        <f>VLOOKUP($A138,RAW!$B$4:$M$283,6,FALSE)</f>
        <v>98470.9</v>
      </c>
      <c r="D138" s="15">
        <f>VLOOKUP($A138,RAW!$B$4:$M$283,7,FALSE)</f>
        <v>116215</v>
      </c>
      <c r="E138" s="1">
        <f t="shared" si="12"/>
        <v>17744.100000000006</v>
      </c>
      <c r="F138" s="1">
        <f t="shared" si="13"/>
        <v>22966.8088272803</v>
      </c>
      <c r="G138" s="16">
        <f t="shared" si="14"/>
        <v>-5222.7088272802939</v>
      </c>
      <c r="H138" s="16">
        <f t="shared" si="15"/>
        <v>5222.7088272802939</v>
      </c>
      <c r="I138" s="3">
        <f t="shared" si="16"/>
        <v>-5.303809376455678E-2</v>
      </c>
      <c r="J138" s="52"/>
    </row>
    <row r="139" spans="1:10" x14ac:dyDescent="0.25">
      <c r="A139" t="s">
        <v>44</v>
      </c>
      <c r="B139" s="8" t="s">
        <v>299</v>
      </c>
      <c r="C139" s="15">
        <f>VLOOKUP($A139,RAW!$B$4:$M$283,6,FALSE)</f>
        <v>3662.7</v>
      </c>
      <c r="D139" s="15">
        <f>VLOOKUP($A139,RAW!$B$4:$M$283,7,FALSE)</f>
        <v>7255</v>
      </c>
      <c r="E139" s="1">
        <f t="shared" si="12"/>
        <v>3592.3</v>
      </c>
      <c r="F139" s="1">
        <f t="shared" si="13"/>
        <v>854.26791764551308</v>
      </c>
      <c r="G139" s="16">
        <f t="shared" si="14"/>
        <v>2738.0320823544871</v>
      </c>
      <c r="H139" s="16">
        <f t="shared" si="15"/>
        <v>2738.0320823544871</v>
      </c>
      <c r="I139" s="3">
        <f t="shared" si="16"/>
        <v>0.74754472994088716</v>
      </c>
      <c r="J139" s="52"/>
    </row>
    <row r="140" spans="1:10" x14ac:dyDescent="0.25">
      <c r="A140" t="s">
        <v>144</v>
      </c>
      <c r="B140" s="8" t="s">
        <v>299</v>
      </c>
      <c r="C140" s="15">
        <f>VLOOKUP($A140,RAW!$B$4:$M$283,6,FALSE)</f>
        <v>17240.5</v>
      </c>
      <c r="D140" s="15">
        <f>VLOOKUP($A140,RAW!$B$4:$M$283,7,FALSE)</f>
        <v>33489.4</v>
      </c>
      <c r="E140" s="1">
        <f t="shared" si="12"/>
        <v>16248.900000000001</v>
      </c>
      <c r="F140" s="1">
        <f t="shared" si="13"/>
        <v>4021.078994776386</v>
      </c>
      <c r="G140" s="16">
        <f t="shared" si="14"/>
        <v>12227.821005223615</v>
      </c>
      <c r="H140" s="16">
        <f t="shared" si="15"/>
        <v>12227.821005223615</v>
      </c>
      <c r="I140" s="3">
        <f t="shared" si="16"/>
        <v>0.70924979004226185</v>
      </c>
      <c r="J140" s="52"/>
    </row>
    <row r="141" spans="1:10" x14ac:dyDescent="0.25">
      <c r="A141" t="s">
        <v>145</v>
      </c>
      <c r="B141" s="8" t="s">
        <v>299</v>
      </c>
      <c r="C141" s="15">
        <f>VLOOKUP($A141,RAW!$B$4:$M$283,6,FALSE)</f>
        <v>53237.2</v>
      </c>
      <c r="D141" s="15">
        <f>VLOOKUP($A141,RAW!$B$4:$M$283,7,FALSE)</f>
        <v>99709.2</v>
      </c>
      <c r="E141" s="1">
        <f t="shared" si="12"/>
        <v>46472</v>
      </c>
      <c r="F141" s="1">
        <f t="shared" si="13"/>
        <v>12416.750480595656</v>
      </c>
      <c r="G141" s="16">
        <f t="shared" si="14"/>
        <v>34055.249519404344</v>
      </c>
      <c r="H141" s="16">
        <f t="shared" si="15"/>
        <v>34055.249519404344</v>
      </c>
      <c r="I141" s="3">
        <f t="shared" si="16"/>
        <v>0.63968896785338725</v>
      </c>
      <c r="J141" s="52"/>
    </row>
    <row r="142" spans="1:10" x14ac:dyDescent="0.25">
      <c r="A142" t="s">
        <v>146</v>
      </c>
      <c r="B142" s="8" t="s">
        <v>299</v>
      </c>
      <c r="C142" s="15">
        <f>VLOOKUP($A142,RAW!$B$4:$M$283,6,FALSE)</f>
        <v>46243.199999999997</v>
      </c>
      <c r="D142" s="15">
        <f>VLOOKUP($A142,RAW!$B$4:$M$283,7,FALSE)</f>
        <v>73098</v>
      </c>
      <c r="E142" s="1">
        <f t="shared" si="12"/>
        <v>26854.800000000003</v>
      </c>
      <c r="F142" s="1">
        <f t="shared" si="13"/>
        <v>10785.50855086821</v>
      </c>
      <c r="G142" s="16">
        <f t="shared" si="14"/>
        <v>16069.291449131793</v>
      </c>
      <c r="H142" s="16">
        <f t="shared" si="15"/>
        <v>16069.291449131793</v>
      </c>
      <c r="I142" s="3">
        <f t="shared" si="16"/>
        <v>0.34749523063135324</v>
      </c>
      <c r="J142" s="52"/>
    </row>
    <row r="143" spans="1:10" x14ac:dyDescent="0.25">
      <c r="A143" t="s">
        <v>262</v>
      </c>
      <c r="B143" s="8" t="s">
        <v>299</v>
      </c>
      <c r="C143" s="15">
        <f>VLOOKUP($A143,RAW!$B$4:$M$283,6,FALSE)</f>
        <v>26225.899999999998</v>
      </c>
      <c r="D143" s="15">
        <f>VLOOKUP($A143,RAW!$B$4:$M$283,7,FALSE)</f>
        <v>60380.1</v>
      </c>
      <c r="E143" s="1">
        <f t="shared" si="12"/>
        <v>34154.199999999997</v>
      </c>
      <c r="F143" s="1">
        <f t="shared" si="13"/>
        <v>6116.7840613152757</v>
      </c>
      <c r="G143" s="16">
        <f t="shared" si="14"/>
        <v>28037.41593868472</v>
      </c>
      <c r="H143" s="16">
        <f t="shared" si="15"/>
        <v>28037.41593868472</v>
      </c>
      <c r="I143" s="3">
        <f t="shared" si="16"/>
        <v>1.0690735470921768</v>
      </c>
      <c r="J143" s="52"/>
    </row>
    <row r="144" spans="1:10" x14ac:dyDescent="0.25">
      <c r="A144" t="s">
        <v>147</v>
      </c>
      <c r="B144" s="8" t="s">
        <v>299</v>
      </c>
      <c r="C144" s="15">
        <f>VLOOKUP($A144,RAW!$B$4:$M$283,6,FALSE)</f>
        <v>7543.8</v>
      </c>
      <c r="D144" s="15">
        <f>VLOOKUP($A144,RAW!$B$4:$M$283,7,FALSE)</f>
        <v>11258.5</v>
      </c>
      <c r="E144" s="1">
        <f t="shared" si="12"/>
        <v>3714.7</v>
      </c>
      <c r="F144" s="1">
        <f t="shared" si="13"/>
        <v>1759.4742449925525</v>
      </c>
      <c r="G144" s="16">
        <f t="shared" si="14"/>
        <v>1955.2257550074473</v>
      </c>
      <c r="H144" s="16">
        <f t="shared" si="15"/>
        <v>1955.2257550074473</v>
      </c>
      <c r="I144" s="3">
        <f t="shared" si="16"/>
        <v>0.25918313780951874</v>
      </c>
      <c r="J144" s="52"/>
    </row>
    <row r="145" spans="1:10" x14ac:dyDescent="0.25">
      <c r="A145" t="s">
        <v>263</v>
      </c>
      <c r="B145" s="8" t="s">
        <v>298</v>
      </c>
      <c r="C145" s="15">
        <f>VLOOKUP($A145,RAW!$B$4:$M$283,6,FALSE)</f>
        <v>107446.40000000001</v>
      </c>
      <c r="D145" s="15">
        <f>VLOOKUP($A145,RAW!$B$4:$M$283,7,FALSE)</f>
        <v>144296.5</v>
      </c>
      <c r="E145" s="1">
        <f t="shared" si="12"/>
        <v>36850.099999999991</v>
      </c>
      <c r="F145" s="1">
        <f t="shared" si="13"/>
        <v>25060.204872500304</v>
      </c>
      <c r="G145" s="16">
        <f t="shared" si="14"/>
        <v>11789.895127499687</v>
      </c>
      <c r="H145" s="16">
        <f t="shared" si="15"/>
        <v>11789.895127499687</v>
      </c>
      <c r="I145" s="3">
        <f t="shared" si="16"/>
        <v>0.10972815401446383</v>
      </c>
      <c r="J145" s="52"/>
    </row>
    <row r="146" spans="1:10" x14ac:dyDescent="0.25">
      <c r="A146" t="s">
        <v>7</v>
      </c>
      <c r="B146" s="8" t="s">
        <v>299</v>
      </c>
      <c r="C146" s="15">
        <f>VLOOKUP($A146,RAW!$B$4:$M$283,6,FALSE)</f>
        <v>265373.3</v>
      </c>
      <c r="D146" s="15">
        <f>VLOOKUP($A146,RAW!$B$4:$M$283,7,FALSE)</f>
        <v>468973.60000000003</v>
      </c>
      <c r="E146" s="1">
        <f t="shared" si="12"/>
        <v>203600.30000000005</v>
      </c>
      <c r="F146" s="1">
        <f t="shared" si="13"/>
        <v>61894.202743800481</v>
      </c>
      <c r="G146" s="16">
        <f t="shared" si="14"/>
        <v>141706.09725619957</v>
      </c>
      <c r="H146" s="16">
        <f t="shared" si="15"/>
        <v>141706.09725619957</v>
      </c>
      <c r="I146" s="3">
        <f t="shared" si="16"/>
        <v>0.53398777215416771</v>
      </c>
      <c r="J146" s="52"/>
    </row>
    <row r="147" spans="1:10" x14ac:dyDescent="0.25">
      <c r="A147" t="s">
        <v>104</v>
      </c>
      <c r="B147" s="8" t="s">
        <v>298</v>
      </c>
      <c r="C147" s="15">
        <f>VLOOKUP($A147,RAW!$B$4:$M$283,6,FALSE)</f>
        <v>27592.300000000003</v>
      </c>
      <c r="D147" s="15">
        <f>VLOOKUP($A147,RAW!$B$4:$M$283,7,FALSE)</f>
        <v>83285.099999999991</v>
      </c>
      <c r="E147" s="1">
        <f t="shared" si="12"/>
        <v>55692.799999999988</v>
      </c>
      <c r="F147" s="1">
        <f t="shared" si="13"/>
        <v>6435.4756502171331</v>
      </c>
      <c r="G147" s="16">
        <f t="shared" si="14"/>
        <v>49257.324349782852</v>
      </c>
      <c r="H147" s="16">
        <f t="shared" si="15"/>
        <v>49257.324349782852</v>
      </c>
      <c r="I147" s="3">
        <f t="shared" si="16"/>
        <v>1.7851837052287358</v>
      </c>
      <c r="J147" s="52"/>
    </row>
    <row r="148" spans="1:10" x14ac:dyDescent="0.25">
      <c r="A148" t="s">
        <v>86</v>
      </c>
      <c r="B148" s="8" t="s">
        <v>298</v>
      </c>
      <c r="C148" s="15">
        <f>VLOOKUP($A148,RAW!$B$4:$M$283,6,FALSE)</f>
        <v>88159.1</v>
      </c>
      <c r="D148" s="15">
        <f>VLOOKUP($A148,RAW!$B$4:$M$283,7,FALSE)</f>
        <v>5502.7</v>
      </c>
      <c r="E148" s="1">
        <f t="shared" si="12"/>
        <v>-82656.400000000009</v>
      </c>
      <c r="F148" s="1">
        <f t="shared" si="13"/>
        <v>20561.741550905768</v>
      </c>
      <c r="G148" s="16">
        <f t="shared" si="14"/>
        <v>-103218.14155090577</v>
      </c>
      <c r="H148" s="16">
        <f t="shared" si="15"/>
        <v>103218.14155090577</v>
      </c>
      <c r="I148" s="3">
        <f t="shared" si="16"/>
        <v>-1.1708166434424325</v>
      </c>
      <c r="J148" s="52"/>
    </row>
    <row r="149" spans="1:10" x14ac:dyDescent="0.25">
      <c r="A149" t="s">
        <v>92</v>
      </c>
      <c r="B149" s="8" t="s">
        <v>298</v>
      </c>
      <c r="C149" s="15">
        <f>VLOOKUP($A149,RAW!$B$4:$M$283,6,FALSE)</f>
        <v>1370722.8</v>
      </c>
      <c r="D149" s="15">
        <f>VLOOKUP($A149,RAW!$B$4:$M$283,7,FALSE)</f>
        <v>2009792.6</v>
      </c>
      <c r="E149" s="1">
        <f t="shared" si="12"/>
        <v>639069.80000000005</v>
      </c>
      <c r="F149" s="1">
        <f t="shared" si="13"/>
        <v>319699.814897542</v>
      </c>
      <c r="G149" s="16">
        <f t="shared" si="14"/>
        <v>319369.98510245804</v>
      </c>
      <c r="H149" s="16">
        <f t="shared" si="15"/>
        <v>319369.98510245804</v>
      </c>
      <c r="I149" s="3">
        <f t="shared" si="16"/>
        <v>0.23299385193159261</v>
      </c>
      <c r="J149" s="52"/>
    </row>
    <row r="150" spans="1:10" x14ac:dyDescent="0.25">
      <c r="A150" t="s">
        <v>243</v>
      </c>
      <c r="B150" s="8" t="s">
        <v>298</v>
      </c>
      <c r="C150" s="15">
        <f>VLOOKUP($A150,RAW!$B$4:$M$283,6,FALSE)</f>
        <v>8433</v>
      </c>
      <c r="D150" s="15">
        <f>VLOOKUP($A150,RAW!$B$4:$M$283,7,FALSE)</f>
        <v>8474</v>
      </c>
      <c r="E150" s="1">
        <f t="shared" si="12"/>
        <v>41</v>
      </c>
      <c r="F150" s="1">
        <f t="shared" si="13"/>
        <v>1966.8663416344805</v>
      </c>
      <c r="G150" s="16">
        <f t="shared" si="14"/>
        <v>-1925.8663416344805</v>
      </c>
      <c r="H150" s="16">
        <f t="shared" si="15"/>
        <v>1925.8663416344805</v>
      </c>
      <c r="I150" s="3">
        <f t="shared" si="16"/>
        <v>-0.2283726244082154</v>
      </c>
      <c r="J150" s="52"/>
    </row>
    <row r="151" spans="1:10" x14ac:dyDescent="0.25">
      <c r="A151" t="s">
        <v>51</v>
      </c>
      <c r="B151" s="8" t="s">
        <v>298</v>
      </c>
      <c r="C151" s="15">
        <f>VLOOKUP($A151,RAW!$B$4:$M$283,6,FALSE)</f>
        <v>102.1</v>
      </c>
      <c r="D151" s="15">
        <f>VLOOKUP($A151,RAW!$B$4:$M$283,7,FALSE)</f>
        <v>71.7</v>
      </c>
      <c r="E151" s="1">
        <f t="shared" si="12"/>
        <v>-30.399999999999991</v>
      </c>
      <c r="F151" s="1">
        <f t="shared" si="13"/>
        <v>23.813240066510193</v>
      </c>
      <c r="G151" s="16">
        <f t="shared" si="14"/>
        <v>-54.213240066510181</v>
      </c>
      <c r="H151" s="16">
        <f t="shared" si="15"/>
        <v>54.213240066510181</v>
      </c>
      <c r="I151" s="3">
        <f t="shared" si="16"/>
        <v>-0.53098178321753364</v>
      </c>
      <c r="J151" s="52"/>
    </row>
    <row r="152" spans="1:10" x14ac:dyDescent="0.25">
      <c r="A152" t="s">
        <v>206</v>
      </c>
      <c r="B152" s="8" t="s">
        <v>298</v>
      </c>
      <c r="C152" s="15">
        <f>VLOOKUP($A152,RAW!$B$4:$M$283,6,FALSE)</f>
        <v>108177.8</v>
      </c>
      <c r="D152" s="15">
        <f>VLOOKUP($A152,RAW!$B$4:$M$283,7,FALSE)</f>
        <v>87502.2</v>
      </c>
      <c r="E152" s="1">
        <f t="shared" si="12"/>
        <v>-20675.600000000006</v>
      </c>
      <c r="F152" s="1">
        <f t="shared" si="13"/>
        <v>25230.792568726018</v>
      </c>
      <c r="G152" s="16">
        <f t="shared" si="14"/>
        <v>-45906.39256872602</v>
      </c>
      <c r="H152" s="16">
        <f t="shared" si="15"/>
        <v>45906.39256872602</v>
      </c>
      <c r="I152" s="3">
        <f t="shared" si="16"/>
        <v>-0.42436056722105664</v>
      </c>
      <c r="J152" s="52"/>
    </row>
    <row r="153" spans="1:10" x14ac:dyDescent="0.25">
      <c r="A153" t="s">
        <v>153</v>
      </c>
      <c r="B153" s="8" t="s">
        <v>298</v>
      </c>
      <c r="C153" s="15">
        <f>VLOOKUP($A153,RAW!$B$4:$M$283,6,FALSE)</f>
        <v>44831.6</v>
      </c>
      <c r="D153" s="15">
        <f>VLOOKUP($A153,RAW!$B$4:$M$283,7,FALSE)</f>
        <v>46701.3</v>
      </c>
      <c r="E153" s="1">
        <f t="shared" si="12"/>
        <v>1869.7000000000044</v>
      </c>
      <c r="F153" s="1">
        <f t="shared" si="13"/>
        <v>10456.274763621532</v>
      </c>
      <c r="G153" s="16">
        <f t="shared" si="14"/>
        <v>-8586.5747636215274</v>
      </c>
      <c r="H153" s="16">
        <f t="shared" si="15"/>
        <v>8586.5747636215274</v>
      </c>
      <c r="I153" s="3">
        <f t="shared" si="16"/>
        <v>-0.1915295185454351</v>
      </c>
      <c r="J153" s="52"/>
    </row>
    <row r="154" spans="1:10" x14ac:dyDescent="0.25">
      <c r="A154" t="s">
        <v>148</v>
      </c>
      <c r="B154" s="8" t="s">
        <v>309</v>
      </c>
      <c r="C154" s="15">
        <f>VLOOKUP($A154,RAW!$B$4:$M$283,6,FALSE)</f>
        <v>0</v>
      </c>
      <c r="D154" s="15">
        <f>VLOOKUP($A154,RAW!$B$4:$M$283,7,FALSE)</f>
        <v>0</v>
      </c>
      <c r="E154" s="1">
        <f t="shared" si="12"/>
        <v>0</v>
      </c>
      <c r="F154" s="1">
        <f t="shared" si="13"/>
        <v>0</v>
      </c>
      <c r="G154" s="16">
        <f t="shared" si="14"/>
        <v>0</v>
      </c>
      <c r="H154" s="16">
        <f t="shared" si="15"/>
        <v>0</v>
      </c>
      <c r="I154" s="3" t="str">
        <f t="shared" si="16"/>
        <v/>
      </c>
      <c r="J154" s="52"/>
    </row>
    <row r="155" spans="1:10" x14ac:dyDescent="0.25">
      <c r="A155" t="s">
        <v>149</v>
      </c>
      <c r="B155" s="8" t="s">
        <v>299</v>
      </c>
      <c r="C155" s="15">
        <f>VLOOKUP($A155,RAW!$B$4:$M$283,6,FALSE)</f>
        <v>0</v>
      </c>
      <c r="D155" s="15">
        <f>VLOOKUP($A155,RAW!$B$4:$M$283,7,FALSE)</f>
        <v>6783.8</v>
      </c>
      <c r="E155" s="1">
        <f t="shared" si="12"/>
        <v>6783.8</v>
      </c>
      <c r="F155" s="1">
        <f t="shared" si="13"/>
        <v>0</v>
      </c>
      <c r="G155" s="16">
        <f t="shared" si="14"/>
        <v>6783.8</v>
      </c>
      <c r="H155" s="16">
        <f t="shared" si="15"/>
        <v>6783.8</v>
      </c>
      <c r="I155" s="3" t="str">
        <f t="shared" si="16"/>
        <v/>
      </c>
      <c r="J155" s="52"/>
    </row>
    <row r="156" spans="1:10" x14ac:dyDescent="0.25">
      <c r="A156" t="s">
        <v>150</v>
      </c>
      <c r="B156" s="8" t="s">
        <v>299</v>
      </c>
      <c r="C156" s="15">
        <f>VLOOKUP($A156,RAW!$B$4:$M$283,6,FALSE)</f>
        <v>102.6</v>
      </c>
      <c r="D156" s="15">
        <f>VLOOKUP($A156,RAW!$B$4:$M$283,7,FALSE)</f>
        <v>507</v>
      </c>
      <c r="E156" s="1">
        <f t="shared" si="12"/>
        <v>404.4</v>
      </c>
      <c r="F156" s="1">
        <f t="shared" si="13"/>
        <v>23.929857304837864</v>
      </c>
      <c r="G156" s="16">
        <f t="shared" si="14"/>
        <v>380.47014269516211</v>
      </c>
      <c r="H156" s="16">
        <f t="shared" si="15"/>
        <v>380.47014269516211</v>
      </c>
      <c r="I156" s="3">
        <f t="shared" si="16"/>
        <v>3.7082859911809174</v>
      </c>
      <c r="J156" s="52"/>
    </row>
    <row r="157" spans="1:10" x14ac:dyDescent="0.25">
      <c r="A157" t="s">
        <v>151</v>
      </c>
      <c r="B157" s="8" t="s">
        <v>309</v>
      </c>
      <c r="C157" s="15">
        <f>VLOOKUP($A157,RAW!$B$4:$M$283,6,FALSE)</f>
        <v>0</v>
      </c>
      <c r="D157" s="15">
        <f>VLOOKUP($A157,RAW!$B$4:$M$283,7,FALSE)</f>
        <v>0</v>
      </c>
      <c r="E157" s="1">
        <f t="shared" si="12"/>
        <v>0</v>
      </c>
      <c r="F157" s="1">
        <f t="shared" si="13"/>
        <v>0</v>
      </c>
      <c r="G157" s="16">
        <f t="shared" si="14"/>
        <v>0</v>
      </c>
      <c r="H157" s="16">
        <f t="shared" si="15"/>
        <v>0</v>
      </c>
      <c r="I157" s="3" t="str">
        <f t="shared" si="16"/>
        <v/>
      </c>
      <c r="J157" s="52"/>
    </row>
    <row r="158" spans="1:10" x14ac:dyDescent="0.25">
      <c r="A158" t="s">
        <v>152</v>
      </c>
      <c r="B158" s="8" t="s">
        <v>299</v>
      </c>
      <c r="C158" s="15">
        <f>VLOOKUP($A158,RAW!$B$4:$M$283,6,FALSE)</f>
        <v>9910.9</v>
      </c>
      <c r="D158" s="15">
        <f>VLOOKUP($A158,RAW!$B$4:$M$283,7,FALSE)</f>
        <v>21205.4</v>
      </c>
      <c r="E158" s="1">
        <f t="shared" si="12"/>
        <v>11294.500000000002</v>
      </c>
      <c r="F158" s="1">
        <f t="shared" si="13"/>
        <v>2311.5635746834073</v>
      </c>
      <c r="G158" s="16">
        <f t="shared" si="14"/>
        <v>8982.936425316595</v>
      </c>
      <c r="H158" s="16">
        <f t="shared" si="15"/>
        <v>8982.936425316595</v>
      </c>
      <c r="I158" s="3">
        <f t="shared" si="16"/>
        <v>0.90636939383069104</v>
      </c>
      <c r="J158" s="52"/>
    </row>
    <row r="159" spans="1:10" x14ac:dyDescent="0.25">
      <c r="A159" t="s">
        <v>176</v>
      </c>
      <c r="B159" s="8" t="s">
        <v>298</v>
      </c>
      <c r="C159" s="15">
        <f>VLOOKUP($A159,RAW!$B$4:$M$283,6,FALSE)</f>
        <v>127836.9</v>
      </c>
      <c r="D159" s="15">
        <f>VLOOKUP($A159,RAW!$B$4:$M$283,7,FALSE)</f>
        <v>114599.7</v>
      </c>
      <c r="E159" s="1">
        <f t="shared" si="12"/>
        <v>-13237.199999999997</v>
      </c>
      <c r="F159" s="1">
        <f t="shared" si="13"/>
        <v>29815.972468741009</v>
      </c>
      <c r="G159" s="16">
        <f t="shared" si="14"/>
        <v>-43053.172468741002</v>
      </c>
      <c r="H159" s="16">
        <f t="shared" si="15"/>
        <v>43053.172468741002</v>
      </c>
      <c r="I159" s="3">
        <f t="shared" si="16"/>
        <v>-0.3367820439070488</v>
      </c>
      <c r="J159" s="52"/>
    </row>
    <row r="160" spans="1:10" x14ac:dyDescent="0.25">
      <c r="A160" t="s">
        <v>105</v>
      </c>
      <c r="B160" s="8" t="s">
        <v>298</v>
      </c>
      <c r="C160" s="15">
        <f>VLOOKUP($A160,RAW!$B$4:$M$283,6,FALSE)</f>
        <v>65675.600000000006</v>
      </c>
      <c r="D160" s="15">
        <f>VLOOKUP($A160,RAW!$B$4:$M$283,7,FALSE)</f>
        <v>94283.5</v>
      </c>
      <c r="E160" s="1">
        <f t="shared" si="12"/>
        <v>28607.899999999994</v>
      </c>
      <c r="F160" s="1">
        <f t="shared" si="13"/>
        <v>15317.814195025436</v>
      </c>
      <c r="G160" s="16">
        <f t="shared" si="14"/>
        <v>13290.085804974558</v>
      </c>
      <c r="H160" s="16">
        <f t="shared" si="15"/>
        <v>13290.085804974558</v>
      </c>
      <c r="I160" s="3">
        <f t="shared" si="16"/>
        <v>0.20235956435836988</v>
      </c>
      <c r="J160" s="52"/>
    </row>
    <row r="161" spans="1:10" x14ac:dyDescent="0.25">
      <c r="A161" t="s">
        <v>244</v>
      </c>
      <c r="B161" s="8" t="s">
        <v>299</v>
      </c>
      <c r="C161" s="15">
        <f>VLOOKUP($A161,RAW!$B$4:$M$283,6,FALSE)</f>
        <v>5607.5</v>
      </c>
      <c r="D161" s="15">
        <f>VLOOKUP($A161,RAW!$B$4:$M$283,7,FALSE)</f>
        <v>5581</v>
      </c>
      <c r="E161" s="1">
        <f t="shared" si="12"/>
        <v>-26.5</v>
      </c>
      <c r="F161" s="1">
        <f t="shared" si="13"/>
        <v>1307.8623278448179</v>
      </c>
      <c r="G161" s="16">
        <f t="shared" si="14"/>
        <v>-1334.3623278448179</v>
      </c>
      <c r="H161" s="16">
        <f t="shared" si="15"/>
        <v>1334.3623278448179</v>
      </c>
      <c r="I161" s="3">
        <f t="shared" si="16"/>
        <v>-0.23796029029778296</v>
      </c>
      <c r="J161" s="52"/>
    </row>
    <row r="162" spans="1:10" x14ac:dyDescent="0.25">
      <c r="A162" t="s">
        <v>154</v>
      </c>
      <c r="B162" s="8" t="s">
        <v>299</v>
      </c>
      <c r="C162" s="15">
        <f>VLOOKUP($A162,RAW!$B$4:$M$283,6,FALSE)</f>
        <v>37339.800000000003</v>
      </c>
      <c r="D162" s="15">
        <f>VLOOKUP($A162,RAW!$B$4:$M$283,7,FALSE)</f>
        <v>26082</v>
      </c>
      <c r="E162" s="1">
        <f t="shared" si="12"/>
        <v>-11257.800000000003</v>
      </c>
      <c r="F162" s="1">
        <f t="shared" si="13"/>
        <v>8708.9287114150575</v>
      </c>
      <c r="G162" s="16">
        <f t="shared" si="14"/>
        <v>-19966.72871141506</v>
      </c>
      <c r="H162" s="16">
        <f t="shared" si="15"/>
        <v>19966.72871141506</v>
      </c>
      <c r="I162" s="3">
        <f t="shared" si="16"/>
        <v>-0.5347304675283493</v>
      </c>
      <c r="J162" s="52"/>
    </row>
    <row r="163" spans="1:10" x14ac:dyDescent="0.25">
      <c r="A163" t="s">
        <v>10</v>
      </c>
      <c r="B163" s="8" t="s">
        <v>299</v>
      </c>
      <c r="C163" s="15">
        <f>VLOOKUP($A163,RAW!$B$4:$M$283,6,FALSE)</f>
        <v>85046</v>
      </c>
      <c r="D163" s="15">
        <f>VLOOKUP($A163,RAW!$B$4:$M$283,7,FALSE)</f>
        <v>122927.90000000001</v>
      </c>
      <c r="E163" s="1">
        <f t="shared" si="12"/>
        <v>37881.900000000009</v>
      </c>
      <c r="F163" s="1">
        <f t="shared" ref="F163:F193" si="17">+C163*E$260</f>
        <v>19835.659301630028</v>
      </c>
      <c r="G163" s="16">
        <f t="shared" si="14"/>
        <v>18046.24069836998</v>
      </c>
      <c r="H163" s="16">
        <f t="shared" si="15"/>
        <v>18046.24069836998</v>
      </c>
      <c r="I163" s="3">
        <f t="shared" si="16"/>
        <v>0.21219387976353951</v>
      </c>
      <c r="J163" s="52"/>
    </row>
    <row r="164" spans="1:10" x14ac:dyDescent="0.25">
      <c r="A164" t="s">
        <v>155</v>
      </c>
      <c r="B164" s="8" t="s">
        <v>298</v>
      </c>
      <c r="C164" s="15">
        <f>VLOOKUP($A164,RAW!$B$4:$M$283,6,FALSE)</f>
        <v>10943.8</v>
      </c>
      <c r="D164" s="15">
        <f>VLOOKUP($A164,RAW!$B$4:$M$283,7,FALSE)</f>
        <v>11843.4</v>
      </c>
      <c r="E164" s="1">
        <f t="shared" si="12"/>
        <v>899.60000000000036</v>
      </c>
      <c r="F164" s="1">
        <f t="shared" si="17"/>
        <v>2552.4714656207075</v>
      </c>
      <c r="G164" s="16">
        <f t="shared" si="14"/>
        <v>-1652.8714656207071</v>
      </c>
      <c r="H164" s="16">
        <f t="shared" si="15"/>
        <v>1652.8714656207071</v>
      </c>
      <c r="I164" s="3">
        <f t="shared" si="16"/>
        <v>-0.15103268203190001</v>
      </c>
      <c r="J164" s="52"/>
    </row>
    <row r="165" spans="1:10" x14ac:dyDescent="0.25">
      <c r="A165" t="s">
        <v>207</v>
      </c>
      <c r="B165" s="8" t="s">
        <v>299</v>
      </c>
      <c r="C165" s="15">
        <f>VLOOKUP($A165,RAW!$B$4:$M$283,6,FALSE)</f>
        <v>586412.6</v>
      </c>
      <c r="D165" s="15">
        <f>VLOOKUP($A165,RAW!$B$4:$M$283,7,FALSE)</f>
        <v>912081</v>
      </c>
      <c r="E165" s="1">
        <f t="shared" si="12"/>
        <v>325668.40000000002</v>
      </c>
      <c r="F165" s="1">
        <f t="shared" si="17"/>
        <v>136771.63586509711</v>
      </c>
      <c r="G165" s="16">
        <f t="shared" si="14"/>
        <v>188896.76413490291</v>
      </c>
      <c r="H165" s="16">
        <f t="shared" si="15"/>
        <v>188896.76413490291</v>
      </c>
      <c r="I165" s="3">
        <f t="shared" si="16"/>
        <v>0.32212262174261419</v>
      </c>
      <c r="J165" s="52"/>
    </row>
    <row r="166" spans="1:10" x14ac:dyDescent="0.25">
      <c r="A166" t="s">
        <v>53</v>
      </c>
      <c r="B166" s="8" t="s">
        <v>299</v>
      </c>
      <c r="C166" s="15">
        <f>VLOOKUP($A166,RAW!$B$4:$M$283,6,FALSE)</f>
        <v>100.1</v>
      </c>
      <c r="D166" s="15">
        <f>VLOOKUP($A166,RAW!$B$4:$M$283,7,FALSE)</f>
        <v>215.1</v>
      </c>
      <c r="E166" s="1">
        <f t="shared" si="12"/>
        <v>115</v>
      </c>
      <c r="F166" s="1">
        <f t="shared" si="17"/>
        <v>23.346771113199512</v>
      </c>
      <c r="G166" s="16">
        <f t="shared" si="14"/>
        <v>91.653228886800491</v>
      </c>
      <c r="H166" s="16">
        <f t="shared" si="15"/>
        <v>91.653228886800491</v>
      </c>
      <c r="I166" s="3">
        <f t="shared" si="16"/>
        <v>0.91561667219580911</v>
      </c>
      <c r="J166" s="52"/>
    </row>
    <row r="167" spans="1:10" x14ac:dyDescent="0.25">
      <c r="A167" t="s">
        <v>66</v>
      </c>
      <c r="B167" s="8" t="s">
        <v>298</v>
      </c>
      <c r="C167" s="15">
        <f>VLOOKUP($A167,RAW!$B$4:$M$283,6,FALSE)</f>
        <v>290.60000000000002</v>
      </c>
      <c r="D167" s="15">
        <f>VLOOKUP($A167,RAW!$B$4:$M$283,7,FALSE)</f>
        <v>81.7</v>
      </c>
      <c r="E167" s="1">
        <f t="shared" si="12"/>
        <v>-208.90000000000003</v>
      </c>
      <c r="F167" s="1">
        <f t="shared" si="17"/>
        <v>67.777938916041748</v>
      </c>
      <c r="G167" s="16">
        <f t="shared" si="14"/>
        <v>-276.6779389160418</v>
      </c>
      <c r="H167" s="16">
        <f t="shared" si="15"/>
        <v>276.6779389160418</v>
      </c>
      <c r="I167" s="3">
        <f t="shared" si="16"/>
        <v>-0.95209201278748035</v>
      </c>
      <c r="J167" s="52"/>
    </row>
    <row r="168" spans="1:10" x14ac:dyDescent="0.25">
      <c r="A168" t="s">
        <v>156</v>
      </c>
      <c r="B168" s="8" t="s">
        <v>298</v>
      </c>
      <c r="C168" s="15">
        <f>VLOOKUP($A168,RAW!$B$4:$M$283,6,FALSE)</f>
        <v>96391.2</v>
      </c>
      <c r="D168" s="15">
        <f>VLOOKUP($A168,RAW!$B$4:$M$283,7,FALSE)</f>
        <v>121606.8</v>
      </c>
      <c r="E168" s="1">
        <f t="shared" si="12"/>
        <v>25215.600000000006</v>
      </c>
      <c r="F168" s="1">
        <f t="shared" si="17"/>
        <v>22481.751086180189</v>
      </c>
      <c r="G168" s="16">
        <f t="shared" si="14"/>
        <v>2733.8489138198165</v>
      </c>
      <c r="H168" s="16">
        <f t="shared" si="15"/>
        <v>2733.8489138198165</v>
      </c>
      <c r="I168" s="3">
        <f t="shared" si="16"/>
        <v>2.8362017630445688E-2</v>
      </c>
      <c r="J168" s="52"/>
    </row>
    <row r="169" spans="1:10" x14ac:dyDescent="0.25">
      <c r="A169" t="s">
        <v>157</v>
      </c>
      <c r="B169" s="8" t="s">
        <v>299</v>
      </c>
      <c r="C169" s="15">
        <f>VLOOKUP($A169,RAW!$B$4:$M$283,6,FALSE)</f>
        <v>0</v>
      </c>
      <c r="D169" s="15">
        <f>VLOOKUP($A169,RAW!$B$4:$M$283,7,FALSE)</f>
        <v>3161.4</v>
      </c>
      <c r="E169" s="1">
        <f t="shared" si="12"/>
        <v>3161.4</v>
      </c>
      <c r="F169" s="1">
        <f t="shared" si="17"/>
        <v>0</v>
      </c>
      <c r="G169" s="16">
        <f t="shared" si="14"/>
        <v>3161.4</v>
      </c>
      <c r="H169" s="16">
        <f t="shared" si="15"/>
        <v>3161.4</v>
      </c>
      <c r="I169" s="3" t="str">
        <f t="shared" si="16"/>
        <v/>
      </c>
      <c r="J169" s="52"/>
    </row>
    <row r="170" spans="1:10" x14ac:dyDescent="0.25">
      <c r="A170" t="s">
        <v>208</v>
      </c>
      <c r="B170" s="8" t="s">
        <v>299</v>
      </c>
      <c r="C170" s="15">
        <f>VLOOKUP($A170,RAW!$B$4:$M$283,6,FALSE)</f>
        <v>199.4</v>
      </c>
      <c r="D170" s="15">
        <f>VLOOKUP($A170,RAW!$B$4:$M$283,7,FALSE)</f>
        <v>3370.4</v>
      </c>
      <c r="E170" s="1">
        <f t="shared" si="12"/>
        <v>3171</v>
      </c>
      <c r="F170" s="1">
        <f t="shared" si="17"/>
        <v>46.506954645074757</v>
      </c>
      <c r="G170" s="16">
        <f t="shared" si="14"/>
        <v>3124.493045354925</v>
      </c>
      <c r="H170" s="16">
        <f t="shared" si="15"/>
        <v>3124.493045354925</v>
      </c>
      <c r="I170" s="3">
        <f t="shared" si="16"/>
        <v>15.669473647717778</v>
      </c>
      <c r="J170" s="52"/>
    </row>
    <row r="171" spans="1:10" x14ac:dyDescent="0.25">
      <c r="A171" t="s">
        <v>209</v>
      </c>
      <c r="B171" s="8" t="s">
        <v>299</v>
      </c>
      <c r="C171" s="15">
        <f>VLOOKUP($A171,RAW!$B$4:$M$283,6,FALSE)</f>
        <v>33990.1</v>
      </c>
      <c r="D171" s="15">
        <f>VLOOKUP($A171,RAW!$B$4:$M$283,7,FALSE)</f>
        <v>57003.1</v>
      </c>
      <c r="E171" s="1">
        <f t="shared" si="12"/>
        <v>23013</v>
      </c>
      <c r="F171" s="1">
        <f t="shared" si="17"/>
        <v>7927.6631849626656</v>
      </c>
      <c r="G171" s="16">
        <f t="shared" si="14"/>
        <v>15085.336815037335</v>
      </c>
      <c r="H171" s="16">
        <f t="shared" si="15"/>
        <v>15085.336815037335</v>
      </c>
      <c r="I171" s="3">
        <f t="shared" si="16"/>
        <v>0.44381560557448596</v>
      </c>
      <c r="J171" s="52"/>
    </row>
    <row r="172" spans="1:10" x14ac:dyDescent="0.25">
      <c r="A172" t="s">
        <v>45</v>
      </c>
      <c r="B172" s="8" t="s">
        <v>298</v>
      </c>
      <c r="C172" s="15">
        <f>VLOOKUP($A172,RAW!$B$4:$M$283,6,FALSE)</f>
        <v>91266.9</v>
      </c>
      <c r="D172" s="15">
        <f>VLOOKUP($A172,RAW!$B$4:$M$283,7,FALSE)</f>
        <v>145753.60000000001</v>
      </c>
      <c r="E172" s="1">
        <f t="shared" si="12"/>
        <v>54486.700000000012</v>
      </c>
      <c r="F172" s="1">
        <f t="shared" si="17"/>
        <v>21286.587657455231</v>
      </c>
      <c r="G172" s="16">
        <f t="shared" si="14"/>
        <v>33200.11234254478</v>
      </c>
      <c r="H172" s="16">
        <f t="shared" si="15"/>
        <v>33200.11234254478</v>
      </c>
      <c r="I172" s="3">
        <f t="shared" si="16"/>
        <v>0.36376947548941385</v>
      </c>
      <c r="J172" s="52"/>
    </row>
    <row r="173" spans="1:10" x14ac:dyDescent="0.25">
      <c r="A173" t="s">
        <v>120</v>
      </c>
      <c r="B173" s="8" t="s">
        <v>298</v>
      </c>
      <c r="C173" s="15">
        <f>VLOOKUP($A173,RAW!$B$4:$M$283,6,FALSE)</f>
        <v>7545.2</v>
      </c>
      <c r="D173" s="15">
        <f>VLOOKUP($A173,RAW!$B$4:$M$283,7,FALSE)</f>
        <v>30685.399999999998</v>
      </c>
      <c r="E173" s="1">
        <f t="shared" si="12"/>
        <v>23140.199999999997</v>
      </c>
      <c r="F173" s="1">
        <f t="shared" si="17"/>
        <v>1759.8007732598699</v>
      </c>
      <c r="G173" s="16">
        <f t="shared" si="14"/>
        <v>21380.399226740126</v>
      </c>
      <c r="H173" s="16">
        <f t="shared" si="15"/>
        <v>21380.399226740126</v>
      </c>
      <c r="I173" s="3">
        <f t="shared" si="16"/>
        <v>2.8336424782298848</v>
      </c>
      <c r="J173" s="52"/>
    </row>
    <row r="174" spans="1:10" x14ac:dyDescent="0.25">
      <c r="A174" t="s">
        <v>46</v>
      </c>
      <c r="B174" s="8" t="s">
        <v>299</v>
      </c>
      <c r="C174" s="15">
        <f>VLOOKUP($A174,RAW!$B$4:$M$283,6,FALSE)</f>
        <v>10913.5</v>
      </c>
      <c r="D174" s="15">
        <f>VLOOKUP($A174,RAW!$B$4:$M$283,7,FALSE)</f>
        <v>79895.5</v>
      </c>
      <c r="E174" s="1">
        <f t="shared" si="12"/>
        <v>68982</v>
      </c>
      <c r="F174" s="1">
        <f t="shared" si="17"/>
        <v>2545.4044609780508</v>
      </c>
      <c r="G174" s="16">
        <f t="shared" si="14"/>
        <v>66436.595539021946</v>
      </c>
      <c r="H174" s="16">
        <f t="shared" si="15"/>
        <v>66436.595539021946</v>
      </c>
      <c r="I174" s="3">
        <f t="shared" si="16"/>
        <v>6.0875608685593026</v>
      </c>
      <c r="J174" s="52"/>
    </row>
    <row r="175" spans="1:10" x14ac:dyDescent="0.25">
      <c r="A175" t="s">
        <v>47</v>
      </c>
      <c r="B175" s="8" t="s">
        <v>299</v>
      </c>
      <c r="C175" s="15">
        <f>VLOOKUP($A175,RAW!$B$4:$M$283,6,FALSE)</f>
        <v>809</v>
      </c>
      <c r="D175" s="15">
        <f>VLOOKUP($A175,RAW!$B$4:$M$283,7,FALSE)</f>
        <v>1909.3999999999999</v>
      </c>
      <c r="E175" s="1">
        <f t="shared" si="12"/>
        <v>1100.3999999999999</v>
      </c>
      <c r="F175" s="1">
        <f t="shared" si="17"/>
        <v>188.68669161416992</v>
      </c>
      <c r="G175" s="16">
        <f t="shared" si="14"/>
        <v>911.71330838582992</v>
      </c>
      <c r="H175" s="16">
        <f t="shared" si="15"/>
        <v>911.71330838582992</v>
      </c>
      <c r="I175" s="3">
        <f t="shared" si="16"/>
        <v>1.1269632983755624</v>
      </c>
      <c r="J175" s="52"/>
    </row>
    <row r="176" spans="1:10" x14ac:dyDescent="0.25">
      <c r="A176" t="s">
        <v>106</v>
      </c>
      <c r="B176" s="8" t="s">
        <v>299</v>
      </c>
      <c r="C176" s="15">
        <f>VLOOKUP($A176,RAW!$B$4:$M$283,6,FALSE)</f>
        <v>206.7</v>
      </c>
      <c r="D176" s="15">
        <f>VLOOKUP($A176,RAW!$B$4:$M$283,7,FALSE)</f>
        <v>932.2</v>
      </c>
      <c r="E176" s="1">
        <f t="shared" si="12"/>
        <v>725.5</v>
      </c>
      <c r="F176" s="1">
        <f t="shared" si="17"/>
        <v>48.209566324658738</v>
      </c>
      <c r="G176" s="16">
        <f t="shared" si="14"/>
        <v>677.29043367534132</v>
      </c>
      <c r="H176" s="16">
        <f t="shared" si="15"/>
        <v>677.29043367534132</v>
      </c>
      <c r="I176" s="3">
        <f t="shared" si="16"/>
        <v>3.2766832785454345</v>
      </c>
      <c r="J176" s="52"/>
    </row>
    <row r="177" spans="1:10" x14ac:dyDescent="0.25">
      <c r="A177" t="s">
        <v>87</v>
      </c>
      <c r="B177" s="8" t="s">
        <v>298</v>
      </c>
      <c r="C177" s="15">
        <f>VLOOKUP($A177,RAW!$B$4:$M$283,6,FALSE)</f>
        <v>27157.4</v>
      </c>
      <c r="D177" s="15">
        <f>VLOOKUP($A177,RAW!$B$4:$M$283,7,FALSE)</f>
        <v>37148.5</v>
      </c>
      <c r="E177" s="1">
        <f t="shared" si="12"/>
        <v>9991.0999999999985</v>
      </c>
      <c r="F177" s="1">
        <f t="shared" si="17"/>
        <v>6334.041976319726</v>
      </c>
      <c r="G177" s="16">
        <f t="shared" si="14"/>
        <v>3657.0580236802725</v>
      </c>
      <c r="H177" s="16">
        <f t="shared" si="15"/>
        <v>3657.0580236802725</v>
      </c>
      <c r="I177" s="3">
        <f t="shared" si="16"/>
        <v>0.13466156641211133</v>
      </c>
      <c r="J177" s="52"/>
    </row>
    <row r="178" spans="1:10" x14ac:dyDescent="0.25">
      <c r="A178" t="s">
        <v>88</v>
      </c>
      <c r="B178" s="8" t="s">
        <v>298</v>
      </c>
      <c r="C178" s="15">
        <f>VLOOKUP($A178,RAW!$B$4:$M$283,6,FALSE)</f>
        <v>37754.9</v>
      </c>
      <c r="D178" s="15">
        <f>VLOOKUP($A178,RAW!$B$4:$M$283,7,FALSE)</f>
        <v>60021.5</v>
      </c>
      <c r="E178" s="1">
        <f t="shared" si="12"/>
        <v>22266.6</v>
      </c>
      <c r="F178" s="1">
        <f t="shared" si="17"/>
        <v>8805.7443426746886</v>
      </c>
      <c r="G178" s="16">
        <f t="shared" si="14"/>
        <v>13460.85565732531</v>
      </c>
      <c r="H178" s="16">
        <f t="shared" si="15"/>
        <v>13460.85565732531</v>
      </c>
      <c r="I178" s="3">
        <f t="shared" si="16"/>
        <v>0.35653267939592764</v>
      </c>
      <c r="J178" s="52"/>
    </row>
    <row r="179" spans="1:10" x14ac:dyDescent="0.25">
      <c r="A179" t="s">
        <v>89</v>
      </c>
      <c r="B179" s="8" t="s">
        <v>298</v>
      </c>
      <c r="C179" s="15">
        <f>VLOOKUP($A179,RAW!$B$4:$M$283,6,FALSE)</f>
        <v>2634.1000000000004</v>
      </c>
      <c r="D179" s="15">
        <f>VLOOKUP($A179,RAW!$B$4:$M$283,7,FALSE)</f>
        <v>5834.5999999999995</v>
      </c>
      <c r="E179" s="1">
        <f t="shared" si="12"/>
        <v>3200.4999999999991</v>
      </c>
      <c r="F179" s="1">
        <f t="shared" si="17"/>
        <v>614.3629349578307</v>
      </c>
      <c r="G179" s="16">
        <f t="shared" si="14"/>
        <v>2586.1370650421686</v>
      </c>
      <c r="H179" s="16">
        <f t="shared" si="15"/>
        <v>2586.1370650421686</v>
      </c>
      <c r="I179" s="3">
        <f t="shared" si="16"/>
        <v>0.9817915284317863</v>
      </c>
      <c r="J179" s="52"/>
    </row>
    <row r="180" spans="1:10" x14ac:dyDescent="0.25">
      <c r="A180" t="s">
        <v>210</v>
      </c>
      <c r="B180" s="8" t="s">
        <v>298</v>
      </c>
      <c r="C180" s="15">
        <f>VLOOKUP($A180,RAW!$B$4:$M$283,6,FALSE)</f>
        <v>6746.2</v>
      </c>
      <c r="D180" s="15">
        <f>VLOOKUP($A180,RAW!$B$4:$M$283,7,FALSE)</f>
        <v>15294.9</v>
      </c>
      <c r="E180" s="1">
        <f t="shared" si="12"/>
        <v>8548.7000000000007</v>
      </c>
      <c r="F180" s="1">
        <f t="shared" si="17"/>
        <v>1573.4464264122535</v>
      </c>
      <c r="G180" s="16">
        <f t="shared" si="14"/>
        <v>6975.2535735877473</v>
      </c>
      <c r="H180" s="16">
        <f t="shared" si="15"/>
        <v>6975.2535735877473</v>
      </c>
      <c r="I180" s="3">
        <f t="shared" si="16"/>
        <v>1.0339529770222862</v>
      </c>
      <c r="J180" s="52"/>
    </row>
    <row r="181" spans="1:10" x14ac:dyDescent="0.25">
      <c r="A181" t="s">
        <v>223</v>
      </c>
      <c r="B181" s="8" t="s">
        <v>299</v>
      </c>
      <c r="C181" s="15">
        <f>VLOOKUP($A181,RAW!$B$4:$M$283,6,FALSE)</f>
        <v>1556035.5</v>
      </c>
      <c r="D181" s="15">
        <f>VLOOKUP($A181,RAW!$B$4:$M$283,7,FALSE)</f>
        <v>2515062.2000000002</v>
      </c>
      <c r="E181" s="1">
        <f t="shared" si="12"/>
        <v>959026.70000000019</v>
      </c>
      <c r="F181" s="1">
        <f t="shared" si="17"/>
        <v>362921.12549963</v>
      </c>
      <c r="G181" s="16">
        <f t="shared" si="14"/>
        <v>596105.57450037019</v>
      </c>
      <c r="H181" s="16">
        <f t="shared" si="15"/>
        <v>596105.57450037019</v>
      </c>
      <c r="I181" s="3">
        <f t="shared" si="16"/>
        <v>0.38309252873753213</v>
      </c>
      <c r="J181" s="52"/>
    </row>
    <row r="182" spans="1:10" x14ac:dyDescent="0.25">
      <c r="A182" t="s">
        <v>158</v>
      </c>
      <c r="B182" s="8" t="s">
        <v>298</v>
      </c>
      <c r="C182" s="15">
        <f>VLOOKUP($A182,RAW!$B$4:$M$283,6,FALSE)</f>
        <v>4457.8</v>
      </c>
      <c r="D182" s="15">
        <f>VLOOKUP($A182,RAW!$B$4:$M$283,7,FALSE)</f>
        <v>6451.3</v>
      </c>
      <c r="E182" s="1">
        <f t="shared" si="12"/>
        <v>1993.5</v>
      </c>
      <c r="F182" s="1">
        <f t="shared" si="17"/>
        <v>1039.7126500341737</v>
      </c>
      <c r="G182" s="16">
        <f t="shared" si="14"/>
        <v>953.78734996582625</v>
      </c>
      <c r="H182" s="16">
        <f t="shared" si="15"/>
        <v>953.78734996582625</v>
      </c>
      <c r="I182" s="3">
        <f t="shared" si="16"/>
        <v>0.21395920632729737</v>
      </c>
      <c r="J182" s="52"/>
    </row>
    <row r="183" spans="1:10" x14ac:dyDescent="0.25">
      <c r="A183" t="s">
        <v>54</v>
      </c>
      <c r="B183" s="8" t="s">
        <v>299</v>
      </c>
      <c r="C183" s="15">
        <f>VLOOKUP($A183,RAW!$B$4:$M$283,6,FALSE)</f>
        <v>0</v>
      </c>
      <c r="D183" s="15">
        <f>VLOOKUP($A183,RAW!$B$4:$M$283,7,FALSE)</f>
        <v>793.5</v>
      </c>
      <c r="E183" s="1">
        <f t="shared" si="12"/>
        <v>793.5</v>
      </c>
      <c r="F183" s="1">
        <f t="shared" si="17"/>
        <v>0</v>
      </c>
      <c r="G183" s="16">
        <f t="shared" si="14"/>
        <v>793.5</v>
      </c>
      <c r="H183" s="16">
        <f t="shared" si="15"/>
        <v>793.5</v>
      </c>
      <c r="I183" s="3" t="str">
        <f t="shared" si="16"/>
        <v/>
      </c>
      <c r="J183" s="52"/>
    </row>
    <row r="184" spans="1:10" x14ac:dyDescent="0.25">
      <c r="A184" t="s">
        <v>55</v>
      </c>
      <c r="B184" s="8" t="s">
        <v>298</v>
      </c>
      <c r="C184" s="15">
        <f>VLOOKUP($A184,RAW!$B$4:$M$283,6,FALSE)</f>
        <v>289.29999999999995</v>
      </c>
      <c r="D184" s="15">
        <f>VLOOKUP($A184,RAW!$B$4:$M$283,7,FALSE)</f>
        <v>1553.4</v>
      </c>
      <c r="E184" s="1">
        <f t="shared" si="12"/>
        <v>1264.1000000000001</v>
      </c>
      <c r="F184" s="1">
        <f t="shared" si="17"/>
        <v>67.474734096389795</v>
      </c>
      <c r="G184" s="16">
        <f t="shared" si="14"/>
        <v>1196.6252659036104</v>
      </c>
      <c r="H184" s="16">
        <f t="shared" si="15"/>
        <v>1196.6252659036104</v>
      </c>
      <c r="I184" s="3">
        <f t="shared" si="16"/>
        <v>4.136278140005567</v>
      </c>
      <c r="J184" s="52"/>
    </row>
    <row r="185" spans="1:10" x14ac:dyDescent="0.25">
      <c r="A185" t="s">
        <v>159</v>
      </c>
      <c r="B185" s="8" t="s">
        <v>298</v>
      </c>
      <c r="C185" s="15">
        <f>VLOOKUP($A185,RAW!$B$4:$M$283,6,FALSE)</f>
        <v>238479</v>
      </c>
      <c r="D185" s="15">
        <f>VLOOKUP($A185,RAW!$B$4:$M$283,7,FALSE)</f>
        <v>297046</v>
      </c>
      <c r="E185" s="1">
        <f t="shared" si="12"/>
        <v>58567</v>
      </c>
      <c r="F185" s="1">
        <f t="shared" si="17"/>
        <v>55621.524758288782</v>
      </c>
      <c r="G185" s="16">
        <f t="shared" si="14"/>
        <v>2945.4752417112177</v>
      </c>
      <c r="H185" s="16">
        <f t="shared" si="15"/>
        <v>2945.4752417112177</v>
      </c>
      <c r="I185" s="3">
        <f t="shared" si="16"/>
        <v>1.2351088530693343E-2</v>
      </c>
      <c r="J185" s="52"/>
    </row>
    <row r="186" spans="1:10" x14ac:dyDescent="0.25">
      <c r="A186" t="s">
        <v>211</v>
      </c>
      <c r="B186" s="8" t="s">
        <v>298</v>
      </c>
      <c r="C186" s="15">
        <f>VLOOKUP($A186,RAW!$B$4:$M$283,6,FALSE)</f>
        <v>43883</v>
      </c>
      <c r="D186" s="15">
        <f>VLOOKUP($A186,RAW!$B$4:$M$283,7,FALSE)</f>
        <v>60492.200000000004</v>
      </c>
      <c r="E186" s="1">
        <f t="shared" si="12"/>
        <v>16609.200000000004</v>
      </c>
      <c r="F186" s="1">
        <f t="shared" si="17"/>
        <v>10235.028539066278</v>
      </c>
      <c r="G186" s="16">
        <f t="shared" si="14"/>
        <v>6374.1714609337268</v>
      </c>
      <c r="H186" s="16">
        <f t="shared" si="15"/>
        <v>6374.1714609337268</v>
      </c>
      <c r="I186" s="3">
        <f t="shared" si="16"/>
        <v>0.14525377619884072</v>
      </c>
      <c r="J186" s="52"/>
    </row>
    <row r="187" spans="1:10" x14ac:dyDescent="0.25">
      <c r="A187" t="s">
        <v>160</v>
      </c>
      <c r="B187" s="8" t="s">
        <v>298</v>
      </c>
      <c r="C187" s="15">
        <f>VLOOKUP($A187,RAW!$B$4:$M$283,6,FALSE)</f>
        <v>22163.399999999998</v>
      </c>
      <c r="D187" s="15">
        <f>VLOOKUP($A187,RAW!$B$4:$M$283,7,FALSE)</f>
        <v>23369.300000000003</v>
      </c>
      <c r="E187" s="1">
        <f t="shared" si="12"/>
        <v>1205.9000000000051</v>
      </c>
      <c r="F187" s="1">
        <f t="shared" si="17"/>
        <v>5169.2689999029581</v>
      </c>
      <c r="G187" s="16">
        <f t="shared" si="14"/>
        <v>-3963.368999902953</v>
      </c>
      <c r="H187" s="16">
        <f t="shared" si="15"/>
        <v>3963.368999902953</v>
      </c>
      <c r="I187" s="3">
        <f t="shared" si="16"/>
        <v>-0.17882495465059303</v>
      </c>
      <c r="J187" s="52"/>
    </row>
    <row r="188" spans="1:10" x14ac:dyDescent="0.25">
      <c r="A188" t="s">
        <v>161</v>
      </c>
      <c r="B188" s="8" t="s">
        <v>298</v>
      </c>
      <c r="C188" s="15">
        <f>VLOOKUP($A188,RAW!$B$4:$M$283,6,FALSE)</f>
        <v>16033.1</v>
      </c>
      <c r="D188" s="15">
        <f>VLOOKUP($A188,RAW!$B$4:$M$283,7,FALSE)</f>
        <v>23916</v>
      </c>
      <c r="E188" s="1">
        <f t="shared" si="12"/>
        <v>7882.9</v>
      </c>
      <c r="F188" s="1">
        <f t="shared" si="17"/>
        <v>3739.4716876627285</v>
      </c>
      <c r="G188" s="16">
        <f t="shared" si="14"/>
        <v>4143.4283123372716</v>
      </c>
      <c r="H188" s="16">
        <f t="shared" si="15"/>
        <v>4143.4283123372716</v>
      </c>
      <c r="I188" s="3">
        <f t="shared" si="16"/>
        <v>0.25842964319671624</v>
      </c>
      <c r="J188" s="52"/>
    </row>
    <row r="189" spans="1:10" x14ac:dyDescent="0.25">
      <c r="A189" t="s">
        <v>56</v>
      </c>
      <c r="B189" s="8" t="s">
        <v>298</v>
      </c>
      <c r="C189" s="15">
        <f>VLOOKUP($A189,RAW!$B$4:$M$283,6,FALSE)</f>
        <v>0</v>
      </c>
      <c r="D189" s="15">
        <f>VLOOKUP($A189,RAW!$B$4:$M$283,7,FALSE)</f>
        <v>71.7</v>
      </c>
      <c r="E189" s="1">
        <f t="shared" si="12"/>
        <v>71.7</v>
      </c>
      <c r="F189" s="1">
        <f t="shared" si="17"/>
        <v>0</v>
      </c>
      <c r="G189" s="16">
        <f t="shared" si="14"/>
        <v>71.7</v>
      </c>
      <c r="H189" s="16">
        <f t="shared" si="15"/>
        <v>71.7</v>
      </c>
      <c r="I189" s="3" t="str">
        <f t="shared" si="16"/>
        <v/>
      </c>
      <c r="J189" s="52"/>
    </row>
    <row r="190" spans="1:10" x14ac:dyDescent="0.25">
      <c r="A190" t="s">
        <v>57</v>
      </c>
      <c r="B190" s="8" t="s">
        <v>298</v>
      </c>
      <c r="C190" s="15">
        <f>VLOOKUP($A190,RAW!$B$4:$M$283,6,FALSE)</f>
        <v>55873.299999999996</v>
      </c>
      <c r="D190" s="15">
        <f>VLOOKUP($A190,RAW!$B$4:$M$283,7,FALSE)</f>
        <v>43382.700000000004</v>
      </c>
      <c r="E190" s="1">
        <f t="shared" si="12"/>
        <v>-12490.599999999991</v>
      </c>
      <c r="F190" s="1">
        <f t="shared" si="17"/>
        <v>13031.579884506797</v>
      </c>
      <c r="G190" s="16">
        <f t="shared" si="14"/>
        <v>-25522.17988450679</v>
      </c>
      <c r="H190" s="16">
        <f t="shared" si="15"/>
        <v>25522.17988450679</v>
      </c>
      <c r="I190" s="3">
        <f t="shared" si="16"/>
        <v>-0.45678669211424405</v>
      </c>
      <c r="J190" s="52"/>
    </row>
    <row r="191" spans="1:10" x14ac:dyDescent="0.25">
      <c r="A191" t="s">
        <v>162</v>
      </c>
      <c r="B191" s="8" t="s">
        <v>298</v>
      </c>
      <c r="C191" s="15">
        <f>VLOOKUP($A191,RAW!$B$4:$M$283,6,FALSE)</f>
        <v>8490.2000000000007</v>
      </c>
      <c r="D191" s="15">
        <f>VLOOKUP($A191,RAW!$B$4:$M$283,7,FALSE)</f>
        <v>12249.699999999999</v>
      </c>
      <c r="E191" s="1">
        <f t="shared" si="12"/>
        <v>3759.4999999999982</v>
      </c>
      <c r="F191" s="1">
        <f t="shared" si="17"/>
        <v>1980.2073536991661</v>
      </c>
      <c r="G191" s="16">
        <f t="shared" si="14"/>
        <v>1779.2926463008321</v>
      </c>
      <c r="H191" s="16">
        <f t="shared" si="15"/>
        <v>1779.2926463008321</v>
      </c>
      <c r="I191" s="3">
        <f t="shared" si="16"/>
        <v>0.20957016870048195</v>
      </c>
      <c r="J191" s="52"/>
    </row>
    <row r="192" spans="1:10" x14ac:dyDescent="0.25">
      <c r="A192" t="s">
        <v>11</v>
      </c>
      <c r="B192" s="8" t="s">
        <v>298</v>
      </c>
      <c r="C192" s="15">
        <f>VLOOKUP($A192,RAW!$B$4:$M$283,6,FALSE)</f>
        <v>24600.6</v>
      </c>
      <c r="D192" s="15">
        <f>VLOOKUP($A192,RAW!$B$4:$M$283,7,FALSE)</f>
        <v>27897.200000000001</v>
      </c>
      <c r="E192" s="1">
        <f t="shared" si="12"/>
        <v>3296.6000000000022</v>
      </c>
      <c r="F192" s="1">
        <f t="shared" si="17"/>
        <v>5737.7080664073519</v>
      </c>
      <c r="G192" s="16">
        <f t="shared" si="14"/>
        <v>-2441.1080664073497</v>
      </c>
      <c r="H192" s="16">
        <f t="shared" si="15"/>
        <v>2441.1080664073497</v>
      </c>
      <c r="I192" s="3">
        <f t="shared" si="16"/>
        <v>-9.9229614985299128E-2</v>
      </c>
      <c r="J192" s="52"/>
    </row>
    <row r="193" spans="1:10" x14ac:dyDescent="0.25">
      <c r="A193" t="s">
        <v>212</v>
      </c>
      <c r="B193" s="8" t="s">
        <v>299</v>
      </c>
      <c r="C193" s="15">
        <f>VLOOKUP($A193,RAW!$B$4:$M$283,6,FALSE)</f>
        <v>1715.2</v>
      </c>
      <c r="D193" s="15">
        <f>VLOOKUP($A193,RAW!$B$4:$M$283,7,FALSE)</f>
        <v>2228</v>
      </c>
      <c r="E193" s="1">
        <f t="shared" si="12"/>
        <v>512.79999999999995</v>
      </c>
      <c r="F193" s="1">
        <f t="shared" si="17"/>
        <v>400.04377435923885</v>
      </c>
      <c r="G193" s="16">
        <f t="shared" si="14"/>
        <v>112.7562256407611</v>
      </c>
      <c r="H193" s="16">
        <f t="shared" si="15"/>
        <v>112.7562256407611</v>
      </c>
      <c r="I193" s="3">
        <f t="shared" si="16"/>
        <v>6.5739403941675087E-2</v>
      </c>
      <c r="J193" s="52"/>
    </row>
    <row r="194" spans="1:10" x14ac:dyDescent="0.25">
      <c r="A194" t="s">
        <v>58</v>
      </c>
      <c r="B194" s="8" t="s">
        <v>298</v>
      </c>
      <c r="C194" s="15">
        <f>VLOOKUP($A194,RAW!$B$4:$M$283,6,FALSE)</f>
        <v>123676.7</v>
      </c>
      <c r="D194" s="15">
        <f>VLOOKUP($A194,RAW!$B$4:$M$283,7,FALSE)</f>
        <v>143778.6</v>
      </c>
      <c r="E194" s="1">
        <f t="shared" ref="E194:E256" si="18">D194-C194</f>
        <v>20101.900000000009</v>
      </c>
      <c r="F194" s="1">
        <f t="shared" ref="F194:F256" si="19">+C194*E$260</f>
        <v>28845.670398959464</v>
      </c>
      <c r="G194" s="16">
        <f t="shared" ref="G194:G256" si="20">+E194-F194</f>
        <v>-8743.7703989594556</v>
      </c>
      <c r="H194" s="16">
        <f t="shared" ref="H194:H256" si="21">ABS(G194)</f>
        <v>8743.7703989594556</v>
      </c>
      <c r="I194" s="3">
        <f t="shared" ref="I194:I256" si="22">IFERROR(+G194/C194,"")</f>
        <v>-7.0698606924016055E-2</v>
      </c>
      <c r="J194" s="52"/>
    </row>
    <row r="195" spans="1:10" x14ac:dyDescent="0.25">
      <c r="A195" t="s">
        <v>52</v>
      </c>
      <c r="B195" s="8" t="s">
        <v>299</v>
      </c>
      <c r="C195" s="15">
        <f>VLOOKUP($A195,RAW!$B$4:$M$283,6,FALSE)</f>
        <v>0</v>
      </c>
      <c r="D195" s="15">
        <f>VLOOKUP($A195,RAW!$B$4:$M$283,7,FALSE)</f>
        <v>71.7</v>
      </c>
      <c r="E195" s="1">
        <f t="shared" si="18"/>
        <v>71.7</v>
      </c>
      <c r="F195" s="1">
        <f t="shared" si="19"/>
        <v>0</v>
      </c>
      <c r="G195" s="16">
        <f t="shared" si="20"/>
        <v>71.7</v>
      </c>
      <c r="H195" s="16">
        <f t="shared" si="21"/>
        <v>71.7</v>
      </c>
      <c r="I195" s="3" t="str">
        <f t="shared" si="22"/>
        <v/>
      </c>
      <c r="J195" s="52"/>
    </row>
    <row r="196" spans="1:10" x14ac:dyDescent="0.25">
      <c r="A196" t="s">
        <v>163</v>
      </c>
      <c r="B196" s="8" t="s">
        <v>298</v>
      </c>
      <c r="C196" s="15">
        <f>VLOOKUP($A196,RAW!$B$4:$M$283,6,FALSE)</f>
        <v>4590.5</v>
      </c>
      <c r="D196" s="15">
        <f>VLOOKUP($A196,RAW!$B$4:$M$283,7,FALSE)</f>
        <v>8393.9</v>
      </c>
      <c r="E196" s="1">
        <f t="shared" si="18"/>
        <v>3803.3999999999996</v>
      </c>
      <c r="F196" s="1">
        <f t="shared" si="19"/>
        <v>1070.6628650863374</v>
      </c>
      <c r="G196" s="16">
        <f t="shared" si="20"/>
        <v>2732.737134913662</v>
      </c>
      <c r="H196" s="16">
        <f t="shared" si="21"/>
        <v>2732.737134913662</v>
      </c>
      <c r="I196" s="3">
        <f t="shared" si="22"/>
        <v>0.59530271972849624</v>
      </c>
      <c r="J196" s="52"/>
    </row>
    <row r="197" spans="1:10" x14ac:dyDescent="0.25">
      <c r="A197" t="s">
        <v>4</v>
      </c>
      <c r="B197" s="8" t="s">
        <v>298</v>
      </c>
      <c r="C197" s="15">
        <f>VLOOKUP($A197,RAW!$B$4:$M$283,6,FALSE)</f>
        <v>40359</v>
      </c>
      <c r="D197" s="15">
        <f>VLOOKUP($A197,RAW!$B$4:$M$283,7,FALSE)</f>
        <v>48521.1</v>
      </c>
      <c r="E197" s="1">
        <f t="shared" si="18"/>
        <v>8162.0999999999985</v>
      </c>
      <c r="F197" s="1">
        <f t="shared" si="19"/>
        <v>9413.1102433328597</v>
      </c>
      <c r="G197" s="16">
        <f t="shared" si="20"/>
        <v>-1251.0102433328611</v>
      </c>
      <c r="H197" s="16">
        <f t="shared" si="21"/>
        <v>1251.0102433328611</v>
      </c>
      <c r="I197" s="3">
        <f t="shared" si="22"/>
        <v>-3.0997057492327885E-2</v>
      </c>
      <c r="J197" s="52"/>
    </row>
    <row r="198" spans="1:10" x14ac:dyDescent="0.25">
      <c r="A198" t="s">
        <v>164</v>
      </c>
      <c r="B198" s="8" t="s">
        <v>299</v>
      </c>
      <c r="C198" s="15">
        <f>VLOOKUP($A198,RAW!$B$4:$M$283,6,FALSE)</f>
        <v>90765.9</v>
      </c>
      <c r="D198" s="15">
        <f>VLOOKUP($A198,RAW!$B$4:$M$283,7,FALSE)</f>
        <v>155904.1</v>
      </c>
      <c r="E198" s="1">
        <f t="shared" si="18"/>
        <v>65138.200000000012</v>
      </c>
      <c r="F198" s="1">
        <f t="shared" si="19"/>
        <v>21169.737184650905</v>
      </c>
      <c r="G198" s="16">
        <f t="shared" si="20"/>
        <v>43968.462815349107</v>
      </c>
      <c r="H198" s="16">
        <f t="shared" si="21"/>
        <v>43968.462815349107</v>
      </c>
      <c r="I198" s="3">
        <f t="shared" si="22"/>
        <v>0.48441609475969621</v>
      </c>
      <c r="J198" s="52"/>
    </row>
    <row r="199" spans="1:10" x14ac:dyDescent="0.25">
      <c r="A199" t="s">
        <v>245</v>
      </c>
      <c r="B199" s="8" t="s">
        <v>298</v>
      </c>
      <c r="C199" s="15">
        <f>VLOOKUP($A199,RAW!$B$4:$M$283,6,FALSE)</f>
        <v>43007.5</v>
      </c>
      <c r="D199" s="15">
        <f>VLOOKUP($A199,RAW!$B$4:$M$283,7,FALSE)</f>
        <v>67310.2</v>
      </c>
      <c r="E199" s="1">
        <f t="shared" si="18"/>
        <v>24302.699999999997</v>
      </c>
      <c r="F199" s="1">
        <f t="shared" si="19"/>
        <v>10030.831754754527</v>
      </c>
      <c r="G199" s="16">
        <f t="shared" si="20"/>
        <v>14271.86824524547</v>
      </c>
      <c r="H199" s="16">
        <f t="shared" si="21"/>
        <v>14271.86824524547</v>
      </c>
      <c r="I199" s="3">
        <f t="shared" si="22"/>
        <v>0.33184603255816941</v>
      </c>
      <c r="J199" s="52"/>
    </row>
    <row r="200" spans="1:10" x14ac:dyDescent="0.25">
      <c r="A200" t="s">
        <v>246</v>
      </c>
      <c r="B200" s="8" t="s">
        <v>298</v>
      </c>
      <c r="C200" s="15">
        <f>VLOOKUP($A200,RAW!$B$4:$M$283,6,FALSE)</f>
        <v>73713.900000000009</v>
      </c>
      <c r="D200" s="15">
        <f>VLOOKUP($A200,RAW!$B$4:$M$283,7,FALSE)</f>
        <v>108305.29999999999</v>
      </c>
      <c r="E200" s="1">
        <f t="shared" si="18"/>
        <v>34591.39999999998</v>
      </c>
      <c r="F200" s="1">
        <f t="shared" si="19"/>
        <v>17192.622888724054</v>
      </c>
      <c r="G200" s="16">
        <f t="shared" si="20"/>
        <v>17398.777111275926</v>
      </c>
      <c r="H200" s="16">
        <f t="shared" si="21"/>
        <v>17398.777111275926</v>
      </c>
      <c r="I200" s="3">
        <f t="shared" si="22"/>
        <v>0.23603115709894501</v>
      </c>
      <c r="J200" s="52"/>
    </row>
    <row r="201" spans="1:10" x14ac:dyDescent="0.25">
      <c r="A201" t="s">
        <v>90</v>
      </c>
      <c r="B201" s="8" t="s">
        <v>298</v>
      </c>
      <c r="C201" s="15">
        <f>VLOOKUP($A201,RAW!$B$4:$M$283,6,FALSE)</f>
        <v>19946.3</v>
      </c>
      <c r="D201" s="15">
        <f>VLOOKUP($A201,RAW!$B$4:$M$283,7,FALSE)</f>
        <v>18039.5</v>
      </c>
      <c r="E201" s="1">
        <f t="shared" si="18"/>
        <v>-1906.7999999999993</v>
      </c>
      <c r="F201" s="1">
        <f t="shared" si="19"/>
        <v>4652.1648417104043</v>
      </c>
      <c r="G201" s="16">
        <f t="shared" si="20"/>
        <v>-6558.9648417104036</v>
      </c>
      <c r="H201" s="16">
        <f t="shared" si="21"/>
        <v>6558.9648417104036</v>
      </c>
      <c r="I201" s="3">
        <f t="shared" si="22"/>
        <v>-0.32883115373329408</v>
      </c>
      <c r="J201" s="52"/>
    </row>
    <row r="202" spans="1:10" x14ac:dyDescent="0.25">
      <c r="A202" t="s">
        <v>213</v>
      </c>
      <c r="B202" s="8" t="s">
        <v>299</v>
      </c>
      <c r="C202" s="15">
        <f>VLOOKUP($A202,RAW!$B$4:$M$283,6,FALSE)</f>
        <v>0</v>
      </c>
      <c r="D202" s="15">
        <f>VLOOKUP($A202,RAW!$B$4:$M$283,7,FALSE)</f>
        <v>430.3</v>
      </c>
      <c r="E202" s="1">
        <f t="shared" si="18"/>
        <v>430.3</v>
      </c>
      <c r="F202" s="1">
        <f t="shared" si="19"/>
        <v>0</v>
      </c>
      <c r="G202" s="16">
        <f t="shared" si="20"/>
        <v>430.3</v>
      </c>
      <c r="H202" s="16">
        <f t="shared" si="21"/>
        <v>430.3</v>
      </c>
      <c r="I202" s="3" t="str">
        <f t="shared" si="22"/>
        <v/>
      </c>
      <c r="J202" s="52"/>
    </row>
    <row r="203" spans="1:10" x14ac:dyDescent="0.25">
      <c r="A203" t="s">
        <v>247</v>
      </c>
      <c r="B203" s="8" t="s">
        <v>299</v>
      </c>
      <c r="C203" s="15">
        <f>VLOOKUP($A203,RAW!$B$4:$M$283,6,FALSE)</f>
        <v>96631.8</v>
      </c>
      <c r="D203" s="15">
        <f>VLOOKUP($A203,RAW!$B$4:$M$283,7,FALSE)</f>
        <v>129921.3</v>
      </c>
      <c r="E203" s="1">
        <f t="shared" si="18"/>
        <v>33289.5</v>
      </c>
      <c r="F203" s="1">
        <f t="shared" si="19"/>
        <v>22537.867301263464</v>
      </c>
      <c r="G203" s="16">
        <f t="shared" si="20"/>
        <v>10751.632698736536</v>
      </c>
      <c r="H203" s="16">
        <f t="shared" si="21"/>
        <v>10751.632698736536</v>
      </c>
      <c r="I203" s="3">
        <f t="shared" si="22"/>
        <v>0.11126391828297243</v>
      </c>
      <c r="J203" s="52"/>
    </row>
    <row r="204" spans="1:10" x14ac:dyDescent="0.25">
      <c r="A204" t="s">
        <v>165</v>
      </c>
      <c r="B204" s="8" t="s">
        <v>298</v>
      </c>
      <c r="C204" s="15">
        <f>VLOOKUP($A204,RAW!$B$4:$M$283,6,FALSE)</f>
        <v>15443.800000000001</v>
      </c>
      <c r="D204" s="15">
        <f>VLOOKUP($A204,RAW!$B$4:$M$283,7,FALSE)</f>
        <v>21694</v>
      </c>
      <c r="E204" s="1">
        <f t="shared" si="18"/>
        <v>6250.1999999999989</v>
      </c>
      <c r="F204" s="1">
        <f t="shared" si="19"/>
        <v>3602.0266105697369</v>
      </c>
      <c r="G204" s="16">
        <f t="shared" si="20"/>
        <v>2648.173389430262</v>
      </c>
      <c r="H204" s="16">
        <f t="shared" si="21"/>
        <v>2648.173389430262</v>
      </c>
      <c r="I204" s="3">
        <f t="shared" si="22"/>
        <v>0.17147161899469443</v>
      </c>
      <c r="J204" s="52"/>
    </row>
    <row r="205" spans="1:10" x14ac:dyDescent="0.25">
      <c r="A205" t="s">
        <v>227</v>
      </c>
      <c r="B205" s="8" t="s">
        <v>298</v>
      </c>
      <c r="C205" s="15">
        <f>VLOOKUP($A205,RAW!$B$4:$M$283,6,FALSE)</f>
        <v>1131848.0999999999</v>
      </c>
      <c r="D205" s="15">
        <f>VLOOKUP($A205,RAW!$B$4:$M$283,7,FALSE)</f>
        <v>1344392.8</v>
      </c>
      <c r="E205" s="1">
        <f t="shared" si="18"/>
        <v>212544.70000000019</v>
      </c>
      <c r="F205" s="1">
        <f t="shared" si="19"/>
        <v>263985.99925684067</v>
      </c>
      <c r="G205" s="16">
        <f t="shared" si="20"/>
        <v>-51441.299256840488</v>
      </c>
      <c r="H205" s="16">
        <f t="shared" si="21"/>
        <v>51441.299256840488</v>
      </c>
      <c r="I205" s="3">
        <f t="shared" si="22"/>
        <v>-4.5448942536406162E-2</v>
      </c>
      <c r="J205" s="52"/>
    </row>
    <row r="206" spans="1:10" x14ac:dyDescent="0.25">
      <c r="A206" t="s">
        <v>75</v>
      </c>
      <c r="B206" s="8" t="s">
        <v>299</v>
      </c>
      <c r="C206" s="15">
        <f>VLOOKUP($A206,RAW!$B$4:$M$283,6,FALSE)</f>
        <v>11119.400000000001</v>
      </c>
      <c r="D206" s="15">
        <f>VLOOKUP($A206,RAW!$B$4:$M$283,7,FALSE)</f>
        <v>16645.099999999999</v>
      </c>
      <c r="E206" s="1">
        <f t="shared" si="18"/>
        <v>5525.6999999999971</v>
      </c>
      <c r="F206" s="1">
        <f t="shared" si="19"/>
        <v>2593.4274397213858</v>
      </c>
      <c r="G206" s="16">
        <f t="shared" si="20"/>
        <v>2932.2725602786113</v>
      </c>
      <c r="H206" s="16">
        <f t="shared" si="21"/>
        <v>2932.2725602786113</v>
      </c>
      <c r="I206" s="3">
        <f t="shared" si="22"/>
        <v>0.26370780440299035</v>
      </c>
      <c r="J206" s="52"/>
    </row>
    <row r="207" spans="1:10" x14ac:dyDescent="0.25">
      <c r="A207" t="s">
        <v>24</v>
      </c>
      <c r="B207" s="8" t="s">
        <v>298</v>
      </c>
      <c r="C207" s="15">
        <f>VLOOKUP($A207,RAW!$B$4:$M$283,6,FALSE)</f>
        <v>7107</v>
      </c>
      <c r="D207" s="15">
        <f>VLOOKUP($A207,RAW!$B$4:$M$283,7,FALSE)</f>
        <v>23643.999999999996</v>
      </c>
      <c r="E207" s="1">
        <f t="shared" si="18"/>
        <v>16536.999999999996</v>
      </c>
      <c r="F207" s="1">
        <f t="shared" si="19"/>
        <v>1657.5974255895001</v>
      </c>
      <c r="G207" s="16">
        <f t="shared" si="20"/>
        <v>14879.402574410497</v>
      </c>
      <c r="H207" s="16">
        <f t="shared" si="21"/>
        <v>14879.402574410497</v>
      </c>
      <c r="I207" s="3">
        <f t="shared" si="22"/>
        <v>2.0936263647686078</v>
      </c>
      <c r="J207" s="52"/>
    </row>
    <row r="208" spans="1:10" x14ac:dyDescent="0.25">
      <c r="A208" t="s">
        <v>64</v>
      </c>
      <c r="B208" s="8" t="s">
        <v>298</v>
      </c>
      <c r="C208" s="15">
        <f>VLOOKUP($A208,RAW!$B$4:$M$283,6,FALSE)</f>
        <v>0</v>
      </c>
      <c r="D208" s="15">
        <f>VLOOKUP($A208,RAW!$B$4:$M$283,7,FALSE)</f>
        <v>71.7</v>
      </c>
      <c r="E208" s="1">
        <f t="shared" si="18"/>
        <v>71.7</v>
      </c>
      <c r="F208" s="1">
        <f t="shared" si="19"/>
        <v>0</v>
      </c>
      <c r="G208" s="16">
        <f t="shared" si="20"/>
        <v>71.7</v>
      </c>
      <c r="H208" s="16">
        <f t="shared" si="21"/>
        <v>71.7</v>
      </c>
      <c r="I208" s="3" t="str">
        <f t="shared" si="22"/>
        <v/>
      </c>
      <c r="J208" s="52"/>
    </row>
    <row r="209" spans="1:10" x14ac:dyDescent="0.25">
      <c r="A209" t="s">
        <v>91</v>
      </c>
      <c r="B209" s="8" t="s">
        <v>299</v>
      </c>
      <c r="C209" s="15">
        <f>VLOOKUP($A209,RAW!$B$4:$M$283,6,FALSE)</f>
        <v>1434.3</v>
      </c>
      <c r="D209" s="15">
        <f>VLOOKUP($A209,RAW!$B$4:$M$283,7,FALSE)</f>
        <v>6031.9</v>
      </c>
      <c r="E209" s="1">
        <f t="shared" si="18"/>
        <v>4597.5999999999995</v>
      </c>
      <c r="F209" s="1">
        <f t="shared" si="19"/>
        <v>334.52820986675385</v>
      </c>
      <c r="G209" s="16">
        <f t="shared" si="20"/>
        <v>4263.0717901332455</v>
      </c>
      <c r="H209" s="16">
        <f t="shared" si="21"/>
        <v>4263.0717901332455</v>
      </c>
      <c r="I209" s="3">
        <f t="shared" si="22"/>
        <v>2.9722316043597892</v>
      </c>
      <c r="J209" s="52"/>
    </row>
    <row r="210" spans="1:10" x14ac:dyDescent="0.25">
      <c r="A210" t="s">
        <v>59</v>
      </c>
      <c r="B210" s="8" t="s">
        <v>299</v>
      </c>
      <c r="C210" s="15">
        <f>VLOOKUP($A210,RAW!$B$4:$M$283,6,FALSE)</f>
        <v>0</v>
      </c>
      <c r="D210" s="15">
        <f>VLOOKUP($A210,RAW!$B$4:$M$283,7,FALSE)</f>
        <v>353.9</v>
      </c>
      <c r="E210" s="1">
        <f t="shared" si="18"/>
        <v>353.9</v>
      </c>
      <c r="F210" s="1">
        <f t="shared" si="19"/>
        <v>0</v>
      </c>
      <c r="G210" s="16">
        <f t="shared" si="20"/>
        <v>353.9</v>
      </c>
      <c r="H210" s="16">
        <f t="shared" si="21"/>
        <v>353.9</v>
      </c>
      <c r="I210" s="3" t="str">
        <f t="shared" si="22"/>
        <v/>
      </c>
      <c r="J210" s="52"/>
    </row>
    <row r="211" spans="1:10" x14ac:dyDescent="0.25">
      <c r="A211" t="s">
        <v>121</v>
      </c>
      <c r="B211" s="8" t="s">
        <v>298</v>
      </c>
      <c r="C211" s="15">
        <f>VLOOKUP($A211,RAW!$B$4:$M$283,6,FALSE)</f>
        <v>56174.2</v>
      </c>
      <c r="D211" s="15">
        <f>VLOOKUP($A211,RAW!$B$4:$M$283,7,FALSE)</f>
        <v>125730.5</v>
      </c>
      <c r="E211" s="1">
        <f t="shared" si="18"/>
        <v>69556.3</v>
      </c>
      <c r="F211" s="1">
        <f t="shared" si="19"/>
        <v>13101.760138532389</v>
      </c>
      <c r="G211" s="16">
        <f t="shared" si="20"/>
        <v>56454.539861467616</v>
      </c>
      <c r="H211" s="16">
        <f t="shared" si="21"/>
        <v>56454.539861467616</v>
      </c>
      <c r="I211" s="3">
        <f t="shared" si="22"/>
        <v>1.0049905447957892</v>
      </c>
      <c r="J211" s="52"/>
    </row>
    <row r="212" spans="1:10" x14ac:dyDescent="0.25">
      <c r="A212" t="s">
        <v>60</v>
      </c>
      <c r="B212" s="8" t="s">
        <v>298</v>
      </c>
      <c r="C212" s="15">
        <f>VLOOKUP($A212,RAW!$B$4:$M$283,6,FALSE)</f>
        <v>926</v>
      </c>
      <c r="D212" s="15">
        <f>VLOOKUP($A212,RAW!$B$4:$M$283,7,FALSE)</f>
        <v>1825.8000000000002</v>
      </c>
      <c r="E212" s="1">
        <f t="shared" si="18"/>
        <v>899.80000000000018</v>
      </c>
      <c r="F212" s="1">
        <f t="shared" si="19"/>
        <v>215.97512538284465</v>
      </c>
      <c r="G212" s="16">
        <f t="shared" si="20"/>
        <v>683.8248746171555</v>
      </c>
      <c r="H212" s="16">
        <f t="shared" si="21"/>
        <v>683.8248746171555</v>
      </c>
      <c r="I212" s="3">
        <f t="shared" si="22"/>
        <v>0.7384717868435805</v>
      </c>
      <c r="J212" s="52"/>
    </row>
    <row r="213" spans="1:10" x14ac:dyDescent="0.25">
      <c r="A213" t="s">
        <v>61</v>
      </c>
      <c r="B213" s="8" t="s">
        <v>298</v>
      </c>
      <c r="C213" s="15">
        <f>VLOOKUP($A213,RAW!$B$4:$M$283,6,FALSE)</f>
        <v>30158.399999999998</v>
      </c>
      <c r="D213" s="15">
        <f>VLOOKUP($A213,RAW!$B$4:$M$283,7,FALSE)</f>
        <v>24803.599999999999</v>
      </c>
      <c r="E213" s="1">
        <f t="shared" si="18"/>
        <v>-5354.7999999999993</v>
      </c>
      <c r="F213" s="1">
        <f t="shared" si="19"/>
        <v>7033.9786407623997</v>
      </c>
      <c r="G213" s="16">
        <f t="shared" si="20"/>
        <v>-12388.778640762399</v>
      </c>
      <c r="H213" s="16">
        <f t="shared" si="21"/>
        <v>12388.778640762399</v>
      </c>
      <c r="I213" s="3">
        <f t="shared" si="22"/>
        <v>-0.41079031516136133</v>
      </c>
      <c r="J213" s="52"/>
    </row>
    <row r="214" spans="1:10" x14ac:dyDescent="0.25">
      <c r="A214" t="s">
        <v>166</v>
      </c>
      <c r="B214" s="8" t="s">
        <v>298</v>
      </c>
      <c r="C214" s="15">
        <f>VLOOKUP($A214,RAW!$B$4:$M$283,6,FALSE)</f>
        <v>14411.1</v>
      </c>
      <c r="D214" s="15">
        <f>VLOOKUP($A214,RAW!$B$4:$M$283,7,FALSE)</f>
        <v>19778.100000000002</v>
      </c>
      <c r="E214" s="1">
        <f t="shared" si="18"/>
        <v>5367.0000000000018</v>
      </c>
      <c r="F214" s="1">
        <f t="shared" si="19"/>
        <v>3361.1653665277677</v>
      </c>
      <c r="G214" s="16">
        <f t="shared" si="20"/>
        <v>2005.8346334722341</v>
      </c>
      <c r="H214" s="16">
        <f t="shared" si="21"/>
        <v>2005.8346334722341</v>
      </c>
      <c r="I214" s="3">
        <f t="shared" si="22"/>
        <v>0.13918678195781267</v>
      </c>
      <c r="J214" s="52"/>
    </row>
    <row r="215" spans="1:10" x14ac:dyDescent="0.25">
      <c r="A215" t="s">
        <v>167</v>
      </c>
      <c r="B215" s="8" t="s">
        <v>298</v>
      </c>
      <c r="C215" s="15">
        <f>VLOOKUP($A215,RAW!$B$4:$M$283,6,FALSE)</f>
        <v>8765.6</v>
      </c>
      <c r="D215" s="15">
        <f>VLOOKUP($A215,RAW!$B$4:$M$283,7,FALSE)</f>
        <v>13699.199999999999</v>
      </c>
      <c r="E215" s="1">
        <f t="shared" si="18"/>
        <v>4933.5999999999985</v>
      </c>
      <c r="F215" s="1">
        <f t="shared" si="19"/>
        <v>2044.4401285700467</v>
      </c>
      <c r="G215" s="16">
        <f t="shared" si="20"/>
        <v>2889.1598714299516</v>
      </c>
      <c r="H215" s="16">
        <f t="shared" si="21"/>
        <v>2889.1598714299516</v>
      </c>
      <c r="I215" s="3">
        <f t="shared" si="22"/>
        <v>0.32960206619398003</v>
      </c>
      <c r="J215" s="52"/>
    </row>
    <row r="216" spans="1:10" x14ac:dyDescent="0.25">
      <c r="A216" t="s">
        <v>214</v>
      </c>
      <c r="B216" s="8" t="s">
        <v>298</v>
      </c>
      <c r="C216" s="15">
        <f>VLOOKUP($A216,RAW!$B$4:$M$283,6,FALSE)</f>
        <v>51363.7</v>
      </c>
      <c r="D216" s="15">
        <f>VLOOKUP($A216,RAW!$B$4:$M$283,7,FALSE)</f>
        <v>60464</v>
      </c>
      <c r="E216" s="1">
        <f t="shared" si="18"/>
        <v>9100.3000000000029</v>
      </c>
      <c r="F216" s="1">
        <f t="shared" si="19"/>
        <v>11979.785688581876</v>
      </c>
      <c r="G216" s="16">
        <f t="shared" si="20"/>
        <v>-2879.4856885818735</v>
      </c>
      <c r="H216" s="16">
        <f t="shared" si="21"/>
        <v>2879.4856885818735</v>
      </c>
      <c r="I216" s="3">
        <f t="shared" si="22"/>
        <v>-5.606071386177152E-2</v>
      </c>
      <c r="J216" s="52"/>
    </row>
    <row r="217" spans="1:10" x14ac:dyDescent="0.25">
      <c r="A217" t="s">
        <v>123</v>
      </c>
      <c r="B217" s="8" t="s">
        <v>298</v>
      </c>
      <c r="C217" s="15">
        <f>VLOOKUP($A217,RAW!$B$4:$M$283,6,FALSE)</f>
        <v>1035728.1000000001</v>
      </c>
      <c r="D217" s="15">
        <f>VLOOKUP($A217,RAW!$B$4:$M$283,7,FALSE)</f>
        <v>1404069.7</v>
      </c>
      <c r="E217" s="1">
        <f t="shared" si="18"/>
        <v>368341.59999999986</v>
      </c>
      <c r="F217" s="1">
        <f t="shared" si="19"/>
        <v>241567.50136072948</v>
      </c>
      <c r="G217" s="16">
        <f t="shared" si="20"/>
        <v>126774.09863927038</v>
      </c>
      <c r="H217" s="16">
        <f t="shared" si="21"/>
        <v>126774.09863927038</v>
      </c>
      <c r="I217" s="3">
        <f t="shared" si="22"/>
        <v>0.12240094542116832</v>
      </c>
      <c r="J217" s="52"/>
    </row>
    <row r="218" spans="1:10" x14ac:dyDescent="0.25">
      <c r="A218" t="s">
        <v>215</v>
      </c>
      <c r="B218" s="8" t="s">
        <v>298</v>
      </c>
      <c r="C218" s="15">
        <f>VLOOKUP($A218,RAW!$B$4:$M$283,6,FALSE)</f>
        <v>40309.5</v>
      </c>
      <c r="D218" s="15">
        <f>VLOOKUP($A218,RAW!$B$4:$M$283,7,FALSE)</f>
        <v>49662</v>
      </c>
      <c r="E218" s="1">
        <f t="shared" si="18"/>
        <v>9352.5</v>
      </c>
      <c r="F218" s="1">
        <f t="shared" si="19"/>
        <v>9401.5651367384198</v>
      </c>
      <c r="G218" s="16">
        <f t="shared" si="20"/>
        <v>-49.065136738419824</v>
      </c>
      <c r="H218" s="16">
        <f t="shared" si="21"/>
        <v>49.065136738419824</v>
      </c>
      <c r="I218" s="3">
        <f t="shared" si="22"/>
        <v>-1.2172102541192478E-3</v>
      </c>
      <c r="J218" s="52"/>
    </row>
    <row r="219" spans="1:10" x14ac:dyDescent="0.25">
      <c r="A219" t="s">
        <v>252</v>
      </c>
      <c r="B219" s="8" t="s">
        <v>298</v>
      </c>
      <c r="C219" s="15">
        <f>VLOOKUP($A219,RAW!$B$4:$M$283,6,FALSE)</f>
        <v>53784.9</v>
      </c>
      <c r="D219" s="15">
        <f>VLOOKUP($A219,RAW!$B$4:$M$283,7,FALSE)</f>
        <v>108372.9</v>
      </c>
      <c r="E219" s="1">
        <f t="shared" si="18"/>
        <v>54587.999999999993</v>
      </c>
      <c r="F219" s="1">
        <f t="shared" si="19"/>
        <v>12544.493003459786</v>
      </c>
      <c r="G219" s="16">
        <f t="shared" si="20"/>
        <v>42043.506996540207</v>
      </c>
      <c r="H219" s="16">
        <f t="shared" si="21"/>
        <v>42043.506996540207</v>
      </c>
      <c r="I219" s="3">
        <f t="shared" si="22"/>
        <v>0.78169722350585769</v>
      </c>
      <c r="J219" s="52"/>
    </row>
    <row r="220" spans="1:10" x14ac:dyDescent="0.25">
      <c r="A220" t="s">
        <v>248</v>
      </c>
      <c r="B220" s="8" t="s">
        <v>298</v>
      </c>
      <c r="C220" s="15">
        <f>VLOOKUP($A220,RAW!$B$4:$M$283,6,FALSE)</f>
        <v>8403.1</v>
      </c>
      <c r="D220" s="15">
        <f>VLOOKUP($A220,RAW!$B$4:$M$283,7,FALSE)</f>
        <v>10756.6</v>
      </c>
      <c r="E220" s="1">
        <f t="shared" si="18"/>
        <v>2353.5</v>
      </c>
      <c r="F220" s="1">
        <f t="shared" si="19"/>
        <v>1959.8926307824861</v>
      </c>
      <c r="G220" s="16">
        <f t="shared" si="20"/>
        <v>393.60736921751391</v>
      </c>
      <c r="H220" s="16">
        <f t="shared" si="21"/>
        <v>393.60736921751391</v>
      </c>
      <c r="I220" s="3">
        <f t="shared" si="22"/>
        <v>4.6840733683701716E-2</v>
      </c>
      <c r="J220" s="52"/>
    </row>
    <row r="221" spans="1:10" x14ac:dyDescent="0.25">
      <c r="A221" t="s">
        <v>107</v>
      </c>
      <c r="B221" s="8" t="s">
        <v>299</v>
      </c>
      <c r="C221" s="15">
        <f>VLOOKUP($A221,RAW!$B$4:$M$283,6,FALSE)</f>
        <v>38831.4</v>
      </c>
      <c r="D221" s="15">
        <f>VLOOKUP($A221,RAW!$B$4:$M$283,7,FALSE)</f>
        <v>81529.700000000012</v>
      </c>
      <c r="E221" s="1">
        <f t="shared" si="18"/>
        <v>42698.30000000001</v>
      </c>
      <c r="F221" s="1">
        <f t="shared" si="19"/>
        <v>9056.8212567941628</v>
      </c>
      <c r="G221" s="16">
        <f t="shared" si="20"/>
        <v>33641.478743205851</v>
      </c>
      <c r="H221" s="16">
        <f t="shared" si="21"/>
        <v>33641.478743205851</v>
      </c>
      <c r="I221" s="3">
        <f t="shared" si="22"/>
        <v>0.86634730509860192</v>
      </c>
      <c r="J221" s="52"/>
    </row>
    <row r="222" spans="1:10" x14ac:dyDescent="0.25">
      <c r="A222" t="s">
        <v>168</v>
      </c>
      <c r="B222" s="8" t="s">
        <v>299</v>
      </c>
      <c r="C222" s="15">
        <f>VLOOKUP($A222,RAW!$B$4:$M$283,6,FALSE)</f>
        <v>109682.3</v>
      </c>
      <c r="D222" s="15">
        <f>VLOOKUP($A222,RAW!$B$4:$M$283,7,FALSE)</f>
        <v>62363.4</v>
      </c>
      <c r="E222" s="1">
        <f t="shared" si="18"/>
        <v>-47318.9</v>
      </c>
      <c r="F222" s="1">
        <f t="shared" si="19"/>
        <v>25581.693838853978</v>
      </c>
      <c r="G222" s="16">
        <f t="shared" si="20"/>
        <v>-72900.59383885398</v>
      </c>
      <c r="H222" s="16">
        <f t="shared" si="21"/>
        <v>72900.59383885398</v>
      </c>
      <c r="I222" s="3">
        <f t="shared" si="22"/>
        <v>-0.66465230797361086</v>
      </c>
      <c r="J222" s="52"/>
    </row>
    <row r="223" spans="1:10" x14ac:dyDescent="0.25">
      <c r="A223" t="s">
        <v>62</v>
      </c>
      <c r="B223" s="8" t="s">
        <v>298</v>
      </c>
      <c r="C223" s="15">
        <f>VLOOKUP($A223,RAW!$B$4:$M$283,6,FALSE)</f>
        <v>1480.7</v>
      </c>
      <c r="D223" s="15">
        <f>VLOOKUP($A223,RAW!$B$4:$M$283,7,FALSE)</f>
        <v>2596.6999999999998</v>
      </c>
      <c r="E223" s="1">
        <f t="shared" si="18"/>
        <v>1115.9999999999998</v>
      </c>
      <c r="F223" s="1">
        <f t="shared" si="19"/>
        <v>345.35028958356168</v>
      </c>
      <c r="G223" s="16">
        <f t="shared" si="20"/>
        <v>770.6497104164381</v>
      </c>
      <c r="H223" s="16">
        <f t="shared" si="21"/>
        <v>770.6497104164381</v>
      </c>
      <c r="I223" s="3">
        <f t="shared" si="22"/>
        <v>0.52046309881572095</v>
      </c>
      <c r="J223" s="52"/>
    </row>
    <row r="224" spans="1:10" x14ac:dyDescent="0.25">
      <c r="A224" t="s">
        <v>216</v>
      </c>
      <c r="B224" s="8" t="s">
        <v>299</v>
      </c>
      <c r="C224" s="15">
        <f>VLOOKUP($A224,RAW!$B$4:$M$283,6,FALSE)</f>
        <v>62644.4</v>
      </c>
      <c r="D224" s="15">
        <f>VLOOKUP($A224,RAW!$B$4:$M$283,7,FALSE)</f>
        <v>69742.7</v>
      </c>
      <c r="E224" s="1">
        <f t="shared" si="18"/>
        <v>7098.2999999999956</v>
      </c>
      <c r="F224" s="1">
        <f t="shared" si="19"/>
        <v>14610.833849387769</v>
      </c>
      <c r="G224" s="16">
        <f t="shared" si="20"/>
        <v>-7512.5338493877734</v>
      </c>
      <c r="H224" s="16">
        <f t="shared" si="21"/>
        <v>7512.5338493877734</v>
      </c>
      <c r="I224" s="3">
        <f t="shared" si="22"/>
        <v>-0.11992347040418255</v>
      </c>
      <c r="J224" s="52"/>
    </row>
    <row r="225" spans="1:10" x14ac:dyDescent="0.25">
      <c r="A225" t="s">
        <v>67</v>
      </c>
      <c r="B225" s="8" t="s">
        <v>298</v>
      </c>
      <c r="C225" s="15">
        <f>VLOOKUP($A225,RAW!$B$4:$M$283,6,FALSE)</f>
        <v>7386</v>
      </c>
      <c r="D225" s="15">
        <f>VLOOKUP($A225,RAW!$B$4:$M$283,7,FALSE)</f>
        <v>9632.1</v>
      </c>
      <c r="E225" s="1">
        <f t="shared" si="18"/>
        <v>2246.1000000000004</v>
      </c>
      <c r="F225" s="1">
        <f t="shared" si="19"/>
        <v>1722.6698445763398</v>
      </c>
      <c r="G225" s="16">
        <f t="shared" si="20"/>
        <v>523.43015542366061</v>
      </c>
      <c r="H225" s="16">
        <f t="shared" si="21"/>
        <v>523.43015542366061</v>
      </c>
      <c r="I225" s="3">
        <f t="shared" si="22"/>
        <v>7.0867879152946192E-2</v>
      </c>
      <c r="J225" s="52"/>
    </row>
    <row r="226" spans="1:10" x14ac:dyDescent="0.25">
      <c r="A226" t="s">
        <v>169</v>
      </c>
      <c r="B226" s="8" t="s">
        <v>299</v>
      </c>
      <c r="C226" s="15">
        <f>VLOOKUP($A226,RAW!$B$4:$M$283,6,FALSE)</f>
        <v>158220.19999999998</v>
      </c>
      <c r="D226" s="15">
        <f>VLOOKUP($A226,RAW!$B$4:$M$283,7,FALSE)</f>
        <v>210866.69999999998</v>
      </c>
      <c r="E226" s="1">
        <f t="shared" si="18"/>
        <v>52646.5</v>
      </c>
      <c r="F226" s="1">
        <f t="shared" si="19"/>
        <v>36902.40554330319</v>
      </c>
      <c r="G226" s="16">
        <f t="shared" si="20"/>
        <v>15744.09445669681</v>
      </c>
      <c r="H226" s="16">
        <f t="shared" si="21"/>
        <v>15744.09445669681</v>
      </c>
      <c r="I226" s="3">
        <f t="shared" si="22"/>
        <v>9.9507486760203892E-2</v>
      </c>
      <c r="J226" s="52"/>
    </row>
    <row r="227" spans="1:10" x14ac:dyDescent="0.25">
      <c r="A227" t="s">
        <v>217</v>
      </c>
      <c r="B227" s="8" t="s">
        <v>299</v>
      </c>
      <c r="C227" s="15">
        <f>VLOOKUP($A227,RAW!$B$4:$M$283,6,FALSE)</f>
        <v>64766.9</v>
      </c>
      <c r="D227" s="15">
        <f>VLOOKUP($A227,RAW!$B$4:$M$283,7,FALSE)</f>
        <v>99431</v>
      </c>
      <c r="E227" s="1">
        <f t="shared" si="18"/>
        <v>34664.1</v>
      </c>
      <c r="F227" s="1">
        <f t="shared" si="19"/>
        <v>15105.874026088728</v>
      </c>
      <c r="G227" s="16">
        <f t="shared" si="20"/>
        <v>19558.225973911271</v>
      </c>
      <c r="H227" s="16">
        <f t="shared" si="21"/>
        <v>19558.225973911271</v>
      </c>
      <c r="I227" s="3">
        <f t="shared" si="22"/>
        <v>0.30197872638510209</v>
      </c>
      <c r="J227" s="52"/>
    </row>
    <row r="228" spans="1:10" x14ac:dyDescent="0.25">
      <c r="A228" t="s">
        <v>65</v>
      </c>
      <c r="B228" s="8" t="s">
        <v>299</v>
      </c>
      <c r="C228" s="15">
        <f>VLOOKUP($A228,RAW!$B$4:$M$283,6,FALSE)</f>
        <v>204.4</v>
      </c>
      <c r="D228" s="15">
        <f>VLOOKUP($A228,RAW!$B$4:$M$283,7,FALSE)</f>
        <v>717.1</v>
      </c>
      <c r="E228" s="1">
        <f t="shared" si="18"/>
        <v>512.70000000000005</v>
      </c>
      <c r="F228" s="1">
        <f t="shared" si="19"/>
        <v>47.673127028351459</v>
      </c>
      <c r="G228" s="16">
        <f t="shared" si="20"/>
        <v>465.02687297164857</v>
      </c>
      <c r="H228" s="16">
        <f t="shared" si="21"/>
        <v>465.02687297164857</v>
      </c>
      <c r="I228" s="3">
        <f t="shared" si="22"/>
        <v>2.2750825487849733</v>
      </c>
      <c r="J228" s="52"/>
    </row>
    <row r="229" spans="1:10" x14ac:dyDescent="0.25">
      <c r="A229" t="s">
        <v>108</v>
      </c>
      <c r="B229" s="8" t="s">
        <v>299</v>
      </c>
      <c r="C229" s="15">
        <f>VLOOKUP($A229,RAW!$B$4:$M$283,6,FALSE)</f>
        <v>125838</v>
      </c>
      <c r="D229" s="15">
        <f>VLOOKUP($A229,RAW!$B$4:$M$283,7,FALSE)</f>
        <v>335721.3</v>
      </c>
      <c r="E229" s="1">
        <f t="shared" si="18"/>
        <v>209883.3</v>
      </c>
      <c r="F229" s="1">
        <f t="shared" si="19"/>
        <v>29349.76007335465</v>
      </c>
      <c r="G229" s="16">
        <f t="shared" si="20"/>
        <v>180533.53992664535</v>
      </c>
      <c r="H229" s="16">
        <f t="shared" si="21"/>
        <v>180533.53992664535</v>
      </c>
      <c r="I229" s="3">
        <f t="shared" si="22"/>
        <v>1.4346504229775214</v>
      </c>
      <c r="J229" s="52"/>
    </row>
    <row r="230" spans="1:10" x14ac:dyDescent="0.25">
      <c r="A230" t="s">
        <v>122</v>
      </c>
      <c r="B230" s="8" t="s">
        <v>299</v>
      </c>
      <c r="C230" s="15">
        <f>VLOOKUP($A230,RAW!$B$4:$M$283,6,FALSE)</f>
        <v>101.3</v>
      </c>
      <c r="D230" s="15">
        <f>VLOOKUP($A230,RAW!$B$4:$M$283,7,FALSE)</f>
        <v>8440.8000000000011</v>
      </c>
      <c r="E230" s="1">
        <f t="shared" si="18"/>
        <v>8339.5000000000018</v>
      </c>
      <c r="F230" s="1">
        <f t="shared" si="19"/>
        <v>23.626652485185922</v>
      </c>
      <c r="G230" s="16">
        <f t="shared" si="20"/>
        <v>8315.8733475148165</v>
      </c>
      <c r="H230" s="16">
        <f t="shared" si="21"/>
        <v>8315.8733475148165</v>
      </c>
      <c r="I230" s="3">
        <f t="shared" si="22"/>
        <v>82.091543410807674</v>
      </c>
      <c r="J230" s="52"/>
    </row>
    <row r="231" spans="1:10" x14ac:dyDescent="0.25">
      <c r="A231" t="s">
        <v>170</v>
      </c>
      <c r="B231" s="8" t="s">
        <v>298</v>
      </c>
      <c r="C231" s="15">
        <f>VLOOKUP($A231,RAW!$B$4:$M$283,6,FALSE)</f>
        <v>44231.9</v>
      </c>
      <c r="D231" s="15">
        <f>VLOOKUP($A231,RAW!$B$4:$M$283,7,FALSE)</f>
        <v>36778.5</v>
      </c>
      <c r="E231" s="1">
        <f t="shared" si="18"/>
        <v>-7453.4000000000015</v>
      </c>
      <c r="F231" s="1">
        <f t="shared" si="19"/>
        <v>10316.404047971326</v>
      </c>
      <c r="G231" s="16">
        <f t="shared" si="20"/>
        <v>-17769.804047971327</v>
      </c>
      <c r="H231" s="16">
        <f t="shared" si="21"/>
        <v>17769.804047971327</v>
      </c>
      <c r="I231" s="3">
        <f t="shared" si="22"/>
        <v>-0.40174182090236521</v>
      </c>
      <c r="J231" s="52"/>
    </row>
    <row r="232" spans="1:10" x14ac:dyDescent="0.25">
      <c r="A232" t="s">
        <v>171</v>
      </c>
      <c r="B232" s="8" t="s">
        <v>299</v>
      </c>
      <c r="C232" s="15">
        <f>VLOOKUP($A232,RAW!$B$4:$M$283,6,FALSE)</f>
        <v>10308.9</v>
      </c>
      <c r="D232" s="15">
        <f>VLOOKUP($A232,RAW!$B$4:$M$283,7,FALSE)</f>
        <v>23695.5</v>
      </c>
      <c r="E232" s="1">
        <f t="shared" si="18"/>
        <v>13386.6</v>
      </c>
      <c r="F232" s="1">
        <f t="shared" si="19"/>
        <v>2404.3908963922327</v>
      </c>
      <c r="G232" s="16">
        <f t="shared" si="20"/>
        <v>10982.209103607767</v>
      </c>
      <c r="H232" s="16">
        <f t="shared" si="21"/>
        <v>10982.209103607767</v>
      </c>
      <c r="I232" s="3">
        <f t="shared" si="22"/>
        <v>1.0653133800510013</v>
      </c>
      <c r="J232" s="52"/>
    </row>
    <row r="233" spans="1:10" x14ac:dyDescent="0.25">
      <c r="A233" t="s">
        <v>68</v>
      </c>
      <c r="B233" s="8" t="s">
        <v>298</v>
      </c>
      <c r="C233" s="15">
        <f>VLOOKUP($A233,RAW!$B$4:$M$283,6,FALSE)</f>
        <v>5350.6</v>
      </c>
      <c r="D233" s="15">
        <f>VLOOKUP($A233,RAW!$B$4:$M$283,7,FALSE)</f>
        <v>7214.5</v>
      </c>
      <c r="E233" s="1">
        <f t="shared" si="18"/>
        <v>1863.8999999999996</v>
      </c>
      <c r="F233" s="1">
        <f t="shared" si="19"/>
        <v>1247.9443907920613</v>
      </c>
      <c r="G233" s="16">
        <f t="shared" si="20"/>
        <v>615.95560920793832</v>
      </c>
      <c r="H233" s="16">
        <f t="shared" si="21"/>
        <v>615.95560920793832</v>
      </c>
      <c r="I233" s="3">
        <f t="shared" si="22"/>
        <v>0.11511897903187274</v>
      </c>
      <c r="J233" s="52"/>
    </row>
    <row r="234" spans="1:10" x14ac:dyDescent="0.25">
      <c r="A234" t="s">
        <v>218</v>
      </c>
      <c r="B234" s="8" t="s">
        <v>299</v>
      </c>
      <c r="C234" s="15">
        <f>VLOOKUP($A234,RAW!$B$4:$M$283,6,FALSE)</f>
        <v>23029.1</v>
      </c>
      <c r="D234" s="15">
        <f>VLOOKUP($A234,RAW!$B$4:$M$283,7,FALSE)</f>
        <v>50985.4</v>
      </c>
      <c r="E234" s="1">
        <f t="shared" si="18"/>
        <v>27956.300000000003</v>
      </c>
      <c r="F234" s="1">
        <f t="shared" si="19"/>
        <v>5371.1800863434855</v>
      </c>
      <c r="G234" s="16">
        <f t="shared" si="20"/>
        <v>22585.119913656519</v>
      </c>
      <c r="H234" s="16">
        <f t="shared" si="21"/>
        <v>22585.119913656519</v>
      </c>
      <c r="I234" s="3">
        <f t="shared" si="22"/>
        <v>0.98072091022473828</v>
      </c>
      <c r="J234" s="52"/>
    </row>
    <row r="235" spans="1:10" x14ac:dyDescent="0.25">
      <c r="A235" t="s">
        <v>172</v>
      </c>
      <c r="B235" s="8" t="s">
        <v>299</v>
      </c>
      <c r="C235" s="15">
        <f>VLOOKUP($A235,RAW!$B$4:$M$283,6,FALSE)</f>
        <v>187249.7</v>
      </c>
      <c r="D235" s="15">
        <f>VLOOKUP($A235,RAW!$B$4:$M$283,7,FALSE)</f>
        <v>219123.9</v>
      </c>
      <c r="E235" s="1">
        <f t="shared" si="18"/>
        <v>31874.199999999983</v>
      </c>
      <c r="F235" s="1">
        <f t="shared" si="19"/>
        <v>43673.085783369388</v>
      </c>
      <c r="G235" s="16">
        <f t="shared" si="20"/>
        <v>-11798.885783369406</v>
      </c>
      <c r="H235" s="16">
        <f t="shared" si="21"/>
        <v>11798.885783369406</v>
      </c>
      <c r="I235" s="3">
        <f t="shared" si="22"/>
        <v>-6.3011507005722334E-2</v>
      </c>
      <c r="J235" s="52"/>
    </row>
    <row r="236" spans="1:10" x14ac:dyDescent="0.25">
      <c r="A236" t="s">
        <v>219</v>
      </c>
      <c r="B236" s="8" t="s">
        <v>299</v>
      </c>
      <c r="C236" s="15">
        <f>VLOOKUP($A236,RAW!$B$4:$M$283,6,FALSE)</f>
        <v>54915.6</v>
      </c>
      <c r="D236" s="15">
        <f>VLOOKUP($A236,RAW!$B$4:$M$283,7,FALSE)</f>
        <v>84483</v>
      </c>
      <c r="E236" s="1">
        <f t="shared" si="18"/>
        <v>29567.4</v>
      </c>
      <c r="F236" s="1">
        <f t="shared" si="19"/>
        <v>12808.211226213978</v>
      </c>
      <c r="G236" s="16">
        <f t="shared" si="20"/>
        <v>16759.188773786023</v>
      </c>
      <c r="H236" s="16">
        <f t="shared" si="21"/>
        <v>16759.188773786023</v>
      </c>
      <c r="I236" s="3">
        <f t="shared" si="22"/>
        <v>0.30518083702601856</v>
      </c>
      <c r="J236" s="52"/>
    </row>
    <row r="237" spans="1:10" x14ac:dyDescent="0.25">
      <c r="A237" t="s">
        <v>69</v>
      </c>
      <c r="B237" s="8" t="s">
        <v>298</v>
      </c>
      <c r="C237" s="15">
        <f>VLOOKUP($A237,RAW!$B$4:$M$283,6,FALSE)</f>
        <v>441551.9</v>
      </c>
      <c r="D237" s="15">
        <f>VLOOKUP($A237,RAW!$B$4:$M$283,7,FALSE)</f>
        <v>583001.4</v>
      </c>
      <c r="E237" s="1">
        <f t="shared" si="18"/>
        <v>141449.5</v>
      </c>
      <c r="F237" s="1">
        <f t="shared" si="19"/>
        <v>102985.12631267094</v>
      </c>
      <c r="G237" s="16">
        <f t="shared" si="20"/>
        <v>38464.373687329062</v>
      </c>
      <c r="H237" s="16">
        <f t="shared" si="21"/>
        <v>38464.373687329062</v>
      </c>
      <c r="I237" s="3">
        <f t="shared" si="22"/>
        <v>8.7111783886172967E-2</v>
      </c>
      <c r="J237" s="52"/>
    </row>
    <row r="238" spans="1:10" x14ac:dyDescent="0.25">
      <c r="A238" t="s">
        <v>264</v>
      </c>
      <c r="B238" s="8" t="s">
        <v>299</v>
      </c>
      <c r="C238" s="15">
        <f>VLOOKUP($A238,RAW!$B$4:$M$283,6,FALSE)</f>
        <v>0</v>
      </c>
      <c r="D238" s="15">
        <f>VLOOKUP($A238,RAW!$B$4:$M$283,7,FALSE)</f>
        <v>303343.2</v>
      </c>
      <c r="E238" s="1">
        <f t="shared" si="18"/>
        <v>303343.2</v>
      </c>
      <c r="F238" s="1">
        <f t="shared" si="19"/>
        <v>0</v>
      </c>
      <c r="G238" s="16">
        <f t="shared" si="20"/>
        <v>303343.2</v>
      </c>
      <c r="H238" s="16">
        <f t="shared" si="21"/>
        <v>303343.2</v>
      </c>
      <c r="I238" s="3" t="str">
        <f t="shared" si="22"/>
        <v/>
      </c>
      <c r="J238" s="52"/>
    </row>
    <row r="239" spans="1:10" x14ac:dyDescent="0.25">
      <c r="A239" t="s">
        <v>72</v>
      </c>
      <c r="B239" s="8" t="s">
        <v>298</v>
      </c>
      <c r="C239" s="15">
        <f>VLOOKUP($A239,RAW!$B$4:$M$283,6,FALSE)</f>
        <v>686.9</v>
      </c>
      <c r="D239" s="15">
        <f>VLOOKUP($A239,RAW!$B$4:$M$283,7,FALSE)</f>
        <v>1446.3999999999999</v>
      </c>
      <c r="E239" s="1">
        <f t="shared" si="18"/>
        <v>759.49999999999989</v>
      </c>
      <c r="F239" s="1">
        <f t="shared" si="19"/>
        <v>160.20876201455292</v>
      </c>
      <c r="G239" s="16">
        <f t="shared" si="20"/>
        <v>599.29123798544697</v>
      </c>
      <c r="H239" s="16">
        <f t="shared" si="21"/>
        <v>599.29123798544697</v>
      </c>
      <c r="I239" s="3">
        <f t="shared" si="22"/>
        <v>0.8724577638454607</v>
      </c>
      <c r="J239" s="52"/>
    </row>
    <row r="240" spans="1:10" x14ac:dyDescent="0.25">
      <c r="A240" t="s">
        <v>70</v>
      </c>
      <c r="B240" s="8" t="s">
        <v>299</v>
      </c>
      <c r="C240" s="15">
        <f>VLOOKUP($A240,RAW!$B$4:$M$283,6,FALSE)</f>
        <v>0</v>
      </c>
      <c r="D240" s="15">
        <f>VLOOKUP($A240,RAW!$B$4:$M$283,7,FALSE)</f>
        <v>698.2</v>
      </c>
      <c r="E240" s="1">
        <f t="shared" si="18"/>
        <v>698.2</v>
      </c>
      <c r="F240" s="1">
        <f t="shared" si="19"/>
        <v>0</v>
      </c>
      <c r="G240" s="16">
        <f t="shared" si="20"/>
        <v>698.2</v>
      </c>
      <c r="H240" s="16">
        <f t="shared" si="21"/>
        <v>698.2</v>
      </c>
      <c r="I240" s="3" t="str">
        <f t="shared" si="22"/>
        <v/>
      </c>
      <c r="J240" s="52"/>
    </row>
    <row r="241" spans="1:10" x14ac:dyDescent="0.25">
      <c r="A241" t="s">
        <v>71</v>
      </c>
      <c r="B241" s="8" t="s">
        <v>298</v>
      </c>
      <c r="C241" s="15">
        <f>VLOOKUP($A241,RAW!$B$4:$M$283,6,FALSE)</f>
        <v>1433.6</v>
      </c>
      <c r="D241" s="15">
        <f>VLOOKUP($A241,RAW!$B$4:$M$283,7,FALSE)</f>
        <v>1142.7</v>
      </c>
      <c r="E241" s="1">
        <f t="shared" si="18"/>
        <v>-290.89999999999986</v>
      </c>
      <c r="F241" s="1">
        <f t="shared" si="19"/>
        <v>334.36494573309511</v>
      </c>
      <c r="G241" s="16">
        <f t="shared" si="20"/>
        <v>-625.26494573309492</v>
      </c>
      <c r="H241" s="16">
        <f t="shared" si="21"/>
        <v>625.26494573309492</v>
      </c>
      <c r="I241" s="3">
        <f t="shared" si="22"/>
        <v>-0.43615021326248254</v>
      </c>
      <c r="J241" s="52"/>
    </row>
    <row r="242" spans="1:10" x14ac:dyDescent="0.25">
      <c r="A242" t="s">
        <v>109</v>
      </c>
      <c r="B242" s="8" t="s">
        <v>299</v>
      </c>
      <c r="C242" s="15">
        <f>VLOOKUP($A242,RAW!$B$4:$M$283,6,FALSE)</f>
        <v>4132.2</v>
      </c>
      <c r="D242" s="15">
        <f>VLOOKUP($A242,RAW!$B$4:$M$283,7,FALSE)</f>
        <v>6705.5</v>
      </c>
      <c r="E242" s="1">
        <f t="shared" si="18"/>
        <v>2573.3000000000002</v>
      </c>
      <c r="F242" s="1">
        <f t="shared" si="19"/>
        <v>963.77150443519508</v>
      </c>
      <c r="G242" s="16">
        <f t="shared" si="20"/>
        <v>1609.5284955648051</v>
      </c>
      <c r="H242" s="16">
        <f t="shared" si="21"/>
        <v>1609.5284955648051</v>
      </c>
      <c r="I242" s="3">
        <f t="shared" si="22"/>
        <v>0.38950885619398995</v>
      </c>
      <c r="J242" s="52"/>
    </row>
    <row r="243" spans="1:10" x14ac:dyDescent="0.25">
      <c r="A243" t="s">
        <v>110</v>
      </c>
      <c r="B243" s="8" t="s">
        <v>299</v>
      </c>
      <c r="C243" s="15">
        <f>VLOOKUP($A243,RAW!$B$4:$M$283,6,FALSE)</f>
        <v>48931</v>
      </c>
      <c r="D243" s="15">
        <f>VLOOKUP($A243,RAW!$B$4:$M$283,7,FALSE)</f>
        <v>68349.3</v>
      </c>
      <c r="E243" s="1">
        <f t="shared" si="18"/>
        <v>19418.300000000003</v>
      </c>
      <c r="F243" s="1">
        <f t="shared" si="19"/>
        <v>11412.396177222432</v>
      </c>
      <c r="G243" s="16">
        <f t="shared" si="20"/>
        <v>8005.9038227775709</v>
      </c>
      <c r="H243" s="16">
        <f t="shared" si="21"/>
        <v>8005.9038227775709</v>
      </c>
      <c r="I243" s="3">
        <f t="shared" si="22"/>
        <v>0.16361619061081054</v>
      </c>
      <c r="J243" s="52"/>
    </row>
    <row r="244" spans="1:10" x14ac:dyDescent="0.25">
      <c r="A244" t="s">
        <v>111</v>
      </c>
      <c r="B244" s="8" t="s">
        <v>299</v>
      </c>
      <c r="C244" s="15">
        <f>VLOOKUP($A244,RAW!$B$4:$M$283,6,FALSE)</f>
        <v>24128.400000000001</v>
      </c>
      <c r="D244" s="15">
        <f>VLOOKUP($A244,RAW!$B$4:$M$283,7,FALSE)</f>
        <v>99095.5</v>
      </c>
      <c r="E244" s="1">
        <f t="shared" si="18"/>
        <v>74967.100000000006</v>
      </c>
      <c r="F244" s="1">
        <f t="shared" si="19"/>
        <v>5627.5747465307013</v>
      </c>
      <c r="G244" s="16">
        <f t="shared" si="20"/>
        <v>69339.525253469299</v>
      </c>
      <c r="H244" s="16">
        <f t="shared" si="21"/>
        <v>69339.525253469299</v>
      </c>
      <c r="I244" s="3">
        <f t="shared" si="22"/>
        <v>2.8737722042683846</v>
      </c>
      <c r="J244" s="52"/>
    </row>
    <row r="245" spans="1:10" x14ac:dyDescent="0.25">
      <c r="A245" t="s">
        <v>73</v>
      </c>
      <c r="B245" s="8" t="s">
        <v>298</v>
      </c>
      <c r="C245" s="15">
        <f>VLOOKUP($A245,RAW!$B$4:$M$283,6,FALSE)</f>
        <v>3739</v>
      </c>
      <c r="D245" s="15">
        <f>VLOOKUP($A245,RAW!$B$4:$M$283,7,FALSE)</f>
        <v>6071.2</v>
      </c>
      <c r="E245" s="1">
        <f t="shared" si="18"/>
        <v>2332.1999999999998</v>
      </c>
      <c r="F245" s="1">
        <f t="shared" si="19"/>
        <v>872.06370821431551</v>
      </c>
      <c r="G245" s="16">
        <f t="shared" si="20"/>
        <v>1460.1362917856843</v>
      </c>
      <c r="H245" s="16">
        <f t="shared" si="21"/>
        <v>1460.1362917856843</v>
      </c>
      <c r="I245" s="3">
        <f t="shared" si="22"/>
        <v>0.39051518903067245</v>
      </c>
      <c r="J245" s="52"/>
    </row>
    <row r="246" spans="1:10" x14ac:dyDescent="0.25">
      <c r="A246" t="s">
        <v>112</v>
      </c>
      <c r="B246" s="8" t="s">
        <v>298</v>
      </c>
      <c r="C246" s="15">
        <f>VLOOKUP($A246,RAW!$B$4:$M$283,6,FALSE)</f>
        <v>36903.4</v>
      </c>
      <c r="D246" s="15">
        <f>VLOOKUP($A246,RAW!$B$4:$M$283,7,FALSE)</f>
        <v>46008.700000000004</v>
      </c>
      <c r="E246" s="1">
        <f t="shared" si="18"/>
        <v>9105.3000000000029</v>
      </c>
      <c r="F246" s="1">
        <f t="shared" si="19"/>
        <v>8607.1451858026667</v>
      </c>
      <c r="G246" s="16">
        <f t="shared" si="20"/>
        <v>498.15481419733624</v>
      </c>
      <c r="H246" s="16">
        <f t="shared" si="21"/>
        <v>498.15481419733624</v>
      </c>
      <c r="I246" s="3">
        <f t="shared" si="22"/>
        <v>1.3498886666197051E-2</v>
      </c>
      <c r="J246" s="52"/>
    </row>
    <row r="247" spans="1:10" x14ac:dyDescent="0.25">
      <c r="A247" t="s">
        <v>173</v>
      </c>
      <c r="B247" s="8" t="s">
        <v>298</v>
      </c>
      <c r="C247" s="15">
        <f>VLOOKUP($A247,RAW!$B$4:$M$283,6,FALSE)</f>
        <v>54538.3</v>
      </c>
      <c r="D247" s="15">
        <f>VLOOKUP($A247,RAW!$B$4:$M$283,7,FALSE)</f>
        <v>59264.1</v>
      </c>
      <c r="E247" s="1">
        <f t="shared" si="18"/>
        <v>4725.7999999999956</v>
      </c>
      <c r="F247" s="1">
        <f t="shared" si="19"/>
        <v>12720.211858171921</v>
      </c>
      <c r="G247" s="16">
        <f t="shared" si="20"/>
        <v>-7994.4118581719249</v>
      </c>
      <c r="H247" s="16">
        <f t="shared" si="21"/>
        <v>7994.4118581719249</v>
      </c>
      <c r="I247" s="3">
        <f t="shared" si="22"/>
        <v>-0.14658344426159092</v>
      </c>
      <c r="J247" s="52"/>
    </row>
    <row r="248" spans="1:10" x14ac:dyDescent="0.25">
      <c r="A248" t="s">
        <v>174</v>
      </c>
      <c r="B248" s="8" t="s">
        <v>299</v>
      </c>
      <c r="C248" s="15">
        <f>VLOOKUP($A248,RAW!$B$4:$M$283,6,FALSE)</f>
        <v>7089.7</v>
      </c>
      <c r="D248" s="15">
        <f>VLOOKUP($A248,RAW!$B$4:$M$283,7,FALSE)</f>
        <v>18167</v>
      </c>
      <c r="E248" s="1">
        <f t="shared" si="18"/>
        <v>11077.3</v>
      </c>
      <c r="F248" s="1">
        <f t="shared" si="19"/>
        <v>1653.5624691433625</v>
      </c>
      <c r="G248" s="16">
        <f t="shared" si="20"/>
        <v>9423.737530856637</v>
      </c>
      <c r="H248" s="16">
        <f t="shared" si="21"/>
        <v>9423.737530856637</v>
      </c>
      <c r="I248" s="3">
        <f t="shared" si="22"/>
        <v>1.3292152743919541</v>
      </c>
      <c r="J248" s="52"/>
    </row>
    <row r="249" spans="1:10" x14ac:dyDescent="0.25">
      <c r="A249" t="s">
        <v>220</v>
      </c>
      <c r="B249" s="8" t="s">
        <v>299</v>
      </c>
      <c r="C249" s="15">
        <f>VLOOKUP($A249,RAW!$B$4:$M$283,6,FALSE)</f>
        <v>437841.3</v>
      </c>
      <c r="D249" s="15">
        <f>VLOOKUP($A249,RAW!$B$4:$M$283,7,FALSE)</f>
        <v>202148.3</v>
      </c>
      <c r="E249" s="1">
        <f t="shared" si="18"/>
        <v>-235693</v>
      </c>
      <c r="F249" s="1">
        <f t="shared" si="19"/>
        <v>102119.68646359364</v>
      </c>
      <c r="G249" s="16">
        <f t="shared" si="20"/>
        <v>-337812.68646359362</v>
      </c>
      <c r="H249" s="16">
        <f t="shared" si="21"/>
        <v>337812.68646359362</v>
      </c>
      <c r="I249" s="3">
        <f t="shared" si="22"/>
        <v>-0.77154139288274914</v>
      </c>
      <c r="J249" s="52"/>
    </row>
    <row r="250" spans="1:10" x14ac:dyDescent="0.25">
      <c r="A250" t="s">
        <v>12</v>
      </c>
      <c r="B250" s="8" t="s">
        <v>298</v>
      </c>
      <c r="C250" s="15">
        <f>VLOOKUP($A250,RAW!$B$4:$M$283,6,FALSE)</f>
        <v>21486.100000000002</v>
      </c>
      <c r="D250" s="15">
        <f>VLOOKUP($A250,RAW!$B$4:$M$283,7,FALSE)</f>
        <v>20615.7</v>
      </c>
      <c r="E250" s="1">
        <f t="shared" si="18"/>
        <v>-870.40000000000146</v>
      </c>
      <c r="F250" s="1">
        <f t="shared" si="19"/>
        <v>5011.2992888642975</v>
      </c>
      <c r="G250" s="16">
        <f t="shared" si="20"/>
        <v>-5881.699288864299</v>
      </c>
      <c r="H250" s="16">
        <f t="shared" si="21"/>
        <v>5881.699288864299</v>
      </c>
      <c r="I250" s="3">
        <f t="shared" si="22"/>
        <v>-0.27374438771411741</v>
      </c>
      <c r="J250" s="52"/>
    </row>
    <row r="251" spans="1:10" x14ac:dyDescent="0.25">
      <c r="A251" t="s">
        <v>249</v>
      </c>
      <c r="B251" s="8" t="s">
        <v>299</v>
      </c>
      <c r="C251" s="15">
        <f>VLOOKUP($A251,RAW!$B$4:$M$283,6,FALSE)</f>
        <v>397.8</v>
      </c>
      <c r="D251" s="15">
        <f>VLOOKUP($A251,RAW!$B$4:$M$283,7,FALSE)</f>
        <v>1438.9</v>
      </c>
      <c r="E251" s="1">
        <f t="shared" si="18"/>
        <v>1041.1000000000001</v>
      </c>
      <c r="F251" s="1">
        <f t="shared" si="19"/>
        <v>92.780674813494173</v>
      </c>
      <c r="G251" s="16">
        <f t="shared" si="20"/>
        <v>948.31932518650592</v>
      </c>
      <c r="H251" s="16">
        <f t="shared" si="21"/>
        <v>948.31932518650592</v>
      </c>
      <c r="I251" s="3">
        <f t="shared" si="22"/>
        <v>2.3839098169595423</v>
      </c>
      <c r="J251" s="52"/>
    </row>
    <row r="252" spans="1:10" x14ac:dyDescent="0.25">
      <c r="A252" t="s">
        <v>74</v>
      </c>
      <c r="B252" s="8" t="s">
        <v>298</v>
      </c>
      <c r="C252" s="15">
        <f>VLOOKUP($A252,RAW!$B$4:$M$283,6,FALSE)</f>
        <v>6994.1</v>
      </c>
      <c r="D252" s="15">
        <f>VLOOKUP($A252,RAW!$B$4:$M$283,7,FALSE)</f>
        <v>12891.7</v>
      </c>
      <c r="E252" s="1">
        <f t="shared" si="18"/>
        <v>5897.6</v>
      </c>
      <c r="F252" s="1">
        <f t="shared" si="19"/>
        <v>1631.2652531751123</v>
      </c>
      <c r="G252" s="16">
        <f t="shared" si="20"/>
        <v>4266.3347468248885</v>
      </c>
      <c r="H252" s="16">
        <f t="shared" si="21"/>
        <v>4266.3347468248885</v>
      </c>
      <c r="I252" s="3">
        <f t="shared" si="22"/>
        <v>0.60999052727654568</v>
      </c>
      <c r="J252" s="52"/>
    </row>
    <row r="253" spans="1:10" x14ac:dyDescent="0.25">
      <c r="A253" t="s">
        <v>250</v>
      </c>
      <c r="B253" s="8" t="s">
        <v>298</v>
      </c>
      <c r="C253" s="15">
        <f>VLOOKUP($A253,RAW!$B$4:$M$283,6,FALSE)</f>
        <v>107524.9</v>
      </c>
      <c r="D253" s="15">
        <f>VLOOKUP($A253,RAW!$B$4:$M$283,7,FALSE)</f>
        <v>177274.4</v>
      </c>
      <c r="E253" s="1">
        <f t="shared" si="18"/>
        <v>69749.5</v>
      </c>
      <c r="F253" s="1">
        <f t="shared" si="19"/>
        <v>25078.513778917746</v>
      </c>
      <c r="G253" s="16">
        <f t="shared" si="20"/>
        <v>44670.986221082254</v>
      </c>
      <c r="H253" s="16">
        <f t="shared" si="21"/>
        <v>44670.986221082254</v>
      </c>
      <c r="I253" s="3">
        <f t="shared" si="22"/>
        <v>0.41544782855954532</v>
      </c>
      <c r="J253" s="52"/>
    </row>
    <row r="254" spans="1:10" x14ac:dyDescent="0.25">
      <c r="A254" t="s">
        <v>251</v>
      </c>
      <c r="B254" s="8" t="s">
        <v>298</v>
      </c>
      <c r="C254" s="15">
        <f>VLOOKUP($A254,RAW!$B$4:$M$283,6,FALSE)</f>
        <v>4936.6000000000004</v>
      </c>
      <c r="D254" s="15">
        <f>VLOOKUP($A254,RAW!$B$4:$M$283,7,FALSE)</f>
        <v>5463.5</v>
      </c>
      <c r="E254" s="1">
        <f t="shared" si="18"/>
        <v>526.89999999999964</v>
      </c>
      <c r="F254" s="1">
        <f t="shared" si="19"/>
        <v>1151.3853174567505</v>
      </c>
      <c r="G254" s="16">
        <f t="shared" si="20"/>
        <v>-624.48531745675086</v>
      </c>
      <c r="H254" s="16">
        <f t="shared" si="21"/>
        <v>624.48531745675086</v>
      </c>
      <c r="I254" s="3">
        <f t="shared" si="22"/>
        <v>-0.12650109740646412</v>
      </c>
      <c r="J254" s="52"/>
    </row>
    <row r="255" spans="1:10" x14ac:dyDescent="0.25">
      <c r="A255" t="s">
        <v>221</v>
      </c>
      <c r="B255" s="8" t="s">
        <v>299</v>
      </c>
      <c r="C255" s="15">
        <f>VLOOKUP($A255,RAW!$B$4:$M$283,6,FALSE)</f>
        <v>194217.60000000001</v>
      </c>
      <c r="D255" s="15">
        <f>VLOOKUP($A255,RAW!$B$4:$M$283,7,FALSE)</f>
        <v>199222.7</v>
      </c>
      <c r="E255" s="1">
        <f t="shared" si="18"/>
        <v>5005.1000000000058</v>
      </c>
      <c r="F255" s="1">
        <f t="shared" si="19"/>
        <v>45298.240293256124</v>
      </c>
      <c r="G255" s="16">
        <f t="shared" si="20"/>
        <v>-40293.140293256118</v>
      </c>
      <c r="H255" s="16">
        <f t="shared" si="21"/>
        <v>40293.140293256118</v>
      </c>
      <c r="I255" s="3">
        <f t="shared" si="22"/>
        <v>-0.2074638976758858</v>
      </c>
      <c r="J255" s="52"/>
    </row>
    <row r="256" spans="1:10" x14ac:dyDescent="0.25">
      <c r="A256" t="s">
        <v>222</v>
      </c>
      <c r="B256" s="8" t="s">
        <v>299</v>
      </c>
      <c r="C256" s="15">
        <f>VLOOKUP($A256,RAW!$B$4:$M$283,6,FALSE)</f>
        <v>930.8</v>
      </c>
      <c r="D256" s="15">
        <f>VLOOKUP($A256,RAW!$B$4:$M$283,7,FALSE)</f>
        <v>2227.7000000000003</v>
      </c>
      <c r="E256" s="1">
        <f t="shared" si="18"/>
        <v>1296.9000000000003</v>
      </c>
      <c r="F256" s="1">
        <f t="shared" si="19"/>
        <v>217.09465087079028</v>
      </c>
      <c r="G256" s="16">
        <f t="shared" si="20"/>
        <v>1079.8053491292101</v>
      </c>
      <c r="H256" s="16">
        <f t="shared" si="21"/>
        <v>1079.8053491292101</v>
      </c>
      <c r="I256" s="3">
        <f t="shared" si="22"/>
        <v>1.1600830996231308</v>
      </c>
      <c r="J256" s="52"/>
    </row>
    <row r="257" spans="1:17" s="7" customFormat="1" x14ac:dyDescent="0.25">
      <c r="A257" s="2"/>
      <c r="B257" s="39"/>
      <c r="C257" s="40"/>
      <c r="D257" s="40"/>
      <c r="E257" s="41"/>
      <c r="F257" s="41"/>
      <c r="G257" s="42"/>
      <c r="H257" s="42"/>
      <c r="I257" s="4"/>
      <c r="J257" s="52"/>
    </row>
    <row r="258" spans="1:17" s="7" customFormat="1" ht="30" x14ac:dyDescent="0.25">
      <c r="A258"/>
      <c r="B258" s="21"/>
      <c r="C258" s="49" t="s">
        <v>317</v>
      </c>
      <c r="D258" s="49" t="s">
        <v>318</v>
      </c>
      <c r="E258" s="50" t="s">
        <v>796</v>
      </c>
      <c r="F258" s="27"/>
      <c r="G258" s="51"/>
      <c r="H258" s="51" t="s">
        <v>801</v>
      </c>
      <c r="J258" s="53"/>
      <c r="N258"/>
      <c r="O258"/>
      <c r="P258"/>
      <c r="Q258"/>
    </row>
    <row r="259" spans="1:17" x14ac:dyDescent="0.25">
      <c r="C259" s="15">
        <f>SUM(C3:C256)</f>
        <v>29573040.074999999</v>
      </c>
      <c r="D259" s="15">
        <f>SUM(D3:D256)</f>
        <v>36470492.600000016</v>
      </c>
      <c r="E259" s="5">
        <f>+D259/C259</f>
        <v>1.2332344766553398</v>
      </c>
      <c r="H259" s="15">
        <f>SUM(H3:H256)</f>
        <v>8827183.2401487045</v>
      </c>
      <c r="I259" s="15"/>
      <c r="J259" s="74"/>
      <c r="K259" s="7"/>
      <c r="L259" s="7"/>
      <c r="M259" s="7"/>
    </row>
    <row r="260" spans="1:17" x14ac:dyDescent="0.25">
      <c r="E260" s="5">
        <f>+E259-1</f>
        <v>0.23323447665533981</v>
      </c>
      <c r="K260" s="7"/>
      <c r="L260" s="7"/>
      <c r="M260" s="7"/>
    </row>
    <row r="261" spans="1:17" x14ac:dyDescent="0.25">
      <c r="E261" s="11"/>
      <c r="F261" s="15"/>
      <c r="K261" s="7"/>
      <c r="L261" s="7"/>
      <c r="M261" s="7"/>
    </row>
    <row r="262" spans="1:17" x14ac:dyDescent="0.25">
      <c r="C262" s="8" t="s">
        <v>310</v>
      </c>
      <c r="F262" s="17"/>
      <c r="G262" s="43" t="s">
        <v>797</v>
      </c>
    </row>
    <row r="263" spans="1:17" x14ac:dyDescent="0.25">
      <c r="C263" s="46">
        <f>+H259/C259</f>
        <v>0.29848751490418779</v>
      </c>
      <c r="G263" s="8" t="s">
        <v>798</v>
      </c>
      <c r="H263" s="1">
        <f>ABS(SUMIFS(E3:E256,I3:I256,"&lt;"&amp;-1*E260))</f>
        <v>1596478.9999999998</v>
      </c>
    </row>
    <row r="264" spans="1:17" x14ac:dyDescent="0.25">
      <c r="G264" s="8" t="s">
        <v>799</v>
      </c>
      <c r="H264" s="1">
        <f>SUMIF(G3:G256,"&gt;0")</f>
        <v>4413591.6200743485</v>
      </c>
    </row>
    <row r="265" spans="1:17" x14ac:dyDescent="0.25">
      <c r="G265" s="8" t="s">
        <v>802</v>
      </c>
      <c r="H265" s="1">
        <f>+H264+H263</f>
        <v>6010070.6200743485</v>
      </c>
    </row>
    <row r="266" spans="1:17" x14ac:dyDescent="0.25">
      <c r="G266" s="8" t="s">
        <v>803</v>
      </c>
      <c r="H266" s="45">
        <f>H265/C259</f>
        <v>0.20322802812400234</v>
      </c>
    </row>
    <row r="270" spans="1:17" x14ac:dyDescent="0.25">
      <c r="C270" s="15"/>
    </row>
    <row r="271" spans="1:17" x14ac:dyDescent="0.25">
      <c r="C271" s="28"/>
    </row>
  </sheetData>
  <sortState ref="A3:I256">
    <sortCondition ref="A3:A256"/>
  </sortState>
  <mergeCells count="1">
    <mergeCell ref="K2:M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1"/>
  <sheetViews>
    <sheetView workbookViewId="0"/>
  </sheetViews>
  <sheetFormatPr defaultRowHeight="15" x14ac:dyDescent="0.25"/>
  <cols>
    <col min="1" max="1" width="56.28515625" bestFit="1" customWidth="1"/>
    <col min="2" max="2" width="12.140625" style="8" customWidth="1"/>
    <col min="3" max="3" width="12" style="8" customWidth="1"/>
    <col min="4" max="4" width="12.5703125" style="8" customWidth="1"/>
    <col min="5" max="5" width="10.5703125" customWidth="1"/>
    <col min="6" max="6" width="12.85546875" style="3" customWidth="1"/>
    <col min="7" max="9" width="11.85546875" customWidth="1"/>
    <col min="10" max="10" width="4" style="53" customWidth="1"/>
    <col min="11" max="11" width="14.140625" customWidth="1"/>
    <col min="12" max="12" width="44.5703125" customWidth="1"/>
    <col min="13" max="14" width="14" customWidth="1"/>
    <col min="15" max="15" width="9.5703125" customWidth="1"/>
  </cols>
  <sheetData>
    <row r="1" spans="1:17" x14ac:dyDescent="0.25">
      <c r="A1" t="s">
        <v>810</v>
      </c>
      <c r="B1" s="18" t="s">
        <v>846</v>
      </c>
      <c r="E1" s="8"/>
      <c r="J1" s="44"/>
    </row>
    <row r="2" spans="1:17" ht="60" x14ac:dyDescent="0.25">
      <c r="A2" t="s">
        <v>787</v>
      </c>
      <c r="B2" s="34" t="s">
        <v>788</v>
      </c>
      <c r="C2" s="35">
        <v>1910</v>
      </c>
      <c r="D2" s="35">
        <v>1920</v>
      </c>
      <c r="E2" s="34" t="s">
        <v>789</v>
      </c>
      <c r="F2" s="36" t="s">
        <v>790</v>
      </c>
      <c r="G2" s="34" t="s">
        <v>792</v>
      </c>
      <c r="H2" s="34" t="s">
        <v>791</v>
      </c>
      <c r="I2" s="34" t="s">
        <v>793</v>
      </c>
      <c r="J2" s="71"/>
      <c r="K2" s="95" t="str">
        <f>"Summary Statistics "&amp;A1</f>
        <v>Summary Statistics Decade: 1910 to 1920</v>
      </c>
      <c r="L2" s="96"/>
      <c r="M2" s="97"/>
    </row>
    <row r="3" spans="1:17" x14ac:dyDescent="0.25">
      <c r="A3" t="s">
        <v>14</v>
      </c>
      <c r="B3" s="8" t="s">
        <v>298</v>
      </c>
      <c r="C3" s="15">
        <f>VLOOKUP($A3,RAW!$B$4:$M$283,7,FALSE)</f>
        <v>25230.2</v>
      </c>
      <c r="D3" s="15">
        <f>VLOOKUP($A3,RAW!$B$4:$M$283,8,FALSE)</f>
        <v>122104.29999999999</v>
      </c>
      <c r="E3" s="1">
        <f t="shared" ref="E3:E34" si="0">D3-C3</f>
        <v>96874.099999999991</v>
      </c>
      <c r="F3" s="1">
        <f t="shared" ref="F3:F34" si="1">+C3*E$260</f>
        <v>2417.2051195181602</v>
      </c>
      <c r="G3" s="16">
        <f t="shared" ref="G3:G34" si="2">+E3-F3</f>
        <v>94456.894880481836</v>
      </c>
      <c r="H3" s="16">
        <f t="shared" ref="H3:H34" si="3">ABS(G3)</f>
        <v>94456.894880481836</v>
      </c>
      <c r="I3" s="3">
        <f>IFERROR(+G3/C3,"")</f>
        <v>3.7438028584982215</v>
      </c>
      <c r="J3" s="52"/>
      <c r="K3" s="9" t="str">
        <f>"Total Jobs in "&amp;C2</f>
        <v>Total Jobs in 1910</v>
      </c>
      <c r="L3" s="9"/>
      <c r="M3" s="12">
        <f>+C259</f>
        <v>36470492.600000016</v>
      </c>
      <c r="O3" s="13"/>
    </row>
    <row r="4" spans="1:17" x14ac:dyDescent="0.25">
      <c r="A4" t="s">
        <v>15</v>
      </c>
      <c r="B4" s="8" t="s">
        <v>298</v>
      </c>
      <c r="C4" s="15">
        <f>VLOOKUP($A4,RAW!$B$4:$M$283,7,FALSE)</f>
        <v>31339.1</v>
      </c>
      <c r="D4" s="15">
        <f>VLOOKUP($A4,RAW!$B$4:$M$283,8,FALSE)</f>
        <v>25048.9</v>
      </c>
      <c r="E4" s="1">
        <f t="shared" si="0"/>
        <v>-6290.1999999999971</v>
      </c>
      <c r="F4" s="1">
        <f t="shared" si="1"/>
        <v>3002.4745329443117</v>
      </c>
      <c r="G4" s="16">
        <f t="shared" si="2"/>
        <v>-9292.6745329443092</v>
      </c>
      <c r="H4" s="16">
        <f t="shared" si="3"/>
        <v>9292.6745329443092</v>
      </c>
      <c r="I4" s="3">
        <f t="shared" ref="I4:I67" si="4">IFERROR(+G4/C4,"")</f>
        <v>-0.29652014681162858</v>
      </c>
      <c r="J4" s="52"/>
      <c r="K4" s="9" t="str">
        <f>"Total Jobs in "&amp;D2</f>
        <v>Total Jobs in 1920</v>
      </c>
      <c r="L4" s="9"/>
      <c r="M4" s="12">
        <f>+D259</f>
        <v>39964585.449999988</v>
      </c>
    </row>
    <row r="5" spans="1:17" x14ac:dyDescent="0.25">
      <c r="A5" t="s">
        <v>115</v>
      </c>
      <c r="B5" s="8" t="s">
        <v>299</v>
      </c>
      <c r="C5" s="15">
        <f>VLOOKUP($A5,RAW!$B$4:$M$283,7,FALSE)</f>
        <v>6943.2999999999993</v>
      </c>
      <c r="D5" s="15">
        <f>VLOOKUP($A5,RAW!$B$4:$M$283,8,FALSE)</f>
        <v>16942.7</v>
      </c>
      <c r="E5" s="1">
        <f t="shared" si="0"/>
        <v>9999.4000000000015</v>
      </c>
      <c r="F5" s="1">
        <f t="shared" si="1"/>
        <v>665.2099589519878</v>
      </c>
      <c r="G5" s="16">
        <f t="shared" si="2"/>
        <v>9334.1900410480139</v>
      </c>
      <c r="H5" s="16">
        <f t="shared" si="3"/>
        <v>9334.1900410480139</v>
      </c>
      <c r="I5" s="3">
        <f t="shared" si="4"/>
        <v>1.3443449139527335</v>
      </c>
      <c r="J5" s="52"/>
      <c r="K5" s="9" t="s">
        <v>319</v>
      </c>
      <c r="L5" s="9"/>
      <c r="M5" s="12">
        <f>M4-M3</f>
        <v>3494092.8499999717</v>
      </c>
    </row>
    <row r="6" spans="1:17" x14ac:dyDescent="0.25">
      <c r="A6" t="s">
        <v>94</v>
      </c>
      <c r="B6" s="8" t="s">
        <v>298</v>
      </c>
      <c r="C6" s="15">
        <f>VLOOKUP($A6,RAW!$B$4:$M$283,7,FALSE)</f>
        <v>33921.699999999997</v>
      </c>
      <c r="D6" s="15">
        <f>VLOOKUP($A6,RAW!$B$4:$M$283,8,FALSE)</f>
        <v>34462.400000000001</v>
      </c>
      <c r="E6" s="1">
        <f t="shared" si="0"/>
        <v>540.70000000000437</v>
      </c>
      <c r="F6" s="1">
        <f t="shared" si="1"/>
        <v>3249.9031677418006</v>
      </c>
      <c r="G6" s="16">
        <f t="shared" si="2"/>
        <v>-2709.2031677417963</v>
      </c>
      <c r="H6" s="16">
        <f t="shared" si="3"/>
        <v>2709.2031677417963</v>
      </c>
      <c r="I6" s="3">
        <f t="shared" si="4"/>
        <v>-7.9866373670594237E-2</v>
      </c>
      <c r="J6" s="52"/>
      <c r="K6" s="9" t="s">
        <v>311</v>
      </c>
      <c r="L6" s="9"/>
      <c r="M6" s="37">
        <f>(M5/M3)</f>
        <v>9.5806022921663805E-2</v>
      </c>
    </row>
    <row r="7" spans="1:17" x14ac:dyDescent="0.25">
      <c r="A7" t="s">
        <v>48</v>
      </c>
      <c r="B7" s="8" t="s">
        <v>298</v>
      </c>
      <c r="C7" s="15">
        <f>VLOOKUP($A7,RAW!$B$4:$M$283,7,FALSE)</f>
        <v>683.30000000000007</v>
      </c>
      <c r="D7" s="15">
        <f>VLOOKUP($A7,RAW!$B$4:$M$283,8,FALSE)</f>
        <v>542.4</v>
      </c>
      <c r="E7" s="1">
        <f t="shared" si="0"/>
        <v>-140.90000000000009</v>
      </c>
      <c r="F7" s="1">
        <f t="shared" si="1"/>
        <v>65.464255462372833</v>
      </c>
      <c r="G7" s="16">
        <f t="shared" si="2"/>
        <v>-206.36425546237291</v>
      </c>
      <c r="H7" s="16">
        <f t="shared" si="3"/>
        <v>206.36425546237291</v>
      </c>
      <c r="I7" s="3">
        <f t="shared" si="4"/>
        <v>-0.30201120366218775</v>
      </c>
      <c r="J7" s="52"/>
      <c r="K7" s="9" t="s">
        <v>302</v>
      </c>
      <c r="L7" s="9"/>
      <c r="M7" s="12">
        <f>+M15+M17</f>
        <v>5217950.396435814</v>
      </c>
    </row>
    <row r="8" spans="1:17" x14ac:dyDescent="0.25">
      <c r="A8" t="s">
        <v>16</v>
      </c>
      <c r="B8" s="8" t="s">
        <v>299</v>
      </c>
      <c r="C8" s="15">
        <f>VLOOKUP($A8,RAW!$B$4:$M$283,7,FALSE)</f>
        <v>87.8</v>
      </c>
      <c r="D8" s="15">
        <f>VLOOKUP($A8,RAW!$B$4:$M$283,8,FALSE)</f>
        <v>818.2</v>
      </c>
      <c r="E8" s="1">
        <f t="shared" si="0"/>
        <v>730.40000000000009</v>
      </c>
      <c r="F8" s="1">
        <f t="shared" si="1"/>
        <v>8.4117688125220749</v>
      </c>
      <c r="G8" s="16">
        <f t="shared" si="2"/>
        <v>721.98823118747805</v>
      </c>
      <c r="H8" s="16">
        <f t="shared" si="3"/>
        <v>721.98823118747805</v>
      </c>
      <c r="I8" s="3">
        <f t="shared" si="4"/>
        <v>8.223100583000889</v>
      </c>
      <c r="J8" s="52"/>
      <c r="K8" s="9" t="s">
        <v>303</v>
      </c>
      <c r="L8" s="9"/>
      <c r="M8" s="12">
        <f>+M16+M18</f>
        <v>-4091788.1337914076</v>
      </c>
    </row>
    <row r="9" spans="1:17" x14ac:dyDescent="0.25">
      <c r="A9" t="s">
        <v>178</v>
      </c>
      <c r="B9" s="8" t="s">
        <v>299</v>
      </c>
      <c r="C9" s="15">
        <f>VLOOKUP($A9,RAW!$B$4:$M$283,7,FALSE)</f>
        <v>645.40000000000009</v>
      </c>
      <c r="D9" s="15">
        <f>VLOOKUP($A9,RAW!$B$4:$M$283,8,FALSE)</f>
        <v>3509.9</v>
      </c>
      <c r="E9" s="1">
        <f t="shared" si="0"/>
        <v>2864.5</v>
      </c>
      <c r="F9" s="1">
        <f t="shared" si="1"/>
        <v>61.833207193641783</v>
      </c>
      <c r="G9" s="16">
        <f t="shared" si="2"/>
        <v>2802.666792806358</v>
      </c>
      <c r="H9" s="16">
        <f t="shared" si="3"/>
        <v>2802.666792806358</v>
      </c>
      <c r="I9" s="3">
        <f t="shared" si="4"/>
        <v>4.3425267939360976</v>
      </c>
      <c r="J9" s="52"/>
      <c r="K9" s="9" t="s">
        <v>300</v>
      </c>
      <c r="L9" s="9"/>
      <c r="M9" s="12">
        <f>+M7-M8</f>
        <v>9309738.5302272215</v>
      </c>
    </row>
    <row r="10" spans="1:17" x14ac:dyDescent="0.25">
      <c r="A10" t="s">
        <v>179</v>
      </c>
      <c r="B10" s="8" t="s">
        <v>298</v>
      </c>
      <c r="C10" s="15">
        <f>VLOOKUP($A10,RAW!$B$4:$M$283,7,FALSE)</f>
        <v>1691.7</v>
      </c>
      <c r="D10" s="15">
        <f>VLOOKUP($A10,RAW!$B$4:$M$283,8,FALSE)</f>
        <v>98.7</v>
      </c>
      <c r="E10" s="1">
        <f t="shared" si="0"/>
        <v>-1593</v>
      </c>
      <c r="F10" s="1">
        <f t="shared" si="1"/>
        <v>162.07504897657856</v>
      </c>
      <c r="G10" s="16">
        <f t="shared" si="2"/>
        <v>-1755.0750489765785</v>
      </c>
      <c r="H10" s="16">
        <f t="shared" si="3"/>
        <v>1755.0750489765785</v>
      </c>
      <c r="I10" s="3">
        <f t="shared" si="4"/>
        <v>-1.037462344964579</v>
      </c>
      <c r="J10" s="52"/>
      <c r="K10" s="9" t="s">
        <v>312</v>
      </c>
      <c r="L10" s="9"/>
      <c r="M10" s="12">
        <f>+H259</f>
        <v>8993126.1149397288</v>
      </c>
    </row>
    <row r="11" spans="1:17" x14ac:dyDescent="0.25">
      <c r="A11" t="s">
        <v>180</v>
      </c>
      <c r="B11" s="8" t="s">
        <v>298</v>
      </c>
      <c r="C11" s="15">
        <f>VLOOKUP($A11,RAW!$B$4:$M$283,7,FALSE)</f>
        <v>3623.1</v>
      </c>
      <c r="D11" s="15">
        <f>VLOOKUP($A11,RAW!$B$4:$M$283,8,FALSE)</f>
        <v>1644.4</v>
      </c>
      <c r="E11" s="1">
        <f t="shared" si="0"/>
        <v>-1978.6999999999998</v>
      </c>
      <c r="F11" s="1">
        <f t="shared" si="1"/>
        <v>347.11480164747985</v>
      </c>
      <c r="G11" s="16">
        <f t="shared" si="2"/>
        <v>-2325.8148016474797</v>
      </c>
      <c r="H11" s="16">
        <f t="shared" si="3"/>
        <v>2325.8148016474797</v>
      </c>
      <c r="I11" s="3">
        <f t="shared" si="4"/>
        <v>-0.64194054860409033</v>
      </c>
      <c r="J11" s="52"/>
      <c r="K11" s="9" t="s">
        <v>310</v>
      </c>
      <c r="L11" s="9"/>
      <c r="M11" s="77">
        <f>+C263</f>
        <v>0.24658636266787701</v>
      </c>
    </row>
    <row r="12" spans="1:17" x14ac:dyDescent="0.25">
      <c r="A12" t="s">
        <v>181</v>
      </c>
      <c r="B12" s="8" t="s">
        <v>299</v>
      </c>
      <c r="C12" s="15">
        <f>VLOOKUP($A12,RAW!$B$4:$M$283,7,FALSE)</f>
        <v>1907</v>
      </c>
      <c r="D12" s="15">
        <f>VLOOKUP($A12,RAW!$B$4:$M$283,8,FALSE)</f>
        <v>3294.4</v>
      </c>
      <c r="E12" s="1">
        <f t="shared" si="0"/>
        <v>1387.4</v>
      </c>
      <c r="F12" s="1">
        <f t="shared" si="1"/>
        <v>182.70208571161274</v>
      </c>
      <c r="G12" s="16">
        <f t="shared" si="2"/>
        <v>1204.6979142883874</v>
      </c>
      <c r="H12" s="16">
        <f t="shared" si="3"/>
        <v>1204.6979142883874</v>
      </c>
      <c r="I12" s="3">
        <f t="shared" si="4"/>
        <v>0.63172412914965259</v>
      </c>
      <c r="J12" s="52"/>
      <c r="K12" s="9" t="s">
        <v>800</v>
      </c>
      <c r="L12" s="9"/>
      <c r="M12" s="77">
        <f>+H266</f>
        <v>0.20184700103200354</v>
      </c>
      <c r="N12" s="7"/>
      <c r="O12" s="7"/>
      <c r="P12" s="7"/>
      <c r="Q12" s="7"/>
    </row>
    <row r="13" spans="1:17" x14ac:dyDescent="0.25">
      <c r="A13" t="s">
        <v>182</v>
      </c>
      <c r="B13" s="8" t="s">
        <v>298</v>
      </c>
      <c r="C13" s="15">
        <f>VLOOKUP($A13,RAW!$B$4:$M$283,7,FALSE)</f>
        <v>13347.7</v>
      </c>
      <c r="D13" s="15">
        <f>VLOOKUP($A13,RAW!$B$4:$M$283,8,FALSE)</f>
        <v>17555.2</v>
      </c>
      <c r="E13" s="1">
        <f t="shared" si="0"/>
        <v>4207.5</v>
      </c>
      <c r="F13" s="1">
        <f t="shared" si="1"/>
        <v>1278.7900521514912</v>
      </c>
      <c r="G13" s="16">
        <f t="shared" si="2"/>
        <v>2928.7099478485088</v>
      </c>
      <c r="H13" s="16">
        <f t="shared" si="3"/>
        <v>2928.7099478485088</v>
      </c>
      <c r="I13" s="3">
        <f t="shared" si="4"/>
        <v>0.21941682446028218</v>
      </c>
      <c r="J13" s="52"/>
      <c r="K13" s="9"/>
      <c r="L13" s="9"/>
      <c r="M13" s="12"/>
      <c r="N13" s="7"/>
      <c r="O13" s="7"/>
      <c r="P13" s="7"/>
      <c r="Q13" s="7"/>
    </row>
    <row r="14" spans="1:17" x14ac:dyDescent="0.25">
      <c r="A14" t="s">
        <v>183</v>
      </c>
      <c r="B14" s="8" t="s">
        <v>298</v>
      </c>
      <c r="C14" s="15">
        <f>VLOOKUP($A14,RAW!$B$4:$M$283,7,FALSE)</f>
        <v>363.2</v>
      </c>
      <c r="D14" s="15">
        <f>VLOOKUP($A14,RAW!$B$4:$M$283,8,FALSE)</f>
        <v>1428.1</v>
      </c>
      <c r="E14" s="1">
        <f t="shared" si="0"/>
        <v>1064.8999999999999</v>
      </c>
      <c r="F14" s="1">
        <f t="shared" si="1"/>
        <v>34.79674752514827</v>
      </c>
      <c r="G14" s="16">
        <f t="shared" si="2"/>
        <v>1030.1032524748516</v>
      </c>
      <c r="H14" s="16">
        <f t="shared" si="3"/>
        <v>1030.1032524748516</v>
      </c>
      <c r="I14" s="3">
        <f t="shared" si="4"/>
        <v>2.8361873691488206</v>
      </c>
      <c r="J14" s="52"/>
      <c r="K14" s="9" t="s">
        <v>304</v>
      </c>
      <c r="L14" s="9"/>
      <c r="M14" s="9"/>
      <c r="N14" s="75"/>
      <c r="O14" s="7"/>
      <c r="P14" s="7"/>
      <c r="Q14" s="7"/>
    </row>
    <row r="15" spans="1:17" x14ac:dyDescent="0.25">
      <c r="A15" t="s">
        <v>184</v>
      </c>
      <c r="B15" s="8" t="s">
        <v>298</v>
      </c>
      <c r="C15" s="15">
        <f>VLOOKUP($A15,RAW!$B$4:$M$283,7,FALSE)</f>
        <v>7375.9</v>
      </c>
      <c r="D15" s="15">
        <f>VLOOKUP($A15,RAW!$B$4:$M$283,8,FALSE)</f>
        <v>5716.6</v>
      </c>
      <c r="E15" s="1">
        <f t="shared" si="0"/>
        <v>-1659.2999999999993</v>
      </c>
      <c r="F15" s="1">
        <f t="shared" si="1"/>
        <v>706.65564446789949</v>
      </c>
      <c r="G15" s="16">
        <f t="shared" si="2"/>
        <v>-2365.9556444678988</v>
      </c>
      <c r="H15" s="16">
        <f t="shared" si="3"/>
        <v>2365.9556444678988</v>
      </c>
      <c r="I15" s="3">
        <f t="shared" si="4"/>
        <v>-0.32076840039424326</v>
      </c>
      <c r="J15" s="52"/>
      <c r="K15" s="9" t="s">
        <v>299</v>
      </c>
      <c r="L15" s="9" t="s">
        <v>305</v>
      </c>
      <c r="M15" s="10">
        <f>SUMIFS(G:G,B:B,K15,G:G,"&gt;0")</f>
        <v>3197882.4464358147</v>
      </c>
      <c r="N15" s="75"/>
      <c r="O15" s="75"/>
      <c r="P15" s="7"/>
      <c r="Q15" s="7"/>
    </row>
    <row r="16" spans="1:17" x14ac:dyDescent="0.25">
      <c r="A16" t="s">
        <v>185</v>
      </c>
      <c r="B16" s="8" t="s">
        <v>298</v>
      </c>
      <c r="C16" s="15">
        <f>VLOOKUP($A16,RAW!$B$4:$M$283,7,FALSE)</f>
        <v>8428.2999999999993</v>
      </c>
      <c r="D16" s="15">
        <f>VLOOKUP($A16,RAW!$B$4:$M$283,8,FALSE)</f>
        <v>706</v>
      </c>
      <c r="E16" s="1">
        <f t="shared" si="0"/>
        <v>-7722.2999999999993</v>
      </c>
      <c r="F16" s="1">
        <f t="shared" si="1"/>
        <v>807.48190299065834</v>
      </c>
      <c r="G16" s="16">
        <f t="shared" si="2"/>
        <v>-8529.7819029906568</v>
      </c>
      <c r="H16" s="16">
        <f t="shared" si="3"/>
        <v>8529.7819029906568</v>
      </c>
      <c r="I16" s="3">
        <f t="shared" si="4"/>
        <v>-1.0120406135271238</v>
      </c>
      <c r="J16" s="52"/>
      <c r="K16" s="9"/>
      <c r="L16" s="9" t="s">
        <v>306</v>
      </c>
      <c r="M16" s="10">
        <f>SUMIFS(G:G,B:B,K15,G:G,"&lt;0")</f>
        <v>-3303525.2337914072</v>
      </c>
      <c r="N16" s="7"/>
      <c r="O16" s="76"/>
      <c r="P16" s="7"/>
      <c r="Q16" s="7"/>
    </row>
    <row r="17" spans="1:17" x14ac:dyDescent="0.25">
      <c r="A17" t="s">
        <v>186</v>
      </c>
      <c r="B17" s="8" t="s">
        <v>298</v>
      </c>
      <c r="C17" s="15">
        <f>VLOOKUP($A17,RAW!$B$4:$M$283,7,FALSE)</f>
        <v>9925.9000000000015</v>
      </c>
      <c r="D17" s="15">
        <f>VLOOKUP($A17,RAW!$B$4:$M$283,8,FALSE)</f>
        <v>8261.1</v>
      </c>
      <c r="E17" s="1">
        <f t="shared" si="0"/>
        <v>-1664.8000000000011</v>
      </c>
      <c r="F17" s="1">
        <f t="shared" si="1"/>
        <v>950.96100291814219</v>
      </c>
      <c r="G17" s="16">
        <f t="shared" si="2"/>
        <v>-2615.7610029181433</v>
      </c>
      <c r="H17" s="16">
        <f t="shared" si="3"/>
        <v>2615.7610029181433</v>
      </c>
      <c r="I17" s="3">
        <f t="shared" si="4"/>
        <v>-0.26352884906337387</v>
      </c>
      <c r="J17" s="52"/>
      <c r="K17" s="9" t="s">
        <v>298</v>
      </c>
      <c r="L17" s="9" t="s">
        <v>307</v>
      </c>
      <c r="M17" s="10">
        <f>SUMIFS(E:E,B:B,K17,E:E,"&gt;0")</f>
        <v>2020067.949999999</v>
      </c>
      <c r="N17" s="7"/>
      <c r="O17" s="27"/>
      <c r="P17" s="7"/>
      <c r="Q17" s="7"/>
    </row>
    <row r="18" spans="1:17" x14ac:dyDescent="0.25">
      <c r="A18" t="s">
        <v>188</v>
      </c>
      <c r="B18" s="8" t="s">
        <v>298</v>
      </c>
      <c r="C18" s="15">
        <f>VLOOKUP($A18,RAW!$B$4:$M$283,7,FALSE)</f>
        <v>16395.900000000001</v>
      </c>
      <c r="D18" s="15">
        <f>VLOOKUP($A18,RAW!$B$4:$M$283,8,FALSE)</f>
        <v>8355.5</v>
      </c>
      <c r="E18" s="1">
        <f t="shared" si="0"/>
        <v>-8040.4000000000015</v>
      </c>
      <c r="F18" s="1">
        <f t="shared" si="1"/>
        <v>1570.8259712213066</v>
      </c>
      <c r="G18" s="16">
        <f t="shared" si="2"/>
        <v>-9611.225971221309</v>
      </c>
      <c r="H18" s="16">
        <f t="shared" si="3"/>
        <v>9611.225971221309</v>
      </c>
      <c r="I18" s="3">
        <f t="shared" si="4"/>
        <v>-0.58619691332719204</v>
      </c>
      <c r="J18" s="52"/>
      <c r="K18" s="9"/>
      <c r="L18" s="9" t="s">
        <v>308</v>
      </c>
      <c r="M18" s="10">
        <f>SUMIFS(E:E,B:B,K17,E:E,"&lt;0")</f>
        <v>-788262.90000000037</v>
      </c>
      <c r="N18" s="7"/>
      <c r="O18" s="7"/>
      <c r="P18" s="7"/>
      <c r="Q18" s="7"/>
    </row>
    <row r="19" spans="1:17" x14ac:dyDescent="0.25">
      <c r="A19" t="s">
        <v>187</v>
      </c>
      <c r="B19" s="8" t="s">
        <v>298</v>
      </c>
      <c r="C19" s="15">
        <f>VLOOKUP($A19,RAW!$B$4:$M$283,7,FALSE)</f>
        <v>6144</v>
      </c>
      <c r="D19" s="15">
        <f>VLOOKUP($A19,RAW!$B$4:$M$283,8,FALSE)</f>
        <v>5350.1</v>
      </c>
      <c r="E19" s="1">
        <f t="shared" si="0"/>
        <v>-793.89999999999964</v>
      </c>
      <c r="F19" s="1">
        <f t="shared" si="1"/>
        <v>588.63220483070199</v>
      </c>
      <c r="G19" s="16">
        <f t="shared" si="2"/>
        <v>-1382.5322048307016</v>
      </c>
      <c r="H19" s="16">
        <f t="shared" si="3"/>
        <v>1382.5322048307016</v>
      </c>
      <c r="I19" s="3">
        <f t="shared" si="4"/>
        <v>-0.22502151771333034</v>
      </c>
      <c r="J19" s="52"/>
      <c r="K19" s="9"/>
      <c r="L19" s="9"/>
      <c r="M19" s="9"/>
      <c r="N19" s="7"/>
      <c r="O19" s="7"/>
      <c r="P19" s="7"/>
      <c r="Q19" s="7"/>
    </row>
    <row r="20" spans="1:17" x14ac:dyDescent="0.25">
      <c r="A20" t="s">
        <v>189</v>
      </c>
      <c r="B20" s="8" t="s">
        <v>298</v>
      </c>
      <c r="C20" s="15">
        <f>VLOOKUP($A20,RAW!$B$4:$M$283,7,FALSE)</f>
        <v>32237.7</v>
      </c>
      <c r="D20" s="15">
        <f>VLOOKUP($A20,RAW!$B$4:$M$283,8,FALSE)</f>
        <v>12370.199999999999</v>
      </c>
      <c r="E20" s="1">
        <f t="shared" si="0"/>
        <v>-19867.5</v>
      </c>
      <c r="F20" s="1">
        <f t="shared" si="1"/>
        <v>3088.565825141719</v>
      </c>
      <c r="G20" s="16">
        <f t="shared" si="2"/>
        <v>-22956.065825141719</v>
      </c>
      <c r="H20" s="16">
        <f t="shared" si="3"/>
        <v>22956.065825141719</v>
      </c>
      <c r="I20" s="3">
        <f t="shared" si="4"/>
        <v>-0.71208758146957496</v>
      </c>
      <c r="J20" s="52"/>
      <c r="K20" s="9" t="s">
        <v>833</v>
      </c>
      <c r="L20" s="9"/>
      <c r="M20" s="72">
        <f>+M15/M10</f>
        <v>0.35559186044587643</v>
      </c>
      <c r="N20" s="7"/>
      <c r="O20" s="76"/>
      <c r="P20" s="7"/>
      <c r="Q20" s="7"/>
    </row>
    <row r="21" spans="1:17" x14ac:dyDescent="0.25">
      <c r="A21" t="s">
        <v>17</v>
      </c>
      <c r="B21" s="8" t="s">
        <v>298</v>
      </c>
      <c r="C21" s="15">
        <f>VLOOKUP($A21,RAW!$B$4:$M$283,7,FALSE)</f>
        <v>15525.2</v>
      </c>
      <c r="D21" s="15">
        <f>VLOOKUP($A21,RAW!$B$4:$M$283,8,FALSE)</f>
        <v>15711.4</v>
      </c>
      <c r="E21" s="1">
        <f t="shared" si="0"/>
        <v>186.19999999999891</v>
      </c>
      <c r="F21" s="1">
        <f t="shared" si="1"/>
        <v>1487.407667063414</v>
      </c>
      <c r="G21" s="16">
        <f t="shared" si="2"/>
        <v>-1301.2076670634151</v>
      </c>
      <c r="H21" s="16">
        <f t="shared" si="3"/>
        <v>1301.2076670634151</v>
      </c>
      <c r="I21" s="3">
        <f t="shared" si="4"/>
        <v>-8.3812618649899195E-2</v>
      </c>
      <c r="J21" s="52"/>
      <c r="K21" s="9" t="s">
        <v>834</v>
      </c>
      <c r="L21" s="9"/>
      <c r="M21" s="32">
        <f>ABS(+M16/M10)</f>
        <v>0.36733891992279116</v>
      </c>
      <c r="N21" s="7"/>
      <c r="O21" s="27"/>
      <c r="P21" s="7"/>
      <c r="Q21" s="7"/>
    </row>
    <row r="22" spans="1:17" x14ac:dyDescent="0.25">
      <c r="A22" t="s">
        <v>18</v>
      </c>
      <c r="B22" s="8" t="s">
        <v>298</v>
      </c>
      <c r="C22" s="15">
        <f>VLOOKUP($A22,RAW!$B$4:$M$283,7,FALSE)</f>
        <v>36431.599999999999</v>
      </c>
      <c r="D22" s="15">
        <f>VLOOKUP($A22,RAW!$B$4:$M$283,8,FALSE)</f>
        <v>34218.5</v>
      </c>
      <c r="E22" s="1">
        <f t="shared" si="0"/>
        <v>-2213.0999999999985</v>
      </c>
      <c r="F22" s="1">
        <f t="shared" si="1"/>
        <v>3490.3667046728842</v>
      </c>
      <c r="G22" s="16">
        <f t="shared" si="2"/>
        <v>-5703.4667046728828</v>
      </c>
      <c r="H22" s="16">
        <f t="shared" si="3"/>
        <v>5703.4667046728828</v>
      </c>
      <c r="I22" s="3">
        <f t="shared" si="4"/>
        <v>-0.15655273731246727</v>
      </c>
      <c r="J22" s="52"/>
      <c r="K22" s="9" t="s">
        <v>835</v>
      </c>
      <c r="L22" s="9"/>
      <c r="M22" s="73">
        <f>+M21+M20</f>
        <v>0.72293078036866754</v>
      </c>
      <c r="N22" s="7"/>
      <c r="O22" s="7"/>
      <c r="P22" s="7"/>
      <c r="Q22" s="7"/>
    </row>
    <row r="23" spans="1:17" x14ac:dyDescent="0.25">
      <c r="A23" t="s">
        <v>190</v>
      </c>
      <c r="B23" s="8" t="s">
        <v>299</v>
      </c>
      <c r="C23" s="15">
        <f>VLOOKUP($A23,RAW!$B$4:$M$283,7,FALSE)</f>
        <v>788.8</v>
      </c>
      <c r="D23" s="15">
        <f>VLOOKUP($A23,RAW!$B$4:$M$283,8,FALSE)</f>
        <v>2313.5</v>
      </c>
      <c r="E23" s="1">
        <f t="shared" si="0"/>
        <v>1524.7</v>
      </c>
      <c r="F23" s="1">
        <f t="shared" si="1"/>
        <v>75.571790880608347</v>
      </c>
      <c r="G23" s="16">
        <f t="shared" si="2"/>
        <v>1449.1282091193916</v>
      </c>
      <c r="H23" s="16">
        <f t="shared" si="3"/>
        <v>1449.1282091193916</v>
      </c>
      <c r="I23" s="3">
        <f t="shared" si="4"/>
        <v>1.8371300825550096</v>
      </c>
      <c r="J23" s="52"/>
      <c r="K23" s="9" t="s">
        <v>836</v>
      </c>
      <c r="L23" s="9"/>
      <c r="M23" s="78">
        <f>+M20/M21</f>
        <v>0.96802119557768673</v>
      </c>
      <c r="N23" s="7"/>
      <c r="O23" s="7"/>
      <c r="P23" s="7"/>
      <c r="Q23" s="7"/>
    </row>
    <row r="24" spans="1:17" x14ac:dyDescent="0.25">
      <c r="A24" t="s">
        <v>19</v>
      </c>
      <c r="B24" s="8" t="s">
        <v>298</v>
      </c>
      <c r="C24" s="15">
        <f>VLOOKUP($A24,RAW!$B$4:$M$283,7,FALSE)</f>
        <v>5078.2</v>
      </c>
      <c r="D24" s="15">
        <f>VLOOKUP($A24,RAW!$B$4:$M$283,8,FALSE)</f>
        <v>3691.7</v>
      </c>
      <c r="E24" s="1">
        <f t="shared" si="0"/>
        <v>-1386.5</v>
      </c>
      <c r="F24" s="1">
        <f t="shared" si="1"/>
        <v>486.52214560079278</v>
      </c>
      <c r="G24" s="16">
        <f t="shared" si="2"/>
        <v>-1873.0221456007928</v>
      </c>
      <c r="H24" s="16">
        <f t="shared" si="3"/>
        <v>1873.0221456007928</v>
      </c>
      <c r="I24" s="3">
        <f t="shared" si="4"/>
        <v>-0.36883583663518427</v>
      </c>
      <c r="J24" s="52"/>
    </row>
    <row r="25" spans="1:17" x14ac:dyDescent="0.25">
      <c r="A25" t="s">
        <v>95</v>
      </c>
      <c r="B25" s="8" t="s">
        <v>298</v>
      </c>
      <c r="C25" s="15">
        <f>VLOOKUP($A25,RAW!$B$4:$M$283,7,FALSE)</f>
        <v>1854.8</v>
      </c>
      <c r="D25" s="15">
        <f>VLOOKUP($A25,RAW!$B$4:$M$283,8,FALSE)</f>
        <v>2594.1999999999998</v>
      </c>
      <c r="E25" s="1">
        <f t="shared" si="0"/>
        <v>739.39999999999986</v>
      </c>
      <c r="F25" s="1">
        <f t="shared" si="1"/>
        <v>177.70101131510188</v>
      </c>
      <c r="G25" s="16">
        <f t="shared" si="2"/>
        <v>561.69898868489804</v>
      </c>
      <c r="H25" s="16">
        <f t="shared" si="3"/>
        <v>561.69898868489804</v>
      </c>
      <c r="I25" s="3">
        <f t="shared" si="4"/>
        <v>0.30283534002851953</v>
      </c>
      <c r="J25" s="52"/>
    </row>
    <row r="26" spans="1:17" x14ac:dyDescent="0.25">
      <c r="A26" t="s">
        <v>191</v>
      </c>
      <c r="B26" s="8" t="s">
        <v>299</v>
      </c>
      <c r="C26" s="15">
        <f>VLOOKUP($A26,RAW!$B$4:$M$283,7,FALSE)</f>
        <v>71.7</v>
      </c>
      <c r="D26" s="15">
        <f>VLOOKUP($A26,RAW!$B$4:$M$283,8,FALSE)</f>
        <v>3737.7000000000003</v>
      </c>
      <c r="E26" s="1">
        <f t="shared" si="0"/>
        <v>3666.0000000000005</v>
      </c>
      <c r="F26" s="1">
        <f t="shared" si="1"/>
        <v>6.8692918434832899</v>
      </c>
      <c r="G26" s="16">
        <f t="shared" si="2"/>
        <v>3659.1307081565174</v>
      </c>
      <c r="H26" s="16">
        <f t="shared" si="3"/>
        <v>3659.1307081565174</v>
      </c>
      <c r="I26" s="3">
        <f t="shared" si="4"/>
        <v>51.033901090049056</v>
      </c>
      <c r="J26" s="52"/>
    </row>
    <row r="27" spans="1:17" x14ac:dyDescent="0.25">
      <c r="A27" t="s">
        <v>229</v>
      </c>
      <c r="B27" s="8" t="s">
        <v>298</v>
      </c>
      <c r="C27" s="15">
        <f>VLOOKUP($A27,RAW!$B$4:$M$283,7,FALSE)</f>
        <v>10452.1</v>
      </c>
      <c r="D27" s="15">
        <f>VLOOKUP($A27,RAW!$B$4:$M$283,8,FALSE)</f>
        <v>22969.9</v>
      </c>
      <c r="E27" s="1">
        <f t="shared" si="0"/>
        <v>12517.800000000001</v>
      </c>
      <c r="F27" s="1">
        <f t="shared" si="1"/>
        <v>1001.3741321795216</v>
      </c>
      <c r="G27" s="16">
        <f t="shared" si="2"/>
        <v>11516.425867820479</v>
      </c>
      <c r="H27" s="16">
        <f t="shared" si="3"/>
        <v>11516.425867820479</v>
      </c>
      <c r="I27" s="3">
        <f t="shared" si="4"/>
        <v>1.1018289021173235</v>
      </c>
      <c r="J27" s="52"/>
    </row>
    <row r="28" spans="1:17" x14ac:dyDescent="0.25">
      <c r="A28" t="s">
        <v>96</v>
      </c>
      <c r="B28" s="8" t="s">
        <v>298</v>
      </c>
      <c r="C28" s="15">
        <f>VLOOKUP($A28,RAW!$B$4:$M$283,7,FALSE)</f>
        <v>4505.0999999999995</v>
      </c>
      <c r="D28" s="15">
        <f>VLOOKUP($A28,RAW!$B$4:$M$283,8,FALSE)</f>
        <v>12601.800000000001</v>
      </c>
      <c r="E28" s="1">
        <f t="shared" si="0"/>
        <v>8096.7000000000016</v>
      </c>
      <c r="F28" s="1">
        <f t="shared" si="1"/>
        <v>431.61571386438726</v>
      </c>
      <c r="G28" s="16">
        <f t="shared" si="2"/>
        <v>7665.0842861356141</v>
      </c>
      <c r="H28" s="16">
        <f t="shared" si="3"/>
        <v>7665.0842861356141</v>
      </c>
      <c r="I28" s="3">
        <f t="shared" si="4"/>
        <v>1.7014237832979546</v>
      </c>
      <c r="J28" s="52"/>
    </row>
    <row r="29" spans="1:17" x14ac:dyDescent="0.25">
      <c r="A29" t="s">
        <v>230</v>
      </c>
      <c r="B29" s="8" t="s">
        <v>298</v>
      </c>
      <c r="C29" s="15">
        <f>VLOOKUP($A29,RAW!$B$4:$M$283,7,FALSE)</f>
        <v>18338.400000000001</v>
      </c>
      <c r="D29" s="15">
        <f>VLOOKUP($A29,RAW!$B$4:$M$283,8,FALSE)</f>
        <v>13176.4</v>
      </c>
      <c r="E29" s="1">
        <f t="shared" si="0"/>
        <v>-5162.0000000000018</v>
      </c>
      <c r="F29" s="1">
        <f t="shared" si="1"/>
        <v>1756.9291707466384</v>
      </c>
      <c r="G29" s="16">
        <f t="shared" si="2"/>
        <v>-6918.92917074664</v>
      </c>
      <c r="H29" s="16">
        <f t="shared" si="3"/>
        <v>6918.92917074664</v>
      </c>
      <c r="I29" s="3">
        <f t="shared" si="4"/>
        <v>-0.37729186683389171</v>
      </c>
      <c r="J29" s="52"/>
    </row>
    <row r="30" spans="1:17" x14ac:dyDescent="0.25">
      <c r="A30" t="s">
        <v>231</v>
      </c>
      <c r="B30" s="8" t="s">
        <v>299</v>
      </c>
      <c r="C30" s="15">
        <f>VLOOKUP($A30,RAW!$B$4:$M$283,7,FALSE)</f>
        <v>3928.3</v>
      </c>
      <c r="D30" s="15">
        <f>VLOOKUP($A30,RAW!$B$4:$M$283,8,FALSE)</f>
        <v>7829.2000000000007</v>
      </c>
      <c r="E30" s="1">
        <f t="shared" si="0"/>
        <v>3900.9000000000005</v>
      </c>
      <c r="F30" s="1">
        <f t="shared" si="1"/>
        <v>376.35479984317169</v>
      </c>
      <c r="G30" s="16">
        <f t="shared" si="2"/>
        <v>3524.5452001568287</v>
      </c>
      <c r="H30" s="16">
        <f t="shared" si="3"/>
        <v>3524.5452001568287</v>
      </c>
      <c r="I30" s="3">
        <f t="shared" si="4"/>
        <v>0.89721894971280924</v>
      </c>
      <c r="J30" s="52"/>
    </row>
    <row r="31" spans="1:17" x14ac:dyDescent="0.25">
      <c r="A31" t="s">
        <v>116</v>
      </c>
      <c r="B31" s="8" t="s">
        <v>298</v>
      </c>
      <c r="C31" s="15">
        <f>VLOOKUP($A31,RAW!$B$4:$M$283,7,FALSE)</f>
        <v>3294</v>
      </c>
      <c r="D31" s="15">
        <f>VLOOKUP($A31,RAW!$B$4:$M$283,8,FALSE)</f>
        <v>5562.5</v>
      </c>
      <c r="E31" s="1">
        <f t="shared" si="0"/>
        <v>2268.5</v>
      </c>
      <c r="F31" s="1">
        <f t="shared" si="1"/>
        <v>315.58503950396033</v>
      </c>
      <c r="G31" s="16">
        <f t="shared" si="2"/>
        <v>1952.9149604960396</v>
      </c>
      <c r="H31" s="16">
        <f t="shared" si="3"/>
        <v>1952.9149604960396</v>
      </c>
      <c r="I31" s="3">
        <f t="shared" si="4"/>
        <v>0.59287035837766833</v>
      </c>
      <c r="J31" s="52"/>
    </row>
    <row r="32" spans="1:17" x14ac:dyDescent="0.25">
      <c r="A32" t="s">
        <v>20</v>
      </c>
      <c r="B32" s="8" t="s">
        <v>298</v>
      </c>
      <c r="C32" s="15">
        <f>VLOOKUP($A32,RAW!$B$4:$M$283,7,FALSE)</f>
        <v>3699.8</v>
      </c>
      <c r="D32" s="15">
        <f>VLOOKUP($A32,RAW!$B$4:$M$283,8,FALSE)</f>
        <v>6682.6</v>
      </c>
      <c r="E32" s="1">
        <f t="shared" si="0"/>
        <v>2982.8</v>
      </c>
      <c r="F32" s="1">
        <f t="shared" si="1"/>
        <v>354.46312360557152</v>
      </c>
      <c r="G32" s="16">
        <f t="shared" si="2"/>
        <v>2628.3368763944286</v>
      </c>
      <c r="H32" s="16">
        <f t="shared" si="3"/>
        <v>2628.3368763944286</v>
      </c>
      <c r="I32" s="3">
        <f t="shared" si="4"/>
        <v>0.7103997179291931</v>
      </c>
      <c r="J32" s="52"/>
    </row>
    <row r="33" spans="1:10" x14ac:dyDescent="0.25">
      <c r="A33" t="s">
        <v>97</v>
      </c>
      <c r="B33" s="8" t="s">
        <v>298</v>
      </c>
      <c r="C33" s="15">
        <f>VLOOKUP($A33,RAW!$B$4:$M$283,7,FALSE)</f>
        <v>10313.1</v>
      </c>
      <c r="D33" s="15">
        <f>VLOOKUP($A33,RAW!$B$4:$M$283,8,FALSE)</f>
        <v>11455.5</v>
      </c>
      <c r="E33" s="1">
        <f t="shared" si="0"/>
        <v>1142.3999999999996</v>
      </c>
      <c r="F33" s="1">
        <f t="shared" si="1"/>
        <v>988.05709499341026</v>
      </c>
      <c r="G33" s="16">
        <f t="shared" si="2"/>
        <v>154.34290500658938</v>
      </c>
      <c r="H33" s="16">
        <f t="shared" si="3"/>
        <v>154.34290500658938</v>
      </c>
      <c r="I33" s="3">
        <f t="shared" si="4"/>
        <v>1.4965713995461052E-2</v>
      </c>
      <c r="J33" s="52"/>
    </row>
    <row r="34" spans="1:10" x14ac:dyDescent="0.25">
      <c r="A34" t="s">
        <v>5</v>
      </c>
      <c r="B34" s="8" t="s">
        <v>298</v>
      </c>
      <c r="C34" s="15">
        <f>VLOOKUP($A34,RAW!$B$4:$M$283,7,FALSE)</f>
        <v>88957</v>
      </c>
      <c r="D34" s="15">
        <f>VLOOKUP($A34,RAW!$B$4:$M$283,8,FALSE)</f>
        <v>103791.6</v>
      </c>
      <c r="E34" s="1">
        <f t="shared" si="0"/>
        <v>14834.600000000006</v>
      </c>
      <c r="F34" s="1">
        <f t="shared" si="1"/>
        <v>8522.6163810424405</v>
      </c>
      <c r="G34" s="16">
        <f t="shared" si="2"/>
        <v>6311.9836189575653</v>
      </c>
      <c r="H34" s="16">
        <f t="shared" si="3"/>
        <v>6311.9836189575653</v>
      </c>
      <c r="I34" s="3">
        <f t="shared" si="4"/>
        <v>7.0955446102696412E-2</v>
      </c>
      <c r="J34" s="52"/>
    </row>
    <row r="35" spans="1:10" x14ac:dyDescent="0.25">
      <c r="A35" t="s">
        <v>98</v>
      </c>
      <c r="B35" s="8" t="s">
        <v>298</v>
      </c>
      <c r="C35" s="15">
        <f>VLOOKUP($A35,RAW!$B$4:$M$283,7,FALSE)</f>
        <v>6571</v>
      </c>
      <c r="D35" s="15">
        <f>VLOOKUP($A35,RAW!$B$4:$M$283,8,FALSE)</f>
        <v>21149.100000000002</v>
      </c>
      <c r="E35" s="1">
        <f t="shared" ref="E35:E66" si="5">D35-C35</f>
        <v>14578.100000000002</v>
      </c>
      <c r="F35" s="1">
        <f t="shared" ref="F35:F66" si="6">+C35*E$260</f>
        <v>629.54137661825246</v>
      </c>
      <c r="G35" s="16">
        <f t="shared" ref="G35:G66" si="7">+E35-F35</f>
        <v>13948.55862338175</v>
      </c>
      <c r="H35" s="16">
        <f t="shared" ref="H35:H66" si="8">ABS(G35)</f>
        <v>13948.55862338175</v>
      </c>
      <c r="I35" s="3">
        <f t="shared" si="4"/>
        <v>2.1227451869398495</v>
      </c>
      <c r="J35" s="52"/>
    </row>
    <row r="36" spans="1:10" x14ac:dyDescent="0.25">
      <c r="A36" t="s">
        <v>232</v>
      </c>
      <c r="B36" s="8" t="s">
        <v>298</v>
      </c>
      <c r="C36" s="15">
        <f>VLOOKUP($A36,RAW!$B$4:$M$283,7,FALSE)</f>
        <v>193757.9</v>
      </c>
      <c r="D36" s="15">
        <f>VLOOKUP($A36,RAW!$B$4:$M$283,8,FALSE)</f>
        <v>220088.9</v>
      </c>
      <c r="E36" s="1">
        <f t="shared" si="5"/>
        <v>26331</v>
      </c>
      <c r="F36" s="1">
        <f t="shared" si="6"/>
        <v>18563.173808653428</v>
      </c>
      <c r="G36" s="16">
        <f t="shared" si="7"/>
        <v>7767.8261913465722</v>
      </c>
      <c r="H36" s="16">
        <f t="shared" si="8"/>
        <v>7767.8261913465722</v>
      </c>
      <c r="I36" s="3">
        <f t="shared" si="4"/>
        <v>4.0090371496318715E-2</v>
      </c>
      <c r="J36" s="52"/>
    </row>
    <row r="37" spans="1:10" x14ac:dyDescent="0.25">
      <c r="A37" t="s">
        <v>3</v>
      </c>
      <c r="B37" s="8" t="s">
        <v>298</v>
      </c>
      <c r="C37" s="15">
        <f>VLOOKUP($A37,RAW!$B$4:$M$283,7,FALSE)</f>
        <v>105444.40000000001</v>
      </c>
      <c r="D37" s="15">
        <f>VLOOKUP($A37,RAW!$B$4:$M$283,8,FALSE)</f>
        <v>24987</v>
      </c>
      <c r="E37" s="1">
        <f t="shared" si="5"/>
        <v>-80457.400000000009</v>
      </c>
      <c r="F37" s="1">
        <f t="shared" si="6"/>
        <v>10102.208603361081</v>
      </c>
      <c r="G37" s="16">
        <f t="shared" si="7"/>
        <v>-90559.608603361092</v>
      </c>
      <c r="H37" s="16">
        <f t="shared" si="8"/>
        <v>90559.608603361092</v>
      </c>
      <c r="I37" s="3">
        <f t="shared" si="4"/>
        <v>-0.8588375352637132</v>
      </c>
      <c r="J37" s="52"/>
    </row>
    <row r="38" spans="1:10" x14ac:dyDescent="0.25">
      <c r="A38" t="s">
        <v>49</v>
      </c>
      <c r="B38" s="8" t="s">
        <v>299</v>
      </c>
      <c r="C38" s="15">
        <f>VLOOKUP($A38,RAW!$B$4:$M$283,7,FALSE)</f>
        <v>220.1</v>
      </c>
      <c r="D38" s="15">
        <f>VLOOKUP($A38,RAW!$B$4:$M$283,8,FALSE)</f>
        <v>1835.3000000000002</v>
      </c>
      <c r="E38" s="1">
        <f t="shared" si="5"/>
        <v>1615.2000000000003</v>
      </c>
      <c r="F38" s="1">
        <f t="shared" si="6"/>
        <v>21.086905645058188</v>
      </c>
      <c r="G38" s="16">
        <f t="shared" si="7"/>
        <v>1594.1130943549422</v>
      </c>
      <c r="H38" s="16">
        <f t="shared" si="8"/>
        <v>1594.1130943549422</v>
      </c>
      <c r="I38" s="3">
        <f t="shared" si="4"/>
        <v>7.2426764850292695</v>
      </c>
      <c r="J38" s="52"/>
    </row>
    <row r="39" spans="1:10" x14ac:dyDescent="0.25">
      <c r="A39" t="s">
        <v>6</v>
      </c>
      <c r="B39" s="8" t="s">
        <v>299</v>
      </c>
      <c r="C39" s="15">
        <f>VLOOKUP($A39,RAW!$B$4:$M$283,7,FALSE)</f>
        <v>239834.09999999998</v>
      </c>
      <c r="D39" s="15">
        <f>VLOOKUP($A39,RAW!$B$4:$M$283,8,FALSE)</f>
        <v>201503</v>
      </c>
      <c r="E39" s="1">
        <f t="shared" si="5"/>
        <v>-38331.099999999977</v>
      </c>
      <c r="F39" s="1">
        <f t="shared" si="6"/>
        <v>22977.551281996592</v>
      </c>
      <c r="G39" s="16">
        <f t="shared" si="7"/>
        <v>-61308.651281996572</v>
      </c>
      <c r="H39" s="16">
        <f t="shared" si="8"/>
        <v>61308.651281996572</v>
      </c>
      <c r="I39" s="3">
        <f t="shared" si="4"/>
        <v>-0.25562941750983942</v>
      </c>
      <c r="J39" s="52"/>
    </row>
    <row r="40" spans="1:10" x14ac:dyDescent="0.25">
      <c r="A40" t="s">
        <v>192</v>
      </c>
      <c r="B40" s="8" t="s">
        <v>299</v>
      </c>
      <c r="C40" s="15">
        <f>VLOOKUP($A40,RAW!$B$4:$M$283,7,FALSE)</f>
        <v>1343.3</v>
      </c>
      <c r="D40" s="15">
        <f>VLOOKUP($A40,RAW!$B$4:$M$283,8,FALSE)</f>
        <v>2417.3000000000002</v>
      </c>
      <c r="E40" s="1">
        <f t="shared" si="5"/>
        <v>1074.0000000000002</v>
      </c>
      <c r="F40" s="1">
        <f t="shared" si="6"/>
        <v>128.69623059067089</v>
      </c>
      <c r="G40" s="16">
        <f t="shared" si="7"/>
        <v>945.30376940932933</v>
      </c>
      <c r="H40" s="16">
        <f t="shared" si="8"/>
        <v>945.30376940932933</v>
      </c>
      <c r="I40" s="3">
        <f t="shared" si="4"/>
        <v>0.70371753845703067</v>
      </c>
      <c r="J40" s="52"/>
    </row>
    <row r="41" spans="1:10" x14ac:dyDescent="0.25">
      <c r="A41" t="s">
        <v>234</v>
      </c>
      <c r="B41" s="8" t="s">
        <v>298</v>
      </c>
      <c r="C41" s="15">
        <f>VLOOKUP($A41,RAW!$B$4:$M$283,7,FALSE)</f>
        <v>151804</v>
      </c>
      <c r="D41" s="15">
        <f>VLOOKUP($A41,RAW!$B$4:$M$283,8,FALSE)</f>
        <v>127514.5</v>
      </c>
      <c r="E41" s="1">
        <f t="shared" si="5"/>
        <v>-24289.5</v>
      </c>
      <c r="F41" s="1">
        <f t="shared" si="6"/>
        <v>14543.737503600241</v>
      </c>
      <c r="G41" s="16">
        <f t="shared" si="7"/>
        <v>-38833.237503600241</v>
      </c>
      <c r="H41" s="16">
        <f t="shared" si="8"/>
        <v>38833.237503600241</v>
      </c>
      <c r="I41" s="3">
        <f t="shared" si="4"/>
        <v>-0.25581168812152671</v>
      </c>
      <c r="J41" s="52"/>
    </row>
    <row r="42" spans="1:10" x14ac:dyDescent="0.25">
      <c r="A42" t="s">
        <v>193</v>
      </c>
      <c r="B42" s="8" t="s">
        <v>299</v>
      </c>
      <c r="C42" s="15">
        <f>VLOOKUP($A42,RAW!$B$4:$M$283,7,FALSE)</f>
        <v>7979</v>
      </c>
      <c r="D42" s="15">
        <f>VLOOKUP($A42,RAW!$B$4:$M$283,8,FALSE)</f>
        <v>6395.5</v>
      </c>
      <c r="E42" s="1">
        <f t="shared" si="5"/>
        <v>-1583.5</v>
      </c>
      <c r="F42" s="1">
        <f t="shared" si="6"/>
        <v>764.43625689195494</v>
      </c>
      <c r="G42" s="16">
        <f t="shared" si="7"/>
        <v>-2347.9362568919551</v>
      </c>
      <c r="H42" s="16">
        <f t="shared" si="8"/>
        <v>2347.9362568919551</v>
      </c>
      <c r="I42" s="3">
        <f t="shared" si="4"/>
        <v>-0.29426447636194447</v>
      </c>
      <c r="J42" s="52"/>
    </row>
    <row r="43" spans="1:10" x14ac:dyDescent="0.25">
      <c r="A43" t="s">
        <v>125</v>
      </c>
      <c r="B43" s="8" t="s">
        <v>299</v>
      </c>
      <c r="C43" s="15">
        <f>VLOOKUP($A43,RAW!$B$4:$M$283,7,FALSE)</f>
        <v>41268.5</v>
      </c>
      <c r="D43" s="15">
        <f>VLOOKUP($A43,RAW!$B$4:$M$283,8,FALSE)</f>
        <v>71855.600000000006</v>
      </c>
      <c r="E43" s="1">
        <f t="shared" si="5"/>
        <v>30587.100000000006</v>
      </c>
      <c r="F43" s="1">
        <f t="shared" si="6"/>
        <v>3953.77085694268</v>
      </c>
      <c r="G43" s="16">
        <f t="shared" si="7"/>
        <v>26633.329143057326</v>
      </c>
      <c r="H43" s="16">
        <f t="shared" si="8"/>
        <v>26633.329143057326</v>
      </c>
      <c r="I43" s="3">
        <f t="shared" si="4"/>
        <v>0.64536702674091195</v>
      </c>
      <c r="J43" s="52"/>
    </row>
    <row r="44" spans="1:10" x14ac:dyDescent="0.25">
      <c r="A44" t="s">
        <v>9</v>
      </c>
      <c r="B44" s="8" t="s">
        <v>298</v>
      </c>
      <c r="C44" s="15">
        <f>VLOOKUP($A44,RAW!$B$4:$M$283,7,FALSE)</f>
        <v>19916</v>
      </c>
      <c r="D44" s="15">
        <f>VLOOKUP($A44,RAW!$B$4:$M$283,8,FALSE)</f>
        <v>23322.6</v>
      </c>
      <c r="E44" s="1">
        <f t="shared" si="5"/>
        <v>3406.5999999999985</v>
      </c>
      <c r="F44" s="1">
        <f t="shared" si="6"/>
        <v>1908.0727525078551</v>
      </c>
      <c r="G44" s="16">
        <f t="shared" si="7"/>
        <v>1498.5272474921435</v>
      </c>
      <c r="H44" s="16">
        <f t="shared" si="8"/>
        <v>1498.5272474921435</v>
      </c>
      <c r="I44" s="3">
        <f t="shared" si="4"/>
        <v>7.5242380372170292E-2</v>
      </c>
      <c r="J44" s="52"/>
    </row>
    <row r="45" spans="1:10" x14ac:dyDescent="0.25">
      <c r="A45" t="s">
        <v>99</v>
      </c>
      <c r="B45" s="8" t="s">
        <v>299</v>
      </c>
      <c r="C45" s="15">
        <f>VLOOKUP($A45,RAW!$B$4:$M$283,7,FALSE)</f>
        <v>421709.7</v>
      </c>
      <c r="D45" s="15">
        <f>VLOOKUP($A45,RAW!$B$4:$M$283,8,FALSE)</f>
        <v>530676.6</v>
      </c>
      <c r="E45" s="1">
        <f t="shared" si="5"/>
        <v>108966.89999999997</v>
      </c>
      <c r="F45" s="1">
        <f t="shared" si="6"/>
        <v>40402.329184487942</v>
      </c>
      <c r="G45" s="16">
        <f t="shared" si="7"/>
        <v>68564.570815512023</v>
      </c>
      <c r="H45" s="16">
        <f t="shared" si="8"/>
        <v>68564.570815512023</v>
      </c>
      <c r="I45" s="3">
        <f t="shared" si="4"/>
        <v>0.16258713236976058</v>
      </c>
      <c r="J45" s="52"/>
    </row>
    <row r="46" spans="1:10" x14ac:dyDescent="0.25">
      <c r="A46" t="s">
        <v>233</v>
      </c>
      <c r="B46" s="8" t="s">
        <v>298</v>
      </c>
      <c r="C46" s="15">
        <f>VLOOKUP($A46,RAW!$B$4:$M$283,7,FALSE)</f>
        <v>13648.1</v>
      </c>
      <c r="D46" s="15">
        <f>VLOOKUP($A46,RAW!$B$4:$M$283,8,FALSE)</f>
        <v>15419.4</v>
      </c>
      <c r="E46" s="1">
        <f t="shared" si="5"/>
        <v>1771.2999999999993</v>
      </c>
      <c r="F46" s="1">
        <f t="shared" si="6"/>
        <v>1307.5701814371589</v>
      </c>
      <c r="G46" s="16">
        <f t="shared" si="7"/>
        <v>463.72981856284036</v>
      </c>
      <c r="H46" s="16">
        <f t="shared" si="8"/>
        <v>463.72981856284036</v>
      </c>
      <c r="I46" s="3">
        <f t="shared" si="4"/>
        <v>3.3977609964965114E-2</v>
      </c>
      <c r="J46" s="52"/>
    </row>
    <row r="47" spans="1:10" x14ac:dyDescent="0.25">
      <c r="A47" t="s">
        <v>194</v>
      </c>
      <c r="B47" s="8" t="s">
        <v>299</v>
      </c>
      <c r="C47" s="15">
        <f>VLOOKUP($A47,RAW!$B$4:$M$283,7,FALSE)</f>
        <v>104167.09999999999</v>
      </c>
      <c r="D47" s="15">
        <f>VLOOKUP($A47,RAW!$B$4:$M$283,8,FALSE)</f>
        <v>122181.5</v>
      </c>
      <c r="E47" s="1">
        <f t="shared" si="5"/>
        <v>18014.400000000009</v>
      </c>
      <c r="F47" s="1">
        <f t="shared" si="6"/>
        <v>9979.8355702832378</v>
      </c>
      <c r="G47" s="16">
        <f t="shared" si="7"/>
        <v>8034.564429716771</v>
      </c>
      <c r="H47" s="16">
        <f t="shared" si="8"/>
        <v>8034.564429716771</v>
      </c>
      <c r="I47" s="3">
        <f t="shared" si="4"/>
        <v>7.7131497658250753E-2</v>
      </c>
      <c r="J47" s="52"/>
    </row>
    <row r="48" spans="1:10" x14ac:dyDescent="0.25">
      <c r="A48" t="s">
        <v>126</v>
      </c>
      <c r="B48" s="8" t="s">
        <v>298</v>
      </c>
      <c r="C48" s="15">
        <f>VLOOKUP($A48,RAW!$B$4:$M$283,7,FALSE)</f>
        <v>172122.09999999998</v>
      </c>
      <c r="D48" s="15">
        <f>VLOOKUP($A48,RAW!$B$4:$M$283,8,FALSE)</f>
        <v>125630.3</v>
      </c>
      <c r="E48" s="1">
        <f t="shared" si="5"/>
        <v>-46491.799999999974</v>
      </c>
      <c r="F48" s="1">
        <f t="shared" si="6"/>
        <v>16490.333857924896</v>
      </c>
      <c r="G48" s="16">
        <f t="shared" si="7"/>
        <v>-62982.13385792487</v>
      </c>
      <c r="H48" s="16">
        <f t="shared" si="8"/>
        <v>62982.13385792487</v>
      </c>
      <c r="I48" s="3">
        <f t="shared" si="4"/>
        <v>-0.36591543943470872</v>
      </c>
      <c r="J48" s="52"/>
    </row>
    <row r="49" spans="1:10" x14ac:dyDescent="0.25">
      <c r="A49" t="s">
        <v>195</v>
      </c>
      <c r="B49" s="8" t="s">
        <v>299</v>
      </c>
      <c r="C49" s="15">
        <f>VLOOKUP($A49,RAW!$B$4:$M$283,7,FALSE)</f>
        <v>4218.5</v>
      </c>
      <c r="D49" s="15">
        <f>VLOOKUP($A49,RAW!$B$4:$M$283,8,FALSE)</f>
        <v>11629.9</v>
      </c>
      <c r="E49" s="1">
        <f t="shared" si="5"/>
        <v>7411.4</v>
      </c>
      <c r="F49" s="1">
        <f t="shared" si="6"/>
        <v>404.15770769503848</v>
      </c>
      <c r="G49" s="16">
        <f t="shared" si="7"/>
        <v>7007.2422923049608</v>
      </c>
      <c r="H49" s="16">
        <f t="shared" si="8"/>
        <v>7007.2422923049608</v>
      </c>
      <c r="I49" s="3">
        <f t="shared" si="4"/>
        <v>1.6610743848062015</v>
      </c>
      <c r="J49" s="52"/>
    </row>
    <row r="50" spans="1:10" x14ac:dyDescent="0.25">
      <c r="A50" t="s">
        <v>80</v>
      </c>
      <c r="B50" s="8" t="s">
        <v>299</v>
      </c>
      <c r="C50" s="15">
        <f>VLOOKUP($A50,RAW!$B$4:$M$283,7,FALSE)</f>
        <v>12754.8</v>
      </c>
      <c r="D50" s="15">
        <f>VLOOKUP($A50,RAW!$B$4:$M$283,8,FALSE)</f>
        <v>41713.300000000003</v>
      </c>
      <c r="E50" s="1">
        <f t="shared" si="5"/>
        <v>28958.500000000004</v>
      </c>
      <c r="F50" s="1">
        <f t="shared" si="6"/>
        <v>1221.9866611612365</v>
      </c>
      <c r="G50" s="16">
        <f t="shared" si="7"/>
        <v>27736.513338838766</v>
      </c>
      <c r="H50" s="16">
        <f t="shared" si="8"/>
        <v>27736.513338838766</v>
      </c>
      <c r="I50" s="3">
        <f t="shared" si="4"/>
        <v>2.1745941401541984</v>
      </c>
      <c r="J50" s="52"/>
    </row>
    <row r="51" spans="1:10" x14ac:dyDescent="0.25">
      <c r="A51" t="s">
        <v>81</v>
      </c>
      <c r="B51" s="8" t="s">
        <v>298</v>
      </c>
      <c r="C51" s="15">
        <f>VLOOKUP($A51,RAW!$B$4:$M$283,7,FALSE)</f>
        <v>33725.1</v>
      </c>
      <c r="D51" s="15">
        <f>VLOOKUP($A51,RAW!$B$4:$M$283,8,FALSE)</f>
        <v>60095.799999999996</v>
      </c>
      <c r="E51" s="1">
        <f t="shared" si="5"/>
        <v>26370.699999999997</v>
      </c>
      <c r="F51" s="1">
        <f t="shared" si="6"/>
        <v>3231.0677036354014</v>
      </c>
      <c r="G51" s="16">
        <f t="shared" si="7"/>
        <v>23139.632296364594</v>
      </c>
      <c r="H51" s="16">
        <f t="shared" si="8"/>
        <v>23139.632296364594</v>
      </c>
      <c r="I51" s="3">
        <f t="shared" si="4"/>
        <v>0.68612494244241218</v>
      </c>
      <c r="J51" s="52"/>
    </row>
    <row r="52" spans="1:10" x14ac:dyDescent="0.25">
      <c r="A52" t="s">
        <v>8</v>
      </c>
      <c r="B52" s="8" t="s">
        <v>298</v>
      </c>
      <c r="C52" s="15">
        <f>VLOOKUP($A52,RAW!$B$4:$M$283,7,FALSE)</f>
        <v>44779.4</v>
      </c>
      <c r="D52" s="15">
        <f>VLOOKUP($A52,RAW!$B$4:$M$283,8,FALSE)</f>
        <v>53201.600000000006</v>
      </c>
      <c r="E52" s="1">
        <f t="shared" si="5"/>
        <v>8422.2000000000044</v>
      </c>
      <c r="F52" s="1">
        <f t="shared" si="6"/>
        <v>4290.1362228183489</v>
      </c>
      <c r="G52" s="16">
        <f t="shared" si="7"/>
        <v>4132.0637771816555</v>
      </c>
      <c r="H52" s="16">
        <f t="shared" si="8"/>
        <v>4132.0637771816555</v>
      </c>
      <c r="I52" s="3">
        <f t="shared" si="4"/>
        <v>9.2275996935681476E-2</v>
      </c>
      <c r="J52" s="52"/>
    </row>
    <row r="53" spans="1:10" x14ac:dyDescent="0.25">
      <c r="A53" t="s">
        <v>127</v>
      </c>
      <c r="B53" s="8" t="s">
        <v>298</v>
      </c>
      <c r="C53" s="15">
        <f>VLOOKUP($A53,RAW!$B$4:$M$283,7,FALSE)</f>
        <v>829711.8</v>
      </c>
      <c r="D53" s="15">
        <f>VLOOKUP($A53,RAW!$B$4:$M$283,8,FALSE)</f>
        <v>847407.79999999993</v>
      </c>
      <c r="E53" s="1">
        <f t="shared" si="5"/>
        <v>17695.999999999884</v>
      </c>
      <c r="F53" s="1">
        <f t="shared" si="6"/>
        <v>79491.387729174879</v>
      </c>
      <c r="G53" s="16">
        <f t="shared" si="7"/>
        <v>-61795.387729174996</v>
      </c>
      <c r="H53" s="16">
        <f t="shared" si="8"/>
        <v>61795.387729174996</v>
      </c>
      <c r="I53" s="3">
        <f t="shared" si="4"/>
        <v>-7.4478135334672832E-2</v>
      </c>
      <c r="J53" s="52"/>
    </row>
    <row r="54" spans="1:10" x14ac:dyDescent="0.25">
      <c r="A54" t="s">
        <v>100</v>
      </c>
      <c r="B54" s="8" t="s">
        <v>299</v>
      </c>
      <c r="C54" s="15">
        <f>VLOOKUP($A54,RAW!$B$4:$M$283,7,FALSE)</f>
        <v>42848.5</v>
      </c>
      <c r="D54" s="15">
        <f>VLOOKUP($A54,RAW!$B$4:$M$283,8,FALSE)</f>
        <v>84521.8</v>
      </c>
      <c r="E54" s="1">
        <f t="shared" si="5"/>
        <v>41673.300000000003</v>
      </c>
      <c r="F54" s="1">
        <f t="shared" si="6"/>
        <v>4105.1443731589088</v>
      </c>
      <c r="G54" s="16">
        <f t="shared" si="7"/>
        <v>37568.155626841093</v>
      </c>
      <c r="H54" s="16">
        <f t="shared" si="8"/>
        <v>37568.155626841093</v>
      </c>
      <c r="I54" s="3">
        <f t="shared" si="4"/>
        <v>0.87676711266067875</v>
      </c>
      <c r="J54" s="52"/>
    </row>
    <row r="55" spans="1:10" x14ac:dyDescent="0.25">
      <c r="A55" t="s">
        <v>128</v>
      </c>
      <c r="B55" s="8" t="s">
        <v>298</v>
      </c>
      <c r="C55" s="15">
        <f>VLOOKUP($A55,RAW!$B$4:$M$283,7,FALSE)</f>
        <v>4417.3</v>
      </c>
      <c r="D55" s="15">
        <f>VLOOKUP($A55,RAW!$B$4:$M$283,8,FALSE)</f>
        <v>7716.5</v>
      </c>
      <c r="E55" s="1">
        <f t="shared" si="5"/>
        <v>3299.2</v>
      </c>
      <c r="F55" s="1">
        <f t="shared" si="6"/>
        <v>423.20394505186522</v>
      </c>
      <c r="G55" s="16">
        <f t="shared" si="7"/>
        <v>2875.9960549481348</v>
      </c>
      <c r="H55" s="16">
        <f t="shared" si="8"/>
        <v>2875.9960549481348</v>
      </c>
      <c r="I55" s="3">
        <f t="shared" si="4"/>
        <v>0.6510755563235765</v>
      </c>
      <c r="J55" s="52"/>
    </row>
    <row r="56" spans="1:10" x14ac:dyDescent="0.25">
      <c r="A56" t="s">
        <v>196</v>
      </c>
      <c r="B56" s="8" t="s">
        <v>298</v>
      </c>
      <c r="C56" s="15">
        <f>VLOOKUP($A56,RAW!$B$4:$M$283,7,FALSE)</f>
        <v>3398.7</v>
      </c>
      <c r="D56" s="15">
        <f>VLOOKUP($A56,RAW!$B$4:$M$283,8,FALSE)</f>
        <v>2014.1</v>
      </c>
      <c r="E56" s="1">
        <f t="shared" si="5"/>
        <v>-1384.6</v>
      </c>
      <c r="F56" s="1">
        <f t="shared" si="6"/>
        <v>325.61593010385855</v>
      </c>
      <c r="G56" s="16">
        <f t="shared" si="7"/>
        <v>-1710.2159301038585</v>
      </c>
      <c r="H56" s="16">
        <f t="shared" si="8"/>
        <v>1710.2159301038585</v>
      </c>
      <c r="I56" s="3">
        <f t="shared" si="4"/>
        <v>-0.50319708420980336</v>
      </c>
      <c r="J56" s="52"/>
    </row>
    <row r="57" spans="1:10" x14ac:dyDescent="0.25">
      <c r="A57" t="s">
        <v>235</v>
      </c>
      <c r="B57" s="8" t="s">
        <v>298</v>
      </c>
      <c r="C57" s="15">
        <f>VLOOKUP($A57,RAW!$B$4:$M$283,7,FALSE)</f>
        <v>28674.1</v>
      </c>
      <c r="D57" s="15">
        <f>VLOOKUP($A57,RAW!$B$4:$M$283,8,FALSE)</f>
        <v>35366.400000000001</v>
      </c>
      <c r="E57" s="1">
        <f t="shared" si="5"/>
        <v>6692.3000000000029</v>
      </c>
      <c r="F57" s="1">
        <f t="shared" si="6"/>
        <v>2747.1514818580781</v>
      </c>
      <c r="G57" s="16">
        <f t="shared" si="7"/>
        <v>3945.1485181419248</v>
      </c>
      <c r="H57" s="16">
        <f t="shared" si="8"/>
        <v>3945.1485181419248</v>
      </c>
      <c r="I57" s="3">
        <f t="shared" si="4"/>
        <v>0.13758578362152343</v>
      </c>
      <c r="J57" s="52"/>
    </row>
    <row r="58" spans="1:10" x14ac:dyDescent="0.25">
      <c r="A58" t="s">
        <v>21</v>
      </c>
      <c r="B58" s="8" t="s">
        <v>299</v>
      </c>
      <c r="C58" s="15">
        <f>VLOOKUP($A58,RAW!$B$4:$M$283,7,FALSE)</f>
        <v>15167.3</v>
      </c>
      <c r="D58" s="15">
        <f>VLOOKUP($A58,RAW!$B$4:$M$283,8,FALSE)</f>
        <v>33138.699999999997</v>
      </c>
      <c r="E58" s="1">
        <f t="shared" si="5"/>
        <v>17971.399999999998</v>
      </c>
      <c r="F58" s="1">
        <f t="shared" si="6"/>
        <v>1453.1186914597504</v>
      </c>
      <c r="G58" s="16">
        <f t="shared" si="7"/>
        <v>16518.281308540249</v>
      </c>
      <c r="H58" s="16">
        <f t="shared" si="8"/>
        <v>16518.281308540249</v>
      </c>
      <c r="I58" s="3">
        <f t="shared" si="4"/>
        <v>1.0890719711840768</v>
      </c>
      <c r="J58" s="52"/>
    </row>
    <row r="59" spans="1:10" x14ac:dyDescent="0.25">
      <c r="A59" t="s">
        <v>0</v>
      </c>
      <c r="B59" s="8" t="s">
        <v>298</v>
      </c>
      <c r="C59" s="15">
        <f>VLOOKUP($A59,RAW!$B$4:$M$283,7,FALSE)</f>
        <v>120093.09999999999</v>
      </c>
      <c r="D59" s="15">
        <f>VLOOKUP($A59,RAW!$B$4:$M$283,8,FALSE)</f>
        <v>131219.9</v>
      </c>
      <c r="E59" s="1">
        <f t="shared" si="5"/>
        <v>11126.800000000003</v>
      </c>
      <c r="F59" s="1">
        <f t="shared" si="6"/>
        <v>11505.642291333654</v>
      </c>
      <c r="G59" s="16">
        <f t="shared" si="7"/>
        <v>-378.84229133365079</v>
      </c>
      <c r="H59" s="16">
        <f t="shared" si="8"/>
        <v>378.84229133365079</v>
      </c>
      <c r="I59" s="3">
        <f t="shared" si="4"/>
        <v>-3.1545716725911049E-3</v>
      </c>
      <c r="J59" s="52"/>
    </row>
    <row r="60" spans="1:10" x14ac:dyDescent="0.25">
      <c r="A60" t="s">
        <v>113</v>
      </c>
      <c r="B60" s="8" t="s">
        <v>299</v>
      </c>
      <c r="C60" s="15">
        <f>VLOOKUP($A60,RAW!$B$4:$M$283,7,FALSE)</f>
        <v>669979.30000000005</v>
      </c>
      <c r="D60" s="15">
        <f>VLOOKUP($A60,RAW!$B$4:$M$283,8,FALSE)</f>
        <v>1280798.7</v>
      </c>
      <c r="E60" s="1">
        <f t="shared" si="5"/>
        <v>610819.39999999991</v>
      </c>
      <c r="F60" s="1">
        <f t="shared" si="6"/>
        <v>64188.052172840231</v>
      </c>
      <c r="G60" s="16">
        <f t="shared" si="7"/>
        <v>546631.34782715968</v>
      </c>
      <c r="H60" s="16">
        <f t="shared" si="8"/>
        <v>546631.34782715968</v>
      </c>
      <c r="I60" s="3">
        <f t="shared" si="4"/>
        <v>0.81589289076119165</v>
      </c>
      <c r="J60" s="52"/>
    </row>
    <row r="61" spans="1:10" x14ac:dyDescent="0.25">
      <c r="A61" t="s">
        <v>101</v>
      </c>
      <c r="B61" s="8" t="s">
        <v>298</v>
      </c>
      <c r="C61" s="15">
        <f>VLOOKUP($A61,RAW!$B$4:$M$283,7,FALSE)</f>
        <v>36468.199999999997</v>
      </c>
      <c r="D61" s="15">
        <f>VLOOKUP($A61,RAW!$B$4:$M$283,8,FALSE)</f>
        <v>32975.300000000003</v>
      </c>
      <c r="E61" s="1">
        <f t="shared" si="5"/>
        <v>-3492.8999999999942</v>
      </c>
      <c r="F61" s="1">
        <f t="shared" si="6"/>
        <v>3493.8732051118172</v>
      </c>
      <c r="G61" s="16">
        <f t="shared" si="7"/>
        <v>-6986.773205111811</v>
      </c>
      <c r="H61" s="16">
        <f t="shared" si="8"/>
        <v>6986.773205111811</v>
      </c>
      <c r="I61" s="3">
        <f t="shared" si="4"/>
        <v>-0.19158535943950653</v>
      </c>
      <c r="J61" s="52"/>
    </row>
    <row r="62" spans="1:10" x14ac:dyDescent="0.25">
      <c r="A62" t="s">
        <v>23</v>
      </c>
      <c r="B62" s="8" t="s">
        <v>298</v>
      </c>
      <c r="C62" s="15">
        <f>VLOOKUP($A62,RAW!$B$4:$M$283,7,FALSE)</f>
        <v>1157</v>
      </c>
      <c r="D62" s="15">
        <f>VLOOKUP($A62,RAW!$B$4:$M$283,8,FALSE)</f>
        <v>968.4</v>
      </c>
      <c r="E62" s="1">
        <f t="shared" si="5"/>
        <v>-188.60000000000002</v>
      </c>
      <c r="F62" s="1">
        <f t="shared" si="6"/>
        <v>110.84756852036494</v>
      </c>
      <c r="G62" s="16">
        <f t="shared" si="7"/>
        <v>-299.44756852036494</v>
      </c>
      <c r="H62" s="16">
        <f t="shared" si="8"/>
        <v>299.44756852036494</v>
      </c>
      <c r="I62" s="3">
        <f t="shared" si="4"/>
        <v>-0.25881380165977957</v>
      </c>
      <c r="J62" s="52"/>
    </row>
    <row r="63" spans="1:10" x14ac:dyDescent="0.25">
      <c r="A63" t="s">
        <v>129</v>
      </c>
      <c r="B63" s="8" t="s">
        <v>298</v>
      </c>
      <c r="C63" s="15">
        <f>VLOOKUP($A63,RAW!$B$4:$M$283,7,FALSE)</f>
        <v>134185.20000000001</v>
      </c>
      <c r="D63" s="15">
        <f>VLOOKUP($A63,RAW!$B$4:$M$283,8,FALSE)</f>
        <v>149097.20000000001</v>
      </c>
      <c r="E63" s="1">
        <f t="shared" si="5"/>
        <v>14912</v>
      </c>
      <c r="F63" s="1">
        <f t="shared" si="6"/>
        <v>12855.750346948034</v>
      </c>
      <c r="G63" s="16">
        <f t="shared" si="7"/>
        <v>2056.2496530519657</v>
      </c>
      <c r="H63" s="16">
        <f t="shared" si="8"/>
        <v>2056.2496530519657</v>
      </c>
      <c r="I63" s="3">
        <f t="shared" si="4"/>
        <v>1.532396756909082E-2</v>
      </c>
      <c r="J63" s="52"/>
    </row>
    <row r="64" spans="1:10" x14ac:dyDescent="0.25">
      <c r="A64" t="s">
        <v>197</v>
      </c>
      <c r="B64" s="8" t="s">
        <v>299</v>
      </c>
      <c r="C64" s="15">
        <f>VLOOKUP($A64,RAW!$B$4:$M$283,7,FALSE)</f>
        <v>55654.5</v>
      </c>
      <c r="D64" s="15">
        <f>VLOOKUP($A64,RAW!$B$4:$M$283,8,FALSE)</f>
        <v>60393.299999999996</v>
      </c>
      <c r="E64" s="1">
        <f t="shared" si="5"/>
        <v>4738.7999999999956</v>
      </c>
      <c r="F64" s="1">
        <f t="shared" si="6"/>
        <v>5332.0363026937348</v>
      </c>
      <c r="G64" s="16">
        <f t="shared" si="7"/>
        <v>-593.23630269373916</v>
      </c>
      <c r="H64" s="16">
        <f t="shared" si="8"/>
        <v>593.23630269373916</v>
      </c>
      <c r="I64" s="3">
        <f t="shared" si="4"/>
        <v>-1.0659269289882025E-2</v>
      </c>
      <c r="J64" s="52"/>
    </row>
    <row r="65" spans="1:10" x14ac:dyDescent="0.25">
      <c r="A65" t="s">
        <v>82</v>
      </c>
      <c r="B65" s="8" t="s">
        <v>298</v>
      </c>
      <c r="C65" s="15">
        <f>VLOOKUP($A65,RAW!$B$4:$M$283,7,FALSE)</f>
        <v>63708.4</v>
      </c>
      <c r="D65" s="15">
        <f>VLOOKUP($A65,RAW!$B$4:$M$283,8,FALSE)</f>
        <v>82619</v>
      </c>
      <c r="E65" s="1">
        <f t="shared" si="5"/>
        <v>18910.599999999999</v>
      </c>
      <c r="F65" s="1">
        <f t="shared" si="6"/>
        <v>6103.6484307025221</v>
      </c>
      <c r="G65" s="16">
        <f t="shared" si="7"/>
        <v>12806.951569297476</v>
      </c>
      <c r="H65" s="16">
        <f t="shared" si="8"/>
        <v>12806.951569297476</v>
      </c>
      <c r="I65" s="3">
        <f t="shared" si="4"/>
        <v>0.20102453631385306</v>
      </c>
      <c r="J65" s="52"/>
    </row>
    <row r="66" spans="1:10" x14ac:dyDescent="0.25">
      <c r="A66" t="s">
        <v>236</v>
      </c>
      <c r="B66" s="8" t="s">
        <v>298</v>
      </c>
      <c r="C66" s="15">
        <f>VLOOKUP($A66,RAW!$B$4:$M$283,7,FALSE)</f>
        <v>134412.5</v>
      </c>
      <c r="D66" s="15">
        <f>VLOOKUP($A66,RAW!$B$4:$M$283,8,FALSE)</f>
        <v>199671.09999999998</v>
      </c>
      <c r="E66" s="1">
        <f t="shared" si="5"/>
        <v>65258.599999999977</v>
      </c>
      <c r="F66" s="1">
        <f t="shared" si="6"/>
        <v>12877.527055958128</v>
      </c>
      <c r="G66" s="16">
        <f t="shared" si="7"/>
        <v>52381.072944041851</v>
      </c>
      <c r="H66" s="16">
        <f t="shared" si="8"/>
        <v>52381.072944041851</v>
      </c>
      <c r="I66" s="3">
        <f t="shared" si="4"/>
        <v>0.38970388129111394</v>
      </c>
      <c r="J66" s="52"/>
    </row>
    <row r="67" spans="1:10" x14ac:dyDescent="0.25">
      <c r="A67" t="s">
        <v>237</v>
      </c>
      <c r="B67" s="8" t="s">
        <v>298</v>
      </c>
      <c r="C67" s="15">
        <f>VLOOKUP($A67,RAW!$B$4:$M$283,7,FALSE)</f>
        <v>1243.8</v>
      </c>
      <c r="D67" s="15">
        <f>VLOOKUP($A67,RAW!$B$4:$M$283,8,FALSE)</f>
        <v>8399.2999999999993</v>
      </c>
      <c r="E67" s="1">
        <f t="shared" ref="E67:E98" si="9">D67-C67</f>
        <v>7155.4999999999991</v>
      </c>
      <c r="F67" s="1">
        <f t="shared" ref="F67:F98" si="10">+C67*E$260</f>
        <v>119.16353130996535</v>
      </c>
      <c r="G67" s="16">
        <f t="shared" ref="G67:G98" si="11">+E67-F67</f>
        <v>7036.3364686900341</v>
      </c>
      <c r="H67" s="16">
        <f t="shared" ref="H67:H98" si="12">ABS(G67)</f>
        <v>7036.3364686900341</v>
      </c>
      <c r="I67" s="3">
        <f t="shared" si="4"/>
        <v>5.6571285324730942</v>
      </c>
      <c r="J67" s="52"/>
    </row>
    <row r="68" spans="1:10" x14ac:dyDescent="0.25">
      <c r="A68" t="s">
        <v>175</v>
      </c>
      <c r="B68" s="8" t="s">
        <v>298</v>
      </c>
      <c r="C68" s="15">
        <f>VLOOKUP($A68,RAW!$B$4:$M$283,7,FALSE)</f>
        <v>69681.5</v>
      </c>
      <c r="D68" s="15">
        <f>VLOOKUP($A68,RAW!$B$4:$M$283,8,FALSE)</f>
        <v>75512.3</v>
      </c>
      <c r="E68" s="1">
        <f t="shared" si="9"/>
        <v>5830.8000000000029</v>
      </c>
      <c r="F68" s="1">
        <f t="shared" si="10"/>
        <v>6675.9073862159112</v>
      </c>
      <c r="G68" s="16">
        <f t="shared" si="11"/>
        <v>-845.10738621590826</v>
      </c>
      <c r="H68" s="16">
        <f t="shared" si="12"/>
        <v>845.10738621590826</v>
      </c>
      <c r="I68" s="3">
        <f t="shared" ref="I68:I131" si="13">IFERROR(+G68/C68,"")</f>
        <v>-1.2128145723268131E-2</v>
      </c>
      <c r="J68" s="52"/>
    </row>
    <row r="69" spans="1:10" x14ac:dyDescent="0.25">
      <c r="A69" t="s">
        <v>130</v>
      </c>
      <c r="B69" s="8" t="s">
        <v>299</v>
      </c>
      <c r="C69" s="15">
        <f>VLOOKUP($A69,RAW!$B$4:$M$283,7,FALSE)</f>
        <v>10870.3</v>
      </c>
      <c r="D69" s="15">
        <f>VLOOKUP($A69,RAW!$B$4:$M$283,8,FALSE)</f>
        <v>31145.9</v>
      </c>
      <c r="E69" s="1">
        <f t="shared" si="9"/>
        <v>20275.600000000002</v>
      </c>
      <c r="F69" s="1">
        <f t="shared" si="10"/>
        <v>1041.4402109653613</v>
      </c>
      <c r="G69" s="16">
        <f t="shared" si="11"/>
        <v>19234.159789034642</v>
      </c>
      <c r="H69" s="16">
        <f t="shared" si="12"/>
        <v>19234.159789034642</v>
      </c>
      <c r="I69" s="3">
        <f t="shared" si="13"/>
        <v>1.769423087590466</v>
      </c>
      <c r="J69" s="52"/>
    </row>
    <row r="70" spans="1:10" x14ac:dyDescent="0.25">
      <c r="A70" t="s">
        <v>83</v>
      </c>
      <c r="B70" s="8" t="s">
        <v>298</v>
      </c>
      <c r="C70" s="15">
        <f>VLOOKUP($A70,RAW!$B$4:$M$283,7,FALSE)</f>
        <v>2151.3000000000002</v>
      </c>
      <c r="D70" s="15">
        <f>VLOOKUP($A70,RAW!$B$4:$M$283,8,FALSE)</f>
        <v>8960.3000000000011</v>
      </c>
      <c r="E70" s="1">
        <f t="shared" si="9"/>
        <v>6809.0000000000009</v>
      </c>
      <c r="F70" s="1">
        <f t="shared" si="10"/>
        <v>206.10749711137521</v>
      </c>
      <c r="G70" s="16">
        <f t="shared" si="11"/>
        <v>6602.892502888626</v>
      </c>
      <c r="H70" s="16">
        <f t="shared" si="12"/>
        <v>6602.892502888626</v>
      </c>
      <c r="I70" s="3">
        <f t="shared" si="13"/>
        <v>3.0692569622500931</v>
      </c>
      <c r="J70" s="52"/>
    </row>
    <row r="71" spans="1:10" x14ac:dyDescent="0.25">
      <c r="A71" t="s">
        <v>25</v>
      </c>
      <c r="B71" s="8" t="s">
        <v>298</v>
      </c>
      <c r="C71" s="15">
        <f>VLOOKUP($A71,RAW!$B$4:$M$283,7,FALSE)</f>
        <v>865.5</v>
      </c>
      <c r="D71" s="15">
        <f>VLOOKUP($A71,RAW!$B$4:$M$283,8,FALSE)</f>
        <v>4180</v>
      </c>
      <c r="E71" s="1">
        <f t="shared" si="9"/>
        <v>3314.5</v>
      </c>
      <c r="F71" s="1">
        <f t="shared" si="10"/>
        <v>82.920112838699964</v>
      </c>
      <c r="G71" s="16">
        <f t="shared" si="11"/>
        <v>3231.5798871613001</v>
      </c>
      <c r="H71" s="16">
        <f t="shared" si="12"/>
        <v>3231.5798871613001</v>
      </c>
      <c r="I71" s="3">
        <f t="shared" si="13"/>
        <v>3.7337722555300985</v>
      </c>
      <c r="J71" s="52"/>
    </row>
    <row r="72" spans="1:10" x14ac:dyDescent="0.25">
      <c r="A72" t="s">
        <v>131</v>
      </c>
      <c r="B72" s="8" t="s">
        <v>299</v>
      </c>
      <c r="C72" s="15">
        <f>VLOOKUP($A72,RAW!$B$4:$M$283,7,FALSE)</f>
        <v>5491.2</v>
      </c>
      <c r="D72" s="15">
        <f>VLOOKUP($A72,RAW!$B$4:$M$283,8,FALSE)</f>
        <v>8222.1</v>
      </c>
      <c r="E72" s="1">
        <f t="shared" si="9"/>
        <v>2730.9000000000005</v>
      </c>
      <c r="F72" s="1">
        <f t="shared" si="10"/>
        <v>526.09003306743989</v>
      </c>
      <c r="G72" s="16">
        <f t="shared" si="11"/>
        <v>2204.8099669325607</v>
      </c>
      <c r="H72" s="16">
        <f t="shared" si="12"/>
        <v>2204.8099669325607</v>
      </c>
      <c r="I72" s="3">
        <f t="shared" si="13"/>
        <v>0.40151696658882591</v>
      </c>
      <c r="J72" s="52"/>
    </row>
    <row r="73" spans="1:10" x14ac:dyDescent="0.25">
      <c r="A73" t="s">
        <v>198</v>
      </c>
      <c r="B73" s="8" t="s">
        <v>299</v>
      </c>
      <c r="C73" s="15">
        <f>VLOOKUP($A73,RAW!$B$4:$M$283,7,FALSE)</f>
        <v>177040.4</v>
      </c>
      <c r="D73" s="15">
        <f>VLOOKUP($A73,RAW!$B$4:$M$283,8,FALSE)</f>
        <v>162973.70000000001</v>
      </c>
      <c r="E73" s="1">
        <f t="shared" si="9"/>
        <v>-14066.699999999983</v>
      </c>
      <c r="F73" s="1">
        <f t="shared" si="10"/>
        <v>16961.536620460516</v>
      </c>
      <c r="G73" s="16">
        <f t="shared" si="11"/>
        <v>-31028.236620460499</v>
      </c>
      <c r="H73" s="16">
        <f t="shared" si="12"/>
        <v>31028.236620460499</v>
      </c>
      <c r="I73" s="3">
        <f t="shared" si="13"/>
        <v>-0.17526076884406327</v>
      </c>
      <c r="J73" s="52"/>
    </row>
    <row r="74" spans="1:10" x14ac:dyDescent="0.25">
      <c r="A74" t="s">
        <v>117</v>
      </c>
      <c r="B74" s="8" t="s">
        <v>299</v>
      </c>
      <c r="C74" s="15">
        <f>VLOOKUP($A74,RAW!$B$4:$M$283,7,FALSE)</f>
        <v>4589.3999999999996</v>
      </c>
      <c r="D74" s="15">
        <f>VLOOKUP($A74,RAW!$B$4:$M$283,8,FALSE)</f>
        <v>3810.1</v>
      </c>
      <c r="E74" s="1">
        <f t="shared" si="9"/>
        <v>-779.29999999999973</v>
      </c>
      <c r="F74" s="1">
        <f t="shared" si="10"/>
        <v>439.69216159668349</v>
      </c>
      <c r="G74" s="16">
        <f t="shared" si="11"/>
        <v>-1218.9921615966832</v>
      </c>
      <c r="H74" s="16">
        <f t="shared" si="12"/>
        <v>1218.9921615966832</v>
      </c>
      <c r="I74" s="3">
        <f t="shared" si="13"/>
        <v>-0.26561035464258581</v>
      </c>
      <c r="J74" s="52"/>
    </row>
    <row r="75" spans="1:10" x14ac:dyDescent="0.25">
      <c r="A75" t="s">
        <v>1</v>
      </c>
      <c r="B75" s="8" t="s">
        <v>298</v>
      </c>
      <c r="C75" s="15">
        <f>VLOOKUP($A75,RAW!$B$4:$M$283,7,FALSE)</f>
        <v>40483.199999999997</v>
      </c>
      <c r="D75" s="15">
        <f>VLOOKUP($A75,RAW!$B$4:$M$283,8,FALSE)</f>
        <v>57529.5</v>
      </c>
      <c r="E75" s="1">
        <f t="shared" si="9"/>
        <v>17046.300000000003</v>
      </c>
      <c r="F75" s="1">
        <f t="shared" si="10"/>
        <v>3878.534387142297</v>
      </c>
      <c r="G75" s="16">
        <f t="shared" si="11"/>
        <v>13167.765612857705</v>
      </c>
      <c r="H75" s="16">
        <f t="shared" si="12"/>
        <v>13167.765612857705</v>
      </c>
      <c r="I75" s="3">
        <f t="shared" si="13"/>
        <v>0.32526493984807786</v>
      </c>
      <c r="J75" s="52"/>
    </row>
    <row r="76" spans="1:10" x14ac:dyDescent="0.25">
      <c r="A76" t="s">
        <v>26</v>
      </c>
      <c r="B76" s="8" t="s">
        <v>298</v>
      </c>
      <c r="C76" s="15">
        <f>VLOOKUP($A76,RAW!$B$4:$M$283,7,FALSE)</f>
        <v>11172.2</v>
      </c>
      <c r="D76" s="15">
        <f>VLOOKUP($A76,RAW!$B$4:$M$283,8,FALSE)</f>
        <v>17112.199999999997</v>
      </c>
      <c r="E76" s="1">
        <f t="shared" si="9"/>
        <v>5939.9999999999964</v>
      </c>
      <c r="F76" s="1">
        <f t="shared" si="10"/>
        <v>1070.3640492854117</v>
      </c>
      <c r="G76" s="16">
        <f t="shared" si="11"/>
        <v>4869.6359507145844</v>
      </c>
      <c r="H76" s="16">
        <f t="shared" si="12"/>
        <v>4869.6359507145844</v>
      </c>
      <c r="I76" s="3">
        <f t="shared" si="13"/>
        <v>0.43587081780800419</v>
      </c>
      <c r="J76" s="52"/>
    </row>
    <row r="77" spans="1:10" x14ac:dyDescent="0.25">
      <c r="A77" t="s">
        <v>27</v>
      </c>
      <c r="B77" s="8" t="s">
        <v>298</v>
      </c>
      <c r="C77" s="15">
        <f>VLOOKUP($A77,RAW!$B$4:$M$283,7,FALSE)</f>
        <v>286.8</v>
      </c>
      <c r="D77" s="15">
        <f>VLOOKUP($A77,RAW!$B$4:$M$283,8,FALSE)</f>
        <v>1638.1</v>
      </c>
      <c r="E77" s="1">
        <f t="shared" si="9"/>
        <v>1351.3</v>
      </c>
      <c r="F77" s="1">
        <f t="shared" si="10"/>
        <v>27.47716737393316</v>
      </c>
      <c r="G77" s="16">
        <f t="shared" si="11"/>
        <v>1323.8228326260669</v>
      </c>
      <c r="H77" s="16">
        <f t="shared" si="12"/>
        <v>1323.8228326260669</v>
      </c>
      <c r="I77" s="3">
        <f t="shared" si="13"/>
        <v>4.6158397232429111</v>
      </c>
      <c r="J77" s="52"/>
    </row>
    <row r="78" spans="1:10" x14ac:dyDescent="0.25">
      <c r="A78" t="s">
        <v>102</v>
      </c>
      <c r="B78" s="8" t="s">
        <v>299</v>
      </c>
      <c r="C78" s="15">
        <f>VLOOKUP($A78,RAW!$B$4:$M$283,7,FALSE)</f>
        <v>932.2</v>
      </c>
      <c r="D78" s="15">
        <f>VLOOKUP($A78,RAW!$B$4:$M$283,8,FALSE)</f>
        <v>3275.4</v>
      </c>
      <c r="E78" s="1">
        <f t="shared" si="9"/>
        <v>2343.1999999999998</v>
      </c>
      <c r="F78" s="1">
        <f t="shared" si="10"/>
        <v>89.310374567574939</v>
      </c>
      <c r="G78" s="16">
        <f t="shared" si="11"/>
        <v>2253.889625432425</v>
      </c>
      <c r="H78" s="16">
        <f t="shared" si="12"/>
        <v>2253.889625432425</v>
      </c>
      <c r="I78" s="3">
        <f t="shared" si="13"/>
        <v>2.4178176629826482</v>
      </c>
      <c r="J78" s="52"/>
    </row>
    <row r="79" spans="1:10" x14ac:dyDescent="0.25">
      <c r="A79" t="s">
        <v>28</v>
      </c>
      <c r="B79" s="8" t="s">
        <v>299</v>
      </c>
      <c r="C79" s="15">
        <f>VLOOKUP($A79,RAW!$B$4:$M$283,7,FALSE)</f>
        <v>35208.300000000003</v>
      </c>
      <c r="D79" s="15">
        <f>VLOOKUP($A79,RAW!$B$4:$M$283,8,FALSE)</f>
        <v>53407.700000000004</v>
      </c>
      <c r="E79" s="1">
        <f t="shared" si="9"/>
        <v>18199.400000000001</v>
      </c>
      <c r="F79" s="1">
        <f t="shared" si="10"/>
        <v>3373.1671968328137</v>
      </c>
      <c r="G79" s="16">
        <f t="shared" si="11"/>
        <v>14826.232803167188</v>
      </c>
      <c r="H79" s="16">
        <f t="shared" si="12"/>
        <v>14826.232803167188</v>
      </c>
      <c r="I79" s="3">
        <f t="shared" si="13"/>
        <v>0.42110050196025328</v>
      </c>
      <c r="J79" s="52"/>
    </row>
    <row r="80" spans="1:10" x14ac:dyDescent="0.25">
      <c r="A80" t="s">
        <v>199</v>
      </c>
      <c r="B80" s="8" t="s">
        <v>299</v>
      </c>
      <c r="C80" s="15">
        <f>VLOOKUP($A80,RAW!$B$4:$M$283,7,FALSE)</f>
        <v>448458.5</v>
      </c>
      <c r="D80" s="15">
        <f>VLOOKUP($A80,RAW!$B$4:$M$283,8,FALSE)</f>
        <v>288396.89999999997</v>
      </c>
      <c r="E80" s="1">
        <f t="shared" si="9"/>
        <v>-160061.60000000003</v>
      </c>
      <c r="F80" s="1">
        <f t="shared" si="10"/>
        <v>42965.025330414937</v>
      </c>
      <c r="G80" s="16">
        <f t="shared" si="11"/>
        <v>-203026.62533041497</v>
      </c>
      <c r="H80" s="16">
        <f t="shared" si="12"/>
        <v>203026.62533041497</v>
      </c>
      <c r="I80" s="3">
        <f t="shared" si="13"/>
        <v>-0.45272109979053798</v>
      </c>
      <c r="J80" s="52"/>
    </row>
    <row r="81" spans="1:12" x14ac:dyDescent="0.25">
      <c r="A81" t="s">
        <v>200</v>
      </c>
      <c r="B81" s="8" t="s">
        <v>298</v>
      </c>
      <c r="C81" s="15">
        <f>VLOOKUP($A81,RAW!$B$4:$M$283,7,FALSE)</f>
        <v>15237.400000000001</v>
      </c>
      <c r="D81" s="15">
        <f>VLOOKUP($A81,RAW!$B$4:$M$283,8,FALSE)</f>
        <v>19110.400000000001</v>
      </c>
      <c r="E81" s="1">
        <f t="shared" si="9"/>
        <v>3873</v>
      </c>
      <c r="F81" s="1">
        <f t="shared" si="10"/>
        <v>1459.8346936665591</v>
      </c>
      <c r="G81" s="16">
        <f t="shared" si="11"/>
        <v>2413.1653063334406</v>
      </c>
      <c r="H81" s="16">
        <f t="shared" si="12"/>
        <v>2413.1653063334406</v>
      </c>
      <c r="I81" s="3">
        <f t="shared" si="13"/>
        <v>0.15837119891408249</v>
      </c>
      <c r="J81" s="52"/>
    </row>
    <row r="82" spans="1:12" x14ac:dyDescent="0.25">
      <c r="A82" t="s">
        <v>63</v>
      </c>
      <c r="B82" s="8" t="s">
        <v>298</v>
      </c>
      <c r="C82" s="15">
        <f>VLOOKUP($A82,RAW!$B$4:$M$283,7,FALSE)</f>
        <v>0</v>
      </c>
      <c r="D82" s="15">
        <f>VLOOKUP($A82,RAW!$B$4:$M$283,8,FALSE)</f>
        <v>100.6</v>
      </c>
      <c r="E82" s="1">
        <f t="shared" si="9"/>
        <v>100.6</v>
      </c>
      <c r="F82" s="1">
        <f t="shared" si="10"/>
        <v>0</v>
      </c>
      <c r="G82" s="16">
        <f t="shared" si="11"/>
        <v>100.6</v>
      </c>
      <c r="H82" s="16">
        <f t="shared" si="12"/>
        <v>100.6</v>
      </c>
      <c r="I82" s="3" t="str">
        <f t="shared" si="13"/>
        <v/>
      </c>
      <c r="J82" s="52"/>
    </row>
    <row r="83" spans="1:12" x14ac:dyDescent="0.25">
      <c r="A83" t="s">
        <v>29</v>
      </c>
      <c r="B83" s="8" t="s">
        <v>298</v>
      </c>
      <c r="C83" s="15">
        <f>VLOOKUP($A83,RAW!$B$4:$M$283,7,FALSE)</f>
        <v>36381.200000000004</v>
      </c>
      <c r="D83" s="15">
        <f>VLOOKUP($A83,RAW!$B$4:$M$283,8,FALSE)</f>
        <v>34157.599999999999</v>
      </c>
      <c r="E83" s="1">
        <f t="shared" si="9"/>
        <v>-2223.6000000000058</v>
      </c>
      <c r="F83" s="1">
        <f t="shared" si="10"/>
        <v>3485.5380811176333</v>
      </c>
      <c r="G83" s="16">
        <f t="shared" si="11"/>
        <v>-5709.1380811176386</v>
      </c>
      <c r="H83" s="16">
        <f t="shared" si="12"/>
        <v>5709.1380811176386</v>
      </c>
      <c r="I83" s="3">
        <f t="shared" si="13"/>
        <v>-0.15692550221316609</v>
      </c>
      <c r="J83" s="52"/>
    </row>
    <row r="84" spans="1:12" x14ac:dyDescent="0.25">
      <c r="A84" t="s">
        <v>2</v>
      </c>
      <c r="B84" s="8" t="s">
        <v>299</v>
      </c>
      <c r="C84" s="15">
        <f>VLOOKUP($A84,RAW!$B$4:$M$283,7,FALSE)</f>
        <v>121316</v>
      </c>
      <c r="D84" s="15">
        <f>VLOOKUP($A84,RAW!$B$4:$M$283,8,FALSE)</f>
        <v>208692.2</v>
      </c>
      <c r="E84" s="1">
        <f t="shared" si="9"/>
        <v>87376.200000000012</v>
      </c>
      <c r="F84" s="1">
        <f t="shared" si="10"/>
        <v>11622.803476764559</v>
      </c>
      <c r="G84" s="16">
        <f t="shared" si="11"/>
        <v>75753.396523235453</v>
      </c>
      <c r="H84" s="16">
        <f t="shared" si="12"/>
        <v>75753.396523235453</v>
      </c>
      <c r="I84" s="3">
        <f t="shared" si="13"/>
        <v>0.62443038447719557</v>
      </c>
      <c r="J84" s="52"/>
    </row>
    <row r="85" spans="1:12" x14ac:dyDescent="0.25">
      <c r="A85" t="s">
        <v>132</v>
      </c>
      <c r="B85" s="8" t="s">
        <v>299</v>
      </c>
      <c r="C85" s="15">
        <f>VLOOKUP($A85,RAW!$B$4:$M$283,7,FALSE)</f>
        <v>5186</v>
      </c>
      <c r="D85" s="15">
        <f>VLOOKUP($A85,RAW!$B$4:$M$283,8,FALSE)</f>
        <v>4175.3999999999996</v>
      </c>
      <c r="E85" s="1">
        <f t="shared" si="9"/>
        <v>-1010.6000000000004</v>
      </c>
      <c r="F85" s="1">
        <f t="shared" si="10"/>
        <v>496.85003487174811</v>
      </c>
      <c r="G85" s="16">
        <f t="shared" si="11"/>
        <v>-1507.4500348717484</v>
      </c>
      <c r="H85" s="16">
        <f t="shared" si="12"/>
        <v>1507.4500348717484</v>
      </c>
      <c r="I85" s="3">
        <f t="shared" si="13"/>
        <v>-0.29067682893786123</v>
      </c>
      <c r="J85" s="52"/>
    </row>
    <row r="86" spans="1:12" x14ac:dyDescent="0.25">
      <c r="A86" t="s">
        <v>238</v>
      </c>
      <c r="B86" s="8" t="s">
        <v>299</v>
      </c>
      <c r="C86" s="15">
        <f>VLOOKUP($A86,RAW!$B$4:$M$283,7,FALSE)</f>
        <v>21649.7</v>
      </c>
      <c r="D86" s="15">
        <f>VLOOKUP($A86,RAW!$B$4:$M$283,8,FALSE)</f>
        <v>37371.5</v>
      </c>
      <c r="E86" s="1">
        <f t="shared" si="9"/>
        <v>15721.8</v>
      </c>
      <c r="F86" s="1">
        <f t="shared" si="10"/>
        <v>2074.1716544471433</v>
      </c>
      <c r="G86" s="16">
        <f t="shared" si="11"/>
        <v>13647.628345552856</v>
      </c>
      <c r="H86" s="16">
        <f t="shared" si="12"/>
        <v>13647.628345552856</v>
      </c>
      <c r="I86" s="3">
        <f t="shared" si="13"/>
        <v>0.63038417832823801</v>
      </c>
      <c r="J86" s="52"/>
    </row>
    <row r="87" spans="1:12" x14ac:dyDescent="0.25">
      <c r="A87" t="s">
        <v>38</v>
      </c>
      <c r="B87" s="8" t="s">
        <v>299</v>
      </c>
      <c r="C87" s="15">
        <f>VLOOKUP($A87,RAW!$B$4:$M$283,7,FALSE)</f>
        <v>1929.9</v>
      </c>
      <c r="D87" s="15">
        <f>VLOOKUP($A87,RAW!$B$4:$M$283,8,FALSE)</f>
        <v>7696.2</v>
      </c>
      <c r="E87" s="1">
        <f t="shared" si="9"/>
        <v>5766.2999999999993</v>
      </c>
      <c r="F87" s="1">
        <f t="shared" si="10"/>
        <v>184.89604363651884</v>
      </c>
      <c r="G87" s="16">
        <f t="shared" si="11"/>
        <v>5581.4039563634806</v>
      </c>
      <c r="H87" s="16">
        <f t="shared" si="12"/>
        <v>5581.4039563634806</v>
      </c>
      <c r="I87" s="3">
        <f t="shared" si="13"/>
        <v>2.8920689965093946</v>
      </c>
      <c r="J87" s="52"/>
    </row>
    <row r="88" spans="1:12" x14ac:dyDescent="0.25">
      <c r="A88" t="s">
        <v>30</v>
      </c>
      <c r="B88" s="8" t="s">
        <v>299</v>
      </c>
      <c r="C88" s="15">
        <f>VLOOKUP($A88,RAW!$B$4:$M$283,7,FALSE)</f>
        <v>0</v>
      </c>
      <c r="D88" s="15">
        <f>VLOOKUP($A88,RAW!$B$4:$M$283,8,FALSE)</f>
        <v>401.1</v>
      </c>
      <c r="E88" s="1">
        <f t="shared" si="9"/>
        <v>401.1</v>
      </c>
      <c r="F88" s="1">
        <f t="shared" si="10"/>
        <v>0</v>
      </c>
      <c r="G88" s="16">
        <f t="shared" si="11"/>
        <v>401.1</v>
      </c>
      <c r="H88" s="16">
        <f t="shared" si="12"/>
        <v>401.1</v>
      </c>
      <c r="I88" s="3" t="str">
        <f t="shared" si="13"/>
        <v/>
      </c>
      <c r="J88" s="52"/>
    </row>
    <row r="89" spans="1:12" x14ac:dyDescent="0.25">
      <c r="A89" t="s">
        <v>31</v>
      </c>
      <c r="B89" s="8" t="s">
        <v>299</v>
      </c>
      <c r="C89" s="15">
        <f>VLOOKUP($A89,RAW!$B$4:$M$283,7,FALSE)</f>
        <v>348.8</v>
      </c>
      <c r="D89" s="15">
        <f>VLOOKUP($A89,RAW!$B$4:$M$283,8,FALSE)</f>
        <v>1447.5</v>
      </c>
      <c r="E89" s="1">
        <f t="shared" si="9"/>
        <v>1098.7</v>
      </c>
      <c r="F89" s="1">
        <f t="shared" si="10"/>
        <v>33.417140795076314</v>
      </c>
      <c r="G89" s="16">
        <f t="shared" si="11"/>
        <v>1065.2828592049236</v>
      </c>
      <c r="H89" s="16">
        <f t="shared" si="12"/>
        <v>1065.2828592049236</v>
      </c>
      <c r="I89" s="3">
        <f t="shared" si="13"/>
        <v>3.0541366376287948</v>
      </c>
      <c r="J89" s="52"/>
    </row>
    <row r="90" spans="1:12" x14ac:dyDescent="0.25">
      <c r="A90" t="s">
        <v>32</v>
      </c>
      <c r="B90" s="8" t="s">
        <v>298</v>
      </c>
      <c r="C90" s="15">
        <f>VLOOKUP($A90,RAW!$B$4:$M$283,7,FALSE)</f>
        <v>45571.9</v>
      </c>
      <c r="D90" s="15">
        <f>VLOOKUP($A90,RAW!$B$4:$M$283,8,FALSE)</f>
        <v>68321.2</v>
      </c>
      <c r="E90" s="1">
        <f t="shared" si="9"/>
        <v>22749.299999999996</v>
      </c>
      <c r="F90" s="1">
        <f t="shared" si="10"/>
        <v>4366.0624959837678</v>
      </c>
      <c r="G90" s="16">
        <f t="shared" si="11"/>
        <v>18383.23750401623</v>
      </c>
      <c r="H90" s="16">
        <f t="shared" si="12"/>
        <v>18383.23750401623</v>
      </c>
      <c r="I90" s="3">
        <f t="shared" si="13"/>
        <v>0.40338975342296962</v>
      </c>
      <c r="J90" s="52"/>
    </row>
    <row r="91" spans="1:12" x14ac:dyDescent="0.25">
      <c r="A91" t="s">
        <v>33</v>
      </c>
      <c r="B91" s="8" t="s">
        <v>299</v>
      </c>
      <c r="C91" s="15">
        <f>VLOOKUP($A91,RAW!$B$4:$M$283,7,FALSE)</f>
        <v>11029.7</v>
      </c>
      <c r="D91" s="15">
        <f>VLOOKUP($A91,RAW!$B$4:$M$283,8,FALSE)</f>
        <v>28242.5</v>
      </c>
      <c r="E91" s="1">
        <f t="shared" si="9"/>
        <v>17212.8</v>
      </c>
      <c r="F91" s="1">
        <f t="shared" si="10"/>
        <v>1056.7116910190746</v>
      </c>
      <c r="G91" s="16">
        <f t="shared" si="11"/>
        <v>16156.088308980925</v>
      </c>
      <c r="H91" s="16">
        <f t="shared" si="12"/>
        <v>16156.088308980925</v>
      </c>
      <c r="I91" s="3">
        <f t="shared" si="13"/>
        <v>1.4647803937533137</v>
      </c>
      <c r="J91" s="52"/>
    </row>
    <row r="92" spans="1:12" x14ac:dyDescent="0.25">
      <c r="A92" t="s">
        <v>34</v>
      </c>
      <c r="B92" s="8" t="s">
        <v>299</v>
      </c>
      <c r="C92" s="15">
        <f>VLOOKUP($A92,RAW!$B$4:$M$283,7,FALSE)</f>
        <v>71.7</v>
      </c>
      <c r="D92" s="15">
        <f>VLOOKUP($A92,RAW!$B$4:$M$283,8,FALSE)</f>
        <v>3497.6</v>
      </c>
      <c r="E92" s="1">
        <f t="shared" si="9"/>
        <v>3425.9</v>
      </c>
      <c r="F92" s="1">
        <f t="shared" si="10"/>
        <v>6.8692918434832899</v>
      </c>
      <c r="G92" s="16">
        <f t="shared" si="11"/>
        <v>3419.030708156517</v>
      </c>
      <c r="H92" s="16">
        <f t="shared" si="12"/>
        <v>3419.030708156517</v>
      </c>
      <c r="I92" s="3">
        <f t="shared" si="13"/>
        <v>47.685226055181545</v>
      </c>
      <c r="J92" s="52"/>
    </row>
    <row r="93" spans="1:12" x14ac:dyDescent="0.25">
      <c r="A93" t="s">
        <v>35</v>
      </c>
      <c r="B93" s="8" t="s">
        <v>299</v>
      </c>
      <c r="C93" s="15">
        <f>VLOOKUP($A93,RAW!$B$4:$M$283,7,FALSE)</f>
        <v>13385.7</v>
      </c>
      <c r="D93" s="15">
        <f>VLOOKUP($A93,RAW!$B$4:$M$283,8,FALSE)</f>
        <v>27143.4</v>
      </c>
      <c r="E93" s="1">
        <f t="shared" si="9"/>
        <v>13757.7</v>
      </c>
      <c r="F93" s="1">
        <f t="shared" si="10"/>
        <v>1282.4306810225144</v>
      </c>
      <c r="G93" s="16">
        <f t="shared" si="11"/>
        <v>12475.269318977487</v>
      </c>
      <c r="H93" s="16">
        <f t="shared" si="12"/>
        <v>12475.269318977487</v>
      </c>
      <c r="I93" s="3">
        <f t="shared" si="13"/>
        <v>0.93198482850934106</v>
      </c>
      <c r="J93" s="52"/>
    </row>
    <row r="94" spans="1:12" x14ac:dyDescent="0.25">
      <c r="A94" t="s">
        <v>36</v>
      </c>
      <c r="B94" s="8" t="s">
        <v>299</v>
      </c>
      <c r="C94" s="15">
        <f>VLOOKUP($A94,RAW!$B$4:$M$283,7,FALSE)</f>
        <v>372.9</v>
      </c>
      <c r="D94" s="15">
        <f>VLOOKUP($A94,RAW!$B$4:$M$283,8,FALSE)</f>
        <v>1117.5999999999999</v>
      </c>
      <c r="E94" s="1">
        <f t="shared" si="9"/>
        <v>744.69999999999993</v>
      </c>
      <c r="F94" s="1">
        <f t="shared" si="10"/>
        <v>35.726065947488408</v>
      </c>
      <c r="G94" s="16">
        <f t="shared" si="11"/>
        <v>708.97393405251148</v>
      </c>
      <c r="H94" s="16">
        <f t="shared" si="12"/>
        <v>708.97393405251148</v>
      </c>
      <c r="I94" s="3">
        <f t="shared" si="13"/>
        <v>1.9012441245709615</v>
      </c>
      <c r="J94" s="52"/>
    </row>
    <row r="95" spans="1:12" x14ac:dyDescent="0.25">
      <c r="A95" t="s">
        <v>37</v>
      </c>
      <c r="B95" s="8" t="s">
        <v>298</v>
      </c>
      <c r="C95" s="15">
        <f>VLOOKUP($A95,RAW!$B$4:$M$283,7,FALSE)</f>
        <v>5686.7</v>
      </c>
      <c r="D95" s="15">
        <f>VLOOKUP($A95,RAW!$B$4:$M$283,8,FALSE)</f>
        <v>6148.8</v>
      </c>
      <c r="E95" s="1">
        <f t="shared" si="9"/>
        <v>462.10000000000036</v>
      </c>
      <c r="F95" s="1">
        <f t="shared" si="10"/>
        <v>544.82011054862517</v>
      </c>
      <c r="G95" s="16">
        <f t="shared" si="11"/>
        <v>-82.720110548624803</v>
      </c>
      <c r="H95" s="16">
        <f t="shared" si="12"/>
        <v>82.720110548624803</v>
      </c>
      <c r="I95" s="3">
        <f t="shared" si="13"/>
        <v>-1.4546241326010657E-2</v>
      </c>
      <c r="J95" s="52"/>
      <c r="K95" s="16"/>
      <c r="L95" s="16"/>
    </row>
    <row r="96" spans="1:12" x14ac:dyDescent="0.25">
      <c r="A96" t="s">
        <v>133</v>
      </c>
      <c r="B96" s="8" t="s">
        <v>299</v>
      </c>
      <c r="C96" s="15">
        <f>VLOOKUP($A96,RAW!$B$4:$M$283,7,FALSE)</f>
        <v>12799.699999999999</v>
      </c>
      <c r="D96" s="15">
        <f>VLOOKUP($A96,RAW!$B$4:$M$283,8,FALSE)</f>
        <v>11013.8</v>
      </c>
      <c r="E96" s="1">
        <f t="shared" si="9"/>
        <v>-1785.8999999999996</v>
      </c>
      <c r="F96" s="1">
        <f t="shared" si="10"/>
        <v>1226.2883515904193</v>
      </c>
      <c r="G96" s="16">
        <f t="shared" si="11"/>
        <v>-3012.1883515904192</v>
      </c>
      <c r="H96" s="16">
        <f t="shared" si="12"/>
        <v>3012.1883515904192</v>
      </c>
      <c r="I96" s="3">
        <f t="shared" si="13"/>
        <v>-0.23533273057887447</v>
      </c>
      <c r="J96" s="52"/>
      <c r="K96" s="13"/>
      <c r="L96" s="13"/>
    </row>
    <row r="97" spans="1:10" x14ac:dyDescent="0.25">
      <c r="A97" t="s">
        <v>39</v>
      </c>
      <c r="B97" s="8" t="s">
        <v>298</v>
      </c>
      <c r="C97" s="15">
        <f>VLOOKUP($A97,RAW!$B$4:$M$283,7,FALSE)</f>
        <v>8761.9</v>
      </c>
      <c r="D97" s="15">
        <f>VLOOKUP($A97,RAW!$B$4:$M$283,8,FALSE)</f>
        <v>2430.2000000000003</v>
      </c>
      <c r="E97" s="1">
        <f t="shared" si="9"/>
        <v>-6331.6999999999989</v>
      </c>
      <c r="F97" s="1">
        <f t="shared" si="10"/>
        <v>839.44279223732542</v>
      </c>
      <c r="G97" s="16">
        <f t="shared" si="11"/>
        <v>-7171.1427922373241</v>
      </c>
      <c r="H97" s="16">
        <f t="shared" si="12"/>
        <v>7171.1427922373241</v>
      </c>
      <c r="I97" s="3">
        <f t="shared" si="13"/>
        <v>-0.81844608957387377</v>
      </c>
      <c r="J97" s="52"/>
    </row>
    <row r="98" spans="1:10" x14ac:dyDescent="0.25">
      <c r="A98" t="s">
        <v>134</v>
      </c>
      <c r="B98" s="8" t="s">
        <v>299</v>
      </c>
      <c r="C98" s="15">
        <f>VLOOKUP($A98,RAW!$B$4:$M$283,7,FALSE)</f>
        <v>4994.7</v>
      </c>
      <c r="D98" s="15">
        <f>VLOOKUP($A98,RAW!$B$4:$M$283,8,FALSE)</f>
        <v>9634.6</v>
      </c>
      <c r="E98" s="1">
        <f t="shared" si="9"/>
        <v>4639.9000000000005</v>
      </c>
      <c r="F98" s="1">
        <f t="shared" si="10"/>
        <v>478.52234268683384</v>
      </c>
      <c r="G98" s="16">
        <f t="shared" si="11"/>
        <v>4161.3776573131663</v>
      </c>
      <c r="H98" s="16">
        <f t="shared" si="12"/>
        <v>4161.3776573131663</v>
      </c>
      <c r="I98" s="3">
        <f t="shared" si="13"/>
        <v>0.83315867966307611</v>
      </c>
      <c r="J98" s="52"/>
    </row>
    <row r="99" spans="1:10" x14ac:dyDescent="0.25">
      <c r="A99" t="s">
        <v>103</v>
      </c>
      <c r="B99" s="8" t="s">
        <v>299</v>
      </c>
      <c r="C99" s="15">
        <f>VLOOKUP($A99,RAW!$B$4:$M$283,7,FALSE)</f>
        <v>18514.900000000001</v>
      </c>
      <c r="D99" s="15">
        <f>VLOOKUP($A99,RAW!$B$4:$M$283,8,FALSE)</f>
        <v>25312.800000000003</v>
      </c>
      <c r="E99" s="1">
        <f t="shared" ref="E99:E101" si="14">D99-C99</f>
        <v>6797.9000000000015</v>
      </c>
      <c r="F99" s="1">
        <f t="shared" ref="F99:F101" si="15">+C99*E$260</f>
        <v>1773.838933792312</v>
      </c>
      <c r="G99" s="16">
        <f t="shared" ref="G99:G101" si="16">+E99-F99</f>
        <v>5024.0610662076897</v>
      </c>
      <c r="H99" s="16">
        <f t="shared" ref="H99:H101" si="17">ABS(G99)</f>
        <v>5024.0610662076897</v>
      </c>
      <c r="I99" s="3">
        <f t="shared" si="13"/>
        <v>0.27135231981850777</v>
      </c>
      <c r="J99" s="52"/>
    </row>
    <row r="100" spans="1:10" x14ac:dyDescent="0.25">
      <c r="A100" t="s">
        <v>40</v>
      </c>
      <c r="B100" s="8" t="s">
        <v>298</v>
      </c>
      <c r="C100" s="15">
        <f>VLOOKUP($A100,RAW!$B$4:$M$283,7,FALSE)</f>
        <v>215.10000000000002</v>
      </c>
      <c r="D100" s="15">
        <f>VLOOKUP($A100,RAW!$B$4:$M$283,8,FALSE)</f>
        <v>3186.5</v>
      </c>
      <c r="E100" s="1">
        <f t="shared" si="14"/>
        <v>2971.4</v>
      </c>
      <c r="F100" s="1">
        <f t="shared" si="15"/>
        <v>20.607875530449871</v>
      </c>
      <c r="G100" s="16">
        <f t="shared" si="16"/>
        <v>2950.7921244695503</v>
      </c>
      <c r="H100" s="16">
        <f t="shared" si="17"/>
        <v>2950.7921244695503</v>
      </c>
      <c r="I100" s="3">
        <f t="shared" si="13"/>
        <v>13.718233958482333</v>
      </c>
      <c r="J100" s="52"/>
    </row>
    <row r="101" spans="1:10" x14ac:dyDescent="0.25">
      <c r="A101" t="s">
        <v>254</v>
      </c>
      <c r="B101" s="8" t="s">
        <v>299</v>
      </c>
      <c r="C101" s="15">
        <f>VLOOKUP($A101,RAW!$B$4:$M$283,7,FALSE)</f>
        <v>27500.9</v>
      </c>
      <c r="D101" s="15">
        <f>VLOOKUP($A101,RAW!$B$4:$M$283,8,FALSE)</f>
        <v>16485.599999999999</v>
      </c>
      <c r="E101" s="1">
        <f t="shared" si="14"/>
        <v>-11015.300000000003</v>
      </c>
      <c r="F101" s="1">
        <f t="shared" si="15"/>
        <v>2634.7518557663825</v>
      </c>
      <c r="G101" s="16">
        <f t="shared" si="16"/>
        <v>-13650.051855766385</v>
      </c>
      <c r="H101" s="16">
        <f t="shared" si="17"/>
        <v>13650.051855766385</v>
      </c>
      <c r="I101" s="3">
        <f t="shared" si="13"/>
        <v>-0.49634927786968369</v>
      </c>
      <c r="J101" s="52"/>
    </row>
    <row r="102" spans="1:10" x14ac:dyDescent="0.25">
      <c r="A102" t="s">
        <v>256</v>
      </c>
      <c r="C102" s="15"/>
      <c r="D102" s="15">
        <f>VLOOKUP($A102,RAW!$B$4:$M$283,8,FALSE)</f>
        <v>0</v>
      </c>
      <c r="E102" s="1" t="s">
        <v>309</v>
      </c>
      <c r="F102" s="1"/>
      <c r="G102" s="16" t="s">
        <v>309</v>
      </c>
      <c r="H102" s="16" t="s">
        <v>309</v>
      </c>
      <c r="I102" s="3" t="str">
        <f t="shared" si="13"/>
        <v/>
      </c>
      <c r="J102" s="52"/>
    </row>
    <row r="103" spans="1:10" x14ac:dyDescent="0.25">
      <c r="A103" t="s">
        <v>255</v>
      </c>
      <c r="B103" s="8" t="s">
        <v>299</v>
      </c>
      <c r="C103" s="15">
        <f>VLOOKUP($A103,RAW!$B$4:$M$283,7,FALSE)</f>
        <v>3738639.4</v>
      </c>
      <c r="D103" s="15">
        <f>VLOOKUP($A103,RAW!$B$4:$M$283,8,FALSE)</f>
        <v>2151005.6999999997</v>
      </c>
      <c r="E103" s="1">
        <f t="shared" ref="E103:E134" si="18">D103-C103</f>
        <v>-1587633.7000000002</v>
      </c>
      <c r="F103" s="1">
        <f t="shared" ref="F103:F134" si="19">+C103*E$260</f>
        <v>358184.17205223517</v>
      </c>
      <c r="G103" s="16">
        <f t="shared" ref="G103:G134" si="20">+E103-F103</f>
        <v>-1945817.8720522353</v>
      </c>
      <c r="H103" s="16">
        <f t="shared" ref="H103:H134" si="21">ABS(G103)</f>
        <v>1945817.8720522353</v>
      </c>
      <c r="I103" s="3">
        <f t="shared" si="13"/>
        <v>-0.52046150052669837</v>
      </c>
      <c r="J103" s="52"/>
    </row>
    <row r="104" spans="1:10" x14ac:dyDescent="0.25">
      <c r="A104" t="s">
        <v>78</v>
      </c>
      <c r="B104" s="8" t="s">
        <v>299</v>
      </c>
      <c r="C104" s="15">
        <f>VLOOKUP($A104,RAW!$B$4:$M$283,7,FALSE)</f>
        <v>32720.1</v>
      </c>
      <c r="D104" s="15">
        <f>VLOOKUP($A104,RAW!$B$4:$M$283,8,FALSE)</f>
        <v>98381.799999999988</v>
      </c>
      <c r="E104" s="1">
        <f t="shared" si="18"/>
        <v>65661.699999999983</v>
      </c>
      <c r="F104" s="1">
        <f t="shared" si="19"/>
        <v>3134.7826505991293</v>
      </c>
      <c r="G104" s="16">
        <f t="shared" si="20"/>
        <v>62526.91734940085</v>
      </c>
      <c r="H104" s="16">
        <f t="shared" si="21"/>
        <v>62526.91734940085</v>
      </c>
      <c r="I104" s="3">
        <f t="shared" si="13"/>
        <v>1.9109635162912355</v>
      </c>
      <c r="J104" s="52"/>
    </row>
    <row r="105" spans="1:10" x14ac:dyDescent="0.25">
      <c r="A105" t="s">
        <v>257</v>
      </c>
      <c r="B105" s="8" t="s">
        <v>298</v>
      </c>
      <c r="C105" s="15">
        <f>VLOOKUP($A105,RAW!$B$4:$M$283,7,FALSE)</f>
        <v>5112.2</v>
      </c>
      <c r="D105" s="15">
        <f>VLOOKUP($A105,RAW!$B$4:$M$283,8,FALSE)</f>
        <v>6133.8</v>
      </c>
      <c r="E105" s="1">
        <f t="shared" si="18"/>
        <v>1021.6000000000004</v>
      </c>
      <c r="F105" s="1">
        <f t="shared" si="19"/>
        <v>489.77955038012931</v>
      </c>
      <c r="G105" s="16">
        <f t="shared" si="20"/>
        <v>531.82044961987106</v>
      </c>
      <c r="H105" s="16">
        <f t="shared" si="21"/>
        <v>531.82044961987106</v>
      </c>
      <c r="I105" s="3">
        <f t="shared" si="13"/>
        <v>0.10402966425802415</v>
      </c>
      <c r="J105" s="52"/>
    </row>
    <row r="106" spans="1:10" x14ac:dyDescent="0.25">
      <c r="A106" t="s">
        <v>77</v>
      </c>
      <c r="B106" s="8" t="s">
        <v>299</v>
      </c>
      <c r="C106" s="15">
        <f>VLOOKUP($A106,RAW!$B$4:$M$283,7,FALSE)</f>
        <v>6276638.4000000004</v>
      </c>
      <c r="D106" s="15">
        <f>VLOOKUP($A106,RAW!$B$4:$M$283,8,FALSE)</f>
        <v>6606898.3000000007</v>
      </c>
      <c r="E106" s="1">
        <f t="shared" si="18"/>
        <v>330259.90000000037</v>
      </c>
      <c r="F106" s="1">
        <f t="shared" si="19"/>
        <v>601339.76242139481</v>
      </c>
      <c r="G106" s="16">
        <f t="shared" si="20"/>
        <v>-271079.86242139444</v>
      </c>
      <c r="H106" s="16">
        <f t="shared" si="21"/>
        <v>271079.86242139444</v>
      </c>
      <c r="I106" s="3">
        <f t="shared" si="13"/>
        <v>-4.3188701522361782E-2</v>
      </c>
      <c r="J106" s="52"/>
    </row>
    <row r="107" spans="1:10" x14ac:dyDescent="0.25">
      <c r="A107" t="s">
        <v>201</v>
      </c>
      <c r="B107" s="8" t="s">
        <v>299</v>
      </c>
      <c r="C107" s="15">
        <f>VLOOKUP($A107,RAW!$B$4:$M$283,7,FALSE)</f>
        <v>47875.9</v>
      </c>
      <c r="D107" s="15">
        <f>VLOOKUP($A107,RAW!$B$4:$M$283,8,FALSE)</f>
        <v>62775.3</v>
      </c>
      <c r="E107" s="1">
        <f t="shared" si="18"/>
        <v>14899.400000000001</v>
      </c>
      <c r="F107" s="1">
        <f t="shared" si="19"/>
        <v>4586.7995727952812</v>
      </c>
      <c r="G107" s="16">
        <f t="shared" si="20"/>
        <v>10312.600427204721</v>
      </c>
      <c r="H107" s="16">
        <f t="shared" si="21"/>
        <v>10312.600427204721</v>
      </c>
      <c r="I107" s="3">
        <f t="shared" si="13"/>
        <v>0.21540274808838519</v>
      </c>
      <c r="J107" s="52"/>
    </row>
    <row r="108" spans="1:10" x14ac:dyDescent="0.25">
      <c r="A108" t="s">
        <v>239</v>
      </c>
      <c r="B108" s="8" t="s">
        <v>298</v>
      </c>
      <c r="C108" s="15">
        <f>VLOOKUP($A108,RAW!$B$4:$M$283,7,FALSE)</f>
        <v>32404.400000000001</v>
      </c>
      <c r="D108" s="15">
        <f>VLOOKUP($A108,RAW!$B$4:$M$283,8,FALSE)</f>
        <v>56897.700000000004</v>
      </c>
      <c r="E108" s="1">
        <f t="shared" si="18"/>
        <v>24493.300000000003</v>
      </c>
      <c r="F108" s="1">
        <f t="shared" si="19"/>
        <v>3104.5366891627605</v>
      </c>
      <c r="G108" s="16">
        <f t="shared" si="20"/>
        <v>21388.763310837243</v>
      </c>
      <c r="H108" s="16">
        <f t="shared" si="21"/>
        <v>21388.763310837243</v>
      </c>
      <c r="I108" s="3">
        <f t="shared" si="13"/>
        <v>0.66005737834483102</v>
      </c>
      <c r="J108" s="52"/>
    </row>
    <row r="109" spans="1:10" x14ac:dyDescent="0.25">
      <c r="A109" t="s">
        <v>259</v>
      </c>
      <c r="B109" s="8" t="s">
        <v>299</v>
      </c>
      <c r="C109" s="15">
        <f>VLOOKUP($A109,RAW!$B$4:$M$283,7,FALSE)</f>
        <v>68749</v>
      </c>
      <c r="D109" s="15">
        <f>VLOOKUP($A109,RAW!$B$4:$M$283,8,FALSE)</f>
        <v>53786</v>
      </c>
      <c r="E109" s="1">
        <f t="shared" si="18"/>
        <v>-14963</v>
      </c>
      <c r="F109" s="1">
        <f t="shared" si="19"/>
        <v>6586.5682698414603</v>
      </c>
      <c r="G109" s="16">
        <f t="shared" si="20"/>
        <v>-21549.56826984146</v>
      </c>
      <c r="H109" s="16">
        <f t="shared" si="21"/>
        <v>21549.56826984146</v>
      </c>
      <c r="I109" s="3">
        <f t="shared" si="13"/>
        <v>-0.31345282505696753</v>
      </c>
      <c r="J109" s="52"/>
    </row>
    <row r="110" spans="1:10" x14ac:dyDescent="0.25">
      <c r="A110" t="s">
        <v>84</v>
      </c>
      <c r="B110" s="8" t="s">
        <v>299</v>
      </c>
      <c r="C110" s="15">
        <f>VLOOKUP($A110,RAW!$B$4:$M$283,7,FALSE)</f>
        <v>7171</v>
      </c>
      <c r="D110" s="15">
        <f>VLOOKUP($A110,RAW!$B$4:$M$283,8,FALSE)</f>
        <v>5256.2000000000007</v>
      </c>
      <c r="E110" s="1">
        <f t="shared" si="18"/>
        <v>-1914.7999999999993</v>
      </c>
      <c r="F110" s="1">
        <f t="shared" si="19"/>
        <v>687.02499037125062</v>
      </c>
      <c r="G110" s="16">
        <f t="shared" si="20"/>
        <v>-2601.8249903712499</v>
      </c>
      <c r="H110" s="16">
        <f t="shared" si="21"/>
        <v>2601.8249903712499</v>
      </c>
      <c r="I110" s="3">
        <f t="shared" si="13"/>
        <v>-0.36282596435242642</v>
      </c>
      <c r="J110" s="52"/>
    </row>
    <row r="111" spans="1:10" x14ac:dyDescent="0.25">
      <c r="A111" t="s">
        <v>135</v>
      </c>
      <c r="B111" s="8" t="s">
        <v>299</v>
      </c>
      <c r="C111" s="15">
        <f>VLOOKUP($A111,RAW!$B$4:$M$283,7,FALSE)</f>
        <v>321737.09999999998</v>
      </c>
      <c r="D111" s="15">
        <f>VLOOKUP($A111,RAW!$B$4:$M$283,8,FALSE)</f>
        <v>480285.89999999997</v>
      </c>
      <c r="E111" s="1">
        <f t="shared" si="18"/>
        <v>158548.79999999999</v>
      </c>
      <c r="F111" s="1">
        <f t="shared" si="19"/>
        <v>30824.351977349615</v>
      </c>
      <c r="G111" s="16">
        <f t="shared" si="20"/>
        <v>127724.44802265038</v>
      </c>
      <c r="H111" s="16">
        <f t="shared" si="21"/>
        <v>127724.44802265038</v>
      </c>
      <c r="I111" s="3">
        <f t="shared" si="13"/>
        <v>0.39698389779310622</v>
      </c>
      <c r="J111" s="52"/>
    </row>
    <row r="112" spans="1:10" x14ac:dyDescent="0.25">
      <c r="A112" t="s">
        <v>41</v>
      </c>
      <c r="B112" s="8" t="s">
        <v>298</v>
      </c>
      <c r="C112" s="15">
        <f>VLOOKUP($A112,RAW!$B$4:$M$283,7,FALSE)</f>
        <v>5874.2</v>
      </c>
      <c r="D112" s="15">
        <f>VLOOKUP($A112,RAW!$B$4:$M$283,8,FALSE)</f>
        <v>7513</v>
      </c>
      <c r="E112" s="1">
        <f t="shared" si="18"/>
        <v>1638.8000000000002</v>
      </c>
      <c r="F112" s="1">
        <f t="shared" si="19"/>
        <v>562.78373984643713</v>
      </c>
      <c r="G112" s="16">
        <f t="shared" si="20"/>
        <v>1076.0162601535631</v>
      </c>
      <c r="H112" s="16">
        <f t="shared" si="21"/>
        <v>1076.0162601535631</v>
      </c>
      <c r="I112" s="3">
        <f t="shared" si="13"/>
        <v>0.18317664705892939</v>
      </c>
      <c r="J112" s="52"/>
    </row>
    <row r="113" spans="1:10" x14ac:dyDescent="0.25">
      <c r="A113" t="s">
        <v>136</v>
      </c>
      <c r="B113" s="8" t="s">
        <v>299</v>
      </c>
      <c r="C113" s="15">
        <f>VLOOKUP($A113,RAW!$B$4:$M$283,7,FALSE)</f>
        <v>5163.1000000000004</v>
      </c>
      <c r="D113" s="15">
        <f>VLOOKUP($A113,RAW!$B$4:$M$283,8,FALSE)</f>
        <v>9401.7999999999993</v>
      </c>
      <c r="E113" s="1">
        <f t="shared" si="18"/>
        <v>4238.6999999999989</v>
      </c>
      <c r="F113" s="1">
        <f t="shared" si="19"/>
        <v>494.65607694684206</v>
      </c>
      <c r="G113" s="16">
        <f t="shared" si="20"/>
        <v>3744.043923053157</v>
      </c>
      <c r="H113" s="16">
        <f t="shared" si="21"/>
        <v>3744.043923053157</v>
      </c>
      <c r="I113" s="3">
        <f t="shared" si="13"/>
        <v>0.72515425288163249</v>
      </c>
      <c r="J113" s="52"/>
    </row>
    <row r="114" spans="1:10" x14ac:dyDescent="0.25">
      <c r="A114" t="s">
        <v>202</v>
      </c>
      <c r="B114" s="8" t="s">
        <v>298</v>
      </c>
      <c r="C114" s="15">
        <f>VLOOKUP($A114,RAW!$B$4:$M$283,7,FALSE)</f>
        <v>3428.7</v>
      </c>
      <c r="D114" s="15">
        <f>VLOOKUP($A114,RAW!$B$4:$M$283,8,FALSE)</f>
        <v>8903.2999999999993</v>
      </c>
      <c r="E114" s="1">
        <f t="shared" si="18"/>
        <v>5474.5999999999995</v>
      </c>
      <c r="F114" s="1">
        <f t="shared" si="19"/>
        <v>328.49011079150841</v>
      </c>
      <c r="G114" s="16">
        <f t="shared" si="20"/>
        <v>5146.109889208491</v>
      </c>
      <c r="H114" s="16">
        <f t="shared" si="21"/>
        <v>5146.109889208491</v>
      </c>
      <c r="I114" s="3">
        <f t="shared" si="13"/>
        <v>1.5008924342195267</v>
      </c>
      <c r="J114" s="52"/>
    </row>
    <row r="115" spans="1:10" x14ac:dyDescent="0.25">
      <c r="A115" t="s">
        <v>42</v>
      </c>
      <c r="B115" s="8" t="s">
        <v>298</v>
      </c>
      <c r="C115" s="15">
        <f>VLOOKUP($A115,RAW!$B$4:$M$283,7,FALSE)</f>
        <v>18675.3</v>
      </c>
      <c r="D115" s="15">
        <f>VLOOKUP($A115,RAW!$B$4:$M$283,8,FALSE)</f>
        <v>22581.7</v>
      </c>
      <c r="E115" s="1">
        <f t="shared" si="18"/>
        <v>3906.4000000000015</v>
      </c>
      <c r="F115" s="1">
        <f t="shared" si="19"/>
        <v>1789.2062198689466</v>
      </c>
      <c r="G115" s="16">
        <f t="shared" si="20"/>
        <v>2117.1937801310551</v>
      </c>
      <c r="H115" s="16">
        <f t="shared" si="21"/>
        <v>2117.1937801310551</v>
      </c>
      <c r="I115" s="3">
        <f t="shared" si="13"/>
        <v>0.11336866235782317</v>
      </c>
      <c r="J115" s="52"/>
    </row>
    <row r="116" spans="1:10" x14ac:dyDescent="0.25">
      <c r="A116" t="s">
        <v>203</v>
      </c>
      <c r="B116" s="8" t="s">
        <v>298</v>
      </c>
      <c r="C116" s="15">
        <f>VLOOKUP($A116,RAW!$B$4:$M$283,7,FALSE)</f>
        <v>29258.6</v>
      </c>
      <c r="D116" s="15">
        <f>VLOOKUP($A116,RAW!$B$4:$M$283,8,FALSE)</f>
        <v>29103</v>
      </c>
      <c r="E116" s="1">
        <f t="shared" si="18"/>
        <v>-155.59999999999854</v>
      </c>
      <c r="F116" s="1">
        <f t="shared" si="19"/>
        <v>2803.1501022557904</v>
      </c>
      <c r="G116" s="16">
        <f t="shared" si="20"/>
        <v>-2958.750102255789</v>
      </c>
      <c r="H116" s="16">
        <f t="shared" si="21"/>
        <v>2958.750102255789</v>
      </c>
      <c r="I116" s="3">
        <f t="shared" si="13"/>
        <v>-0.10112411743062857</v>
      </c>
      <c r="J116" s="52"/>
    </row>
    <row r="117" spans="1:10" x14ac:dyDescent="0.25">
      <c r="A117" t="s">
        <v>137</v>
      </c>
      <c r="B117" s="8" t="s">
        <v>298</v>
      </c>
      <c r="C117" s="15">
        <f>VLOOKUP($A117,RAW!$B$4:$M$283,7,FALSE)</f>
        <v>4072.9</v>
      </c>
      <c r="D117" s="15">
        <f>VLOOKUP($A117,RAW!$B$4:$M$283,8,FALSE)</f>
        <v>8395.4</v>
      </c>
      <c r="E117" s="1">
        <f t="shared" si="18"/>
        <v>4322.5</v>
      </c>
      <c r="F117" s="1">
        <f t="shared" si="19"/>
        <v>390.20835075764421</v>
      </c>
      <c r="G117" s="16">
        <f t="shared" si="20"/>
        <v>3932.2916492423556</v>
      </c>
      <c r="H117" s="16">
        <f t="shared" si="21"/>
        <v>3932.2916492423556</v>
      </c>
      <c r="I117" s="3">
        <f t="shared" si="13"/>
        <v>0.9654770923033601</v>
      </c>
      <c r="J117" s="52"/>
    </row>
    <row r="118" spans="1:10" x14ac:dyDescent="0.25">
      <c r="A118" t="s">
        <v>260</v>
      </c>
      <c r="B118" s="8" t="s">
        <v>299</v>
      </c>
      <c r="C118" s="15">
        <f>VLOOKUP($A118,RAW!$B$4:$M$283,7,FALSE)</f>
        <v>1926.5</v>
      </c>
      <c r="D118" s="15">
        <f>VLOOKUP($A118,RAW!$B$4:$M$283,8,FALSE)</f>
        <v>26653.9</v>
      </c>
      <c r="E118" s="1">
        <f t="shared" si="18"/>
        <v>24727.4</v>
      </c>
      <c r="F118" s="1">
        <f t="shared" si="19"/>
        <v>184.57030315858518</v>
      </c>
      <c r="G118" s="16">
        <f t="shared" si="20"/>
        <v>24542.829696841418</v>
      </c>
      <c r="H118" s="16">
        <f t="shared" si="21"/>
        <v>24542.829696841418</v>
      </c>
      <c r="I118" s="3">
        <f t="shared" si="13"/>
        <v>12.739594963322823</v>
      </c>
      <c r="J118" s="52"/>
    </row>
    <row r="119" spans="1:10" x14ac:dyDescent="0.25">
      <c r="A119" t="s">
        <v>261</v>
      </c>
      <c r="B119" s="8" t="s">
        <v>298</v>
      </c>
      <c r="C119" s="15">
        <f>VLOOKUP($A119,RAW!$B$4:$M$283,7,FALSE)</f>
        <v>64419.6</v>
      </c>
      <c r="D119" s="15">
        <f>VLOOKUP($A119,RAW!$B$4:$M$283,8,FALSE)</f>
        <v>46616.800000000003</v>
      </c>
      <c r="E119" s="1">
        <f t="shared" si="18"/>
        <v>-17802.799999999996</v>
      </c>
      <c r="F119" s="1">
        <f t="shared" si="19"/>
        <v>6171.7856742044087</v>
      </c>
      <c r="G119" s="16">
        <f t="shared" si="20"/>
        <v>-23974.585674204405</v>
      </c>
      <c r="H119" s="16">
        <f t="shared" si="21"/>
        <v>23974.585674204405</v>
      </c>
      <c r="I119" s="3">
        <f t="shared" si="13"/>
        <v>-0.37216290809325742</v>
      </c>
      <c r="J119" s="52"/>
    </row>
    <row r="120" spans="1:10" x14ac:dyDescent="0.25">
      <c r="A120" t="s">
        <v>50</v>
      </c>
      <c r="B120" s="8" t="s">
        <v>299</v>
      </c>
      <c r="C120" s="15">
        <f>VLOOKUP($A120,RAW!$B$4:$M$283,7,FALSE)</f>
        <v>215.1</v>
      </c>
      <c r="D120" s="15">
        <f>VLOOKUP($A120,RAW!$B$4:$M$283,8,FALSE)</f>
        <v>2123.5</v>
      </c>
      <c r="E120" s="1">
        <f t="shared" si="18"/>
        <v>1908.4</v>
      </c>
      <c r="F120" s="1">
        <f t="shared" si="19"/>
        <v>20.607875530449871</v>
      </c>
      <c r="G120" s="16">
        <f t="shared" si="20"/>
        <v>1887.7921244695501</v>
      </c>
      <c r="H120" s="16">
        <f t="shared" si="21"/>
        <v>1887.7921244695501</v>
      </c>
      <c r="I120" s="3">
        <f t="shared" si="13"/>
        <v>8.7763464642935851</v>
      </c>
      <c r="J120" s="52"/>
    </row>
    <row r="121" spans="1:10" x14ac:dyDescent="0.25">
      <c r="A121" t="s">
        <v>138</v>
      </c>
      <c r="B121" s="8" t="s">
        <v>298</v>
      </c>
      <c r="C121" s="15">
        <f>VLOOKUP($A121,RAW!$B$4:$M$283,7,FALSE)</f>
        <v>3533.8999999999996</v>
      </c>
      <c r="D121" s="15">
        <f>VLOOKUP($A121,RAW!$B$4:$M$283,8,FALSE)</f>
        <v>3549.7999999999997</v>
      </c>
      <c r="E121" s="1">
        <f t="shared" si="18"/>
        <v>15.900000000000091</v>
      </c>
      <c r="F121" s="1">
        <f t="shared" si="19"/>
        <v>338.56890440286742</v>
      </c>
      <c r="G121" s="16">
        <f t="shared" si="20"/>
        <v>-322.66890440286733</v>
      </c>
      <c r="H121" s="16">
        <f t="shared" si="21"/>
        <v>322.66890440286733</v>
      </c>
      <c r="I121" s="3">
        <f t="shared" si="13"/>
        <v>-9.1306744504051435E-2</v>
      </c>
      <c r="J121" s="52"/>
    </row>
    <row r="122" spans="1:10" x14ac:dyDescent="0.25">
      <c r="A122" t="s">
        <v>240</v>
      </c>
      <c r="B122" s="8" t="s">
        <v>298</v>
      </c>
      <c r="C122" s="15">
        <f>VLOOKUP($A122,RAW!$B$4:$M$283,7,FALSE)</f>
        <v>91451</v>
      </c>
      <c r="D122" s="15">
        <f>VLOOKUP($A122,RAW!$B$4:$M$283,8,FALSE)</f>
        <v>130369.59999999999</v>
      </c>
      <c r="E122" s="1">
        <f t="shared" si="18"/>
        <v>38918.599999999991</v>
      </c>
      <c r="F122" s="1">
        <f t="shared" si="19"/>
        <v>8761.5566022090698</v>
      </c>
      <c r="G122" s="16">
        <f t="shared" si="20"/>
        <v>30157.04339779092</v>
      </c>
      <c r="H122" s="16">
        <f t="shared" si="21"/>
        <v>30157.04339779092</v>
      </c>
      <c r="I122" s="3">
        <f t="shared" si="13"/>
        <v>0.32976176747975333</v>
      </c>
      <c r="J122" s="52"/>
    </row>
    <row r="123" spans="1:10" x14ac:dyDescent="0.25">
      <c r="A123" t="s">
        <v>139</v>
      </c>
      <c r="B123" s="8" t="s">
        <v>299</v>
      </c>
      <c r="C123" s="15">
        <f>VLOOKUP($A123,RAW!$B$4:$M$283,7,FALSE)</f>
        <v>1362.5</v>
      </c>
      <c r="D123" s="15">
        <f>VLOOKUP($A123,RAW!$B$4:$M$283,8,FALSE)</f>
        <v>3834.2</v>
      </c>
      <c r="E123" s="1">
        <f t="shared" si="18"/>
        <v>2471.6999999999998</v>
      </c>
      <c r="F123" s="1">
        <f t="shared" si="19"/>
        <v>130.53570623076683</v>
      </c>
      <c r="G123" s="16">
        <f t="shared" si="20"/>
        <v>2341.1642937692332</v>
      </c>
      <c r="H123" s="16">
        <f t="shared" si="21"/>
        <v>2341.1642937692332</v>
      </c>
      <c r="I123" s="3">
        <f t="shared" si="13"/>
        <v>1.7182857201976023</v>
      </c>
      <c r="J123" s="52"/>
    </row>
    <row r="124" spans="1:10" x14ac:dyDescent="0.25">
      <c r="A124" t="s">
        <v>204</v>
      </c>
      <c r="B124" s="8" t="s">
        <v>299</v>
      </c>
      <c r="C124" s="15">
        <f>VLOOKUP($A124,RAW!$B$4:$M$283,7,FALSE)</f>
        <v>9236</v>
      </c>
      <c r="D124" s="15">
        <f>VLOOKUP($A124,RAW!$B$4:$M$283,8,FALSE)</f>
        <v>15299.4</v>
      </c>
      <c r="E124" s="1">
        <f t="shared" si="18"/>
        <v>6063.4</v>
      </c>
      <c r="F124" s="1">
        <f t="shared" si="19"/>
        <v>884.86442770448627</v>
      </c>
      <c r="G124" s="16">
        <f t="shared" si="20"/>
        <v>5178.5355722955137</v>
      </c>
      <c r="H124" s="16">
        <f t="shared" si="21"/>
        <v>5178.5355722955137</v>
      </c>
      <c r="I124" s="3">
        <f t="shared" si="13"/>
        <v>0.56069029583104302</v>
      </c>
      <c r="J124" s="52"/>
    </row>
    <row r="125" spans="1:10" x14ac:dyDescent="0.25">
      <c r="A125" t="s">
        <v>241</v>
      </c>
      <c r="B125" s="8" t="s">
        <v>298</v>
      </c>
      <c r="C125" s="15">
        <f>VLOOKUP($A125,RAW!$B$4:$M$283,7,FALSE)</f>
        <v>28139.1</v>
      </c>
      <c r="D125" s="15">
        <f>VLOOKUP($A125,RAW!$B$4:$M$283,8,FALSE)</f>
        <v>49542.899999999994</v>
      </c>
      <c r="E125" s="1">
        <f t="shared" si="18"/>
        <v>21403.799999999996</v>
      </c>
      <c r="F125" s="1">
        <f t="shared" si="19"/>
        <v>2695.8952595949877</v>
      </c>
      <c r="G125" s="16">
        <f t="shared" si="20"/>
        <v>18707.904740405007</v>
      </c>
      <c r="H125" s="16">
        <f t="shared" si="21"/>
        <v>18707.904740405007</v>
      </c>
      <c r="I125" s="3">
        <f t="shared" si="13"/>
        <v>0.66483664155587807</v>
      </c>
      <c r="J125" s="52"/>
    </row>
    <row r="126" spans="1:10" x14ac:dyDescent="0.25">
      <c r="A126" t="s">
        <v>225</v>
      </c>
      <c r="B126" s="8" t="s">
        <v>298</v>
      </c>
      <c r="C126" s="15">
        <f>VLOOKUP($A126,RAW!$B$4:$M$283,7,FALSE)</f>
        <v>189162.80000000002</v>
      </c>
      <c r="D126" s="15">
        <f>VLOOKUP($A126,RAW!$B$4:$M$283,8,FALSE)</f>
        <v>188254.09999999998</v>
      </c>
      <c r="E126" s="1">
        <f t="shared" si="18"/>
        <v>-908.70000000004075</v>
      </c>
      <c r="F126" s="1">
        <f t="shared" si="19"/>
        <v>18122.935552726096</v>
      </c>
      <c r="G126" s="16">
        <f t="shared" si="20"/>
        <v>-19031.635552726137</v>
      </c>
      <c r="H126" s="16">
        <f t="shared" si="21"/>
        <v>19031.635552726137</v>
      </c>
      <c r="I126" s="3">
        <f t="shared" si="13"/>
        <v>-0.1006098215543761</v>
      </c>
      <c r="J126" s="52"/>
    </row>
    <row r="127" spans="1:10" x14ac:dyDescent="0.25">
      <c r="A127" t="s">
        <v>118</v>
      </c>
      <c r="B127" s="8" t="s">
        <v>299</v>
      </c>
      <c r="C127" s="15">
        <f>VLOOKUP($A127,RAW!$B$4:$M$283,7,FALSE)</f>
        <v>49811.4</v>
      </c>
      <c r="D127" s="15">
        <f>VLOOKUP($A127,RAW!$B$4:$M$283,8,FALSE)</f>
        <v>47566.299999999996</v>
      </c>
      <c r="E127" s="1">
        <f t="shared" si="18"/>
        <v>-2245.1000000000058</v>
      </c>
      <c r="F127" s="1">
        <f t="shared" si="19"/>
        <v>4772.2321301601614</v>
      </c>
      <c r="G127" s="16">
        <f t="shared" si="20"/>
        <v>-7017.3321301601673</v>
      </c>
      <c r="H127" s="16">
        <f t="shared" si="21"/>
        <v>7017.3321301601673</v>
      </c>
      <c r="I127" s="3">
        <f t="shared" si="13"/>
        <v>-0.14087803454952413</v>
      </c>
      <c r="J127" s="52"/>
    </row>
    <row r="128" spans="1:10" x14ac:dyDescent="0.25">
      <c r="A128" t="s">
        <v>141</v>
      </c>
      <c r="B128" s="8" t="s">
        <v>298</v>
      </c>
      <c r="C128" s="15">
        <f>VLOOKUP($A128,RAW!$B$4:$M$283,7,FALSE)</f>
        <v>57083.5</v>
      </c>
      <c r="D128" s="15">
        <f>VLOOKUP($A128,RAW!$B$4:$M$283,8,FALSE)</f>
        <v>89741.2</v>
      </c>
      <c r="E128" s="1">
        <f t="shared" si="18"/>
        <v>32657.699999999997</v>
      </c>
      <c r="F128" s="1">
        <f t="shared" si="19"/>
        <v>5468.9431094487918</v>
      </c>
      <c r="G128" s="16">
        <f t="shared" si="20"/>
        <v>27188.756890551205</v>
      </c>
      <c r="H128" s="16">
        <f t="shared" si="21"/>
        <v>27188.756890551205</v>
      </c>
      <c r="I128" s="3">
        <f t="shared" si="13"/>
        <v>0.47629800013228352</v>
      </c>
      <c r="J128" s="52"/>
    </row>
    <row r="129" spans="1:10" x14ac:dyDescent="0.25">
      <c r="A129" t="s">
        <v>85</v>
      </c>
      <c r="B129" s="8" t="s">
        <v>298</v>
      </c>
      <c r="C129" s="15">
        <f>VLOOKUP($A129,RAW!$B$4:$M$283,7,FALSE)</f>
        <v>9209.5</v>
      </c>
      <c r="D129" s="15">
        <f>VLOOKUP($A129,RAW!$B$4:$M$283,8,FALSE)</f>
        <v>20241.5</v>
      </c>
      <c r="E129" s="1">
        <f t="shared" si="18"/>
        <v>11032</v>
      </c>
      <c r="F129" s="1">
        <f t="shared" si="19"/>
        <v>882.32556809706216</v>
      </c>
      <c r="G129" s="16">
        <f t="shared" si="20"/>
        <v>10149.674431902939</v>
      </c>
      <c r="H129" s="16">
        <f t="shared" si="21"/>
        <v>10149.674431902939</v>
      </c>
      <c r="I129" s="3">
        <f t="shared" si="13"/>
        <v>1.1020874566374872</v>
      </c>
      <c r="J129" s="52"/>
    </row>
    <row r="130" spans="1:10" x14ac:dyDescent="0.25">
      <c r="A130" t="s">
        <v>140</v>
      </c>
      <c r="B130" s="8" t="s">
        <v>299</v>
      </c>
      <c r="C130" s="15">
        <f>VLOOKUP($A130,RAW!$B$4:$M$283,7,FALSE)</f>
        <v>10206.6</v>
      </c>
      <c r="D130" s="15">
        <f>VLOOKUP($A130,RAW!$B$4:$M$283,8,FALSE)</f>
        <v>13043.199999999999</v>
      </c>
      <c r="E130" s="1">
        <f t="shared" si="18"/>
        <v>2836.5999999999985</v>
      </c>
      <c r="F130" s="1">
        <f t="shared" si="19"/>
        <v>977.85375355225312</v>
      </c>
      <c r="G130" s="16">
        <f t="shared" si="20"/>
        <v>1858.7462464477453</v>
      </c>
      <c r="H130" s="16">
        <f t="shared" si="21"/>
        <v>1858.7462464477453</v>
      </c>
      <c r="I130" s="3">
        <f t="shared" si="13"/>
        <v>0.18211218686416095</v>
      </c>
      <c r="J130" s="52"/>
    </row>
    <row r="131" spans="1:10" x14ac:dyDescent="0.25">
      <c r="A131" t="s">
        <v>119</v>
      </c>
      <c r="B131" s="8" t="s">
        <v>298</v>
      </c>
      <c r="C131" s="15">
        <f>VLOOKUP($A131,RAW!$B$4:$M$283,7,FALSE)</f>
        <v>87105.3</v>
      </c>
      <c r="D131" s="15">
        <f>VLOOKUP($A131,RAW!$B$4:$M$283,8,FALSE)</f>
        <v>125009.1</v>
      </c>
      <c r="E131" s="1">
        <f t="shared" si="18"/>
        <v>37903.800000000003</v>
      </c>
      <c r="F131" s="1">
        <f t="shared" si="19"/>
        <v>8345.2123683983973</v>
      </c>
      <c r="G131" s="16">
        <f t="shared" si="20"/>
        <v>29558.587631601607</v>
      </c>
      <c r="H131" s="16">
        <f t="shared" si="21"/>
        <v>29558.587631601607</v>
      </c>
      <c r="I131" s="3">
        <f t="shared" si="13"/>
        <v>0.33934315858623537</v>
      </c>
      <c r="J131" s="52"/>
    </row>
    <row r="132" spans="1:10" x14ac:dyDescent="0.25">
      <c r="A132" t="s">
        <v>242</v>
      </c>
      <c r="B132" s="8" t="s">
        <v>298</v>
      </c>
      <c r="C132" s="15">
        <f>VLOOKUP($A132,RAW!$B$4:$M$283,7,FALSE)</f>
        <v>107535.29999999999</v>
      </c>
      <c r="D132" s="15">
        <f>VLOOKUP($A132,RAW!$B$4:$M$283,8,FALSE)</f>
        <v>158495.5</v>
      </c>
      <c r="E132" s="1">
        <f t="shared" si="18"/>
        <v>50960.200000000012</v>
      </c>
      <c r="F132" s="1">
        <f t="shared" si="19"/>
        <v>10302.529416687985</v>
      </c>
      <c r="G132" s="16">
        <f t="shared" si="20"/>
        <v>40657.670583312029</v>
      </c>
      <c r="H132" s="16">
        <f t="shared" si="21"/>
        <v>40657.670583312029</v>
      </c>
      <c r="I132" s="3">
        <f t="shared" ref="I132:I194" si="22">IFERROR(+G132/C132,"")</f>
        <v>0.37808673601423937</v>
      </c>
      <c r="J132" s="52"/>
    </row>
    <row r="133" spans="1:10" x14ac:dyDescent="0.25">
      <c r="A133" t="s">
        <v>142</v>
      </c>
      <c r="B133" s="8" t="s">
        <v>298</v>
      </c>
      <c r="C133" s="15">
        <f>VLOOKUP($A133,RAW!$B$4:$M$283,7,FALSE)</f>
        <v>31724.400000000001</v>
      </c>
      <c r="D133" s="15">
        <f>VLOOKUP($A133,RAW!$B$4:$M$283,8,FALSE)</f>
        <v>36630</v>
      </c>
      <c r="E133" s="1">
        <f t="shared" si="18"/>
        <v>4905.5999999999985</v>
      </c>
      <c r="F133" s="1">
        <f t="shared" si="19"/>
        <v>3039.3885935760291</v>
      </c>
      <c r="G133" s="16">
        <f t="shared" si="20"/>
        <v>1866.2114064239695</v>
      </c>
      <c r="H133" s="16">
        <f t="shared" si="21"/>
        <v>1866.2114064239695</v>
      </c>
      <c r="I133" s="3">
        <f t="shared" si="22"/>
        <v>5.8825743163746815E-2</v>
      </c>
      <c r="J133" s="52"/>
    </row>
    <row r="134" spans="1:10" x14ac:dyDescent="0.25">
      <c r="A134" t="s">
        <v>143</v>
      </c>
      <c r="B134" s="8" t="s">
        <v>299</v>
      </c>
      <c r="C134" s="15">
        <f>VLOOKUP($A134,RAW!$B$4:$M$283,7,FALSE)</f>
        <v>215.1</v>
      </c>
      <c r="D134" s="15">
        <f>VLOOKUP($A134,RAW!$B$4:$M$283,8,FALSE)</f>
        <v>2347.6999999999998</v>
      </c>
      <c r="E134" s="1">
        <f t="shared" si="18"/>
        <v>2132.6</v>
      </c>
      <c r="F134" s="1">
        <f t="shared" si="19"/>
        <v>20.607875530449871</v>
      </c>
      <c r="G134" s="16">
        <f t="shared" si="20"/>
        <v>2111.9921244695502</v>
      </c>
      <c r="H134" s="16">
        <f t="shared" si="21"/>
        <v>2111.9921244695502</v>
      </c>
      <c r="I134" s="3">
        <f t="shared" si="22"/>
        <v>9.8186523685241767</v>
      </c>
      <c r="J134" s="52"/>
    </row>
    <row r="135" spans="1:10" x14ac:dyDescent="0.25">
      <c r="A135" t="s">
        <v>265</v>
      </c>
      <c r="B135" s="8" t="s">
        <v>299</v>
      </c>
      <c r="C135" s="15">
        <f>VLOOKUP($A135,RAW!$B$4:$M$283,7,FALSE)</f>
        <v>4021560.6</v>
      </c>
      <c r="D135" s="15">
        <f>VLOOKUP($A135,RAW!$B$4:$M$283,8,FALSE)</f>
        <v>4090880.4</v>
      </c>
      <c r="E135" s="1">
        <f t="shared" ref="E135:E166" si="23">D135-C135</f>
        <v>69319.799999999814</v>
      </c>
      <c r="F135" s="1">
        <f t="shared" ref="F135:F166" si="24">+C135*E$260</f>
        <v>385289.7270244598</v>
      </c>
      <c r="G135" s="16">
        <f t="shared" ref="G135:G166" si="25">+E135-F135</f>
        <v>-315969.92702445999</v>
      </c>
      <c r="H135" s="16">
        <f t="shared" ref="H135:H166" si="26">ABS(G135)</f>
        <v>315969.92702445999</v>
      </c>
      <c r="I135" s="3">
        <f t="shared" si="22"/>
        <v>-7.8568983151580507E-2</v>
      </c>
      <c r="J135" s="52"/>
    </row>
    <row r="136" spans="1:10" x14ac:dyDescent="0.25">
      <c r="A136" t="s">
        <v>226</v>
      </c>
      <c r="B136" s="8" t="s">
        <v>299</v>
      </c>
      <c r="C136" s="15">
        <f>VLOOKUP($A136,RAW!$B$4:$M$283,7,FALSE)</f>
        <v>515666</v>
      </c>
      <c r="D136" s="15">
        <f>VLOOKUP($A136,RAW!$B$4:$M$283,8,FALSE)</f>
        <v>386979.80000000005</v>
      </c>
      <c r="E136" s="1">
        <f t="shared" si="23"/>
        <v>-128686.19999999995</v>
      </c>
      <c r="F136" s="1">
        <f t="shared" si="24"/>
        <v>49403.90861592265</v>
      </c>
      <c r="G136" s="16">
        <f t="shared" si="25"/>
        <v>-178090.1086159226</v>
      </c>
      <c r="H136" s="16">
        <f t="shared" si="26"/>
        <v>178090.1086159226</v>
      </c>
      <c r="I136" s="3">
        <f t="shared" si="22"/>
        <v>-0.34535941600943748</v>
      </c>
      <c r="J136" s="52"/>
    </row>
    <row r="137" spans="1:10" x14ac:dyDescent="0.25">
      <c r="A137" t="s">
        <v>205</v>
      </c>
      <c r="B137" s="8" t="s">
        <v>298</v>
      </c>
      <c r="C137" s="15">
        <f>VLOOKUP($A137,RAW!$B$4:$M$283,7,FALSE)</f>
        <v>135413.29999999999</v>
      </c>
      <c r="D137" s="15">
        <f>VLOOKUP($A137,RAW!$B$4:$M$283,8,FALSE)</f>
        <v>154621.4</v>
      </c>
      <c r="E137" s="1">
        <f t="shared" si="23"/>
        <v>19208.100000000006</v>
      </c>
      <c r="F137" s="1">
        <f t="shared" si="24"/>
        <v>12973.409723698127</v>
      </c>
      <c r="G137" s="16">
        <f t="shared" si="25"/>
        <v>6234.6902763018788</v>
      </c>
      <c r="H137" s="16">
        <f t="shared" si="26"/>
        <v>6234.6902763018788</v>
      </c>
      <c r="I137" s="3">
        <f t="shared" si="22"/>
        <v>4.6041934406013882E-2</v>
      </c>
      <c r="J137" s="52"/>
    </row>
    <row r="138" spans="1:10" x14ac:dyDescent="0.25">
      <c r="A138" t="s">
        <v>43</v>
      </c>
      <c r="B138" s="8" t="s">
        <v>298</v>
      </c>
      <c r="C138" s="15">
        <f>VLOOKUP($A138,RAW!$B$4:$M$283,7,FALSE)</f>
        <v>116215</v>
      </c>
      <c r="D138" s="15">
        <f>VLOOKUP($A138,RAW!$B$4:$M$283,8,FALSE)</f>
        <v>123292.2</v>
      </c>
      <c r="E138" s="1">
        <f t="shared" si="23"/>
        <v>7077.1999999999971</v>
      </c>
      <c r="F138" s="1">
        <f t="shared" si="24"/>
        <v>11134.096953841152</v>
      </c>
      <c r="G138" s="16">
        <f t="shared" si="25"/>
        <v>-4056.8969538411548</v>
      </c>
      <c r="H138" s="16">
        <f t="shared" si="26"/>
        <v>4056.8969538411548</v>
      </c>
      <c r="I138" s="3">
        <f t="shared" si="22"/>
        <v>-3.490854841320961E-2</v>
      </c>
      <c r="J138" s="52"/>
    </row>
    <row r="139" spans="1:10" x14ac:dyDescent="0.25">
      <c r="A139" t="s">
        <v>44</v>
      </c>
      <c r="B139" s="8" t="s">
        <v>299</v>
      </c>
      <c r="C139" s="15">
        <f>VLOOKUP($A139,RAW!$B$4:$M$283,7,FALSE)</f>
        <v>7255</v>
      </c>
      <c r="D139" s="15">
        <f>VLOOKUP($A139,RAW!$B$4:$M$283,8,FALSE)</f>
        <v>15138.2</v>
      </c>
      <c r="E139" s="1">
        <f t="shared" si="23"/>
        <v>7883.2000000000007</v>
      </c>
      <c r="F139" s="1">
        <f t="shared" si="24"/>
        <v>695.07269629667041</v>
      </c>
      <c r="G139" s="16">
        <f t="shared" si="25"/>
        <v>7188.1273037033307</v>
      </c>
      <c r="H139" s="16">
        <f t="shared" si="26"/>
        <v>7188.1273037033307</v>
      </c>
      <c r="I139" s="3">
        <f t="shared" si="22"/>
        <v>0.99078253669239569</v>
      </c>
      <c r="J139" s="52"/>
    </row>
    <row r="140" spans="1:10" x14ac:dyDescent="0.25">
      <c r="A140" t="s">
        <v>144</v>
      </c>
      <c r="B140" s="8" t="s">
        <v>299</v>
      </c>
      <c r="C140" s="15">
        <f>VLOOKUP($A140,RAW!$B$4:$M$283,7,FALSE)</f>
        <v>33489.4</v>
      </c>
      <c r="D140" s="15">
        <f>VLOOKUP($A140,RAW!$B$4:$M$283,8,FALSE)</f>
        <v>56748.4</v>
      </c>
      <c r="E140" s="1">
        <f t="shared" si="23"/>
        <v>23259</v>
      </c>
      <c r="F140" s="1">
        <f t="shared" si="24"/>
        <v>3208.4862240327657</v>
      </c>
      <c r="G140" s="16">
        <f t="shared" si="25"/>
        <v>20050.513775967236</v>
      </c>
      <c r="H140" s="16">
        <f t="shared" si="26"/>
        <v>20050.513775967236</v>
      </c>
      <c r="I140" s="3">
        <f t="shared" si="22"/>
        <v>0.59871224255935418</v>
      </c>
      <c r="J140" s="52"/>
    </row>
    <row r="141" spans="1:10" x14ac:dyDescent="0.25">
      <c r="A141" t="s">
        <v>145</v>
      </c>
      <c r="B141" s="8" t="s">
        <v>299</v>
      </c>
      <c r="C141" s="15">
        <f>VLOOKUP($A141,RAW!$B$4:$M$283,7,FALSE)</f>
        <v>99709.2</v>
      </c>
      <c r="D141" s="15">
        <f>VLOOKUP($A141,RAW!$B$4:$M$283,8,FALSE)</f>
        <v>113472.3</v>
      </c>
      <c r="E141" s="1">
        <f t="shared" si="23"/>
        <v>13763.100000000006</v>
      </c>
      <c r="F141" s="1">
        <f t="shared" si="24"/>
        <v>9552.7419007007538</v>
      </c>
      <c r="G141" s="16">
        <f t="shared" si="25"/>
        <v>4210.358099299252</v>
      </c>
      <c r="H141" s="16">
        <f t="shared" si="26"/>
        <v>4210.358099299252</v>
      </c>
      <c r="I141" s="3">
        <f t="shared" si="22"/>
        <v>4.2226375292342654E-2</v>
      </c>
      <c r="J141" s="52"/>
    </row>
    <row r="142" spans="1:10" x14ac:dyDescent="0.25">
      <c r="A142" t="s">
        <v>146</v>
      </c>
      <c r="B142" s="8" t="s">
        <v>299</v>
      </c>
      <c r="C142" s="15">
        <f>VLOOKUP($A142,RAW!$B$4:$M$283,7,FALSE)</f>
        <v>73098</v>
      </c>
      <c r="D142" s="15">
        <f>VLOOKUP($A142,RAW!$B$4:$M$283,8,FALSE)</f>
        <v>94488.9</v>
      </c>
      <c r="E142" s="1">
        <f t="shared" si="23"/>
        <v>21390.899999999994</v>
      </c>
      <c r="F142" s="1">
        <f t="shared" si="24"/>
        <v>7003.228663527776</v>
      </c>
      <c r="G142" s="16">
        <f t="shared" si="25"/>
        <v>14387.671336472218</v>
      </c>
      <c r="H142" s="16">
        <f t="shared" si="26"/>
        <v>14387.671336472218</v>
      </c>
      <c r="I142" s="3">
        <f t="shared" si="22"/>
        <v>0.19682715445665022</v>
      </c>
      <c r="J142" s="52"/>
    </row>
    <row r="143" spans="1:10" x14ac:dyDescent="0.25">
      <c r="A143" t="s">
        <v>262</v>
      </c>
      <c r="B143" s="8" t="s">
        <v>299</v>
      </c>
      <c r="C143" s="15">
        <f>VLOOKUP($A143,RAW!$B$4:$M$283,7,FALSE)</f>
        <v>60380.1</v>
      </c>
      <c r="D143" s="15">
        <f>VLOOKUP($A143,RAW!$B$4:$M$283,8,FALSE)</f>
        <v>84305.4</v>
      </c>
      <c r="E143" s="1">
        <f t="shared" si="23"/>
        <v>23925.299999999996</v>
      </c>
      <c r="F143" s="1">
        <f t="shared" si="24"/>
        <v>5784.7772446123481</v>
      </c>
      <c r="G143" s="16">
        <f t="shared" si="25"/>
        <v>18140.522755387647</v>
      </c>
      <c r="H143" s="16">
        <f t="shared" si="26"/>
        <v>18140.522755387647</v>
      </c>
      <c r="I143" s="3">
        <f t="shared" si="22"/>
        <v>0.30043876633837385</v>
      </c>
      <c r="J143" s="52"/>
    </row>
    <row r="144" spans="1:10" x14ac:dyDescent="0.25">
      <c r="A144" t="s">
        <v>147</v>
      </c>
      <c r="B144" s="8" t="s">
        <v>299</v>
      </c>
      <c r="C144" s="15">
        <f>VLOOKUP($A144,RAW!$B$4:$M$283,7,FALSE)</f>
        <v>11258.5</v>
      </c>
      <c r="D144" s="15">
        <f>VLOOKUP($A144,RAW!$B$4:$M$283,8,FALSE)</f>
        <v>18205.400000000001</v>
      </c>
      <c r="E144" s="1">
        <f t="shared" si="23"/>
        <v>6946.9000000000015</v>
      </c>
      <c r="F144" s="1">
        <f t="shared" si="24"/>
        <v>1078.6321090635511</v>
      </c>
      <c r="G144" s="16">
        <f t="shared" si="25"/>
        <v>5868.2678909364504</v>
      </c>
      <c r="H144" s="16">
        <f t="shared" si="26"/>
        <v>5868.2678909364504</v>
      </c>
      <c r="I144" s="3">
        <f t="shared" si="22"/>
        <v>0.52122999430976158</v>
      </c>
      <c r="J144" s="52"/>
    </row>
    <row r="145" spans="1:10" x14ac:dyDescent="0.25">
      <c r="A145" t="s">
        <v>263</v>
      </c>
      <c r="B145" s="8" t="s">
        <v>298</v>
      </c>
      <c r="C145" s="15">
        <f>VLOOKUP($A145,RAW!$B$4:$M$283,7,FALSE)</f>
        <v>144296.5</v>
      </c>
      <c r="D145" s="15">
        <f>VLOOKUP($A145,RAW!$B$4:$M$283,8,FALSE)</f>
        <v>179975.1</v>
      </c>
      <c r="E145" s="1">
        <f t="shared" si="23"/>
        <v>35678.600000000006</v>
      </c>
      <c r="F145" s="1">
        <f t="shared" si="24"/>
        <v>13824.473786515851</v>
      </c>
      <c r="G145" s="16">
        <f t="shared" si="25"/>
        <v>21854.126213484153</v>
      </c>
      <c r="H145" s="16">
        <f t="shared" si="26"/>
        <v>21854.126213484153</v>
      </c>
      <c r="I145" s="3">
        <f t="shared" si="22"/>
        <v>0.15145291960292975</v>
      </c>
      <c r="J145" s="52"/>
    </row>
    <row r="146" spans="1:10" x14ac:dyDescent="0.25">
      <c r="A146" t="s">
        <v>7</v>
      </c>
      <c r="B146" s="8" t="s">
        <v>299</v>
      </c>
      <c r="C146" s="15">
        <f>VLOOKUP($A146,RAW!$B$4:$M$283,7,FALSE)</f>
        <v>468973.60000000003</v>
      </c>
      <c r="D146" s="15">
        <f>VLOOKUP($A146,RAW!$B$4:$M$283,8,FALSE)</f>
        <v>825212.9</v>
      </c>
      <c r="E146" s="1">
        <f t="shared" si="23"/>
        <v>356239.3</v>
      </c>
      <c r="F146" s="1">
        <f t="shared" si="24"/>
        <v>44930.495471255163</v>
      </c>
      <c r="G146" s="16">
        <f t="shared" si="25"/>
        <v>311308.80452874483</v>
      </c>
      <c r="H146" s="16">
        <f t="shared" si="26"/>
        <v>311308.80452874483</v>
      </c>
      <c r="I146" s="3">
        <f t="shared" si="22"/>
        <v>0.66380880401102493</v>
      </c>
      <c r="J146" s="52"/>
    </row>
    <row r="147" spans="1:10" x14ac:dyDescent="0.25">
      <c r="A147" t="s">
        <v>104</v>
      </c>
      <c r="B147" s="8" t="s">
        <v>298</v>
      </c>
      <c r="C147" s="15">
        <f>VLOOKUP($A147,RAW!$B$4:$M$283,7,FALSE)</f>
        <v>83285.099999999991</v>
      </c>
      <c r="D147" s="15">
        <f>VLOOKUP($A147,RAW!$B$4:$M$283,8,FALSE)</f>
        <v>96826.4</v>
      </c>
      <c r="E147" s="1">
        <f t="shared" si="23"/>
        <v>13541.300000000003</v>
      </c>
      <c r="F147" s="1">
        <f t="shared" si="24"/>
        <v>7979.2141996330556</v>
      </c>
      <c r="G147" s="16">
        <f t="shared" si="25"/>
        <v>5562.0858003669473</v>
      </c>
      <c r="H147" s="16">
        <f t="shared" si="26"/>
        <v>5562.0858003669473</v>
      </c>
      <c r="I147" s="3">
        <f t="shared" si="22"/>
        <v>6.6783684000702975E-2</v>
      </c>
      <c r="J147" s="52"/>
    </row>
    <row r="148" spans="1:10" x14ac:dyDescent="0.25">
      <c r="A148" t="s">
        <v>86</v>
      </c>
      <c r="B148" s="8" t="s">
        <v>298</v>
      </c>
      <c r="C148" s="15">
        <f>VLOOKUP($A148,RAW!$B$4:$M$283,7,FALSE)</f>
        <v>5502.7</v>
      </c>
      <c r="D148" s="15">
        <f>VLOOKUP($A148,RAW!$B$4:$M$283,8,FALSE)</f>
        <v>18895.900000000001</v>
      </c>
      <c r="E148" s="1">
        <f t="shared" si="23"/>
        <v>13393.2</v>
      </c>
      <c r="F148" s="1">
        <f t="shared" si="24"/>
        <v>527.19180233103907</v>
      </c>
      <c r="G148" s="16">
        <f t="shared" si="25"/>
        <v>12866.008197668962</v>
      </c>
      <c r="H148" s="16">
        <f t="shared" si="26"/>
        <v>12866.008197668962</v>
      </c>
      <c r="I148" s="3">
        <f t="shared" si="22"/>
        <v>2.3381264102475079</v>
      </c>
      <c r="J148" s="52"/>
    </row>
    <row r="149" spans="1:10" x14ac:dyDescent="0.25">
      <c r="A149" t="s">
        <v>92</v>
      </c>
      <c r="B149" s="8" t="s">
        <v>298</v>
      </c>
      <c r="C149" s="15">
        <f>VLOOKUP($A149,RAW!$B$4:$M$283,7,FALSE)</f>
        <v>2009792.6</v>
      </c>
      <c r="D149" s="15">
        <f>VLOOKUP($A149,RAW!$B$4:$M$283,8,FALSE)</f>
        <v>2310526.9000000004</v>
      </c>
      <c r="E149" s="1">
        <f t="shared" si="23"/>
        <v>300734.30000000028</v>
      </c>
      <c r="F149" s="1">
        <f t="shared" si="24"/>
        <v>192550.23590339016</v>
      </c>
      <c r="G149" s="16">
        <f t="shared" si="25"/>
        <v>108184.06409661012</v>
      </c>
      <c r="H149" s="16">
        <f t="shared" si="26"/>
        <v>108184.06409661012</v>
      </c>
      <c r="I149" s="3">
        <f t="shared" si="22"/>
        <v>5.382847170230904E-2</v>
      </c>
      <c r="J149" s="52"/>
    </row>
    <row r="150" spans="1:10" x14ac:dyDescent="0.25">
      <c r="A150" t="s">
        <v>243</v>
      </c>
      <c r="B150" s="8" t="s">
        <v>298</v>
      </c>
      <c r="C150" s="15">
        <f>VLOOKUP($A150,RAW!$B$4:$M$283,7,FALSE)</f>
        <v>8474</v>
      </c>
      <c r="D150" s="15">
        <f>VLOOKUP($A150,RAW!$B$4:$M$283,8,FALSE)</f>
        <v>5739.0999999999995</v>
      </c>
      <c r="E150" s="1">
        <f t="shared" si="23"/>
        <v>-2734.9000000000005</v>
      </c>
      <c r="F150" s="1">
        <f t="shared" si="24"/>
        <v>811.86023823817845</v>
      </c>
      <c r="G150" s="16">
        <f t="shared" si="25"/>
        <v>-3546.7602382381792</v>
      </c>
      <c r="H150" s="16">
        <f t="shared" si="26"/>
        <v>3546.7602382381792</v>
      </c>
      <c r="I150" s="3">
        <f t="shared" si="22"/>
        <v>-0.41854616925161425</v>
      </c>
      <c r="J150" s="52"/>
    </row>
    <row r="151" spans="1:10" x14ac:dyDescent="0.25">
      <c r="A151" t="s">
        <v>51</v>
      </c>
      <c r="B151" s="8" t="s">
        <v>298</v>
      </c>
      <c r="C151" s="15">
        <f>VLOOKUP($A151,RAW!$B$4:$M$283,7,FALSE)</f>
        <v>71.7</v>
      </c>
      <c r="D151" s="15">
        <f>VLOOKUP($A151,RAW!$B$4:$M$283,8,FALSE)</f>
        <v>188.25</v>
      </c>
      <c r="E151" s="1">
        <f t="shared" si="23"/>
        <v>116.55</v>
      </c>
      <c r="F151" s="1">
        <f t="shared" si="24"/>
        <v>6.8692918434832899</v>
      </c>
      <c r="G151" s="16">
        <f t="shared" si="25"/>
        <v>109.6807081565167</v>
      </c>
      <c r="H151" s="16">
        <f t="shared" si="26"/>
        <v>109.6807081565167</v>
      </c>
      <c r="I151" s="3">
        <f t="shared" si="22"/>
        <v>1.5297169896306373</v>
      </c>
      <c r="J151" s="52"/>
    </row>
    <row r="152" spans="1:10" x14ac:dyDescent="0.25">
      <c r="A152" t="s">
        <v>206</v>
      </c>
      <c r="B152" s="8" t="s">
        <v>298</v>
      </c>
      <c r="C152" s="15">
        <f>VLOOKUP($A152,RAW!$B$4:$M$283,7,FALSE)</f>
        <v>87502.2</v>
      </c>
      <c r="D152" s="15">
        <f>VLOOKUP($A152,RAW!$B$4:$M$283,8,FALSE)</f>
        <v>126988.4</v>
      </c>
      <c r="E152" s="1">
        <f t="shared" si="23"/>
        <v>39486.199999999997</v>
      </c>
      <c r="F152" s="1">
        <f t="shared" si="24"/>
        <v>8383.2377788960039</v>
      </c>
      <c r="G152" s="16">
        <f t="shared" si="25"/>
        <v>31102.962221103993</v>
      </c>
      <c r="H152" s="16">
        <f t="shared" si="26"/>
        <v>31102.962221103993</v>
      </c>
      <c r="I152" s="3">
        <f t="shared" si="22"/>
        <v>0.35545348826776918</v>
      </c>
      <c r="J152" s="52"/>
    </row>
    <row r="153" spans="1:10" x14ac:dyDescent="0.25">
      <c r="A153" t="s">
        <v>153</v>
      </c>
      <c r="B153" s="8" t="s">
        <v>299</v>
      </c>
      <c r="C153" s="15">
        <f>VLOOKUP($A153,RAW!$B$4:$M$283,7,FALSE)</f>
        <v>46701.3</v>
      </c>
      <c r="D153" s="15">
        <f>VLOOKUP($A153,RAW!$B$4:$M$283,8,FALSE)</f>
        <v>122967.1</v>
      </c>
      <c r="E153" s="1">
        <f t="shared" si="23"/>
        <v>76265.8</v>
      </c>
      <c r="F153" s="1">
        <f t="shared" si="24"/>
        <v>4474.2658182714949</v>
      </c>
      <c r="G153" s="16">
        <f t="shared" si="25"/>
        <v>71791.534181728508</v>
      </c>
      <c r="H153" s="16">
        <f t="shared" si="26"/>
        <v>71791.534181728508</v>
      </c>
      <c r="I153" s="3">
        <f t="shared" si="22"/>
        <v>1.5372491596963789</v>
      </c>
      <c r="J153" s="52"/>
    </row>
    <row r="154" spans="1:10" x14ac:dyDescent="0.25">
      <c r="A154" t="s">
        <v>148</v>
      </c>
      <c r="B154" s="8" t="s">
        <v>299</v>
      </c>
      <c r="C154" s="15">
        <f>VLOOKUP($A154,RAW!$B$4:$M$283,7,FALSE)</f>
        <v>0</v>
      </c>
      <c r="D154" s="15">
        <f>VLOOKUP($A154,RAW!$B$4:$M$283,8,FALSE)</f>
        <v>1002.9</v>
      </c>
      <c r="E154" s="1">
        <f t="shared" si="23"/>
        <v>1002.9</v>
      </c>
      <c r="F154" s="1">
        <f t="shared" si="24"/>
        <v>0</v>
      </c>
      <c r="G154" s="16">
        <f t="shared" si="25"/>
        <v>1002.9</v>
      </c>
      <c r="H154" s="16">
        <f t="shared" si="26"/>
        <v>1002.9</v>
      </c>
      <c r="I154" s="3" t="str">
        <f t="shared" si="22"/>
        <v/>
      </c>
      <c r="J154" s="52"/>
    </row>
    <row r="155" spans="1:10" x14ac:dyDescent="0.25">
      <c r="A155" t="s">
        <v>149</v>
      </c>
      <c r="B155" s="8" t="s">
        <v>299</v>
      </c>
      <c r="C155" s="15">
        <f>VLOOKUP($A155,RAW!$B$4:$M$283,7,FALSE)</f>
        <v>6783.8</v>
      </c>
      <c r="D155" s="15">
        <f>VLOOKUP($A155,RAW!$B$4:$M$283,8,FALSE)</f>
        <v>199283.9</v>
      </c>
      <c r="E155" s="1">
        <f t="shared" si="23"/>
        <v>192500.1</v>
      </c>
      <c r="F155" s="1">
        <f t="shared" si="24"/>
        <v>649.92889829598244</v>
      </c>
      <c r="G155" s="16">
        <f t="shared" si="25"/>
        <v>191850.17110170404</v>
      </c>
      <c r="H155" s="16">
        <f t="shared" si="26"/>
        <v>191850.17110170404</v>
      </c>
      <c r="I155" s="3">
        <f t="shared" si="22"/>
        <v>28.280634909888857</v>
      </c>
      <c r="J155" s="52"/>
    </row>
    <row r="156" spans="1:10" x14ac:dyDescent="0.25">
      <c r="A156" t="s">
        <v>150</v>
      </c>
      <c r="B156" s="8" t="s">
        <v>299</v>
      </c>
      <c r="C156" s="15">
        <f>VLOOKUP($A156,RAW!$B$4:$M$283,7,FALSE)</f>
        <v>507</v>
      </c>
      <c r="D156" s="15">
        <f>VLOOKUP($A156,RAW!$B$4:$M$283,8,FALSE)</f>
        <v>3112.1</v>
      </c>
      <c r="E156" s="1">
        <f t="shared" si="23"/>
        <v>2605.1</v>
      </c>
      <c r="F156" s="1">
        <f t="shared" si="24"/>
        <v>48.573653621283512</v>
      </c>
      <c r="G156" s="16">
        <f t="shared" si="25"/>
        <v>2556.5263463787164</v>
      </c>
      <c r="H156" s="16">
        <f t="shared" si="26"/>
        <v>2556.5263463787164</v>
      </c>
      <c r="I156" s="3">
        <f t="shared" si="22"/>
        <v>5.0424582768810975</v>
      </c>
      <c r="J156" s="52"/>
    </row>
    <row r="157" spans="1:10" x14ac:dyDescent="0.25">
      <c r="A157" t="s">
        <v>151</v>
      </c>
      <c r="B157" s="8" t="s">
        <v>299</v>
      </c>
      <c r="C157" s="15">
        <f>VLOOKUP($A157,RAW!$B$4:$M$283,7,FALSE)</f>
        <v>0</v>
      </c>
      <c r="D157" s="15">
        <f>VLOOKUP($A157,RAW!$B$4:$M$283,8,FALSE)</f>
        <v>105.8</v>
      </c>
      <c r="E157" s="1">
        <f t="shared" si="23"/>
        <v>105.8</v>
      </c>
      <c r="F157" s="1">
        <f t="shared" si="24"/>
        <v>0</v>
      </c>
      <c r="G157" s="16">
        <f t="shared" si="25"/>
        <v>105.8</v>
      </c>
      <c r="H157" s="16">
        <f t="shared" si="26"/>
        <v>105.8</v>
      </c>
      <c r="I157" s="3" t="str">
        <f t="shared" si="22"/>
        <v/>
      </c>
      <c r="J157" s="52"/>
    </row>
    <row r="158" spans="1:10" x14ac:dyDescent="0.25">
      <c r="A158" t="s">
        <v>152</v>
      </c>
      <c r="B158" s="8" t="s">
        <v>299</v>
      </c>
      <c r="C158" s="15">
        <f>VLOOKUP($A158,RAW!$B$4:$M$283,7,FALSE)</f>
        <v>21205.4</v>
      </c>
      <c r="D158" s="15">
        <f>VLOOKUP($A158,RAW!$B$4:$M$283,8,FALSE)</f>
        <v>73820.399999999994</v>
      </c>
      <c r="E158" s="1">
        <f t="shared" si="23"/>
        <v>52614.999999999993</v>
      </c>
      <c r="F158" s="1">
        <f t="shared" si="24"/>
        <v>2031.6050384630482</v>
      </c>
      <c r="G158" s="16">
        <f t="shared" si="25"/>
        <v>50583.394961536942</v>
      </c>
      <c r="H158" s="16">
        <f t="shared" si="26"/>
        <v>50583.394961536942</v>
      </c>
      <c r="I158" s="3">
        <f t="shared" si="22"/>
        <v>2.3854015940060993</v>
      </c>
      <c r="J158" s="52"/>
    </row>
    <row r="159" spans="1:10" x14ac:dyDescent="0.25">
      <c r="A159" t="s">
        <v>176</v>
      </c>
      <c r="B159" s="8" t="s">
        <v>298</v>
      </c>
      <c r="C159" s="15">
        <f>VLOOKUP($A159,RAW!$B$4:$M$283,7,FALSE)</f>
        <v>114599.7</v>
      </c>
      <c r="D159" s="15">
        <f>VLOOKUP($A159,RAW!$B$4:$M$283,8,FALSE)</f>
        <v>246788.6</v>
      </c>
      <c r="E159" s="1">
        <f t="shared" si="23"/>
        <v>132188.90000000002</v>
      </c>
      <c r="F159" s="1">
        <f t="shared" si="24"/>
        <v>10979.341485015788</v>
      </c>
      <c r="G159" s="16">
        <f t="shared" si="25"/>
        <v>121209.55851498424</v>
      </c>
      <c r="H159" s="16">
        <f t="shared" si="26"/>
        <v>121209.55851498424</v>
      </c>
      <c r="I159" s="3">
        <f t="shared" si="22"/>
        <v>1.0576777994618156</v>
      </c>
      <c r="J159" s="52"/>
    </row>
    <row r="160" spans="1:10" x14ac:dyDescent="0.25">
      <c r="A160" t="s">
        <v>105</v>
      </c>
      <c r="B160" s="8" t="s">
        <v>298</v>
      </c>
      <c r="C160" s="15">
        <f>VLOOKUP($A160,RAW!$B$4:$M$283,7,FALSE)</f>
        <v>94283.5</v>
      </c>
      <c r="D160" s="15">
        <f>VLOOKUP($A160,RAW!$B$4:$M$283,8,FALSE)</f>
        <v>78995.3</v>
      </c>
      <c r="E160" s="1">
        <f t="shared" si="23"/>
        <v>-15288.199999999997</v>
      </c>
      <c r="F160" s="1">
        <f t="shared" si="24"/>
        <v>9032.9271621346834</v>
      </c>
      <c r="G160" s="16">
        <f t="shared" si="25"/>
        <v>-24321.127162134682</v>
      </c>
      <c r="H160" s="16">
        <f t="shared" si="26"/>
        <v>24321.127162134682</v>
      </c>
      <c r="I160" s="3">
        <f t="shared" si="22"/>
        <v>-0.25795740677992102</v>
      </c>
      <c r="J160" s="52"/>
    </row>
    <row r="161" spans="1:10" x14ac:dyDescent="0.25">
      <c r="A161" t="s">
        <v>244</v>
      </c>
      <c r="B161" s="8" t="s">
        <v>299</v>
      </c>
      <c r="C161" s="15">
        <f>VLOOKUP($A161,RAW!$B$4:$M$283,7,FALSE)</f>
        <v>5581</v>
      </c>
      <c r="D161" s="15">
        <f>VLOOKUP($A161,RAW!$B$4:$M$283,8,FALSE)</f>
        <v>4815.2</v>
      </c>
      <c r="E161" s="1">
        <f t="shared" si="23"/>
        <v>-765.80000000000018</v>
      </c>
      <c r="F161" s="1">
        <f t="shared" si="24"/>
        <v>534.69341392580532</v>
      </c>
      <c r="G161" s="16">
        <f t="shared" si="25"/>
        <v>-1300.4934139258055</v>
      </c>
      <c r="H161" s="16">
        <f t="shared" si="26"/>
        <v>1300.4934139258055</v>
      </c>
      <c r="I161" s="3">
        <f t="shared" si="22"/>
        <v>-0.23302157568998486</v>
      </c>
      <c r="J161" s="52"/>
    </row>
    <row r="162" spans="1:10" x14ac:dyDescent="0.25">
      <c r="A162" t="s">
        <v>154</v>
      </c>
      <c r="B162" s="8" t="s">
        <v>299</v>
      </c>
      <c r="C162" s="15">
        <f>VLOOKUP($A162,RAW!$B$4:$M$283,7,FALSE)</f>
        <v>26082</v>
      </c>
      <c r="D162" s="15">
        <f>VLOOKUP($A162,RAW!$B$4:$M$283,8,FALSE)</f>
        <v>24602.799999999999</v>
      </c>
      <c r="E162" s="1">
        <f t="shared" si="23"/>
        <v>-1479.2000000000007</v>
      </c>
      <c r="F162" s="1">
        <f t="shared" si="24"/>
        <v>2498.8126898428336</v>
      </c>
      <c r="G162" s="16">
        <f t="shared" si="25"/>
        <v>-3978.0126898428343</v>
      </c>
      <c r="H162" s="16">
        <f t="shared" si="26"/>
        <v>3978.0126898428343</v>
      </c>
      <c r="I162" s="3">
        <f t="shared" si="22"/>
        <v>-0.15251946514235237</v>
      </c>
      <c r="J162" s="52"/>
    </row>
    <row r="163" spans="1:10" x14ac:dyDescent="0.25">
      <c r="A163" t="s">
        <v>10</v>
      </c>
      <c r="B163" s="8" t="s">
        <v>299</v>
      </c>
      <c r="C163" s="15">
        <f>VLOOKUP($A163,RAW!$B$4:$M$283,7,FALSE)</f>
        <v>122927.90000000001</v>
      </c>
      <c r="D163" s="15">
        <f>VLOOKUP($A163,RAW!$B$4:$M$283,8,FALSE)</f>
        <v>66717.8</v>
      </c>
      <c r="E163" s="1">
        <f t="shared" si="23"/>
        <v>-56210.100000000006</v>
      </c>
      <c r="F163" s="1">
        <f t="shared" si="24"/>
        <v>11777.233205111988</v>
      </c>
      <c r="G163" s="16">
        <f t="shared" si="25"/>
        <v>-67987.333205111994</v>
      </c>
      <c r="H163" s="16">
        <f t="shared" si="26"/>
        <v>67987.333205111994</v>
      </c>
      <c r="I163" s="3">
        <f t="shared" si="22"/>
        <v>-0.55306674241658715</v>
      </c>
      <c r="J163" s="52"/>
    </row>
    <row r="164" spans="1:10" x14ac:dyDescent="0.25">
      <c r="A164" t="s">
        <v>155</v>
      </c>
      <c r="B164" s="8" t="s">
        <v>298</v>
      </c>
      <c r="C164" s="15">
        <f>VLOOKUP($A164,RAW!$B$4:$M$283,7,FALSE)</f>
        <v>11843.4</v>
      </c>
      <c r="D164" s="15">
        <f>VLOOKUP($A164,RAW!$B$4:$M$283,8,FALSE)</f>
        <v>37806.300000000003</v>
      </c>
      <c r="E164" s="1">
        <f t="shared" si="23"/>
        <v>25962.9</v>
      </c>
      <c r="F164" s="1">
        <f t="shared" si="24"/>
        <v>1134.6690518704322</v>
      </c>
      <c r="G164" s="16">
        <f t="shared" si="25"/>
        <v>24828.230948129571</v>
      </c>
      <c r="H164" s="16">
        <f t="shared" si="26"/>
        <v>24828.230948129571</v>
      </c>
      <c r="I164" s="3">
        <f t="shared" si="22"/>
        <v>2.0963769650716495</v>
      </c>
      <c r="J164" s="52"/>
    </row>
    <row r="165" spans="1:10" x14ac:dyDescent="0.25">
      <c r="A165" t="s">
        <v>207</v>
      </c>
      <c r="B165" s="8" t="s">
        <v>299</v>
      </c>
      <c r="C165" s="15">
        <f>VLOOKUP($A165,RAW!$B$4:$M$283,7,FALSE)</f>
        <v>912081</v>
      </c>
      <c r="D165" s="15">
        <f>VLOOKUP($A165,RAW!$B$4:$M$283,8,FALSE)</f>
        <v>1019345.5</v>
      </c>
      <c r="E165" s="1">
        <f t="shared" si="23"/>
        <v>107264.5</v>
      </c>
      <c r="F165" s="1">
        <f t="shared" si="24"/>
        <v>87382.853192413982</v>
      </c>
      <c r="G165" s="16">
        <f t="shared" si="25"/>
        <v>19881.646807586018</v>
      </c>
      <c r="H165" s="16">
        <f t="shared" si="26"/>
        <v>19881.646807586018</v>
      </c>
      <c r="I165" s="3">
        <f t="shared" si="22"/>
        <v>2.1798115307287421E-2</v>
      </c>
      <c r="J165" s="52"/>
    </row>
    <row r="166" spans="1:10" x14ac:dyDescent="0.25">
      <c r="A166" t="s">
        <v>53</v>
      </c>
      <c r="B166" s="8" t="s">
        <v>299</v>
      </c>
      <c r="C166" s="15">
        <f>VLOOKUP($A166,RAW!$B$4:$M$283,7,FALSE)</f>
        <v>215.1</v>
      </c>
      <c r="D166" s="15">
        <f>VLOOKUP($A166,RAW!$B$4:$M$283,8,FALSE)</f>
        <v>326.2</v>
      </c>
      <c r="E166" s="1">
        <f t="shared" si="23"/>
        <v>111.1</v>
      </c>
      <c r="F166" s="1">
        <f t="shared" si="24"/>
        <v>20.607875530449871</v>
      </c>
      <c r="G166" s="16">
        <f t="shared" si="25"/>
        <v>90.49212446955012</v>
      </c>
      <c r="H166" s="16">
        <f t="shared" si="26"/>
        <v>90.49212446955012</v>
      </c>
      <c r="I166" s="3">
        <f t="shared" si="22"/>
        <v>0.42069792872873141</v>
      </c>
      <c r="J166" s="52"/>
    </row>
    <row r="167" spans="1:10" x14ac:dyDescent="0.25">
      <c r="A167" t="s">
        <v>66</v>
      </c>
      <c r="B167" s="8" t="s">
        <v>298</v>
      </c>
      <c r="C167" s="15">
        <f>VLOOKUP($A167,RAW!$B$4:$M$283,7,FALSE)</f>
        <v>81.7</v>
      </c>
      <c r="D167" s="15">
        <f>VLOOKUP($A167,RAW!$B$4:$M$283,8,FALSE)</f>
        <v>306.39999999999998</v>
      </c>
      <c r="E167" s="1">
        <f t="shared" ref="E167:E197" si="27">D167-C167</f>
        <v>224.7</v>
      </c>
      <c r="F167" s="1">
        <f t="shared" ref="F167:F197" si="28">+C167*E$260</f>
        <v>7.8273520726999273</v>
      </c>
      <c r="G167" s="16">
        <f t="shared" ref="G167:G197" si="29">+E167-F167</f>
        <v>216.87264792730005</v>
      </c>
      <c r="H167" s="16">
        <f t="shared" ref="H167:H197" si="30">ABS(G167)</f>
        <v>216.87264792730005</v>
      </c>
      <c r="I167" s="3">
        <f t="shared" si="22"/>
        <v>2.6544999746303555</v>
      </c>
      <c r="J167" s="52"/>
    </row>
    <row r="168" spans="1:10" x14ac:dyDescent="0.25">
      <c r="A168" t="s">
        <v>156</v>
      </c>
      <c r="B168" s="8" t="s">
        <v>298</v>
      </c>
      <c r="C168" s="15">
        <f>VLOOKUP($A168,RAW!$B$4:$M$283,7,FALSE)</f>
        <v>121606.8</v>
      </c>
      <c r="D168" s="15">
        <f>VLOOKUP($A168,RAW!$B$4:$M$283,8,FALSE)</f>
        <v>133872.20000000001</v>
      </c>
      <c r="E168" s="1">
        <f t="shared" si="27"/>
        <v>12265.400000000009</v>
      </c>
      <c r="F168" s="1">
        <f t="shared" si="28"/>
        <v>11650.663868230178</v>
      </c>
      <c r="G168" s="16">
        <f t="shared" si="29"/>
        <v>614.73613176983054</v>
      </c>
      <c r="H168" s="16">
        <f t="shared" si="30"/>
        <v>614.73613176983054</v>
      </c>
      <c r="I168" s="3">
        <f t="shared" si="22"/>
        <v>5.055113133227998E-3</v>
      </c>
      <c r="J168" s="52"/>
    </row>
    <row r="169" spans="1:10" x14ac:dyDescent="0.25">
      <c r="A169" t="s">
        <v>157</v>
      </c>
      <c r="B169" s="8" t="s">
        <v>299</v>
      </c>
      <c r="C169" s="15">
        <f>VLOOKUP($A169,RAW!$B$4:$M$283,7,FALSE)</f>
        <v>3161.4</v>
      </c>
      <c r="D169" s="15">
        <f>VLOOKUP($A169,RAW!$B$4:$M$283,8,FALSE)</f>
        <v>10238.6</v>
      </c>
      <c r="E169" s="1">
        <f t="shared" si="27"/>
        <v>7077.2000000000007</v>
      </c>
      <c r="F169" s="1">
        <f t="shared" si="28"/>
        <v>302.88116086454772</v>
      </c>
      <c r="G169" s="16">
        <f t="shared" si="29"/>
        <v>6774.3188391354533</v>
      </c>
      <c r="H169" s="16">
        <f t="shared" si="30"/>
        <v>6774.3188391354533</v>
      </c>
      <c r="I169" s="3">
        <f t="shared" si="22"/>
        <v>2.1428224328257901</v>
      </c>
      <c r="J169" s="52"/>
    </row>
    <row r="170" spans="1:10" x14ac:dyDescent="0.25">
      <c r="A170" t="s">
        <v>208</v>
      </c>
      <c r="B170" s="8" t="s">
        <v>299</v>
      </c>
      <c r="C170" s="15">
        <f>VLOOKUP($A170,RAW!$B$4:$M$283,7,FALSE)</f>
        <v>3370.4</v>
      </c>
      <c r="D170" s="15">
        <f>VLOOKUP($A170,RAW!$B$4:$M$283,8,FALSE)</f>
        <v>8881.5</v>
      </c>
      <c r="E170" s="1">
        <f t="shared" si="27"/>
        <v>5511.1</v>
      </c>
      <c r="F170" s="1">
        <f t="shared" si="28"/>
        <v>322.90461965517545</v>
      </c>
      <c r="G170" s="16">
        <f t="shared" si="29"/>
        <v>5188.195380344825</v>
      </c>
      <c r="H170" s="16">
        <f t="shared" si="30"/>
        <v>5188.195380344825</v>
      </c>
      <c r="I170" s="3">
        <f t="shared" si="22"/>
        <v>1.5393411406197557</v>
      </c>
      <c r="J170" s="52"/>
    </row>
    <row r="171" spans="1:10" x14ac:dyDescent="0.25">
      <c r="A171" t="s">
        <v>209</v>
      </c>
      <c r="B171" s="8" t="s">
        <v>299</v>
      </c>
      <c r="C171" s="15">
        <f>VLOOKUP($A171,RAW!$B$4:$M$283,7,FALSE)</f>
        <v>57003.1</v>
      </c>
      <c r="D171" s="15">
        <f>VLOOKUP($A171,RAW!$B$4:$M$283,8,FALSE)</f>
        <v>58829.399999999994</v>
      </c>
      <c r="E171" s="1">
        <f t="shared" si="27"/>
        <v>1826.2999999999956</v>
      </c>
      <c r="F171" s="1">
        <f t="shared" si="28"/>
        <v>5461.2403052058899</v>
      </c>
      <c r="G171" s="16">
        <f t="shared" si="29"/>
        <v>-3634.9403052058942</v>
      </c>
      <c r="H171" s="16">
        <f t="shared" si="30"/>
        <v>3634.9403052058942</v>
      </c>
      <c r="I171" s="3">
        <f t="shared" si="22"/>
        <v>-6.3767414495104549E-2</v>
      </c>
      <c r="J171" s="52"/>
    </row>
    <row r="172" spans="1:10" x14ac:dyDescent="0.25">
      <c r="A172" t="s">
        <v>45</v>
      </c>
      <c r="B172" s="8" t="s">
        <v>298</v>
      </c>
      <c r="C172" s="15">
        <f>VLOOKUP($A172,RAW!$B$4:$M$283,7,FALSE)</f>
        <v>145753.60000000001</v>
      </c>
      <c r="D172" s="15">
        <f>VLOOKUP($A172,RAW!$B$4:$M$283,8,FALSE)</f>
        <v>122727.4</v>
      </c>
      <c r="E172" s="1">
        <f t="shared" si="27"/>
        <v>-23026.200000000012</v>
      </c>
      <c r="F172" s="1">
        <f t="shared" si="28"/>
        <v>13964.072742515009</v>
      </c>
      <c r="G172" s="16">
        <f t="shared" si="29"/>
        <v>-36990.272742515022</v>
      </c>
      <c r="H172" s="16">
        <f t="shared" si="30"/>
        <v>36990.272742515022</v>
      </c>
      <c r="I172" s="3">
        <f t="shared" si="22"/>
        <v>-0.25378634038895109</v>
      </c>
      <c r="J172" s="52"/>
    </row>
    <row r="173" spans="1:10" x14ac:dyDescent="0.25">
      <c r="A173" t="s">
        <v>120</v>
      </c>
      <c r="B173" s="8" t="s">
        <v>298</v>
      </c>
      <c r="C173" s="15">
        <f>VLOOKUP($A173,RAW!$B$4:$M$283,7,FALSE)</f>
        <v>30685.399999999998</v>
      </c>
      <c r="D173" s="15">
        <f>VLOOKUP($A173,RAW!$B$4:$M$283,8,FALSE)</f>
        <v>31980</v>
      </c>
      <c r="E173" s="1">
        <f t="shared" si="27"/>
        <v>1294.6000000000022</v>
      </c>
      <c r="F173" s="1">
        <f t="shared" si="28"/>
        <v>2939.8461357604201</v>
      </c>
      <c r="G173" s="16">
        <f t="shared" si="29"/>
        <v>-1645.2461357604179</v>
      </c>
      <c r="H173" s="16">
        <f t="shared" si="30"/>
        <v>1645.2461357604179</v>
      </c>
      <c r="I173" s="3">
        <f t="shared" si="22"/>
        <v>-5.3616577778370755E-2</v>
      </c>
      <c r="J173" s="52"/>
    </row>
    <row r="174" spans="1:10" x14ac:dyDescent="0.25">
      <c r="A174" t="s">
        <v>46</v>
      </c>
      <c r="B174" s="8" t="s">
        <v>299</v>
      </c>
      <c r="C174" s="15">
        <f>VLOOKUP($A174,RAW!$B$4:$M$283,7,FALSE)</f>
        <v>79895.5</v>
      </c>
      <c r="D174" s="15">
        <f>VLOOKUP($A174,RAW!$B$4:$M$283,8,FALSE)</f>
        <v>117372</v>
      </c>
      <c r="E174" s="1">
        <f t="shared" si="27"/>
        <v>37476.5</v>
      </c>
      <c r="F174" s="1">
        <f t="shared" si="28"/>
        <v>7654.4701043377854</v>
      </c>
      <c r="G174" s="16">
        <f t="shared" si="29"/>
        <v>29822.029895662214</v>
      </c>
      <c r="H174" s="16">
        <f t="shared" si="30"/>
        <v>29822.029895662214</v>
      </c>
      <c r="I174" s="3">
        <f t="shared" si="22"/>
        <v>0.37326294842215413</v>
      </c>
      <c r="J174" s="52"/>
    </row>
    <row r="175" spans="1:10" x14ac:dyDescent="0.25">
      <c r="A175" t="s">
        <v>47</v>
      </c>
      <c r="B175" s="8" t="s">
        <v>299</v>
      </c>
      <c r="C175" s="15">
        <f>VLOOKUP($A175,RAW!$B$4:$M$283,7,FALSE)</f>
        <v>1909.3999999999999</v>
      </c>
      <c r="D175" s="15">
        <f>VLOOKUP($A175,RAW!$B$4:$M$283,8,FALSE)</f>
        <v>18512.7</v>
      </c>
      <c r="E175" s="1">
        <f t="shared" si="27"/>
        <v>16603.3</v>
      </c>
      <c r="F175" s="1">
        <f t="shared" si="28"/>
        <v>182.93202016662474</v>
      </c>
      <c r="G175" s="16">
        <f t="shared" si="29"/>
        <v>16420.367979833376</v>
      </c>
      <c r="H175" s="16">
        <f t="shared" si="30"/>
        <v>16420.367979833376</v>
      </c>
      <c r="I175" s="3">
        <f t="shared" si="22"/>
        <v>8.5997527913655478</v>
      </c>
      <c r="J175" s="52"/>
    </row>
    <row r="176" spans="1:10" x14ac:dyDescent="0.25">
      <c r="A176" t="s">
        <v>106</v>
      </c>
      <c r="B176" s="8" t="s">
        <v>299</v>
      </c>
      <c r="C176" s="15">
        <f>VLOOKUP($A176,RAW!$B$4:$M$283,7,FALSE)</f>
        <v>932.2</v>
      </c>
      <c r="D176" s="15">
        <f>VLOOKUP($A176,RAW!$B$4:$M$283,8,FALSE)</f>
        <v>15507.9</v>
      </c>
      <c r="E176" s="1">
        <f t="shared" si="27"/>
        <v>14575.699999999999</v>
      </c>
      <c r="F176" s="1">
        <f t="shared" si="28"/>
        <v>89.310374567574939</v>
      </c>
      <c r="G176" s="16">
        <f t="shared" si="29"/>
        <v>14486.389625432425</v>
      </c>
      <c r="H176" s="16">
        <f t="shared" si="30"/>
        <v>14486.389625432425</v>
      </c>
      <c r="I176" s="3">
        <f t="shared" si="22"/>
        <v>15.540001743652031</v>
      </c>
      <c r="J176" s="52"/>
    </row>
    <row r="177" spans="1:10" x14ac:dyDescent="0.25">
      <c r="A177" t="s">
        <v>87</v>
      </c>
      <c r="B177" s="8" t="s">
        <v>298</v>
      </c>
      <c r="C177" s="15">
        <f>VLOOKUP($A177,RAW!$B$4:$M$283,7,FALSE)</f>
        <v>37148.5</v>
      </c>
      <c r="D177" s="15">
        <f>VLOOKUP($A177,RAW!$B$4:$M$283,8,FALSE)</f>
        <v>46050.400000000001</v>
      </c>
      <c r="E177" s="1">
        <f t="shared" si="27"/>
        <v>8901.9000000000015</v>
      </c>
      <c r="F177" s="1">
        <f t="shared" si="28"/>
        <v>3559.0500425054252</v>
      </c>
      <c r="G177" s="16">
        <f t="shared" si="29"/>
        <v>5342.8499574945763</v>
      </c>
      <c r="H177" s="16">
        <f t="shared" si="30"/>
        <v>5342.8499574945763</v>
      </c>
      <c r="I177" s="3">
        <f t="shared" si="22"/>
        <v>0.14382411019272853</v>
      </c>
      <c r="J177" s="52"/>
    </row>
    <row r="178" spans="1:10" x14ac:dyDescent="0.25">
      <c r="A178" t="s">
        <v>88</v>
      </c>
      <c r="B178" s="8" t="s">
        <v>298</v>
      </c>
      <c r="C178" s="15">
        <f>VLOOKUP($A178,RAW!$B$4:$M$283,7,FALSE)</f>
        <v>60021.5</v>
      </c>
      <c r="D178" s="15">
        <f>VLOOKUP($A178,RAW!$B$4:$M$283,8,FALSE)</f>
        <v>54274.1</v>
      </c>
      <c r="E178" s="1">
        <f t="shared" si="27"/>
        <v>-5747.4000000000015</v>
      </c>
      <c r="F178" s="1">
        <f t="shared" si="28"/>
        <v>5750.4212047926403</v>
      </c>
      <c r="G178" s="16">
        <f t="shared" si="29"/>
        <v>-11497.821204792643</v>
      </c>
      <c r="H178" s="16">
        <f t="shared" si="30"/>
        <v>11497.821204792643</v>
      </c>
      <c r="I178" s="3">
        <f t="shared" si="22"/>
        <v>-0.19156171046696005</v>
      </c>
      <c r="J178" s="52"/>
    </row>
    <row r="179" spans="1:10" x14ac:dyDescent="0.25">
      <c r="A179" t="s">
        <v>89</v>
      </c>
      <c r="B179" s="8" t="s">
        <v>298</v>
      </c>
      <c r="C179" s="15">
        <f>VLOOKUP($A179,RAW!$B$4:$M$283,7,FALSE)</f>
        <v>5834.5999999999995</v>
      </c>
      <c r="D179" s="15">
        <f>VLOOKUP($A179,RAW!$B$4:$M$283,8,FALSE)</f>
        <v>10309.9</v>
      </c>
      <c r="E179" s="1">
        <f t="shared" si="27"/>
        <v>4475.3</v>
      </c>
      <c r="F179" s="1">
        <f t="shared" si="28"/>
        <v>558.98982133873915</v>
      </c>
      <c r="G179" s="16">
        <f t="shared" si="29"/>
        <v>3916.310178661261</v>
      </c>
      <c r="H179" s="16">
        <f t="shared" si="30"/>
        <v>3916.310178661261</v>
      </c>
      <c r="I179" s="3">
        <f t="shared" si="22"/>
        <v>0.6712217081995786</v>
      </c>
      <c r="J179" s="52"/>
    </row>
    <row r="180" spans="1:10" x14ac:dyDescent="0.25">
      <c r="A180" t="s">
        <v>210</v>
      </c>
      <c r="B180" s="8" t="s">
        <v>298</v>
      </c>
      <c r="C180" s="15">
        <f>VLOOKUP($A180,RAW!$B$4:$M$283,7,FALSE)</f>
        <v>15294.9</v>
      </c>
      <c r="D180" s="15">
        <f>VLOOKUP($A180,RAW!$B$4:$M$283,8,FALSE)</f>
        <v>26148.3</v>
      </c>
      <c r="E180" s="1">
        <f t="shared" si="27"/>
        <v>10853.4</v>
      </c>
      <c r="F180" s="1">
        <f t="shared" si="28"/>
        <v>1465.3435399845546</v>
      </c>
      <c r="G180" s="16">
        <f t="shared" si="29"/>
        <v>9388.0564600154448</v>
      </c>
      <c r="H180" s="16">
        <f t="shared" si="30"/>
        <v>9388.0564600154448</v>
      </c>
      <c r="I180" s="3">
        <f t="shared" si="22"/>
        <v>0.61380306245973792</v>
      </c>
      <c r="J180" s="52"/>
    </row>
    <row r="181" spans="1:10" x14ac:dyDescent="0.25">
      <c r="A181" t="s">
        <v>223</v>
      </c>
      <c r="B181" s="8" t="s">
        <v>299</v>
      </c>
      <c r="C181" s="15">
        <f>VLOOKUP($A181,RAW!$B$4:$M$283,7,FALSE)</f>
        <v>2515062.2000000002</v>
      </c>
      <c r="D181" s="15">
        <f>VLOOKUP($A181,RAW!$B$4:$M$283,8,FALSE)</f>
        <v>3123552.1</v>
      </c>
      <c r="E181" s="1">
        <f t="shared" si="27"/>
        <v>608489.89999999991</v>
      </c>
      <c r="F181" s="1">
        <f t="shared" si="28"/>
        <v>240958.10678261003</v>
      </c>
      <c r="G181" s="16">
        <f t="shared" si="29"/>
        <v>367531.79321738984</v>
      </c>
      <c r="H181" s="16">
        <f t="shared" si="30"/>
        <v>367531.79321738984</v>
      </c>
      <c r="I181" s="3">
        <f t="shared" si="22"/>
        <v>0.14613228778890233</v>
      </c>
      <c r="J181" s="52"/>
    </row>
    <row r="182" spans="1:10" x14ac:dyDescent="0.25">
      <c r="A182" t="s">
        <v>158</v>
      </c>
      <c r="B182" s="8" t="s">
        <v>298</v>
      </c>
      <c r="C182" s="15">
        <f>VLOOKUP($A182,RAW!$B$4:$M$283,7,FALSE)</f>
        <v>6451.3</v>
      </c>
      <c r="D182" s="15">
        <f>VLOOKUP($A182,RAW!$B$4:$M$283,8,FALSE)</f>
        <v>12886.900000000001</v>
      </c>
      <c r="E182" s="1">
        <f t="shared" si="27"/>
        <v>6435.6000000000013</v>
      </c>
      <c r="F182" s="1">
        <f t="shared" si="28"/>
        <v>618.07339567452925</v>
      </c>
      <c r="G182" s="16">
        <f t="shared" si="29"/>
        <v>5817.5266043254724</v>
      </c>
      <c r="H182" s="16">
        <f t="shared" si="30"/>
        <v>5817.5266043254724</v>
      </c>
      <c r="I182" s="3">
        <f t="shared" si="22"/>
        <v>0.901760359047862</v>
      </c>
      <c r="J182" s="52"/>
    </row>
    <row r="183" spans="1:10" x14ac:dyDescent="0.25">
      <c r="A183" t="s">
        <v>54</v>
      </c>
      <c r="B183" s="8" t="s">
        <v>299</v>
      </c>
      <c r="C183" s="15">
        <f>VLOOKUP($A183,RAW!$B$4:$M$283,7,FALSE)</f>
        <v>793.5</v>
      </c>
      <c r="D183" s="15">
        <f>VLOOKUP($A183,RAW!$B$4:$M$283,8,FALSE)</f>
        <v>3531.3</v>
      </c>
      <c r="E183" s="1">
        <f t="shared" si="27"/>
        <v>2737.8</v>
      </c>
      <c r="F183" s="1">
        <f t="shared" si="28"/>
        <v>76.022079188340172</v>
      </c>
      <c r="G183" s="16">
        <f t="shared" si="29"/>
        <v>2661.7779208116599</v>
      </c>
      <c r="H183" s="16">
        <f t="shared" si="30"/>
        <v>2661.7779208116599</v>
      </c>
      <c r="I183" s="3">
        <f t="shared" si="22"/>
        <v>3.3544775309535728</v>
      </c>
      <c r="J183" s="52"/>
    </row>
    <row r="184" spans="1:10" x14ac:dyDescent="0.25">
      <c r="A184" t="s">
        <v>55</v>
      </c>
      <c r="B184" s="8" t="s">
        <v>298</v>
      </c>
      <c r="C184" s="15">
        <f>VLOOKUP($A184,RAW!$B$4:$M$283,7,FALSE)</f>
        <v>1553.4</v>
      </c>
      <c r="D184" s="15">
        <f>VLOOKUP($A184,RAW!$B$4:$M$283,8,FALSE)</f>
        <v>3776.6</v>
      </c>
      <c r="E184" s="1">
        <f t="shared" si="27"/>
        <v>2223.1999999999998</v>
      </c>
      <c r="F184" s="1">
        <f t="shared" si="28"/>
        <v>148.82507600651246</v>
      </c>
      <c r="G184" s="16">
        <f t="shared" si="29"/>
        <v>2074.3749239934873</v>
      </c>
      <c r="H184" s="16">
        <f t="shared" si="30"/>
        <v>2074.3749239934873</v>
      </c>
      <c r="I184" s="3">
        <f t="shared" si="22"/>
        <v>1.3353771880993222</v>
      </c>
      <c r="J184" s="52"/>
    </row>
    <row r="185" spans="1:10" x14ac:dyDescent="0.25">
      <c r="A185" t="s">
        <v>159</v>
      </c>
      <c r="B185" s="8" t="s">
        <v>298</v>
      </c>
      <c r="C185" s="15">
        <f>VLOOKUP($A185,RAW!$B$4:$M$283,7,FALSE)</f>
        <v>297046</v>
      </c>
      <c r="D185" s="15">
        <f>VLOOKUP($A185,RAW!$B$4:$M$283,8,FALSE)</f>
        <v>272079.59999999998</v>
      </c>
      <c r="E185" s="1">
        <f t="shared" si="27"/>
        <v>-24966.400000000023</v>
      </c>
      <c r="F185" s="1">
        <f t="shared" si="28"/>
        <v>28458.795884788527</v>
      </c>
      <c r="G185" s="16">
        <f t="shared" si="29"/>
        <v>-53425.195884788554</v>
      </c>
      <c r="H185" s="16">
        <f t="shared" si="30"/>
        <v>53425.195884788554</v>
      </c>
      <c r="I185" s="3">
        <f t="shared" si="22"/>
        <v>-0.1798549581034202</v>
      </c>
      <c r="J185" s="52"/>
    </row>
    <row r="186" spans="1:10" x14ac:dyDescent="0.25">
      <c r="A186" t="s">
        <v>211</v>
      </c>
      <c r="B186" s="8" t="s">
        <v>298</v>
      </c>
      <c r="C186" s="15">
        <f>VLOOKUP($A186,RAW!$B$4:$M$283,7,FALSE)</f>
        <v>60492.200000000004</v>
      </c>
      <c r="D186" s="15">
        <f>VLOOKUP($A186,RAW!$B$4:$M$283,8,FALSE)</f>
        <v>66436.7</v>
      </c>
      <c r="E186" s="1">
        <f t="shared" si="27"/>
        <v>5944.4999999999927</v>
      </c>
      <c r="F186" s="1">
        <f t="shared" si="28"/>
        <v>5795.5170997818677</v>
      </c>
      <c r="G186" s="16">
        <f t="shared" si="29"/>
        <v>148.982900218125</v>
      </c>
      <c r="H186" s="16">
        <f t="shared" si="30"/>
        <v>148.982900218125</v>
      </c>
      <c r="I186" s="3">
        <f t="shared" si="22"/>
        <v>2.4628448001250574E-3</v>
      </c>
      <c r="J186" s="52"/>
    </row>
    <row r="187" spans="1:10" x14ac:dyDescent="0.25">
      <c r="A187" t="s">
        <v>160</v>
      </c>
      <c r="B187" s="8" t="s">
        <v>298</v>
      </c>
      <c r="C187" s="15">
        <f>VLOOKUP($A187,RAW!$B$4:$M$283,7,FALSE)</f>
        <v>23369.300000000003</v>
      </c>
      <c r="D187" s="15">
        <f>VLOOKUP($A187,RAW!$B$4:$M$283,8,FALSE)</f>
        <v>19156.900000000001</v>
      </c>
      <c r="E187" s="1">
        <f t="shared" si="27"/>
        <v>-4212.4000000000015</v>
      </c>
      <c r="F187" s="1">
        <f t="shared" si="28"/>
        <v>2238.9196914632366</v>
      </c>
      <c r="G187" s="16">
        <f t="shared" si="29"/>
        <v>-6451.3196914632381</v>
      </c>
      <c r="H187" s="16">
        <f t="shared" si="30"/>
        <v>6451.3196914632381</v>
      </c>
      <c r="I187" s="3">
        <f t="shared" si="22"/>
        <v>-0.27605960347392677</v>
      </c>
      <c r="J187" s="52"/>
    </row>
    <row r="188" spans="1:10" x14ac:dyDescent="0.25">
      <c r="A188" t="s">
        <v>161</v>
      </c>
      <c r="B188" s="8" t="s">
        <v>298</v>
      </c>
      <c r="C188" s="15">
        <f>VLOOKUP($A188,RAW!$B$4:$M$283,7,FALSE)</f>
        <v>23916</v>
      </c>
      <c r="D188" s="15">
        <f>VLOOKUP($A188,RAW!$B$4:$M$283,8,FALSE)</f>
        <v>30767</v>
      </c>
      <c r="E188" s="1">
        <f t="shared" si="27"/>
        <v>6851</v>
      </c>
      <c r="F188" s="1">
        <f t="shared" si="28"/>
        <v>2291.29684419451</v>
      </c>
      <c r="G188" s="16">
        <f t="shared" si="29"/>
        <v>4559.7031558054896</v>
      </c>
      <c r="H188" s="16">
        <f t="shared" si="30"/>
        <v>4559.7031558054896</v>
      </c>
      <c r="I188" s="3">
        <f t="shared" si="22"/>
        <v>0.19065492372493267</v>
      </c>
      <c r="J188" s="52"/>
    </row>
    <row r="189" spans="1:10" x14ac:dyDescent="0.25">
      <c r="A189" t="s">
        <v>56</v>
      </c>
      <c r="B189" s="8" t="s">
        <v>298</v>
      </c>
      <c r="C189" s="15">
        <f>VLOOKUP($A189,RAW!$B$4:$M$283,7,FALSE)</f>
        <v>71.7</v>
      </c>
      <c r="D189" s="15">
        <f>VLOOKUP($A189,RAW!$B$4:$M$283,8,FALSE)</f>
        <v>2211.9</v>
      </c>
      <c r="E189" s="1">
        <f t="shared" si="27"/>
        <v>2140.2000000000003</v>
      </c>
      <c r="F189" s="1">
        <f t="shared" si="28"/>
        <v>6.8692918434832899</v>
      </c>
      <c r="G189" s="16">
        <f t="shared" si="29"/>
        <v>2133.3307081565172</v>
      </c>
      <c r="H189" s="16">
        <f t="shared" si="30"/>
        <v>2133.3307081565172</v>
      </c>
      <c r="I189" s="3">
        <f t="shared" si="22"/>
        <v>29.753566362015579</v>
      </c>
      <c r="J189" s="52"/>
    </row>
    <row r="190" spans="1:10" x14ac:dyDescent="0.25">
      <c r="A190" t="s">
        <v>57</v>
      </c>
      <c r="B190" s="8" t="s">
        <v>298</v>
      </c>
      <c r="C190" s="15">
        <f>VLOOKUP($A190,RAW!$B$4:$M$283,7,FALSE)</f>
        <v>43382.700000000004</v>
      </c>
      <c r="D190" s="15">
        <f>VLOOKUP($A190,RAW!$B$4:$M$283,8,FALSE)</f>
        <v>72940.7</v>
      </c>
      <c r="E190" s="1">
        <f t="shared" si="27"/>
        <v>29557.999999999993</v>
      </c>
      <c r="F190" s="1">
        <f t="shared" si="28"/>
        <v>4156.3239506036616</v>
      </c>
      <c r="G190" s="16">
        <f t="shared" si="29"/>
        <v>25401.67604939633</v>
      </c>
      <c r="H190" s="16">
        <f t="shared" si="30"/>
        <v>25401.67604939633</v>
      </c>
      <c r="I190" s="3">
        <f t="shared" si="22"/>
        <v>0.58552547557889034</v>
      </c>
      <c r="J190" s="52"/>
    </row>
    <row r="191" spans="1:10" x14ac:dyDescent="0.25">
      <c r="A191" t="s">
        <v>162</v>
      </c>
      <c r="B191" s="8" t="s">
        <v>298</v>
      </c>
      <c r="C191" s="15">
        <f>VLOOKUP($A191,RAW!$B$4:$M$283,7,FALSE)</f>
        <v>12249.699999999999</v>
      </c>
      <c r="D191" s="15">
        <f>VLOOKUP($A191,RAW!$B$4:$M$283,8,FALSE)</f>
        <v>12164</v>
      </c>
      <c r="E191" s="1">
        <f t="shared" si="27"/>
        <v>-85.699999999998909</v>
      </c>
      <c r="F191" s="1">
        <f t="shared" si="28"/>
        <v>1173.5950389835041</v>
      </c>
      <c r="G191" s="16">
        <f t="shared" si="29"/>
        <v>-1259.295038983503</v>
      </c>
      <c r="H191" s="16">
        <f t="shared" si="30"/>
        <v>1259.295038983503</v>
      </c>
      <c r="I191" s="3">
        <f t="shared" si="22"/>
        <v>-0.10280211262181957</v>
      </c>
      <c r="J191" s="52"/>
    </row>
    <row r="192" spans="1:10" x14ac:dyDescent="0.25">
      <c r="A192" t="s">
        <v>11</v>
      </c>
      <c r="B192" s="8" t="s">
        <v>298</v>
      </c>
      <c r="C192" s="15">
        <f>VLOOKUP($A192,RAW!$B$4:$M$283,7,FALSE)</f>
        <v>27897.200000000001</v>
      </c>
      <c r="D192" s="15">
        <f>VLOOKUP($A192,RAW!$B$4:$M$283,8,FALSE)</f>
        <v>27897.9</v>
      </c>
      <c r="E192" s="1">
        <f t="shared" si="27"/>
        <v>0.7000000000007276</v>
      </c>
      <c r="F192" s="1">
        <f t="shared" si="28"/>
        <v>2672.7197826502374</v>
      </c>
      <c r="G192" s="16">
        <f t="shared" si="29"/>
        <v>-2672.0197826502367</v>
      </c>
      <c r="H192" s="16">
        <f t="shared" si="30"/>
        <v>2672.0197826502367</v>
      </c>
      <c r="I192" s="3">
        <f t="shared" si="22"/>
        <v>-9.5780930797722943E-2</v>
      </c>
      <c r="J192" s="52"/>
    </row>
    <row r="193" spans="1:10" x14ac:dyDescent="0.25">
      <c r="A193" t="s">
        <v>212</v>
      </c>
      <c r="B193" s="8" t="s">
        <v>299</v>
      </c>
      <c r="C193" s="15">
        <f>VLOOKUP($A193,RAW!$B$4:$M$283,7,FALSE)</f>
        <v>2228</v>
      </c>
      <c r="D193" s="15">
        <f>VLOOKUP($A193,RAW!$B$4:$M$283,8,FALSE)</f>
        <v>6875.8</v>
      </c>
      <c r="E193" s="1">
        <f t="shared" si="27"/>
        <v>4647.8</v>
      </c>
      <c r="F193" s="1">
        <f t="shared" si="28"/>
        <v>213.4558190694668</v>
      </c>
      <c r="G193" s="16">
        <f t="shared" si="29"/>
        <v>4434.3441809305332</v>
      </c>
      <c r="H193" s="16">
        <f t="shared" si="30"/>
        <v>4434.3441809305332</v>
      </c>
      <c r="I193" s="3">
        <f t="shared" si="22"/>
        <v>1.9902801530208856</v>
      </c>
      <c r="J193" s="52"/>
    </row>
    <row r="194" spans="1:10" x14ac:dyDescent="0.25">
      <c r="A194" t="s">
        <v>58</v>
      </c>
      <c r="B194" s="8" t="s">
        <v>298</v>
      </c>
      <c r="C194" s="15">
        <f>VLOOKUP($A194,RAW!$B$4:$M$283,7,FALSE)</f>
        <v>143778.6</v>
      </c>
      <c r="D194" s="15">
        <f>VLOOKUP($A194,RAW!$B$4:$M$283,8,FALSE)</f>
        <v>135427.5</v>
      </c>
      <c r="E194" s="1">
        <f t="shared" si="27"/>
        <v>-8351.1000000000058</v>
      </c>
      <c r="F194" s="1">
        <f t="shared" si="28"/>
        <v>13774.855847244722</v>
      </c>
      <c r="G194" s="16">
        <f t="shared" si="29"/>
        <v>-22125.955847244728</v>
      </c>
      <c r="H194" s="16">
        <f t="shared" si="30"/>
        <v>22125.955847244728</v>
      </c>
      <c r="I194" s="3">
        <f t="shared" si="22"/>
        <v>-0.15388907561518006</v>
      </c>
      <c r="J194" s="52"/>
    </row>
    <row r="195" spans="1:10" x14ac:dyDescent="0.25">
      <c r="A195" t="s">
        <v>52</v>
      </c>
      <c r="B195" s="8" t="s">
        <v>299</v>
      </c>
      <c r="C195" s="15">
        <f>VLOOKUP($A195,RAW!$B$4:$M$283,7,FALSE)</f>
        <v>71.7</v>
      </c>
      <c r="D195" s="15">
        <f>VLOOKUP($A195,RAW!$B$4:$M$283,8,FALSE)</f>
        <v>203.3</v>
      </c>
      <c r="E195" s="1">
        <f t="shared" si="27"/>
        <v>131.60000000000002</v>
      </c>
      <c r="F195" s="1">
        <f t="shared" si="28"/>
        <v>6.8692918434832899</v>
      </c>
      <c r="G195" s="16">
        <f t="shared" si="29"/>
        <v>124.73070815651673</v>
      </c>
      <c r="H195" s="16">
        <f t="shared" si="30"/>
        <v>124.73070815651673</v>
      </c>
      <c r="I195" s="3">
        <f t="shared" ref="I195:I256" si="31">IFERROR(+G195/C195,"")</f>
        <v>1.7396193606208747</v>
      </c>
      <c r="J195" s="52"/>
    </row>
    <row r="196" spans="1:10" x14ac:dyDescent="0.25">
      <c r="A196" t="s">
        <v>163</v>
      </c>
      <c r="B196" s="8" t="s">
        <v>298</v>
      </c>
      <c r="C196" s="15">
        <f>VLOOKUP($A196,RAW!$B$4:$M$283,7,FALSE)</f>
        <v>8393.9</v>
      </c>
      <c r="D196" s="15">
        <f>VLOOKUP($A196,RAW!$B$4:$M$283,8,FALSE)</f>
        <v>7010.7</v>
      </c>
      <c r="E196" s="1">
        <f t="shared" si="27"/>
        <v>-1383.1999999999998</v>
      </c>
      <c r="F196" s="1">
        <f t="shared" si="28"/>
        <v>804.18617580215323</v>
      </c>
      <c r="G196" s="16">
        <f t="shared" si="29"/>
        <v>-2187.386175802153</v>
      </c>
      <c r="H196" s="16">
        <f t="shared" si="30"/>
        <v>2187.386175802153</v>
      </c>
      <c r="I196" s="3">
        <f t="shared" si="31"/>
        <v>-0.26059235585391216</v>
      </c>
      <c r="J196" s="52"/>
    </row>
    <row r="197" spans="1:10" x14ac:dyDescent="0.25">
      <c r="A197" t="s">
        <v>4</v>
      </c>
      <c r="B197" s="8" t="s">
        <v>298</v>
      </c>
      <c r="C197" s="15">
        <f>VLOOKUP($A197,RAW!$B$4:$M$283,7,FALSE)</f>
        <v>48521.1</v>
      </c>
      <c r="D197" s="15">
        <f>VLOOKUP($A197,RAW!$B$4:$M$283,8,FALSE)</f>
        <v>38018</v>
      </c>
      <c r="E197" s="1">
        <f t="shared" si="27"/>
        <v>-10503.099999999999</v>
      </c>
      <c r="F197" s="1">
        <f t="shared" si="28"/>
        <v>4648.6136187843385</v>
      </c>
      <c r="G197" s="16">
        <f t="shared" si="29"/>
        <v>-15151.713618784337</v>
      </c>
      <c r="H197" s="16">
        <f t="shared" si="30"/>
        <v>15151.713618784337</v>
      </c>
      <c r="I197" s="3">
        <f t="shared" si="31"/>
        <v>-0.31227061255380312</v>
      </c>
      <c r="J197" s="52"/>
    </row>
    <row r="198" spans="1:10" x14ac:dyDescent="0.25">
      <c r="A198" t="s">
        <v>164</v>
      </c>
      <c r="B198" s="8" t="s">
        <v>299</v>
      </c>
      <c r="C198" s="15">
        <f>VLOOKUP($A198,RAW!$B$4:$M$283,7,FALSE)</f>
        <v>155904.1</v>
      </c>
      <c r="D198" s="15">
        <f>VLOOKUP($A198,RAW!$B$4:$M$283,8,FALSE)</f>
        <v>216152.6</v>
      </c>
      <c r="E198" s="1">
        <f t="shared" ref="E198:E229" si="32">D198-C198</f>
        <v>60248.5</v>
      </c>
      <c r="F198" s="1">
        <f t="shared" ref="F198:F229" si="33">+C198*E$260</f>
        <v>14936.551778181356</v>
      </c>
      <c r="G198" s="16">
        <f t="shared" ref="G198:G229" si="34">+E198-F198</f>
        <v>45311.948221818646</v>
      </c>
      <c r="H198" s="16">
        <f t="shared" ref="H198:H229" si="35">ABS(G198)</f>
        <v>45311.948221818646</v>
      </c>
      <c r="I198" s="3">
        <f t="shared" si="31"/>
        <v>0.29063987555053811</v>
      </c>
      <c r="J198" s="52"/>
    </row>
    <row r="199" spans="1:10" x14ac:dyDescent="0.25">
      <c r="A199" t="s">
        <v>245</v>
      </c>
      <c r="B199" s="8" t="s">
        <v>298</v>
      </c>
      <c r="C199" s="15">
        <f>VLOOKUP($A199,RAW!$B$4:$M$283,7,FALSE)</f>
        <v>67310.2</v>
      </c>
      <c r="D199" s="15">
        <f>VLOOKUP($A199,RAW!$B$4:$M$283,8,FALSE)</f>
        <v>93692.099999999991</v>
      </c>
      <c r="E199" s="1">
        <f t="shared" si="32"/>
        <v>26381.899999999994</v>
      </c>
      <c r="F199" s="1">
        <f t="shared" si="33"/>
        <v>6448.7225640617698</v>
      </c>
      <c r="G199" s="16">
        <f t="shared" si="34"/>
        <v>19933.177435938225</v>
      </c>
      <c r="H199" s="16">
        <f t="shared" si="35"/>
        <v>19933.177435938225</v>
      </c>
      <c r="I199" s="3">
        <f t="shared" si="31"/>
        <v>0.29613903146830978</v>
      </c>
      <c r="J199" s="52"/>
    </row>
    <row r="200" spans="1:10" x14ac:dyDescent="0.25">
      <c r="A200" t="s">
        <v>246</v>
      </c>
      <c r="B200" s="8" t="s">
        <v>298</v>
      </c>
      <c r="C200" s="15">
        <f>VLOOKUP($A200,RAW!$B$4:$M$283,7,FALSE)</f>
        <v>108305.29999999999</v>
      </c>
      <c r="D200" s="15">
        <f>VLOOKUP($A200,RAW!$B$4:$M$283,8,FALSE)</f>
        <v>113492.7</v>
      </c>
      <c r="E200" s="1">
        <f t="shared" si="32"/>
        <v>5187.4000000000087</v>
      </c>
      <c r="F200" s="1">
        <f t="shared" si="33"/>
        <v>10376.300054337666</v>
      </c>
      <c r="G200" s="16">
        <f t="shared" si="34"/>
        <v>-5188.9000543376569</v>
      </c>
      <c r="H200" s="16">
        <f t="shared" si="35"/>
        <v>5188.9000543376569</v>
      </c>
      <c r="I200" s="3">
        <f t="shared" si="31"/>
        <v>-4.7909936580551989E-2</v>
      </c>
      <c r="J200" s="52"/>
    </row>
    <row r="201" spans="1:10" x14ac:dyDescent="0.25">
      <c r="A201" t="s">
        <v>90</v>
      </c>
      <c r="B201" s="8" t="s">
        <v>298</v>
      </c>
      <c r="C201" s="15">
        <f>VLOOKUP($A201,RAW!$B$4:$M$283,7,FALSE)</f>
        <v>18039.5</v>
      </c>
      <c r="D201" s="15">
        <f>VLOOKUP($A201,RAW!$B$4:$M$283,8,FALSE)</f>
        <v>30357.5</v>
      </c>
      <c r="E201" s="1">
        <f t="shared" si="32"/>
        <v>12318</v>
      </c>
      <c r="F201" s="1">
        <f t="shared" si="33"/>
        <v>1728.2927504953529</v>
      </c>
      <c r="G201" s="16">
        <f t="shared" si="34"/>
        <v>10589.707249504647</v>
      </c>
      <c r="H201" s="16">
        <f t="shared" si="35"/>
        <v>10589.707249504647</v>
      </c>
      <c r="I201" s="3">
        <f t="shared" si="31"/>
        <v>0.58702886718061187</v>
      </c>
      <c r="J201" s="52"/>
    </row>
    <row r="202" spans="1:10" x14ac:dyDescent="0.25">
      <c r="A202" t="s">
        <v>213</v>
      </c>
      <c r="B202" s="8" t="s">
        <v>299</v>
      </c>
      <c r="C202" s="15">
        <f>VLOOKUP($A202,RAW!$B$4:$M$283,7,FALSE)</f>
        <v>430.3</v>
      </c>
      <c r="D202" s="15">
        <f>VLOOKUP($A202,RAW!$B$4:$M$283,8,FALSE)</f>
        <v>4442.5</v>
      </c>
      <c r="E202" s="1">
        <f t="shared" si="32"/>
        <v>4012.2</v>
      </c>
      <c r="F202" s="1">
        <f t="shared" si="33"/>
        <v>41.225331663191909</v>
      </c>
      <c r="G202" s="16">
        <f t="shared" si="34"/>
        <v>3970.974668336808</v>
      </c>
      <c r="H202" s="16">
        <f t="shared" si="35"/>
        <v>3970.974668336808</v>
      </c>
      <c r="I202" s="3">
        <f t="shared" si="31"/>
        <v>9.2283864009686454</v>
      </c>
      <c r="J202" s="52"/>
    </row>
    <row r="203" spans="1:10" x14ac:dyDescent="0.25">
      <c r="A203" t="s">
        <v>247</v>
      </c>
      <c r="B203" s="8" t="s">
        <v>299</v>
      </c>
      <c r="C203" s="15">
        <f>VLOOKUP($A203,RAW!$B$4:$M$283,7,FALSE)</f>
        <v>129921.3</v>
      </c>
      <c r="D203" s="15">
        <f>VLOOKUP($A203,RAW!$B$4:$M$283,8,FALSE)</f>
        <v>127423.2</v>
      </c>
      <c r="E203" s="1">
        <f t="shared" si="32"/>
        <v>-2498.1000000000058</v>
      </c>
      <c r="F203" s="1">
        <f t="shared" si="33"/>
        <v>12447.243045812351</v>
      </c>
      <c r="G203" s="16">
        <f t="shared" si="34"/>
        <v>-14945.343045812357</v>
      </c>
      <c r="H203" s="16">
        <f t="shared" si="35"/>
        <v>14945.343045812357</v>
      </c>
      <c r="I203" s="3">
        <f t="shared" si="31"/>
        <v>-0.11503381697852744</v>
      </c>
      <c r="J203" s="52"/>
    </row>
    <row r="204" spans="1:10" x14ac:dyDescent="0.25">
      <c r="A204" t="s">
        <v>165</v>
      </c>
      <c r="B204" s="8" t="s">
        <v>298</v>
      </c>
      <c r="C204" s="15">
        <f>VLOOKUP($A204,RAW!$B$4:$M$283,7,FALSE)</f>
        <v>21694</v>
      </c>
      <c r="D204" s="15">
        <f>VLOOKUP($A204,RAW!$B$4:$M$283,8,FALSE)</f>
        <v>24753.9</v>
      </c>
      <c r="E204" s="1">
        <f t="shared" si="32"/>
        <v>3059.9000000000015</v>
      </c>
      <c r="F204" s="1">
        <f t="shared" si="33"/>
        <v>2078.4158612625729</v>
      </c>
      <c r="G204" s="16">
        <f t="shared" si="34"/>
        <v>981.48413873742857</v>
      </c>
      <c r="H204" s="16">
        <f t="shared" si="35"/>
        <v>981.48413873742857</v>
      </c>
      <c r="I204" s="3">
        <f t="shared" si="31"/>
        <v>4.5242193174952913E-2</v>
      </c>
      <c r="J204" s="52"/>
    </row>
    <row r="205" spans="1:10" x14ac:dyDescent="0.25">
      <c r="A205" t="s">
        <v>227</v>
      </c>
      <c r="B205" s="8" t="s">
        <v>298</v>
      </c>
      <c r="C205" s="15">
        <f>VLOOKUP($A205,RAW!$B$4:$M$283,7,FALSE)</f>
        <v>1344392.8</v>
      </c>
      <c r="D205" s="15">
        <f>VLOOKUP($A205,RAW!$B$4:$M$283,8,FALSE)</f>
        <v>907588.7</v>
      </c>
      <c r="E205" s="1">
        <f t="shared" si="32"/>
        <v>-436804.10000000009</v>
      </c>
      <c r="F205" s="1">
        <f t="shared" si="33"/>
        <v>128800.9274125197</v>
      </c>
      <c r="G205" s="16">
        <f t="shared" si="34"/>
        <v>-565605.02741251979</v>
      </c>
      <c r="H205" s="16">
        <f t="shared" si="35"/>
        <v>565605.02741251979</v>
      </c>
      <c r="I205" s="3">
        <f t="shared" si="31"/>
        <v>-0.42071411525896285</v>
      </c>
      <c r="J205" s="52"/>
    </row>
    <row r="206" spans="1:10" x14ac:dyDescent="0.25">
      <c r="A206" t="s">
        <v>75</v>
      </c>
      <c r="B206" s="8" t="s">
        <v>299</v>
      </c>
      <c r="C206" s="15">
        <f>VLOOKUP($A206,RAW!$B$4:$M$283,7,FALSE)</f>
        <v>16645.099999999999</v>
      </c>
      <c r="D206" s="15">
        <f>VLOOKUP($A206,RAW!$B$4:$M$283,8,FALSE)</f>
        <v>15559.2</v>
      </c>
      <c r="E206" s="1">
        <f t="shared" si="32"/>
        <v>-1085.8999999999978</v>
      </c>
      <c r="F206" s="1">
        <f t="shared" si="33"/>
        <v>1594.7008321333849</v>
      </c>
      <c r="G206" s="16">
        <f t="shared" si="34"/>
        <v>-2680.6008321333829</v>
      </c>
      <c r="H206" s="16">
        <f t="shared" si="35"/>
        <v>2680.6008321333829</v>
      </c>
      <c r="I206" s="3">
        <f t="shared" si="31"/>
        <v>-0.16104444143522018</v>
      </c>
      <c r="J206" s="52"/>
    </row>
    <row r="207" spans="1:10" x14ac:dyDescent="0.25">
      <c r="A207" t="s">
        <v>24</v>
      </c>
      <c r="B207" s="8" t="s">
        <v>298</v>
      </c>
      <c r="C207" s="15">
        <f>VLOOKUP($A207,RAW!$B$4:$M$283,7,FALSE)</f>
        <v>23643.999999999996</v>
      </c>
      <c r="D207" s="15">
        <f>VLOOKUP($A207,RAW!$B$4:$M$283,8,FALSE)</f>
        <v>29673.799999999996</v>
      </c>
      <c r="E207" s="1">
        <f t="shared" si="32"/>
        <v>6029.7999999999993</v>
      </c>
      <c r="F207" s="1">
        <f t="shared" si="33"/>
        <v>2265.2376059598168</v>
      </c>
      <c r="G207" s="16">
        <f t="shared" si="34"/>
        <v>3764.5623940401824</v>
      </c>
      <c r="H207" s="16">
        <f t="shared" si="35"/>
        <v>3764.5623940401824</v>
      </c>
      <c r="I207" s="3">
        <f t="shared" si="31"/>
        <v>0.15921850761462455</v>
      </c>
      <c r="J207" s="52"/>
    </row>
    <row r="208" spans="1:10" x14ac:dyDescent="0.25">
      <c r="A208" t="s">
        <v>64</v>
      </c>
      <c r="B208" s="8" t="s">
        <v>298</v>
      </c>
      <c r="C208" s="15">
        <f>VLOOKUP($A208,RAW!$B$4:$M$283,7,FALSE)</f>
        <v>71.7</v>
      </c>
      <c r="D208" s="15">
        <f>VLOOKUP($A208,RAW!$B$4:$M$283,8,FALSE)</f>
        <v>100.6</v>
      </c>
      <c r="E208" s="1">
        <f t="shared" si="32"/>
        <v>28.899999999999991</v>
      </c>
      <c r="F208" s="1">
        <f t="shared" si="33"/>
        <v>6.8692918434832899</v>
      </c>
      <c r="G208" s="16">
        <f t="shared" si="34"/>
        <v>22.030708156516702</v>
      </c>
      <c r="H208" s="16">
        <f t="shared" si="35"/>
        <v>22.030708156516702</v>
      </c>
      <c r="I208" s="3">
        <f t="shared" si="31"/>
        <v>0.30726231738517018</v>
      </c>
      <c r="J208" s="52"/>
    </row>
    <row r="209" spans="1:10" x14ac:dyDescent="0.25">
      <c r="A209" t="s">
        <v>91</v>
      </c>
      <c r="B209" s="8" t="s">
        <v>299</v>
      </c>
      <c r="C209" s="15">
        <f>VLOOKUP($A209,RAW!$B$4:$M$283,7,FALSE)</f>
        <v>6031.9</v>
      </c>
      <c r="D209" s="15">
        <f>VLOOKUP($A209,RAW!$B$4:$M$283,8,FALSE)</f>
        <v>17045.5</v>
      </c>
      <c r="E209" s="1">
        <f t="shared" si="32"/>
        <v>11013.6</v>
      </c>
      <c r="F209" s="1">
        <f t="shared" si="33"/>
        <v>577.8923496611834</v>
      </c>
      <c r="G209" s="16">
        <f t="shared" si="34"/>
        <v>10435.707650338816</v>
      </c>
      <c r="H209" s="16">
        <f t="shared" si="35"/>
        <v>10435.707650338816</v>
      </c>
      <c r="I209" s="3">
        <f t="shared" si="31"/>
        <v>1.7300863161423128</v>
      </c>
      <c r="J209" s="52"/>
    </row>
    <row r="210" spans="1:10" x14ac:dyDescent="0.25">
      <c r="A210" t="s">
        <v>59</v>
      </c>
      <c r="B210" s="8" t="s">
        <v>299</v>
      </c>
      <c r="C210" s="15">
        <f>VLOOKUP($A210,RAW!$B$4:$M$283,7,FALSE)</f>
        <v>353.9</v>
      </c>
      <c r="D210" s="15">
        <f>VLOOKUP($A210,RAW!$B$4:$M$283,8,FALSE)</f>
        <v>3136.4</v>
      </c>
      <c r="E210" s="1">
        <f t="shared" si="32"/>
        <v>2782.5</v>
      </c>
      <c r="F210" s="1">
        <f t="shared" si="33"/>
        <v>33.905751511976796</v>
      </c>
      <c r="G210" s="16">
        <f t="shared" si="34"/>
        <v>2748.5942484880234</v>
      </c>
      <c r="H210" s="16">
        <f t="shared" si="35"/>
        <v>2748.5942484880234</v>
      </c>
      <c r="I210" s="3">
        <f t="shared" si="31"/>
        <v>7.7665844828709343</v>
      </c>
      <c r="J210" s="52"/>
    </row>
    <row r="211" spans="1:10" x14ac:dyDescent="0.25">
      <c r="A211" t="s">
        <v>121</v>
      </c>
      <c r="B211" s="8" t="s">
        <v>298</v>
      </c>
      <c r="C211" s="15">
        <f>VLOOKUP($A211,RAW!$B$4:$M$283,7,FALSE)</f>
        <v>125730.5</v>
      </c>
      <c r="D211" s="15">
        <f>VLOOKUP($A211,RAW!$B$4:$M$283,8,FALSE)</f>
        <v>125057.5</v>
      </c>
      <c r="E211" s="1">
        <f t="shared" si="32"/>
        <v>-673</v>
      </c>
      <c r="F211" s="1">
        <f t="shared" si="33"/>
        <v>12045.739164952241</v>
      </c>
      <c r="G211" s="16">
        <f t="shared" si="34"/>
        <v>-12718.739164952241</v>
      </c>
      <c r="H211" s="16">
        <f t="shared" si="35"/>
        <v>12718.739164952241</v>
      </c>
      <c r="I211" s="3">
        <f t="shared" si="31"/>
        <v>-0.10115874163351168</v>
      </c>
      <c r="J211" s="52"/>
    </row>
    <row r="212" spans="1:10" x14ac:dyDescent="0.25">
      <c r="A212" t="s">
        <v>60</v>
      </c>
      <c r="B212" s="8" t="s">
        <v>298</v>
      </c>
      <c r="C212" s="15">
        <f>VLOOKUP($A212,RAW!$B$4:$M$283,7,FALSE)</f>
        <v>1825.8000000000002</v>
      </c>
      <c r="D212" s="15">
        <f>VLOOKUP($A212,RAW!$B$4:$M$283,8,FALSE)</f>
        <v>8263.6</v>
      </c>
      <c r="E212" s="1">
        <f t="shared" si="32"/>
        <v>6437.8</v>
      </c>
      <c r="F212" s="1">
        <f t="shared" si="33"/>
        <v>174.92263665037368</v>
      </c>
      <c r="G212" s="16">
        <f t="shared" si="34"/>
        <v>6262.8773633496266</v>
      </c>
      <c r="H212" s="16">
        <f t="shared" si="35"/>
        <v>6262.8773633496266</v>
      </c>
      <c r="I212" s="3">
        <f t="shared" si="31"/>
        <v>3.4302099700677107</v>
      </c>
      <c r="J212" s="52"/>
    </row>
    <row r="213" spans="1:10" x14ac:dyDescent="0.25">
      <c r="A213" t="s">
        <v>61</v>
      </c>
      <c r="B213" s="8" t="s">
        <v>298</v>
      </c>
      <c r="C213" s="15">
        <f>VLOOKUP($A213,RAW!$B$4:$M$283,7,FALSE)</f>
        <v>24803.599999999999</v>
      </c>
      <c r="D213" s="15">
        <f>VLOOKUP($A213,RAW!$B$4:$M$283,8,FALSE)</f>
        <v>31388.5</v>
      </c>
      <c r="E213" s="1">
        <f t="shared" si="32"/>
        <v>6584.9000000000015</v>
      </c>
      <c r="F213" s="1">
        <f t="shared" si="33"/>
        <v>2376.3342701397787</v>
      </c>
      <c r="G213" s="16">
        <f t="shared" si="34"/>
        <v>4208.5657298602227</v>
      </c>
      <c r="H213" s="16">
        <f t="shared" si="35"/>
        <v>4208.5657298602227</v>
      </c>
      <c r="I213" s="3">
        <f t="shared" si="31"/>
        <v>0.16967560071361509</v>
      </c>
      <c r="J213" s="52"/>
    </row>
    <row r="214" spans="1:10" x14ac:dyDescent="0.25">
      <c r="A214" t="s">
        <v>166</v>
      </c>
      <c r="B214" s="8" t="s">
        <v>298</v>
      </c>
      <c r="C214" s="15">
        <f>VLOOKUP($A214,RAW!$B$4:$M$283,7,FALSE)</f>
        <v>19778.100000000002</v>
      </c>
      <c r="D214" s="15">
        <f>VLOOKUP($A214,RAW!$B$4:$M$283,8,FALSE)</f>
        <v>26880.9</v>
      </c>
      <c r="E214" s="1">
        <f t="shared" si="32"/>
        <v>7102.7999999999993</v>
      </c>
      <c r="F214" s="1">
        <f t="shared" si="33"/>
        <v>1894.8611019469577</v>
      </c>
      <c r="G214" s="16">
        <f t="shared" si="34"/>
        <v>5207.9388980530421</v>
      </c>
      <c r="H214" s="16">
        <f t="shared" si="35"/>
        <v>5207.9388980530421</v>
      </c>
      <c r="I214" s="3">
        <f t="shared" si="31"/>
        <v>0.26331846325243785</v>
      </c>
      <c r="J214" s="52"/>
    </row>
    <row r="215" spans="1:10" x14ac:dyDescent="0.25">
      <c r="A215" t="s">
        <v>167</v>
      </c>
      <c r="B215" s="8" t="s">
        <v>298</v>
      </c>
      <c r="C215" s="15">
        <f>VLOOKUP($A215,RAW!$B$4:$M$283,7,FALSE)</f>
        <v>13699.199999999999</v>
      </c>
      <c r="D215" s="15">
        <f>VLOOKUP($A215,RAW!$B$4:$M$283,8,FALSE)</f>
        <v>11695.9</v>
      </c>
      <c r="E215" s="1">
        <f t="shared" si="32"/>
        <v>-2003.2999999999993</v>
      </c>
      <c r="F215" s="1">
        <f t="shared" si="33"/>
        <v>1312.4658692084558</v>
      </c>
      <c r="G215" s="16">
        <f t="shared" si="34"/>
        <v>-3315.7658692084551</v>
      </c>
      <c r="H215" s="16">
        <f t="shared" si="35"/>
        <v>3315.7658692084551</v>
      </c>
      <c r="I215" s="3">
        <f t="shared" si="31"/>
        <v>-0.24204083955329184</v>
      </c>
      <c r="J215" s="52"/>
    </row>
    <row r="216" spans="1:10" x14ac:dyDescent="0.25">
      <c r="A216" t="s">
        <v>214</v>
      </c>
      <c r="B216" s="8" t="s">
        <v>299</v>
      </c>
      <c r="C216" s="15">
        <f>VLOOKUP($A216,RAW!$B$4:$M$283,7,FALSE)</f>
        <v>60464</v>
      </c>
      <c r="D216" s="15">
        <f>VLOOKUP($A216,RAW!$B$4:$M$283,8,FALSE)</f>
        <v>52810</v>
      </c>
      <c r="E216" s="1">
        <f t="shared" si="32"/>
        <v>-7654</v>
      </c>
      <c r="F216" s="1">
        <f t="shared" si="33"/>
        <v>5792.8153699354762</v>
      </c>
      <c r="G216" s="16">
        <f t="shared" si="34"/>
        <v>-13446.815369935477</v>
      </c>
      <c r="H216" s="16">
        <f t="shared" si="35"/>
        <v>13446.815369935477</v>
      </c>
      <c r="I216" s="3">
        <f t="shared" si="31"/>
        <v>-0.2223937445411398</v>
      </c>
      <c r="J216" s="52"/>
    </row>
    <row r="217" spans="1:10" x14ac:dyDescent="0.25">
      <c r="A217" t="s">
        <v>123</v>
      </c>
      <c r="B217" s="8" t="s">
        <v>298</v>
      </c>
      <c r="C217" s="15">
        <f>VLOOKUP($A217,RAW!$B$4:$M$283,7,FALSE)</f>
        <v>1404069.7</v>
      </c>
      <c r="D217" s="15">
        <f>VLOOKUP($A217,RAW!$B$4:$M$283,8,FALSE)</f>
        <v>1677410.2</v>
      </c>
      <c r="E217" s="1">
        <f t="shared" si="32"/>
        <v>273340.5</v>
      </c>
      <c r="F217" s="1">
        <f t="shared" si="33"/>
        <v>134518.33386181353</v>
      </c>
      <c r="G217" s="16">
        <f t="shared" si="34"/>
        <v>138822.16613818647</v>
      </c>
      <c r="H217" s="16">
        <f t="shared" si="35"/>
        <v>138822.16613818647</v>
      </c>
      <c r="I217" s="3">
        <f t="shared" si="31"/>
        <v>9.8871278354761505E-2</v>
      </c>
      <c r="J217" s="52"/>
    </row>
    <row r="218" spans="1:10" x14ac:dyDescent="0.25">
      <c r="A218" t="s">
        <v>215</v>
      </c>
      <c r="B218" s="8" t="s">
        <v>298</v>
      </c>
      <c r="C218" s="15">
        <f>VLOOKUP($A218,RAW!$B$4:$M$283,7,FALSE)</f>
        <v>49662</v>
      </c>
      <c r="D218" s="15">
        <f>VLOOKUP($A218,RAW!$B$4:$M$283,8,FALSE)</f>
        <v>40120.200000000004</v>
      </c>
      <c r="E218" s="1">
        <f t="shared" si="32"/>
        <v>-9541.7999999999956</v>
      </c>
      <c r="F218" s="1">
        <f t="shared" si="33"/>
        <v>4757.9187103356644</v>
      </c>
      <c r="G218" s="16">
        <f t="shared" si="34"/>
        <v>-14299.718710335659</v>
      </c>
      <c r="H218" s="16">
        <f t="shared" si="35"/>
        <v>14299.718710335659</v>
      </c>
      <c r="I218" s="3">
        <f t="shared" si="31"/>
        <v>-0.2879408543823378</v>
      </c>
      <c r="J218" s="52"/>
    </row>
    <row r="219" spans="1:10" x14ac:dyDescent="0.25">
      <c r="A219" t="s">
        <v>252</v>
      </c>
      <c r="B219" s="8" t="s">
        <v>298</v>
      </c>
      <c r="C219" s="15">
        <f>VLOOKUP($A219,RAW!$B$4:$M$283,7,FALSE)</f>
        <v>108372.9</v>
      </c>
      <c r="D219" s="15">
        <f>VLOOKUP($A219,RAW!$B$4:$M$283,8,FALSE)</f>
        <v>177017.2</v>
      </c>
      <c r="E219" s="1">
        <f t="shared" si="32"/>
        <v>68644.300000000017</v>
      </c>
      <c r="F219" s="1">
        <f t="shared" si="33"/>
        <v>10382.776541487172</v>
      </c>
      <c r="G219" s="16">
        <f t="shared" si="34"/>
        <v>58261.523458512849</v>
      </c>
      <c r="H219" s="16">
        <f t="shared" si="35"/>
        <v>58261.523458512849</v>
      </c>
      <c r="I219" s="3">
        <f t="shared" si="31"/>
        <v>0.53760232916635853</v>
      </c>
      <c r="J219" s="52"/>
    </row>
    <row r="220" spans="1:10" x14ac:dyDescent="0.25">
      <c r="A220" t="s">
        <v>248</v>
      </c>
      <c r="B220" s="8" t="s">
        <v>298</v>
      </c>
      <c r="C220" s="15">
        <f>VLOOKUP($A220,RAW!$B$4:$M$283,7,FALSE)</f>
        <v>10756.6</v>
      </c>
      <c r="D220" s="15">
        <f>VLOOKUP($A220,RAW!$B$4:$M$283,8,FALSE)</f>
        <v>10159.799999999999</v>
      </c>
      <c r="E220" s="1">
        <f t="shared" si="32"/>
        <v>-596.80000000000109</v>
      </c>
      <c r="F220" s="1">
        <f t="shared" si="33"/>
        <v>1030.5470661591683</v>
      </c>
      <c r="G220" s="16">
        <f t="shared" si="34"/>
        <v>-1627.3470661591693</v>
      </c>
      <c r="H220" s="16">
        <f t="shared" si="35"/>
        <v>1627.3470661591693</v>
      </c>
      <c r="I220" s="3">
        <f t="shared" si="31"/>
        <v>-0.1512882384916395</v>
      </c>
      <c r="J220" s="52"/>
    </row>
    <row r="221" spans="1:10" x14ac:dyDescent="0.25">
      <c r="A221" t="s">
        <v>107</v>
      </c>
      <c r="B221" s="8" t="s">
        <v>299</v>
      </c>
      <c r="C221" s="15">
        <f>VLOOKUP($A221,RAW!$B$4:$M$283,7,FALSE)</f>
        <v>81529.700000000012</v>
      </c>
      <c r="D221" s="15">
        <f>VLOOKUP($A221,RAW!$B$4:$M$283,8,FALSE)</f>
        <v>127338.5</v>
      </c>
      <c r="E221" s="1">
        <f t="shared" si="32"/>
        <v>45808.799999999988</v>
      </c>
      <c r="F221" s="1">
        <f t="shared" si="33"/>
        <v>7811.0363069963687</v>
      </c>
      <c r="G221" s="16">
        <f t="shared" si="34"/>
        <v>37997.763693003617</v>
      </c>
      <c r="H221" s="16">
        <f t="shared" si="35"/>
        <v>37997.763693003617</v>
      </c>
      <c r="I221" s="3">
        <f t="shared" si="31"/>
        <v>0.4660603889503287</v>
      </c>
      <c r="J221" s="52"/>
    </row>
    <row r="222" spans="1:10" x14ac:dyDescent="0.25">
      <c r="A222" t="s">
        <v>168</v>
      </c>
      <c r="B222" s="8" t="s">
        <v>298</v>
      </c>
      <c r="C222" s="15">
        <f>VLOOKUP($A222,RAW!$B$4:$M$283,7,FALSE)</f>
        <v>62363.4</v>
      </c>
      <c r="D222" s="15">
        <f>VLOOKUP($A222,RAW!$B$4:$M$283,8,FALSE)</f>
        <v>69264</v>
      </c>
      <c r="E222" s="1">
        <f t="shared" si="32"/>
        <v>6900.5999999999985</v>
      </c>
      <c r="F222" s="1">
        <f t="shared" si="33"/>
        <v>5974.7893298728841</v>
      </c>
      <c r="G222" s="16">
        <f t="shared" si="34"/>
        <v>925.81067012711446</v>
      </c>
      <c r="H222" s="16">
        <f t="shared" si="35"/>
        <v>925.81067012711446</v>
      </c>
      <c r="I222" s="3">
        <f t="shared" si="31"/>
        <v>1.4845416865134268E-2</v>
      </c>
      <c r="J222" s="52"/>
    </row>
    <row r="223" spans="1:10" x14ac:dyDescent="0.25">
      <c r="A223" t="s">
        <v>62</v>
      </c>
      <c r="B223" s="8" t="s">
        <v>298</v>
      </c>
      <c r="C223" s="15">
        <f>VLOOKUP($A223,RAW!$B$4:$M$283,7,FALSE)</f>
        <v>2596.6999999999998</v>
      </c>
      <c r="D223" s="15">
        <f>VLOOKUP($A223,RAW!$B$4:$M$283,8,FALSE)</f>
        <v>13020</v>
      </c>
      <c r="E223" s="1">
        <f t="shared" si="32"/>
        <v>10423.299999999999</v>
      </c>
      <c r="F223" s="1">
        <f t="shared" si="33"/>
        <v>248.77949972068421</v>
      </c>
      <c r="G223" s="16">
        <f t="shared" si="34"/>
        <v>10174.520500279315</v>
      </c>
      <c r="H223" s="16">
        <f t="shared" si="35"/>
        <v>10174.520500279315</v>
      </c>
      <c r="I223" s="3">
        <f t="shared" si="31"/>
        <v>3.9182502793080896</v>
      </c>
      <c r="J223" s="52"/>
    </row>
    <row r="224" spans="1:10" x14ac:dyDescent="0.25">
      <c r="A224" t="s">
        <v>216</v>
      </c>
      <c r="B224" s="8" t="s">
        <v>299</v>
      </c>
      <c r="C224" s="15">
        <f>VLOOKUP($A224,RAW!$B$4:$M$283,7,FALSE)</f>
        <v>69742.7</v>
      </c>
      <c r="D224" s="15">
        <f>VLOOKUP($A224,RAW!$B$4:$M$283,8,FALSE)</f>
        <v>88432.700000000012</v>
      </c>
      <c r="E224" s="1">
        <f t="shared" si="32"/>
        <v>18690.000000000015</v>
      </c>
      <c r="F224" s="1">
        <f t="shared" si="33"/>
        <v>6681.7707148187174</v>
      </c>
      <c r="G224" s="16">
        <f t="shared" si="34"/>
        <v>12008.229285181296</v>
      </c>
      <c r="H224" s="16">
        <f t="shared" si="35"/>
        <v>12008.229285181296</v>
      </c>
      <c r="I224" s="3">
        <f t="shared" si="31"/>
        <v>0.17217901350508794</v>
      </c>
      <c r="J224" s="52"/>
    </row>
    <row r="225" spans="1:10" x14ac:dyDescent="0.25">
      <c r="A225" t="s">
        <v>67</v>
      </c>
      <c r="B225" s="8" t="s">
        <v>298</v>
      </c>
      <c r="C225" s="15">
        <f>VLOOKUP($A225,RAW!$B$4:$M$283,7,FALSE)</f>
        <v>9632.1</v>
      </c>
      <c r="D225" s="15">
        <f>VLOOKUP($A225,RAW!$B$4:$M$283,8,FALSE)</f>
        <v>11326.7</v>
      </c>
      <c r="E225" s="1">
        <f t="shared" si="32"/>
        <v>1694.6000000000004</v>
      </c>
      <c r="F225" s="1">
        <f t="shared" si="33"/>
        <v>922.81319338375727</v>
      </c>
      <c r="G225" s="16">
        <f t="shared" si="34"/>
        <v>771.7868066162431</v>
      </c>
      <c r="H225" s="16">
        <f t="shared" si="35"/>
        <v>771.7868066162431</v>
      </c>
      <c r="I225" s="3">
        <f t="shared" si="31"/>
        <v>8.0126535918049344E-2</v>
      </c>
      <c r="J225" s="52"/>
    </row>
    <row r="226" spans="1:10" x14ac:dyDescent="0.25">
      <c r="A226" t="s">
        <v>169</v>
      </c>
      <c r="B226" s="8" t="s">
        <v>299</v>
      </c>
      <c r="C226" s="15">
        <f>VLOOKUP($A226,RAW!$B$4:$M$283,7,FALSE)</f>
        <v>210866.69999999998</v>
      </c>
      <c r="D226" s="15">
        <f>VLOOKUP($A226,RAW!$B$4:$M$283,8,FALSE)</f>
        <v>210745.1</v>
      </c>
      <c r="E226" s="1">
        <f t="shared" si="32"/>
        <v>-121.59999999997672</v>
      </c>
      <c r="F226" s="1">
        <f t="shared" si="33"/>
        <v>20202.299893615589</v>
      </c>
      <c r="G226" s="16">
        <f t="shared" si="34"/>
        <v>-20323.899893615566</v>
      </c>
      <c r="H226" s="16">
        <f t="shared" si="35"/>
        <v>20323.899893615566</v>
      </c>
      <c r="I226" s="3">
        <f t="shared" si="31"/>
        <v>-9.6382690551023789E-2</v>
      </c>
      <c r="J226" s="52"/>
    </row>
    <row r="227" spans="1:10" x14ac:dyDescent="0.25">
      <c r="A227" t="s">
        <v>217</v>
      </c>
      <c r="B227" s="8" t="s">
        <v>299</v>
      </c>
      <c r="C227" s="15">
        <f>VLOOKUP($A227,RAW!$B$4:$M$283,7,FALSE)</f>
        <v>99431</v>
      </c>
      <c r="D227" s="15">
        <f>VLOOKUP($A227,RAW!$B$4:$M$283,8,FALSE)</f>
        <v>137699.9</v>
      </c>
      <c r="E227" s="1">
        <f t="shared" si="32"/>
        <v>38268.899999999994</v>
      </c>
      <c r="F227" s="1">
        <f t="shared" si="33"/>
        <v>9526.0886651239471</v>
      </c>
      <c r="G227" s="16">
        <f t="shared" si="34"/>
        <v>28742.811334876045</v>
      </c>
      <c r="H227" s="16">
        <f t="shared" si="35"/>
        <v>28742.811334876045</v>
      </c>
      <c r="I227" s="3">
        <f t="shared" si="31"/>
        <v>0.28907293836807479</v>
      </c>
      <c r="J227" s="52"/>
    </row>
    <row r="228" spans="1:10" x14ac:dyDescent="0.25">
      <c r="A228" t="s">
        <v>65</v>
      </c>
      <c r="B228" s="8" t="s">
        <v>299</v>
      </c>
      <c r="C228" s="15">
        <f>VLOOKUP($A228,RAW!$B$4:$M$283,7,FALSE)</f>
        <v>717.1</v>
      </c>
      <c r="D228" s="15">
        <f>VLOOKUP($A228,RAW!$B$4:$M$283,8,FALSE)</f>
        <v>2653.6</v>
      </c>
      <c r="E228" s="1">
        <f t="shared" si="32"/>
        <v>1936.5</v>
      </c>
      <c r="F228" s="1">
        <f t="shared" si="33"/>
        <v>68.702499037125065</v>
      </c>
      <c r="G228" s="16">
        <f t="shared" si="34"/>
        <v>1867.7975009628749</v>
      </c>
      <c r="H228" s="16">
        <f t="shared" si="35"/>
        <v>1867.7975009628749</v>
      </c>
      <c r="I228" s="3">
        <f t="shared" si="31"/>
        <v>2.6046541639420928</v>
      </c>
      <c r="J228" s="52"/>
    </row>
    <row r="229" spans="1:10" x14ac:dyDescent="0.25">
      <c r="A229" t="s">
        <v>108</v>
      </c>
      <c r="B229" s="8" t="s">
        <v>299</v>
      </c>
      <c r="C229" s="15">
        <f>VLOOKUP($A229,RAW!$B$4:$M$283,7,FALSE)</f>
        <v>335721.3</v>
      </c>
      <c r="D229" s="15">
        <f>VLOOKUP($A229,RAW!$B$4:$M$283,8,FALSE)</f>
        <v>669118.69999999995</v>
      </c>
      <c r="E229" s="1">
        <f t="shared" si="32"/>
        <v>333397.39999999997</v>
      </c>
      <c r="F229" s="1">
        <f t="shared" si="33"/>
        <v>32164.122563090747</v>
      </c>
      <c r="G229" s="16">
        <f t="shared" si="34"/>
        <v>301233.27743690921</v>
      </c>
      <c r="H229" s="16">
        <f t="shared" si="35"/>
        <v>301233.27743690921</v>
      </c>
      <c r="I229" s="3">
        <f t="shared" si="31"/>
        <v>0.89727186638711698</v>
      </c>
      <c r="J229" s="52"/>
    </row>
    <row r="230" spans="1:10" x14ac:dyDescent="0.25">
      <c r="A230" t="s">
        <v>122</v>
      </c>
      <c r="B230" s="8" t="s">
        <v>299</v>
      </c>
      <c r="C230" s="15">
        <f>VLOOKUP($A230,RAW!$B$4:$M$283,7,FALSE)</f>
        <v>8440.8000000000011</v>
      </c>
      <c r="D230" s="15">
        <f>VLOOKUP($A230,RAW!$B$4:$M$283,8,FALSE)</f>
        <v>17036.2</v>
      </c>
      <c r="E230" s="1">
        <f t="shared" ref="E230:E256" si="36">D230-C230</f>
        <v>8595.4</v>
      </c>
      <c r="F230" s="1">
        <f t="shared" ref="F230:F256" si="37">+C230*E$260</f>
        <v>808.67947827717933</v>
      </c>
      <c r="G230" s="16">
        <f t="shared" ref="G230:G256" si="38">+E230-F230</f>
        <v>7786.7205217228202</v>
      </c>
      <c r="H230" s="16">
        <f t="shared" ref="H230:H256" si="39">ABS(G230)</f>
        <v>7786.7205217228202</v>
      </c>
      <c r="I230" s="3">
        <f t="shared" si="31"/>
        <v>0.9225097765286252</v>
      </c>
      <c r="J230" s="52"/>
    </row>
    <row r="231" spans="1:10" x14ac:dyDescent="0.25">
      <c r="A231" t="s">
        <v>170</v>
      </c>
      <c r="B231" s="8" t="s">
        <v>299</v>
      </c>
      <c r="C231" s="15">
        <f>VLOOKUP($A231,RAW!$B$4:$M$283,7,FALSE)</f>
        <v>36778.5</v>
      </c>
      <c r="D231" s="15">
        <f>VLOOKUP($A231,RAW!$B$4:$M$283,8,FALSE)</f>
        <v>21241</v>
      </c>
      <c r="E231" s="1">
        <f t="shared" si="36"/>
        <v>-15537.5</v>
      </c>
      <c r="F231" s="1">
        <f t="shared" si="37"/>
        <v>3523.6018140244096</v>
      </c>
      <c r="G231" s="16">
        <f t="shared" si="38"/>
        <v>-19061.101814024409</v>
      </c>
      <c r="H231" s="16">
        <f t="shared" si="39"/>
        <v>19061.101814024409</v>
      </c>
      <c r="I231" s="3">
        <f t="shared" si="31"/>
        <v>-0.51826751536969717</v>
      </c>
      <c r="J231" s="52"/>
    </row>
    <row r="232" spans="1:10" x14ac:dyDescent="0.25">
      <c r="A232" t="s">
        <v>171</v>
      </c>
      <c r="B232" s="8" t="s">
        <v>299</v>
      </c>
      <c r="C232" s="15">
        <f>VLOOKUP($A232,RAW!$B$4:$M$283,7,FALSE)</f>
        <v>23695.5</v>
      </c>
      <c r="D232" s="15">
        <f>VLOOKUP($A232,RAW!$B$4:$M$283,8,FALSE)</f>
        <v>86552.4</v>
      </c>
      <c r="E232" s="1">
        <f t="shared" si="36"/>
        <v>62856.899999999994</v>
      </c>
      <c r="F232" s="1">
        <f t="shared" si="37"/>
        <v>2270.1716161402833</v>
      </c>
      <c r="G232" s="16">
        <f t="shared" si="38"/>
        <v>60586.728383859714</v>
      </c>
      <c r="H232" s="16">
        <f t="shared" si="39"/>
        <v>60586.728383859714</v>
      </c>
      <c r="I232" s="3">
        <f t="shared" si="31"/>
        <v>2.5568875264864515</v>
      </c>
      <c r="J232" s="52"/>
    </row>
    <row r="233" spans="1:10" x14ac:dyDescent="0.25">
      <c r="A233" t="s">
        <v>68</v>
      </c>
      <c r="B233" s="8" t="s">
        <v>298</v>
      </c>
      <c r="C233" s="15">
        <f>VLOOKUP($A233,RAW!$B$4:$M$283,7,FALSE)</f>
        <v>7214.5</v>
      </c>
      <c r="D233" s="15">
        <f>VLOOKUP($A233,RAW!$B$4:$M$283,8,FALSE)</f>
        <v>9274.9</v>
      </c>
      <c r="E233" s="1">
        <f t="shared" si="36"/>
        <v>2060.3999999999996</v>
      </c>
      <c r="F233" s="1">
        <f t="shared" si="37"/>
        <v>691.19255236834306</v>
      </c>
      <c r="G233" s="16">
        <f t="shared" si="38"/>
        <v>1369.2074476316566</v>
      </c>
      <c r="H233" s="16">
        <f t="shared" si="39"/>
        <v>1369.2074476316566</v>
      </c>
      <c r="I233" s="3">
        <f t="shared" si="31"/>
        <v>0.1897854941619872</v>
      </c>
      <c r="J233" s="52"/>
    </row>
    <row r="234" spans="1:10" x14ac:dyDescent="0.25">
      <c r="A234" t="s">
        <v>218</v>
      </c>
      <c r="B234" s="8" t="s">
        <v>299</v>
      </c>
      <c r="C234" s="15">
        <f>VLOOKUP($A234,RAW!$B$4:$M$283,7,FALSE)</f>
        <v>50985.4</v>
      </c>
      <c r="D234" s="15">
        <f>VLOOKUP($A234,RAW!$B$4:$M$283,8,FALSE)</f>
        <v>68466.399999999994</v>
      </c>
      <c r="E234" s="1">
        <f t="shared" si="36"/>
        <v>17480.999999999993</v>
      </c>
      <c r="F234" s="1">
        <f t="shared" si="37"/>
        <v>4884.7084010701947</v>
      </c>
      <c r="G234" s="16">
        <f t="shared" si="38"/>
        <v>12596.291598929798</v>
      </c>
      <c r="H234" s="16">
        <f t="shared" si="39"/>
        <v>12596.291598929798</v>
      </c>
      <c r="I234" s="3">
        <f t="shared" si="31"/>
        <v>0.24705683585751603</v>
      </c>
      <c r="J234" s="52"/>
    </row>
    <row r="235" spans="1:10" x14ac:dyDescent="0.25">
      <c r="A235" t="s">
        <v>172</v>
      </c>
      <c r="B235" s="8" t="s">
        <v>299</v>
      </c>
      <c r="C235" s="15">
        <f>VLOOKUP($A235,RAW!$B$4:$M$283,7,FALSE)</f>
        <v>219123.9</v>
      </c>
      <c r="D235" s="15">
        <f>VLOOKUP($A235,RAW!$B$4:$M$283,8,FALSE)</f>
        <v>214172.80000000002</v>
      </c>
      <c r="E235" s="1">
        <f t="shared" si="36"/>
        <v>-4951.0999999999767</v>
      </c>
      <c r="F235" s="1">
        <f t="shared" si="37"/>
        <v>20993.389386084353</v>
      </c>
      <c r="G235" s="16">
        <f t="shared" si="38"/>
        <v>-25944.489386084329</v>
      </c>
      <c r="H235" s="16">
        <f t="shared" si="39"/>
        <v>25944.489386084329</v>
      </c>
      <c r="I235" s="3">
        <f t="shared" si="31"/>
        <v>-0.11840100229178255</v>
      </c>
      <c r="J235" s="52"/>
    </row>
    <row r="236" spans="1:10" x14ac:dyDescent="0.25">
      <c r="A236" t="s">
        <v>219</v>
      </c>
      <c r="B236" s="8" t="s">
        <v>299</v>
      </c>
      <c r="C236" s="15">
        <f>VLOOKUP($A236,RAW!$B$4:$M$283,7,FALSE)</f>
        <v>84483</v>
      </c>
      <c r="D236" s="15">
        <f>VLOOKUP($A236,RAW!$B$4:$M$283,8,FALSE)</f>
        <v>165860.6</v>
      </c>
      <c r="E236" s="1">
        <f t="shared" si="36"/>
        <v>81377.600000000006</v>
      </c>
      <c r="F236" s="1">
        <f t="shared" si="37"/>
        <v>8093.9802344909176</v>
      </c>
      <c r="G236" s="16">
        <f t="shared" si="38"/>
        <v>73283.619765509095</v>
      </c>
      <c r="H236" s="16">
        <f t="shared" si="39"/>
        <v>73283.619765509095</v>
      </c>
      <c r="I236" s="3">
        <f t="shared" si="31"/>
        <v>0.86743628618194302</v>
      </c>
      <c r="J236" s="52"/>
    </row>
    <row r="237" spans="1:10" x14ac:dyDescent="0.25">
      <c r="A237" t="s">
        <v>69</v>
      </c>
      <c r="B237" s="8" t="s">
        <v>298</v>
      </c>
      <c r="C237" s="15">
        <f>VLOOKUP($A237,RAW!$B$4:$M$283,7,FALSE)</f>
        <v>583001.4</v>
      </c>
      <c r="D237" s="15">
        <f>VLOOKUP($A237,RAW!$B$4:$M$283,8,FALSE)</f>
        <v>741073</v>
      </c>
      <c r="E237" s="1">
        <f t="shared" si="36"/>
        <v>158071.59999999998</v>
      </c>
      <c r="F237" s="1">
        <f t="shared" si="37"/>
        <v>55855.045491762052</v>
      </c>
      <c r="G237" s="16">
        <f t="shared" si="38"/>
        <v>102216.55450823792</v>
      </c>
      <c r="H237" s="16">
        <f t="shared" si="39"/>
        <v>102216.55450823792</v>
      </c>
      <c r="I237" s="3">
        <f t="shared" si="31"/>
        <v>0.17532814588136139</v>
      </c>
      <c r="J237" s="52"/>
    </row>
    <row r="238" spans="1:10" x14ac:dyDescent="0.25">
      <c r="A238" t="s">
        <v>264</v>
      </c>
      <c r="B238" s="8" t="s">
        <v>299</v>
      </c>
      <c r="C238" s="15">
        <f>VLOOKUP($A238,RAW!$B$4:$M$283,7,FALSE)</f>
        <v>303343.2</v>
      </c>
      <c r="D238" s="15">
        <f>VLOOKUP($A238,RAW!$B$4:$M$283,8,FALSE)</f>
        <v>288690.90000000002</v>
      </c>
      <c r="E238" s="1">
        <f t="shared" si="36"/>
        <v>-14652.299999999988</v>
      </c>
      <c r="F238" s="1">
        <f t="shared" si="37"/>
        <v>29062.105572330827</v>
      </c>
      <c r="G238" s="16">
        <f t="shared" si="38"/>
        <v>-43714.405572330812</v>
      </c>
      <c r="H238" s="16">
        <f t="shared" si="39"/>
        <v>43714.405572330812</v>
      </c>
      <c r="I238" s="3">
        <f t="shared" si="31"/>
        <v>-0.14410873747072889</v>
      </c>
      <c r="J238" s="52"/>
    </row>
    <row r="239" spans="1:10" x14ac:dyDescent="0.25">
      <c r="A239" t="s">
        <v>72</v>
      </c>
      <c r="B239" s="8" t="s">
        <v>298</v>
      </c>
      <c r="C239" s="15">
        <f>VLOOKUP($A239,RAW!$B$4:$M$283,7,FALSE)</f>
        <v>1446.3999999999999</v>
      </c>
      <c r="D239" s="15">
        <f>VLOOKUP($A239,RAW!$B$4:$M$283,8,FALSE)</f>
        <v>1340.8999999999999</v>
      </c>
      <c r="E239" s="1">
        <f t="shared" si="36"/>
        <v>-105.5</v>
      </c>
      <c r="F239" s="1">
        <f t="shared" si="37"/>
        <v>138.57383155389442</v>
      </c>
      <c r="G239" s="16">
        <f t="shared" si="38"/>
        <v>-244.07383155389442</v>
      </c>
      <c r="H239" s="16">
        <f t="shared" si="39"/>
        <v>244.07383155389442</v>
      </c>
      <c r="I239" s="3">
        <f t="shared" si="31"/>
        <v>-0.16874573531104428</v>
      </c>
      <c r="J239" s="52"/>
    </row>
    <row r="240" spans="1:10" x14ac:dyDescent="0.25">
      <c r="A240" t="s">
        <v>70</v>
      </c>
      <c r="B240" s="8" t="s">
        <v>298</v>
      </c>
      <c r="C240" s="15">
        <f>VLOOKUP($A240,RAW!$B$4:$M$283,7,FALSE)</f>
        <v>698.2</v>
      </c>
      <c r="D240" s="15">
        <f>VLOOKUP($A240,RAW!$B$4:$M$283,8,FALSE)</f>
        <v>4860.5</v>
      </c>
      <c r="E240" s="1">
        <f t="shared" si="36"/>
        <v>4162.3</v>
      </c>
      <c r="F240" s="1">
        <f t="shared" si="37"/>
        <v>66.891765203905621</v>
      </c>
      <c r="G240" s="16">
        <f t="shared" si="38"/>
        <v>4095.4082347960943</v>
      </c>
      <c r="H240" s="16">
        <f t="shared" si="39"/>
        <v>4095.4082347960943</v>
      </c>
      <c r="I240" s="3">
        <f t="shared" si="31"/>
        <v>5.8656663345690259</v>
      </c>
      <c r="J240" s="52"/>
    </row>
    <row r="241" spans="1:10" x14ac:dyDescent="0.25">
      <c r="A241" t="s">
        <v>71</v>
      </c>
      <c r="B241" s="8" t="s">
        <v>299</v>
      </c>
      <c r="C241" s="15">
        <f>VLOOKUP($A241,RAW!$B$4:$M$283,7,FALSE)</f>
        <v>1142.7</v>
      </c>
      <c r="D241" s="15">
        <f>VLOOKUP($A241,RAW!$B$4:$M$283,8,FALSE)</f>
        <v>6991.9</v>
      </c>
      <c r="E241" s="1">
        <f t="shared" si="36"/>
        <v>5849.2</v>
      </c>
      <c r="F241" s="1">
        <f t="shared" si="37"/>
        <v>109.47754239258515</v>
      </c>
      <c r="G241" s="16">
        <f t="shared" si="38"/>
        <v>5739.722457607415</v>
      </c>
      <c r="H241" s="16">
        <f t="shared" si="39"/>
        <v>5739.722457607415</v>
      </c>
      <c r="I241" s="3">
        <f t="shared" si="31"/>
        <v>5.0229478057297756</v>
      </c>
      <c r="J241" s="52"/>
    </row>
    <row r="242" spans="1:10" x14ac:dyDescent="0.25">
      <c r="A242" t="s">
        <v>109</v>
      </c>
      <c r="B242" s="8" t="s">
        <v>299</v>
      </c>
      <c r="C242" s="15">
        <f>VLOOKUP($A242,RAW!$B$4:$M$283,7,FALSE)</f>
        <v>6705.5</v>
      </c>
      <c r="D242" s="15">
        <f>VLOOKUP($A242,RAW!$B$4:$M$283,8,FALSE)</f>
        <v>9105</v>
      </c>
      <c r="E242" s="1">
        <f t="shared" si="36"/>
        <v>2399.5</v>
      </c>
      <c r="F242" s="1">
        <f t="shared" si="37"/>
        <v>642.42728670121619</v>
      </c>
      <c r="G242" s="16">
        <f t="shared" si="38"/>
        <v>1757.0727132987838</v>
      </c>
      <c r="H242" s="16">
        <f t="shared" si="39"/>
        <v>1757.0727132987838</v>
      </c>
      <c r="I242" s="3">
        <f t="shared" si="31"/>
        <v>0.26203455570781953</v>
      </c>
      <c r="J242" s="52"/>
    </row>
    <row r="243" spans="1:10" x14ac:dyDescent="0.25">
      <c r="A243" t="s">
        <v>110</v>
      </c>
      <c r="B243" s="8" t="s">
        <v>299</v>
      </c>
      <c r="C243" s="15">
        <f>VLOOKUP($A243,RAW!$B$4:$M$283,7,FALSE)</f>
        <v>68349.3</v>
      </c>
      <c r="D243" s="15">
        <f>VLOOKUP($A243,RAW!$B$4:$M$283,8,FALSE)</f>
        <v>79169.600000000006</v>
      </c>
      <c r="E243" s="1">
        <f t="shared" si="36"/>
        <v>10820.300000000003</v>
      </c>
      <c r="F243" s="1">
        <f t="shared" si="37"/>
        <v>6548.2746024796716</v>
      </c>
      <c r="G243" s="16">
        <f t="shared" si="38"/>
        <v>4272.0253975203314</v>
      </c>
      <c r="H243" s="16">
        <f t="shared" si="39"/>
        <v>4272.0253975203314</v>
      </c>
      <c r="I243" s="3">
        <f t="shared" si="31"/>
        <v>6.2502840519512728E-2</v>
      </c>
      <c r="J243" s="52"/>
    </row>
    <row r="244" spans="1:10" x14ac:dyDescent="0.25">
      <c r="A244" t="s">
        <v>111</v>
      </c>
      <c r="B244" s="8" t="s">
        <v>299</v>
      </c>
      <c r="C244" s="15">
        <f>VLOOKUP($A244,RAW!$B$4:$M$283,7,FALSE)</f>
        <v>99095.5</v>
      </c>
      <c r="D244" s="15">
        <f>VLOOKUP($A244,RAW!$B$4:$M$283,8,FALSE)</f>
        <v>190386.7</v>
      </c>
      <c r="E244" s="1">
        <f t="shared" si="36"/>
        <v>91291.200000000012</v>
      </c>
      <c r="F244" s="1">
        <f t="shared" si="37"/>
        <v>9493.9457444337295</v>
      </c>
      <c r="G244" s="16">
        <f t="shared" si="38"/>
        <v>81797.25425556628</v>
      </c>
      <c r="H244" s="16">
        <f t="shared" si="39"/>
        <v>81797.25425556628</v>
      </c>
      <c r="I244" s="3">
        <f t="shared" si="31"/>
        <v>0.82543863500932213</v>
      </c>
      <c r="J244" s="52"/>
    </row>
    <row r="245" spans="1:10" x14ac:dyDescent="0.25">
      <c r="A245" t="s">
        <v>73</v>
      </c>
      <c r="B245" s="8" t="s">
        <v>298</v>
      </c>
      <c r="C245" s="15">
        <f>VLOOKUP($A245,RAW!$B$4:$M$283,7,FALSE)</f>
        <v>6071.2</v>
      </c>
      <c r="D245" s="15">
        <f>VLOOKUP($A245,RAW!$B$4:$M$283,8,FALSE)</f>
        <v>6369.5</v>
      </c>
      <c r="E245" s="1">
        <f t="shared" si="36"/>
        <v>298.30000000000018</v>
      </c>
      <c r="F245" s="1">
        <f t="shared" si="37"/>
        <v>581.65752636200489</v>
      </c>
      <c r="G245" s="16">
        <f t="shared" si="38"/>
        <v>-283.35752636200471</v>
      </c>
      <c r="H245" s="16">
        <f t="shared" si="39"/>
        <v>283.35752636200471</v>
      </c>
      <c r="I245" s="3">
        <f t="shared" si="31"/>
        <v>-4.6672408479708251E-2</v>
      </c>
      <c r="J245" s="52"/>
    </row>
    <row r="246" spans="1:10" x14ac:dyDescent="0.25">
      <c r="A246" t="s">
        <v>112</v>
      </c>
      <c r="B246" s="8" t="s">
        <v>298</v>
      </c>
      <c r="C246" s="15">
        <f>VLOOKUP($A246,RAW!$B$4:$M$283,7,FALSE)</f>
        <v>46008.700000000004</v>
      </c>
      <c r="D246" s="15">
        <f>VLOOKUP($A246,RAW!$B$4:$M$283,8,FALSE)</f>
        <v>53374.700000000004</v>
      </c>
      <c r="E246" s="1">
        <f t="shared" si="36"/>
        <v>7366</v>
      </c>
      <c r="F246" s="1">
        <f t="shared" si="37"/>
        <v>4407.9105667959511</v>
      </c>
      <c r="G246" s="16">
        <f t="shared" si="38"/>
        <v>2958.0894332040489</v>
      </c>
      <c r="H246" s="16">
        <f t="shared" si="39"/>
        <v>2958.0894332040489</v>
      </c>
      <c r="I246" s="3">
        <f t="shared" si="31"/>
        <v>6.4294132049026564E-2</v>
      </c>
      <c r="J246" s="52"/>
    </row>
    <row r="247" spans="1:10" x14ac:dyDescent="0.25">
      <c r="A247" t="s">
        <v>173</v>
      </c>
      <c r="B247" s="8" t="s">
        <v>298</v>
      </c>
      <c r="C247" s="15">
        <f>VLOOKUP($A247,RAW!$B$4:$M$283,7,FALSE)</f>
        <v>59264.1</v>
      </c>
      <c r="D247" s="15">
        <f>VLOOKUP($A247,RAW!$B$4:$M$283,8,FALSE)</f>
        <v>69669.5</v>
      </c>
      <c r="E247" s="1">
        <f t="shared" si="36"/>
        <v>10405.400000000001</v>
      </c>
      <c r="F247" s="1">
        <f t="shared" si="37"/>
        <v>5677.8577230317715</v>
      </c>
      <c r="G247" s="16">
        <f t="shared" si="38"/>
        <v>4727.54227696823</v>
      </c>
      <c r="H247" s="16">
        <f t="shared" si="39"/>
        <v>4727.54227696823</v>
      </c>
      <c r="I247" s="3">
        <f t="shared" si="31"/>
        <v>7.9770759649909984E-2</v>
      </c>
      <c r="J247" s="52"/>
    </row>
    <row r="248" spans="1:10" x14ac:dyDescent="0.25">
      <c r="A248" t="s">
        <v>174</v>
      </c>
      <c r="B248" s="8" t="s">
        <v>299</v>
      </c>
      <c r="C248" s="15">
        <f>VLOOKUP($A248,RAW!$B$4:$M$283,7,FALSE)</f>
        <v>18167</v>
      </c>
      <c r="D248" s="15">
        <f>VLOOKUP($A248,RAW!$B$4:$M$283,8,FALSE)</f>
        <v>62842.899999999994</v>
      </c>
      <c r="E248" s="1">
        <f t="shared" si="36"/>
        <v>44675.899999999994</v>
      </c>
      <c r="F248" s="1">
        <f t="shared" si="37"/>
        <v>1740.5080184178651</v>
      </c>
      <c r="G248" s="16">
        <f t="shared" si="38"/>
        <v>42935.391981582128</v>
      </c>
      <c r="H248" s="16">
        <f t="shared" si="39"/>
        <v>42935.391981582128</v>
      </c>
      <c r="I248" s="3">
        <f t="shared" si="31"/>
        <v>2.3633727077438285</v>
      </c>
      <c r="J248" s="52"/>
    </row>
    <row r="249" spans="1:10" x14ac:dyDescent="0.25">
      <c r="A249" t="s">
        <v>220</v>
      </c>
      <c r="B249" s="8" t="s">
        <v>299</v>
      </c>
      <c r="C249" s="15">
        <f>VLOOKUP($A249,RAW!$B$4:$M$283,7,FALSE)</f>
        <v>202148.3</v>
      </c>
      <c r="D249" s="15">
        <f>VLOOKUP($A249,RAW!$B$4:$M$283,8,FALSE)</f>
        <v>307435.5</v>
      </c>
      <c r="E249" s="1">
        <f t="shared" si="36"/>
        <v>105287.20000000001</v>
      </c>
      <c r="F249" s="1">
        <f t="shared" si="37"/>
        <v>19367.024663375356</v>
      </c>
      <c r="G249" s="16">
        <f t="shared" si="38"/>
        <v>85920.175336624656</v>
      </c>
      <c r="H249" s="16">
        <f t="shared" si="39"/>
        <v>85920.175336624656</v>
      </c>
      <c r="I249" s="3">
        <f t="shared" si="31"/>
        <v>0.42503535937044568</v>
      </c>
      <c r="J249" s="52"/>
    </row>
    <row r="250" spans="1:10" x14ac:dyDescent="0.25">
      <c r="A250" t="s">
        <v>12</v>
      </c>
      <c r="B250" s="8" t="s">
        <v>298</v>
      </c>
      <c r="C250" s="15">
        <f>VLOOKUP($A250,RAW!$B$4:$M$283,7,FALSE)</f>
        <v>20615.7</v>
      </c>
      <c r="D250" s="15">
        <f>VLOOKUP($A250,RAW!$B$4:$M$283,8,FALSE)</f>
        <v>21355.399999999998</v>
      </c>
      <c r="E250" s="1">
        <f t="shared" si="36"/>
        <v>739.69999999999709</v>
      </c>
      <c r="F250" s="1">
        <f t="shared" si="37"/>
        <v>1975.1082267461431</v>
      </c>
      <c r="G250" s="16">
        <f t="shared" si="38"/>
        <v>-1235.4082267461461</v>
      </c>
      <c r="H250" s="16">
        <f t="shared" si="39"/>
        <v>1235.4082267461461</v>
      </c>
      <c r="I250" s="3">
        <f t="shared" si="31"/>
        <v>-5.9925601689302131E-2</v>
      </c>
      <c r="J250" s="52"/>
    </row>
    <row r="251" spans="1:10" x14ac:dyDescent="0.25">
      <c r="A251" t="s">
        <v>249</v>
      </c>
      <c r="B251" s="8" t="s">
        <v>299</v>
      </c>
      <c r="C251" s="15">
        <f>VLOOKUP($A251,RAW!$B$4:$M$283,7,FALSE)</f>
        <v>1438.9</v>
      </c>
      <c r="D251" s="15">
        <f>VLOOKUP($A251,RAW!$B$4:$M$283,8,FALSE)</f>
        <v>5063.8999999999996</v>
      </c>
      <c r="E251" s="1">
        <f t="shared" si="36"/>
        <v>3624.9999999999995</v>
      </c>
      <c r="F251" s="1">
        <f t="shared" si="37"/>
        <v>137.85528638198195</v>
      </c>
      <c r="G251" s="16">
        <f t="shared" si="38"/>
        <v>3487.1447136180177</v>
      </c>
      <c r="H251" s="16">
        <f t="shared" si="39"/>
        <v>3487.1447136180177</v>
      </c>
      <c r="I251" s="3">
        <f t="shared" si="31"/>
        <v>2.4234795424407656</v>
      </c>
      <c r="J251" s="52"/>
    </row>
    <row r="252" spans="1:10" x14ac:dyDescent="0.25">
      <c r="A252" t="s">
        <v>74</v>
      </c>
      <c r="B252" s="8" t="s">
        <v>298</v>
      </c>
      <c r="C252" s="15">
        <f>VLOOKUP($A252,RAW!$B$4:$M$283,7,FALSE)</f>
        <v>12891.7</v>
      </c>
      <c r="D252" s="15">
        <f>VLOOKUP($A252,RAW!$B$4:$M$283,8,FALSE)</f>
        <v>15216.6</v>
      </c>
      <c r="E252" s="1">
        <f t="shared" si="36"/>
        <v>2324.8999999999996</v>
      </c>
      <c r="F252" s="1">
        <f t="shared" si="37"/>
        <v>1235.1025056992125</v>
      </c>
      <c r="G252" s="16">
        <f t="shared" si="38"/>
        <v>1089.7974943007871</v>
      </c>
      <c r="H252" s="16">
        <f t="shared" si="39"/>
        <v>1089.7974943007871</v>
      </c>
      <c r="I252" s="3">
        <f t="shared" si="31"/>
        <v>8.4534816533179263E-2</v>
      </c>
      <c r="J252" s="52"/>
    </row>
    <row r="253" spans="1:10" x14ac:dyDescent="0.25">
      <c r="A253" t="s">
        <v>250</v>
      </c>
      <c r="B253" s="8" t="s">
        <v>298</v>
      </c>
      <c r="C253" s="15">
        <f>VLOOKUP($A253,RAW!$B$4:$M$283,7,FALSE)</f>
        <v>177274.4</v>
      </c>
      <c r="D253" s="15">
        <f>VLOOKUP($A253,RAW!$B$4:$M$283,8,FALSE)</f>
        <v>215685.3</v>
      </c>
      <c r="E253" s="1">
        <f t="shared" si="36"/>
        <v>38410.899999999994</v>
      </c>
      <c r="F253" s="1">
        <f t="shared" si="37"/>
        <v>16983.955229824187</v>
      </c>
      <c r="G253" s="16">
        <f t="shared" si="38"/>
        <v>21426.944770175807</v>
      </c>
      <c r="H253" s="16">
        <f t="shared" si="39"/>
        <v>21426.944770175807</v>
      </c>
      <c r="I253" s="3">
        <f t="shared" si="31"/>
        <v>0.12086880435176094</v>
      </c>
      <c r="J253" s="52"/>
    </row>
    <row r="254" spans="1:10" x14ac:dyDescent="0.25">
      <c r="A254" t="s">
        <v>251</v>
      </c>
      <c r="B254" s="8" t="s">
        <v>298</v>
      </c>
      <c r="C254" s="15">
        <f>VLOOKUP($A254,RAW!$B$4:$M$283,7,FALSE)</f>
        <v>5463.5</v>
      </c>
      <c r="D254" s="15">
        <f>VLOOKUP($A254,RAW!$B$4:$M$283,8,FALSE)</f>
        <v>8511.9</v>
      </c>
      <c r="E254" s="1">
        <f t="shared" si="36"/>
        <v>3048.3999999999996</v>
      </c>
      <c r="F254" s="1">
        <f t="shared" si="37"/>
        <v>523.43620623250979</v>
      </c>
      <c r="G254" s="16">
        <f t="shared" si="38"/>
        <v>2524.9637937674897</v>
      </c>
      <c r="H254" s="16">
        <f t="shared" si="39"/>
        <v>2524.9637937674897</v>
      </c>
      <c r="I254" s="3">
        <f t="shared" si="31"/>
        <v>0.46215133042326162</v>
      </c>
      <c r="J254" s="52"/>
    </row>
    <row r="255" spans="1:10" x14ac:dyDescent="0.25">
      <c r="A255" t="s">
        <v>221</v>
      </c>
      <c r="B255" s="8" t="s">
        <v>299</v>
      </c>
      <c r="C255" s="15">
        <f>VLOOKUP($A255,RAW!$B$4:$M$283,7,FALSE)</f>
        <v>199222.7</v>
      </c>
      <c r="D255" s="15">
        <f>VLOOKUP($A255,RAW!$B$4:$M$283,8,FALSE)</f>
        <v>191621.5</v>
      </c>
      <c r="E255" s="1">
        <f t="shared" si="36"/>
        <v>-7601.2000000000116</v>
      </c>
      <c r="F255" s="1">
        <f t="shared" si="37"/>
        <v>19086.734562715737</v>
      </c>
      <c r="G255" s="16">
        <f t="shared" si="38"/>
        <v>-26687.934562715749</v>
      </c>
      <c r="H255" s="16">
        <f t="shared" si="39"/>
        <v>26687.934562715749</v>
      </c>
      <c r="I255" s="3">
        <f t="shared" si="31"/>
        <v>-0.13396030955667074</v>
      </c>
      <c r="J255" s="52"/>
    </row>
    <row r="256" spans="1:10" x14ac:dyDescent="0.25">
      <c r="A256" t="s">
        <v>222</v>
      </c>
      <c r="B256" s="8" t="s">
        <v>299</v>
      </c>
      <c r="C256" s="15">
        <f>VLOOKUP($A256,RAW!$B$4:$M$283,7,FALSE)</f>
        <v>2227.7000000000003</v>
      </c>
      <c r="D256" s="15">
        <f>VLOOKUP($A256,RAW!$B$4:$M$283,8,FALSE)</f>
        <v>26312.1</v>
      </c>
      <c r="E256" s="1">
        <f t="shared" si="36"/>
        <v>24084.399999999998</v>
      </c>
      <c r="F256" s="1">
        <f t="shared" si="37"/>
        <v>213.42707726259033</v>
      </c>
      <c r="G256" s="16">
        <f t="shared" si="38"/>
        <v>23870.972922737408</v>
      </c>
      <c r="H256" s="16">
        <f t="shared" si="39"/>
        <v>23870.972922737408</v>
      </c>
      <c r="I256" s="3">
        <f t="shared" si="31"/>
        <v>10.715524048452398</v>
      </c>
      <c r="J256" s="52"/>
    </row>
    <row r="257" spans="1:13" s="7" customFormat="1" x14ac:dyDescent="0.25">
      <c r="A257" s="55"/>
      <c r="B257" s="56"/>
      <c r="C257" s="57"/>
      <c r="D257" s="57"/>
      <c r="E257" s="58"/>
      <c r="F257" s="58"/>
      <c r="G257" s="59"/>
      <c r="H257" s="59"/>
      <c r="I257" s="60"/>
      <c r="J257" s="85"/>
    </row>
    <row r="258" spans="1:13" ht="30" x14ac:dyDescent="0.25">
      <c r="B258" s="21"/>
      <c r="C258" s="49" t="s">
        <v>318</v>
      </c>
      <c r="D258" s="49" t="s">
        <v>320</v>
      </c>
      <c r="E258" s="50" t="s">
        <v>796</v>
      </c>
      <c r="F258" s="27"/>
      <c r="G258" s="51"/>
      <c r="H258" s="51" t="s">
        <v>801</v>
      </c>
      <c r="I258" s="7"/>
      <c r="K258" s="7"/>
      <c r="L258" s="7"/>
      <c r="M258" s="7"/>
    </row>
    <row r="259" spans="1:13" x14ac:dyDescent="0.25">
      <c r="C259" s="15">
        <f>SUM(C3:C256)</f>
        <v>36470492.600000016</v>
      </c>
      <c r="D259" s="15">
        <f>SUM(D3:D256)</f>
        <v>39964585.449999988</v>
      </c>
      <c r="E259" s="5">
        <f>+D259/C259</f>
        <v>1.0958060229216637</v>
      </c>
      <c r="F259" s="15"/>
      <c r="H259" s="15">
        <f>SUM(H3:H256)</f>
        <v>8993126.1149397288</v>
      </c>
      <c r="I259" s="15"/>
      <c r="J259" s="74"/>
      <c r="K259" s="7"/>
      <c r="L259" s="7"/>
      <c r="M259" s="7"/>
    </row>
    <row r="260" spans="1:13" x14ac:dyDescent="0.25">
      <c r="E260" s="5">
        <f>+E259-1</f>
        <v>9.5806022921663736E-2</v>
      </c>
      <c r="K260" s="7"/>
      <c r="L260" s="7"/>
      <c r="M260" s="7"/>
    </row>
    <row r="261" spans="1:13" x14ac:dyDescent="0.25">
      <c r="E261" s="11"/>
      <c r="K261" s="7"/>
      <c r="L261" s="7"/>
      <c r="M261" s="7"/>
    </row>
    <row r="262" spans="1:13" x14ac:dyDescent="0.25">
      <c r="C262" t="s">
        <v>310</v>
      </c>
      <c r="F262" s="17"/>
      <c r="G262" s="43" t="s">
        <v>797</v>
      </c>
    </row>
    <row r="263" spans="1:13" x14ac:dyDescent="0.25">
      <c r="C263" s="46">
        <f>+H259/C259</f>
        <v>0.24658636266787701</v>
      </c>
      <c r="G263" s="8" t="s">
        <v>798</v>
      </c>
      <c r="H263" s="1">
        <f>ABS(SUMIFS(E3:E256,I3:I256,"&lt;"&amp;-1*E260))</f>
        <v>2864896.5000000009</v>
      </c>
    </row>
    <row r="264" spans="1:13" x14ac:dyDescent="0.25">
      <c r="G264" s="8" t="s">
        <v>799</v>
      </c>
      <c r="H264" s="1">
        <f>SUMIF(G3:G256,"&gt;0")</f>
        <v>4496563.0574698793</v>
      </c>
    </row>
    <row r="265" spans="1:13" x14ac:dyDescent="0.25">
      <c r="G265" s="8" t="s">
        <v>802</v>
      </c>
      <c r="H265" s="1">
        <f>+H264+H263</f>
        <v>7361459.5574698802</v>
      </c>
    </row>
    <row r="266" spans="1:13" x14ac:dyDescent="0.25">
      <c r="G266" s="8" t="s">
        <v>803</v>
      </c>
      <c r="H266" s="45">
        <f>H265/C259</f>
        <v>0.20184700103200354</v>
      </c>
    </row>
    <row r="270" spans="1:13" x14ac:dyDescent="0.25">
      <c r="C270" s="15"/>
    </row>
    <row r="271" spans="1:13" x14ac:dyDescent="0.25">
      <c r="C271" s="28"/>
    </row>
  </sheetData>
  <sortState ref="A3:I256">
    <sortCondition ref="A3:A256"/>
  </sortState>
  <mergeCells count="1">
    <mergeCell ref="K2:M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1"/>
  <sheetViews>
    <sheetView workbookViewId="0"/>
  </sheetViews>
  <sheetFormatPr defaultRowHeight="15" x14ac:dyDescent="0.25"/>
  <cols>
    <col min="1" max="1" width="56.28515625" bestFit="1" customWidth="1"/>
    <col min="2" max="2" width="12.42578125" style="8" customWidth="1"/>
    <col min="3" max="3" width="12" style="8" customWidth="1"/>
    <col min="4" max="4" width="12.5703125" style="8" customWidth="1"/>
    <col min="5" max="5" width="10.5703125" customWidth="1"/>
    <col min="6" max="6" width="12.85546875" style="3" customWidth="1"/>
    <col min="7" max="9" width="11.85546875" customWidth="1"/>
    <col min="10" max="10" width="4" style="53" customWidth="1"/>
    <col min="11" max="11" width="14.140625" customWidth="1"/>
    <col min="12" max="12" width="44.5703125" customWidth="1"/>
    <col min="13" max="14" width="14" customWidth="1"/>
    <col min="15" max="15" width="9.5703125" customWidth="1"/>
  </cols>
  <sheetData>
    <row r="1" spans="1:17" x14ac:dyDescent="0.25">
      <c r="A1" t="s">
        <v>811</v>
      </c>
      <c r="B1" s="18" t="s">
        <v>846</v>
      </c>
      <c r="E1" s="8"/>
      <c r="J1" s="44"/>
    </row>
    <row r="2" spans="1:17" ht="60" x14ac:dyDescent="0.25">
      <c r="A2" t="s">
        <v>787</v>
      </c>
      <c r="B2" s="34" t="s">
        <v>788</v>
      </c>
      <c r="C2" s="35">
        <v>1920</v>
      </c>
      <c r="D2" s="35">
        <v>1930</v>
      </c>
      <c r="E2" s="34" t="s">
        <v>789</v>
      </c>
      <c r="F2" s="36" t="s">
        <v>790</v>
      </c>
      <c r="G2" s="34" t="s">
        <v>792</v>
      </c>
      <c r="H2" s="33" t="s">
        <v>791</v>
      </c>
      <c r="I2" s="34" t="s">
        <v>793</v>
      </c>
      <c r="J2" s="71"/>
      <c r="K2" s="95" t="str">
        <f>"Summary Statistics "&amp;A1</f>
        <v>Summary Statistics Decade: 1920 to 1930</v>
      </c>
      <c r="L2" s="96"/>
      <c r="M2" s="97"/>
    </row>
    <row r="3" spans="1:17" x14ac:dyDescent="0.25">
      <c r="A3" t="s">
        <v>14</v>
      </c>
      <c r="B3" s="8" t="s">
        <v>299</v>
      </c>
      <c r="C3" s="15">
        <f>VLOOKUP($A3,RAW!$B$4:$M$283,8,FALSE)</f>
        <v>122104.29999999999</v>
      </c>
      <c r="D3" s="15">
        <f>VLOOKUP($A3,RAW!$B$4:$M$283,9,FALSE)</f>
        <v>197640.5</v>
      </c>
      <c r="E3" s="1">
        <f t="shared" ref="E3:E34" si="0">D3-C3</f>
        <v>75536.200000000012</v>
      </c>
      <c r="F3" s="1">
        <f t="shared" ref="F3:F34" si="1">+C3*E$260</f>
        <v>22592.746603099389</v>
      </c>
      <c r="G3" s="16">
        <f t="shared" ref="G3:G34" si="2">+E3-F3</f>
        <v>52943.453396900622</v>
      </c>
      <c r="H3" s="16">
        <f t="shared" ref="H3:H34" si="3">ABS(G3)</f>
        <v>52943.453396900622</v>
      </c>
      <c r="I3" s="3">
        <f>IFERROR(+G3/C3,"")</f>
        <v>0.43359204710154048</v>
      </c>
      <c r="J3" s="52"/>
      <c r="K3" s="9" t="str">
        <f>"Total Jobs in "&amp;C2</f>
        <v>Total Jobs in 1920</v>
      </c>
      <c r="L3" s="9"/>
      <c r="M3" s="12">
        <f>+C259</f>
        <v>39964585.449999988</v>
      </c>
      <c r="O3" s="13"/>
    </row>
    <row r="4" spans="1:17" x14ac:dyDescent="0.25">
      <c r="A4" t="s">
        <v>15</v>
      </c>
      <c r="B4" s="8" t="s">
        <v>298</v>
      </c>
      <c r="C4" s="15">
        <f>VLOOKUP($A4,RAW!$B$4:$M$283,8,FALSE)</f>
        <v>25048.9</v>
      </c>
      <c r="D4" s="15">
        <f>VLOOKUP($A4,RAW!$B$4:$M$283,9,FALSE)</f>
        <v>33245.699999999997</v>
      </c>
      <c r="E4" s="1">
        <f t="shared" si="0"/>
        <v>8196.7999999999956</v>
      </c>
      <c r="F4" s="1">
        <f t="shared" si="1"/>
        <v>4634.7544712706786</v>
      </c>
      <c r="G4" s="16">
        <f t="shared" si="2"/>
        <v>3562.0455287293171</v>
      </c>
      <c r="H4" s="16">
        <f t="shared" si="3"/>
        <v>3562.0455287293171</v>
      </c>
      <c r="I4" s="3">
        <f t="shared" ref="I4:I67" si="4">IFERROR(+G4/C4,"")</f>
        <v>0.14220367076914822</v>
      </c>
      <c r="J4" s="52"/>
      <c r="K4" s="9" t="str">
        <f>"Total Jobs in "&amp;D2</f>
        <v>Total Jobs in 1930</v>
      </c>
      <c r="L4" s="9"/>
      <c r="M4" s="12">
        <f>+D259</f>
        <v>47359163.300000049</v>
      </c>
    </row>
    <row r="5" spans="1:17" x14ac:dyDescent="0.25">
      <c r="A5" t="s">
        <v>115</v>
      </c>
      <c r="B5" s="8" t="s">
        <v>299</v>
      </c>
      <c r="C5" s="15">
        <f>VLOOKUP($A5,RAW!$B$4:$M$283,8,FALSE)</f>
        <v>16942.7</v>
      </c>
      <c r="D5" s="15">
        <f>VLOOKUP($A5,RAW!$B$4:$M$283,9,FALSE)</f>
        <v>37579.199999999997</v>
      </c>
      <c r="E5" s="1">
        <f t="shared" si="0"/>
        <v>20636.499999999996</v>
      </c>
      <c r="F5" s="1">
        <f t="shared" si="1"/>
        <v>3134.8783611415161</v>
      </c>
      <c r="G5" s="16">
        <f t="shared" si="2"/>
        <v>17501.62163885848</v>
      </c>
      <c r="H5" s="16">
        <f t="shared" si="3"/>
        <v>17501.62163885848</v>
      </c>
      <c r="I5" s="3">
        <f t="shared" si="4"/>
        <v>1.0329889355804258</v>
      </c>
      <c r="J5" s="52"/>
      <c r="K5" s="9" t="s">
        <v>319</v>
      </c>
      <c r="L5" s="9"/>
      <c r="M5" s="12">
        <f>M4-M3</f>
        <v>7394577.8500000611</v>
      </c>
    </row>
    <row r="6" spans="1:17" x14ac:dyDescent="0.25">
      <c r="A6" t="s">
        <v>94</v>
      </c>
      <c r="B6" s="8" t="s">
        <v>298</v>
      </c>
      <c r="C6" s="15">
        <f>VLOOKUP($A6,RAW!$B$4:$M$283,8,FALSE)</f>
        <v>34462.400000000001</v>
      </c>
      <c r="D6" s="15">
        <f>VLOOKUP($A6,RAW!$B$4:$M$283,9,FALSE)</f>
        <v>46156.9</v>
      </c>
      <c r="E6" s="1">
        <f t="shared" si="0"/>
        <v>11694.5</v>
      </c>
      <c r="F6" s="1">
        <f t="shared" si="1"/>
        <v>6376.5180303613588</v>
      </c>
      <c r="G6" s="16">
        <f t="shared" si="2"/>
        <v>5317.9819696386412</v>
      </c>
      <c r="H6" s="16">
        <f t="shared" si="3"/>
        <v>5317.9819696386412</v>
      </c>
      <c r="I6" s="3">
        <f t="shared" si="4"/>
        <v>0.15431258326868241</v>
      </c>
      <c r="J6" s="52"/>
      <c r="K6" s="9" t="s">
        <v>311</v>
      </c>
      <c r="L6" s="9"/>
      <c r="M6" s="37">
        <f>(M5/M3)</f>
        <v>0.18502826356728952</v>
      </c>
    </row>
    <row r="7" spans="1:17" x14ac:dyDescent="0.25">
      <c r="A7" t="s">
        <v>48</v>
      </c>
      <c r="B7" s="8" t="s">
        <v>299</v>
      </c>
      <c r="C7" s="15">
        <f>VLOOKUP($A7,RAW!$B$4:$M$283,8,FALSE)</f>
        <v>542.4</v>
      </c>
      <c r="D7" s="15">
        <f>VLOOKUP($A7,RAW!$B$4:$M$283,9,FALSE)</f>
        <v>1110</v>
      </c>
      <c r="E7" s="1">
        <f t="shared" si="0"/>
        <v>567.6</v>
      </c>
      <c r="F7" s="1">
        <f t="shared" si="1"/>
        <v>100.35933015889783</v>
      </c>
      <c r="G7" s="16">
        <f t="shared" si="2"/>
        <v>467.2406698411022</v>
      </c>
      <c r="H7" s="16">
        <f t="shared" si="3"/>
        <v>467.2406698411022</v>
      </c>
      <c r="I7" s="3">
        <f t="shared" si="4"/>
        <v>0.86143191342386105</v>
      </c>
      <c r="J7" s="52"/>
      <c r="K7" s="9" t="s">
        <v>302</v>
      </c>
      <c r="L7" s="9"/>
      <c r="M7" s="12">
        <f>+M15+M17</f>
        <v>8328705.5466786101</v>
      </c>
    </row>
    <row r="8" spans="1:17" x14ac:dyDescent="0.25">
      <c r="A8" t="s">
        <v>16</v>
      </c>
      <c r="B8" s="8" t="s">
        <v>299</v>
      </c>
      <c r="C8" s="15">
        <f>VLOOKUP($A8,RAW!$B$4:$M$283,8,FALSE)</f>
        <v>818.2</v>
      </c>
      <c r="D8" s="15">
        <f>VLOOKUP($A8,RAW!$B$4:$M$283,9,FALSE)</f>
        <v>6046.9</v>
      </c>
      <c r="E8" s="1">
        <f t="shared" si="0"/>
        <v>5228.7</v>
      </c>
      <c r="F8" s="1">
        <f t="shared" si="1"/>
        <v>151.39012525075628</v>
      </c>
      <c r="G8" s="16">
        <f t="shared" si="2"/>
        <v>5077.3098747492431</v>
      </c>
      <c r="H8" s="16">
        <f t="shared" si="3"/>
        <v>5077.3098747492431</v>
      </c>
      <c r="I8" s="3">
        <f t="shared" si="4"/>
        <v>6.2054630588477666</v>
      </c>
      <c r="J8" s="52"/>
      <c r="K8" s="9" t="s">
        <v>303</v>
      </c>
      <c r="L8" s="9"/>
      <c r="M8" s="12">
        <f>+M16+M18</f>
        <v>-3693302.8196351766</v>
      </c>
    </row>
    <row r="9" spans="1:17" x14ac:dyDescent="0.25">
      <c r="A9" t="s">
        <v>178</v>
      </c>
      <c r="B9" s="8" t="s">
        <v>299</v>
      </c>
      <c r="C9" s="15">
        <f>VLOOKUP($A9,RAW!$B$4:$M$283,8,FALSE)</f>
        <v>3509.9</v>
      </c>
      <c r="D9" s="15">
        <f>VLOOKUP($A9,RAW!$B$4:$M$283,9,FALSE)</f>
        <v>2122.3000000000002</v>
      </c>
      <c r="E9" s="1">
        <f t="shared" si="0"/>
        <v>-1387.6</v>
      </c>
      <c r="F9" s="1">
        <f t="shared" si="1"/>
        <v>649.43070229482953</v>
      </c>
      <c r="G9" s="16">
        <f t="shared" si="2"/>
        <v>-2037.0307022948296</v>
      </c>
      <c r="H9" s="16">
        <f t="shared" si="3"/>
        <v>2037.0307022948296</v>
      </c>
      <c r="I9" s="3">
        <f t="shared" si="4"/>
        <v>-0.5803671621114076</v>
      </c>
      <c r="J9" s="52"/>
      <c r="K9" s="9" t="s">
        <v>300</v>
      </c>
      <c r="L9" s="9"/>
      <c r="M9" s="12">
        <f>+M7-M8</f>
        <v>12022008.366313787</v>
      </c>
    </row>
    <row r="10" spans="1:17" x14ac:dyDescent="0.25">
      <c r="A10" t="s">
        <v>179</v>
      </c>
      <c r="B10" s="8" t="s">
        <v>298</v>
      </c>
      <c r="C10" s="15">
        <f>VLOOKUP($A10,RAW!$B$4:$M$283,8,FALSE)</f>
        <v>98.7</v>
      </c>
      <c r="D10" s="15">
        <f>VLOOKUP($A10,RAW!$B$4:$M$283,9,FALSE)</f>
        <v>1520.2</v>
      </c>
      <c r="E10" s="1">
        <f t="shared" si="0"/>
        <v>1421.5</v>
      </c>
      <c r="F10" s="1">
        <f t="shared" si="1"/>
        <v>18.262289614091475</v>
      </c>
      <c r="G10" s="16">
        <f t="shared" si="2"/>
        <v>1403.2377103859085</v>
      </c>
      <c r="H10" s="16">
        <f t="shared" si="3"/>
        <v>1403.2377103859085</v>
      </c>
      <c r="I10" s="3">
        <f t="shared" si="4"/>
        <v>14.217200713129772</v>
      </c>
      <c r="J10" s="52"/>
      <c r="K10" s="9" t="s">
        <v>312</v>
      </c>
      <c r="L10" s="9"/>
      <c r="M10" s="12">
        <f>+H259</f>
        <v>10006878.332668679</v>
      </c>
    </row>
    <row r="11" spans="1:17" x14ac:dyDescent="0.25">
      <c r="A11" t="s">
        <v>180</v>
      </c>
      <c r="B11" s="8" t="s">
        <v>298</v>
      </c>
      <c r="C11" s="15">
        <f>VLOOKUP($A11,RAW!$B$4:$M$283,8,FALSE)</f>
        <v>1644.4</v>
      </c>
      <c r="D11" s="15">
        <f>VLOOKUP($A11,RAW!$B$4:$M$283,9,FALSE)</f>
        <v>2228.6</v>
      </c>
      <c r="E11" s="1">
        <f t="shared" si="0"/>
        <v>584.19999999999982</v>
      </c>
      <c r="F11" s="1">
        <f t="shared" si="1"/>
        <v>304.26047661005089</v>
      </c>
      <c r="G11" s="16">
        <f t="shared" si="2"/>
        <v>279.93952338994893</v>
      </c>
      <c r="H11" s="16">
        <f t="shared" si="3"/>
        <v>279.93952338994893</v>
      </c>
      <c r="I11" s="3">
        <f t="shared" si="4"/>
        <v>0.17023809498294146</v>
      </c>
      <c r="J11" s="52"/>
      <c r="K11" s="9" t="s">
        <v>310</v>
      </c>
      <c r="L11" s="9"/>
      <c r="M11" s="77">
        <f>+C263</f>
        <v>0.2503936477756879</v>
      </c>
    </row>
    <row r="12" spans="1:17" x14ac:dyDescent="0.25">
      <c r="A12" t="s">
        <v>181</v>
      </c>
      <c r="B12" s="8" t="s">
        <v>298</v>
      </c>
      <c r="C12" s="15">
        <f>VLOOKUP($A12,RAW!$B$4:$M$283,8,FALSE)</f>
        <v>3294.4</v>
      </c>
      <c r="D12" s="15">
        <f>VLOOKUP($A12,RAW!$B$4:$M$283,9,FALSE)</f>
        <v>1824.5</v>
      </c>
      <c r="E12" s="1">
        <f t="shared" si="0"/>
        <v>-1469.9</v>
      </c>
      <c r="F12" s="1">
        <f t="shared" si="1"/>
        <v>609.55711149607862</v>
      </c>
      <c r="G12" s="16">
        <f t="shared" si="2"/>
        <v>-2079.4571114960786</v>
      </c>
      <c r="H12" s="16">
        <f t="shared" si="3"/>
        <v>2079.4571114960786</v>
      </c>
      <c r="I12" s="3">
        <f t="shared" si="4"/>
        <v>-0.63120966230454056</v>
      </c>
      <c r="J12" s="52"/>
      <c r="K12" s="9" t="s">
        <v>800</v>
      </c>
      <c r="L12" s="9"/>
      <c r="M12" s="77">
        <f>+H266</f>
        <v>0.17387728380238482</v>
      </c>
      <c r="N12" s="7"/>
      <c r="O12" s="7"/>
      <c r="P12" s="7"/>
      <c r="Q12" s="7"/>
    </row>
    <row r="13" spans="1:17" x14ac:dyDescent="0.25">
      <c r="A13" t="s">
        <v>182</v>
      </c>
      <c r="B13" s="8" t="s">
        <v>298</v>
      </c>
      <c r="C13" s="15">
        <f>VLOOKUP($A13,RAW!$B$4:$M$283,8,FALSE)</f>
        <v>17555.2</v>
      </c>
      <c r="D13" s="15">
        <f>VLOOKUP($A13,RAW!$B$4:$M$283,9,FALSE)</f>
        <v>8670.9</v>
      </c>
      <c r="E13" s="1">
        <f t="shared" si="0"/>
        <v>-8884.3000000000011</v>
      </c>
      <c r="F13" s="1">
        <f t="shared" si="1"/>
        <v>3248.208172576481</v>
      </c>
      <c r="G13" s="16">
        <f t="shared" si="2"/>
        <v>-12132.508172576483</v>
      </c>
      <c r="H13" s="16">
        <f t="shared" si="3"/>
        <v>12132.508172576483</v>
      </c>
      <c r="I13" s="3">
        <f t="shared" si="4"/>
        <v>-0.6911062347667063</v>
      </c>
      <c r="J13" s="52"/>
      <c r="K13" s="9"/>
      <c r="L13" s="9"/>
      <c r="M13" s="12"/>
      <c r="N13" s="7"/>
      <c r="O13" s="7"/>
      <c r="P13" s="7"/>
      <c r="Q13" s="7"/>
    </row>
    <row r="14" spans="1:17" x14ac:dyDescent="0.25">
      <c r="A14" t="s">
        <v>183</v>
      </c>
      <c r="B14" s="8" t="s">
        <v>298</v>
      </c>
      <c r="C14" s="15">
        <f>VLOOKUP($A14,RAW!$B$4:$M$283,8,FALSE)</f>
        <v>1428.1</v>
      </c>
      <c r="D14" s="15">
        <f>VLOOKUP($A14,RAW!$B$4:$M$283,9,FALSE)</f>
        <v>819.6</v>
      </c>
      <c r="E14" s="1">
        <f t="shared" si="0"/>
        <v>-608.49999999999989</v>
      </c>
      <c r="F14" s="1">
        <f t="shared" si="1"/>
        <v>264.23886320044613</v>
      </c>
      <c r="G14" s="16">
        <f t="shared" si="2"/>
        <v>-872.73886320044608</v>
      </c>
      <c r="H14" s="16">
        <f t="shared" si="3"/>
        <v>872.73886320044608</v>
      </c>
      <c r="I14" s="3">
        <f t="shared" si="4"/>
        <v>-0.61111887346855687</v>
      </c>
      <c r="J14" s="52"/>
      <c r="K14" s="9" t="s">
        <v>304</v>
      </c>
      <c r="L14" s="9"/>
      <c r="M14" s="9"/>
      <c r="N14" s="75"/>
      <c r="O14" s="7"/>
      <c r="P14" s="7"/>
      <c r="Q14" s="7"/>
    </row>
    <row r="15" spans="1:17" x14ac:dyDescent="0.25">
      <c r="A15" t="s">
        <v>184</v>
      </c>
      <c r="B15" s="8" t="s">
        <v>298</v>
      </c>
      <c r="C15" s="15">
        <f>VLOOKUP($A15,RAW!$B$4:$M$283,8,FALSE)</f>
        <v>5716.6</v>
      </c>
      <c r="D15" s="15">
        <f>VLOOKUP($A15,RAW!$B$4:$M$283,9,FALSE)</f>
        <v>3936.8</v>
      </c>
      <c r="E15" s="1">
        <f t="shared" si="0"/>
        <v>-1779.8000000000002</v>
      </c>
      <c r="F15" s="1">
        <f t="shared" si="1"/>
        <v>1057.7325715087673</v>
      </c>
      <c r="G15" s="16">
        <f t="shared" si="2"/>
        <v>-2837.5325715087674</v>
      </c>
      <c r="H15" s="16">
        <f t="shared" si="3"/>
        <v>2837.5325715087674</v>
      </c>
      <c r="I15" s="3">
        <f t="shared" si="4"/>
        <v>-0.49636717130965385</v>
      </c>
      <c r="J15" s="52"/>
      <c r="K15" s="9" t="s">
        <v>299</v>
      </c>
      <c r="L15" s="9" t="s">
        <v>305</v>
      </c>
      <c r="M15" s="10">
        <f>SUMIFS(G:G,B:B,K15,G:G,"&gt;0")</f>
        <v>1868078.5966786114</v>
      </c>
      <c r="N15" s="75"/>
      <c r="O15" s="75"/>
      <c r="P15" s="7"/>
      <c r="Q15" s="7"/>
    </row>
    <row r="16" spans="1:17" x14ac:dyDescent="0.25">
      <c r="A16" t="s">
        <v>185</v>
      </c>
      <c r="B16" s="8" t="s">
        <v>298</v>
      </c>
      <c r="C16" s="15">
        <f>VLOOKUP($A16,RAW!$B$4:$M$283,8,FALSE)</f>
        <v>706</v>
      </c>
      <c r="D16" s="15">
        <f>VLOOKUP($A16,RAW!$B$4:$M$283,9,FALSE)</f>
        <v>3160</v>
      </c>
      <c r="E16" s="1">
        <f t="shared" si="0"/>
        <v>2454</v>
      </c>
      <c r="F16" s="1">
        <f t="shared" si="1"/>
        <v>130.62995407850639</v>
      </c>
      <c r="G16" s="16">
        <f t="shared" si="2"/>
        <v>2323.3700459214938</v>
      </c>
      <c r="H16" s="16">
        <f t="shared" si="3"/>
        <v>2323.3700459214938</v>
      </c>
      <c r="I16" s="3">
        <f t="shared" si="4"/>
        <v>3.2908924163193962</v>
      </c>
      <c r="J16" s="52"/>
      <c r="K16" s="9"/>
      <c r="L16" s="9" t="s">
        <v>306</v>
      </c>
      <c r="M16" s="10">
        <f>SUMIFS(G:G,B:B,K15,G:G,"&lt;0")</f>
        <v>-3053649.6196351764</v>
      </c>
      <c r="N16" s="7"/>
      <c r="O16" s="76"/>
      <c r="P16" s="7"/>
      <c r="Q16" s="7"/>
    </row>
    <row r="17" spans="1:17" x14ac:dyDescent="0.25">
      <c r="A17" t="s">
        <v>186</v>
      </c>
      <c r="B17" s="8" t="s">
        <v>298</v>
      </c>
      <c r="C17" s="15">
        <f>VLOOKUP($A17,RAW!$B$4:$M$283,8,FALSE)</f>
        <v>8261.1</v>
      </c>
      <c r="D17" s="15">
        <f>VLOOKUP($A17,RAW!$B$4:$M$283,9,FALSE)</f>
        <v>3223.8999999999996</v>
      </c>
      <c r="E17" s="1">
        <f t="shared" si="0"/>
        <v>-5037.2000000000007</v>
      </c>
      <c r="F17" s="1">
        <f t="shared" si="1"/>
        <v>1528.5369881557356</v>
      </c>
      <c r="G17" s="16">
        <f t="shared" si="2"/>
        <v>-6565.7369881557361</v>
      </c>
      <c r="H17" s="16">
        <f t="shared" si="3"/>
        <v>6565.7369881557361</v>
      </c>
      <c r="I17" s="3">
        <f t="shared" si="4"/>
        <v>-0.79477757056030507</v>
      </c>
      <c r="J17" s="52"/>
      <c r="K17" s="9" t="s">
        <v>298</v>
      </c>
      <c r="L17" s="9" t="s">
        <v>307</v>
      </c>
      <c r="M17" s="10">
        <f>SUMIFS(E:E,B:B,K17,E:E,"&gt;0")</f>
        <v>6460626.9499999983</v>
      </c>
      <c r="N17" s="7"/>
      <c r="O17" s="27"/>
      <c r="P17" s="7"/>
      <c r="Q17" s="7"/>
    </row>
    <row r="18" spans="1:17" x14ac:dyDescent="0.25">
      <c r="A18" t="s">
        <v>188</v>
      </c>
      <c r="B18" s="8" t="s">
        <v>298</v>
      </c>
      <c r="C18" s="15">
        <f>VLOOKUP($A18,RAW!$B$4:$M$283,8,FALSE)</f>
        <v>8355.5</v>
      </c>
      <c r="D18" s="15">
        <f>VLOOKUP($A18,RAW!$B$4:$M$283,9,FALSE)</f>
        <v>7480.6</v>
      </c>
      <c r="E18" s="1">
        <f t="shared" si="0"/>
        <v>-874.89999999999964</v>
      </c>
      <c r="F18" s="1">
        <f t="shared" si="1"/>
        <v>1546.0036562364876</v>
      </c>
      <c r="G18" s="16">
        <f t="shared" si="2"/>
        <v>-2420.9036562364872</v>
      </c>
      <c r="H18" s="16">
        <f t="shared" si="3"/>
        <v>2420.9036562364872</v>
      </c>
      <c r="I18" s="3">
        <f t="shared" si="4"/>
        <v>-0.28973773636963523</v>
      </c>
      <c r="J18" s="52"/>
      <c r="K18" s="9"/>
      <c r="L18" s="9" t="s">
        <v>308</v>
      </c>
      <c r="M18" s="10">
        <f>SUMIFS(E:E,B:B,K17,E:E,"&lt;0")</f>
        <v>-639653.20000000019</v>
      </c>
      <c r="N18" s="7"/>
      <c r="O18" s="7"/>
      <c r="P18" s="7"/>
      <c r="Q18" s="7"/>
    </row>
    <row r="19" spans="1:17" x14ac:dyDescent="0.25">
      <c r="A19" t="s">
        <v>187</v>
      </c>
      <c r="B19" s="8" t="s">
        <v>298</v>
      </c>
      <c r="C19" s="15">
        <f>VLOOKUP($A19,RAW!$B$4:$M$283,8,FALSE)</f>
        <v>5350.1</v>
      </c>
      <c r="D19" s="15">
        <f>VLOOKUP($A19,RAW!$B$4:$M$283,9,FALSE)</f>
        <v>7279.2</v>
      </c>
      <c r="E19" s="1">
        <f t="shared" si="0"/>
        <v>1929.0999999999995</v>
      </c>
      <c r="F19" s="1">
        <f t="shared" si="1"/>
        <v>989.91971291135576</v>
      </c>
      <c r="G19" s="16">
        <f t="shared" si="2"/>
        <v>939.18028708864369</v>
      </c>
      <c r="H19" s="16">
        <f t="shared" si="3"/>
        <v>939.18028708864369</v>
      </c>
      <c r="I19" s="3">
        <f t="shared" si="4"/>
        <v>0.17554443600841921</v>
      </c>
      <c r="J19" s="52"/>
      <c r="K19" s="9"/>
      <c r="L19" s="9"/>
      <c r="M19" s="9"/>
      <c r="N19" s="7"/>
      <c r="O19" s="7"/>
      <c r="P19" s="7"/>
      <c r="Q19" s="7"/>
    </row>
    <row r="20" spans="1:17" x14ac:dyDescent="0.25">
      <c r="A20" t="s">
        <v>189</v>
      </c>
      <c r="B20" s="8" t="s">
        <v>298</v>
      </c>
      <c r="C20" s="15">
        <f>VLOOKUP($A20,RAW!$B$4:$M$283,8,FALSE)</f>
        <v>12370.199999999999</v>
      </c>
      <c r="D20" s="15">
        <f>VLOOKUP($A20,RAW!$B$4:$M$283,9,FALSE)</f>
        <v>11467</v>
      </c>
      <c r="E20" s="1">
        <f t="shared" si="0"/>
        <v>-903.19999999999891</v>
      </c>
      <c r="F20" s="1">
        <f t="shared" si="1"/>
        <v>2288.8366259800846</v>
      </c>
      <c r="G20" s="16">
        <f t="shared" si="2"/>
        <v>-3192.0366259800835</v>
      </c>
      <c r="H20" s="16">
        <f t="shared" si="3"/>
        <v>3192.0366259800835</v>
      </c>
      <c r="I20" s="3">
        <f t="shared" si="4"/>
        <v>-0.25804244280448851</v>
      </c>
      <c r="J20" s="52"/>
      <c r="K20" s="9" t="s">
        <v>833</v>
      </c>
      <c r="L20" s="9"/>
      <c r="M20" s="72">
        <f>+M15/M10</f>
        <v>0.18667945532824559</v>
      </c>
      <c r="N20" s="7"/>
      <c r="O20" s="76"/>
      <c r="P20" s="7"/>
      <c r="Q20" s="7"/>
    </row>
    <row r="21" spans="1:17" x14ac:dyDescent="0.25">
      <c r="A21" t="s">
        <v>17</v>
      </c>
      <c r="B21" s="8" t="s">
        <v>298</v>
      </c>
      <c r="C21" s="15">
        <f>VLOOKUP($A21,RAW!$B$4:$M$283,8,FALSE)</f>
        <v>15711.4</v>
      </c>
      <c r="D21" s="15">
        <f>VLOOKUP($A21,RAW!$B$4:$M$283,9,FALSE)</f>
        <v>24067.800000000003</v>
      </c>
      <c r="E21" s="1">
        <f t="shared" si="0"/>
        <v>8356.4000000000033</v>
      </c>
      <c r="F21" s="1">
        <f t="shared" si="1"/>
        <v>2907.0530602111126</v>
      </c>
      <c r="G21" s="16">
        <f t="shared" si="2"/>
        <v>5449.3469397888912</v>
      </c>
      <c r="H21" s="16">
        <f t="shared" si="3"/>
        <v>5449.3469397888912</v>
      </c>
      <c r="I21" s="3">
        <f t="shared" si="4"/>
        <v>0.34684031593549214</v>
      </c>
      <c r="J21" s="52"/>
      <c r="K21" s="9" t="s">
        <v>834</v>
      </c>
      <c r="L21" s="9"/>
      <c r="M21" s="32">
        <f>ABS(+M16/M10)</f>
        <v>0.30515506615746124</v>
      </c>
      <c r="N21" s="7"/>
      <c r="O21" s="27"/>
      <c r="P21" s="7"/>
      <c r="Q21" s="7"/>
    </row>
    <row r="22" spans="1:17" x14ac:dyDescent="0.25">
      <c r="A22" t="s">
        <v>18</v>
      </c>
      <c r="B22" s="8" t="s">
        <v>298</v>
      </c>
      <c r="C22" s="15">
        <f>VLOOKUP($A22,RAW!$B$4:$M$283,8,FALSE)</f>
        <v>34218.5</v>
      </c>
      <c r="D22" s="15">
        <f>VLOOKUP($A22,RAW!$B$4:$M$283,9,FALSE)</f>
        <v>51285.2</v>
      </c>
      <c r="E22" s="1">
        <f t="shared" si="0"/>
        <v>17066.699999999997</v>
      </c>
      <c r="F22" s="1">
        <f t="shared" si="1"/>
        <v>6331.3896368772967</v>
      </c>
      <c r="G22" s="16">
        <f t="shared" si="2"/>
        <v>10735.3103631227</v>
      </c>
      <c r="H22" s="16">
        <f t="shared" si="3"/>
        <v>10735.3103631227</v>
      </c>
      <c r="I22" s="3">
        <f t="shared" si="4"/>
        <v>0.31372825702829465</v>
      </c>
      <c r="J22" s="52"/>
      <c r="K22" s="9" t="s">
        <v>835</v>
      </c>
      <c r="L22" s="9"/>
      <c r="M22" s="73">
        <f>+M21+M20</f>
        <v>0.49183452148570683</v>
      </c>
      <c r="N22" s="7"/>
      <c r="O22" s="7"/>
      <c r="P22" s="7"/>
      <c r="Q22" s="7"/>
    </row>
    <row r="23" spans="1:17" x14ac:dyDescent="0.25">
      <c r="A23" t="s">
        <v>190</v>
      </c>
      <c r="B23" s="8" t="s">
        <v>298</v>
      </c>
      <c r="C23" s="15">
        <f>VLOOKUP($A23,RAW!$B$4:$M$283,8,FALSE)</f>
        <v>2313.5</v>
      </c>
      <c r="D23" s="15">
        <f>VLOOKUP($A23,RAW!$B$4:$M$283,9,FALSE)</f>
        <v>2535.9</v>
      </c>
      <c r="E23" s="1">
        <f t="shared" si="0"/>
        <v>222.40000000000009</v>
      </c>
      <c r="F23" s="1">
        <f t="shared" si="1"/>
        <v>428.06288776292428</v>
      </c>
      <c r="G23" s="16">
        <f t="shared" si="2"/>
        <v>-205.66288776292419</v>
      </c>
      <c r="H23" s="16">
        <f t="shared" si="3"/>
        <v>205.66288776292419</v>
      </c>
      <c r="I23" s="3">
        <f t="shared" si="4"/>
        <v>-8.889686093059182E-2</v>
      </c>
      <c r="J23" s="52"/>
      <c r="K23" s="9" t="s">
        <v>836</v>
      </c>
      <c r="L23" s="9"/>
      <c r="M23" s="78">
        <f>+M20/M21</f>
        <v>0.61175276451716598</v>
      </c>
      <c r="N23" s="7"/>
      <c r="O23" s="7"/>
      <c r="P23" s="7"/>
      <c r="Q23" s="7"/>
    </row>
    <row r="24" spans="1:17" x14ac:dyDescent="0.25">
      <c r="A24" t="s">
        <v>19</v>
      </c>
      <c r="B24" s="8" t="s">
        <v>298</v>
      </c>
      <c r="C24" s="15">
        <f>VLOOKUP($A24,RAW!$B$4:$M$283,8,FALSE)</f>
        <v>3691.7</v>
      </c>
      <c r="D24" s="15">
        <f>VLOOKUP($A24,RAW!$B$4:$M$283,9,FALSE)</f>
        <v>6749.0999999999995</v>
      </c>
      <c r="E24" s="1">
        <f t="shared" si="0"/>
        <v>3057.3999999999996</v>
      </c>
      <c r="F24" s="1">
        <f t="shared" si="1"/>
        <v>683.0688406113627</v>
      </c>
      <c r="G24" s="16">
        <f t="shared" si="2"/>
        <v>2374.3311593886369</v>
      </c>
      <c r="H24" s="16">
        <f t="shared" si="3"/>
        <v>2374.3311593886369</v>
      </c>
      <c r="I24" s="3">
        <f t="shared" si="4"/>
        <v>0.64315387474297403</v>
      </c>
      <c r="J24" s="52"/>
    </row>
    <row r="25" spans="1:17" x14ac:dyDescent="0.25">
      <c r="A25" t="s">
        <v>95</v>
      </c>
      <c r="B25" s="8" t="s">
        <v>298</v>
      </c>
      <c r="C25" s="15">
        <f>VLOOKUP($A25,RAW!$B$4:$M$283,8,FALSE)</f>
        <v>2594.1999999999998</v>
      </c>
      <c r="D25" s="15">
        <f>VLOOKUP($A25,RAW!$B$4:$M$283,9,FALSE)</f>
        <v>1715.6999999999998</v>
      </c>
      <c r="E25" s="1">
        <f t="shared" si="0"/>
        <v>-878.5</v>
      </c>
      <c r="F25" s="1">
        <f t="shared" si="1"/>
        <v>480.00032134626241</v>
      </c>
      <c r="G25" s="16">
        <f t="shared" si="2"/>
        <v>-1358.5003213462624</v>
      </c>
      <c r="H25" s="16">
        <f t="shared" si="3"/>
        <v>1358.5003213462624</v>
      </c>
      <c r="I25" s="3">
        <f t="shared" si="4"/>
        <v>-0.52366830674052212</v>
      </c>
      <c r="J25" s="52"/>
    </row>
    <row r="26" spans="1:17" x14ac:dyDescent="0.25">
      <c r="A26" t="s">
        <v>191</v>
      </c>
      <c r="B26" s="8" t="s">
        <v>299</v>
      </c>
      <c r="C26" s="15">
        <f>VLOOKUP($A26,RAW!$B$4:$M$283,8,FALSE)</f>
        <v>3737.7000000000003</v>
      </c>
      <c r="D26" s="15">
        <f>VLOOKUP($A26,RAW!$B$4:$M$283,9,FALSE)</f>
        <v>79687.8</v>
      </c>
      <c r="E26" s="1">
        <f t="shared" si="0"/>
        <v>75950.100000000006</v>
      </c>
      <c r="F26" s="1">
        <f t="shared" si="1"/>
        <v>691.58014073545803</v>
      </c>
      <c r="G26" s="16">
        <f t="shared" si="2"/>
        <v>75258.519859264547</v>
      </c>
      <c r="H26" s="16">
        <f t="shared" si="3"/>
        <v>75258.519859264547</v>
      </c>
      <c r="I26" s="3">
        <f t="shared" si="4"/>
        <v>20.134981368024331</v>
      </c>
      <c r="J26" s="52"/>
    </row>
    <row r="27" spans="1:17" x14ac:dyDescent="0.25">
      <c r="A27" t="s">
        <v>229</v>
      </c>
      <c r="B27" s="8" t="s">
        <v>298</v>
      </c>
      <c r="C27" s="15">
        <f>VLOOKUP($A27,RAW!$B$4:$M$283,8,FALSE)</f>
        <v>22969.9</v>
      </c>
      <c r="D27" s="15">
        <f>VLOOKUP($A27,RAW!$B$4:$M$283,9,FALSE)</f>
        <v>49117.100000000006</v>
      </c>
      <c r="E27" s="1">
        <f t="shared" si="0"/>
        <v>26147.200000000004</v>
      </c>
      <c r="F27" s="1">
        <f t="shared" si="1"/>
        <v>4250.0807113142837</v>
      </c>
      <c r="G27" s="16">
        <f t="shared" si="2"/>
        <v>21897.119288685721</v>
      </c>
      <c r="H27" s="16">
        <f t="shared" si="3"/>
        <v>21897.119288685721</v>
      </c>
      <c r="I27" s="3">
        <f t="shared" si="4"/>
        <v>0.95329623936916219</v>
      </c>
      <c r="J27" s="52"/>
    </row>
    <row r="28" spans="1:17" x14ac:dyDescent="0.25">
      <c r="A28" t="s">
        <v>96</v>
      </c>
      <c r="B28" s="8" t="s">
        <v>298</v>
      </c>
      <c r="C28" s="15">
        <f>VLOOKUP($A28,RAW!$B$4:$M$283,8,FALSE)</f>
        <v>12601.800000000001</v>
      </c>
      <c r="D28" s="15">
        <f>VLOOKUP($A28,RAW!$B$4:$M$283,9,FALSE)</f>
        <v>23855.599999999999</v>
      </c>
      <c r="E28" s="1">
        <f t="shared" si="0"/>
        <v>11253.799999999997</v>
      </c>
      <c r="F28" s="1">
        <f t="shared" si="1"/>
        <v>2331.6891718222691</v>
      </c>
      <c r="G28" s="16">
        <f t="shared" si="2"/>
        <v>8922.1108281777288</v>
      </c>
      <c r="H28" s="16">
        <f t="shared" si="3"/>
        <v>8922.1108281777288</v>
      </c>
      <c r="I28" s="3">
        <f t="shared" si="4"/>
        <v>0.70800289071225764</v>
      </c>
      <c r="J28" s="52"/>
    </row>
    <row r="29" spans="1:17" x14ac:dyDescent="0.25">
      <c r="A29" t="s">
        <v>230</v>
      </c>
      <c r="B29" s="8" t="s">
        <v>298</v>
      </c>
      <c r="C29" s="15">
        <f>VLOOKUP($A29,RAW!$B$4:$M$283,8,FALSE)</f>
        <v>13176.4</v>
      </c>
      <c r="D29" s="15">
        <f>VLOOKUP($A29,RAW!$B$4:$M$283,9,FALSE)</f>
        <v>15459.2</v>
      </c>
      <c r="E29" s="1">
        <f t="shared" si="0"/>
        <v>2282.8000000000011</v>
      </c>
      <c r="F29" s="1">
        <f t="shared" si="1"/>
        <v>2438.0064120680336</v>
      </c>
      <c r="G29" s="16">
        <f t="shared" si="2"/>
        <v>-155.20641206803248</v>
      </c>
      <c r="H29" s="16">
        <f t="shared" si="3"/>
        <v>155.20641206803248</v>
      </c>
      <c r="I29" s="3">
        <f t="shared" si="4"/>
        <v>-1.1779121161169401E-2</v>
      </c>
      <c r="J29" s="52"/>
    </row>
    <row r="30" spans="1:17" x14ac:dyDescent="0.25">
      <c r="A30" t="s">
        <v>231</v>
      </c>
      <c r="B30" s="8" t="s">
        <v>299</v>
      </c>
      <c r="C30" s="15">
        <f>VLOOKUP($A30,RAW!$B$4:$M$283,8,FALSE)</f>
        <v>7829.2000000000007</v>
      </c>
      <c r="D30" s="15">
        <f>VLOOKUP($A30,RAW!$B$4:$M$283,9,FALSE)</f>
        <v>20905.099999999999</v>
      </c>
      <c r="E30" s="1">
        <f t="shared" si="0"/>
        <v>13075.899999999998</v>
      </c>
      <c r="F30" s="1">
        <f t="shared" si="1"/>
        <v>1448.6232811210232</v>
      </c>
      <c r="G30" s="16">
        <f t="shared" si="2"/>
        <v>11627.276718878975</v>
      </c>
      <c r="H30" s="16">
        <f t="shared" si="3"/>
        <v>11627.276718878975</v>
      </c>
      <c r="I30" s="3">
        <f t="shared" si="4"/>
        <v>1.4851168342715697</v>
      </c>
      <c r="J30" s="52"/>
    </row>
    <row r="31" spans="1:17" x14ac:dyDescent="0.25">
      <c r="A31" t="s">
        <v>116</v>
      </c>
      <c r="B31" s="8" t="s">
        <v>298</v>
      </c>
      <c r="C31" s="15">
        <f>VLOOKUP($A31,RAW!$B$4:$M$283,8,FALSE)</f>
        <v>5562.5</v>
      </c>
      <c r="D31" s="15">
        <f>VLOOKUP($A31,RAW!$B$4:$M$283,9,FALSE)</f>
        <v>4998.2</v>
      </c>
      <c r="E31" s="1">
        <f t="shared" si="0"/>
        <v>-564.30000000000018</v>
      </c>
      <c r="F31" s="1">
        <f t="shared" si="1"/>
        <v>1029.219716093048</v>
      </c>
      <c r="G31" s="16">
        <f t="shared" si="2"/>
        <v>-1593.5197160930481</v>
      </c>
      <c r="H31" s="16">
        <f t="shared" si="3"/>
        <v>1593.5197160930481</v>
      </c>
      <c r="I31" s="3">
        <f t="shared" si="4"/>
        <v>-0.28647545457852552</v>
      </c>
      <c r="J31" s="52"/>
    </row>
    <row r="32" spans="1:17" x14ac:dyDescent="0.25">
      <c r="A32" t="s">
        <v>20</v>
      </c>
      <c r="B32" s="8" t="s">
        <v>298</v>
      </c>
      <c r="C32" s="15">
        <f>VLOOKUP($A32,RAW!$B$4:$M$283,8,FALSE)</f>
        <v>6682.6</v>
      </c>
      <c r="D32" s="15">
        <f>VLOOKUP($A32,RAW!$B$4:$M$283,9,FALSE)</f>
        <v>9676.7000000000007</v>
      </c>
      <c r="E32" s="1">
        <f t="shared" si="0"/>
        <v>2994.1000000000004</v>
      </c>
      <c r="F32" s="1">
        <f t="shared" si="1"/>
        <v>1236.469874114769</v>
      </c>
      <c r="G32" s="16">
        <f t="shared" si="2"/>
        <v>1757.6301258852313</v>
      </c>
      <c r="H32" s="16">
        <f t="shared" si="3"/>
        <v>1757.6301258852313</v>
      </c>
      <c r="I32" s="3">
        <f t="shared" si="4"/>
        <v>0.26301591085583925</v>
      </c>
      <c r="J32" s="52"/>
    </row>
    <row r="33" spans="1:10" x14ac:dyDescent="0.25">
      <c r="A33" t="s">
        <v>97</v>
      </c>
      <c r="B33" s="8" t="s">
        <v>299</v>
      </c>
      <c r="C33" s="15">
        <f>VLOOKUP($A33,RAW!$B$4:$M$283,8,FALSE)</f>
        <v>11455.5</v>
      </c>
      <c r="D33" s="15">
        <f>VLOOKUP($A33,RAW!$B$4:$M$283,9,FALSE)</f>
        <v>9778.7999999999993</v>
      </c>
      <c r="E33" s="1">
        <f t="shared" si="0"/>
        <v>-1676.7000000000007</v>
      </c>
      <c r="F33" s="1">
        <f t="shared" si="1"/>
        <v>2119.5912732950851</v>
      </c>
      <c r="G33" s="16">
        <f t="shared" si="2"/>
        <v>-3796.2912732950858</v>
      </c>
      <c r="H33" s="16">
        <f t="shared" si="3"/>
        <v>3796.2912732950858</v>
      </c>
      <c r="I33" s="3">
        <f t="shared" si="4"/>
        <v>-0.33139463779800843</v>
      </c>
      <c r="J33" s="52"/>
    </row>
    <row r="34" spans="1:10" x14ac:dyDescent="0.25">
      <c r="A34" t="s">
        <v>5</v>
      </c>
      <c r="B34" s="8" t="s">
        <v>298</v>
      </c>
      <c r="C34" s="15">
        <f>VLOOKUP($A34,RAW!$B$4:$M$283,8,FALSE)</f>
        <v>103791.6</v>
      </c>
      <c r="D34" s="15">
        <f>VLOOKUP($A34,RAW!$B$4:$M$283,9,FALSE)</f>
        <v>140190.70000000001</v>
      </c>
      <c r="E34" s="1">
        <f t="shared" si="0"/>
        <v>36399.100000000006</v>
      </c>
      <c r="F34" s="1">
        <f t="shared" si="1"/>
        <v>19204.379520870687</v>
      </c>
      <c r="G34" s="16">
        <f t="shared" si="2"/>
        <v>17194.720479129319</v>
      </c>
      <c r="H34" s="16">
        <f t="shared" si="3"/>
        <v>17194.720479129319</v>
      </c>
      <c r="I34" s="3">
        <f t="shared" si="4"/>
        <v>0.16566581957624044</v>
      </c>
      <c r="J34" s="52"/>
    </row>
    <row r="35" spans="1:10" x14ac:dyDescent="0.25">
      <c r="A35" t="s">
        <v>98</v>
      </c>
      <c r="B35" s="8" t="s">
        <v>299</v>
      </c>
      <c r="C35" s="15">
        <f>VLOOKUP($A35,RAW!$B$4:$M$283,8,FALSE)</f>
        <v>21149.100000000002</v>
      </c>
      <c r="D35" s="15">
        <f>VLOOKUP($A35,RAW!$B$4:$M$283,9,FALSE)</f>
        <v>36928.400000000001</v>
      </c>
      <c r="E35" s="1">
        <f t="shared" ref="E35:E66" si="5">D35-C35</f>
        <v>15779.3</v>
      </c>
      <c r="F35" s="1">
        <f t="shared" ref="F35:F66" si="6">+C35*E$260</f>
        <v>3913.1812490109633</v>
      </c>
      <c r="G35" s="16">
        <f t="shared" ref="G35:G66" si="7">+E35-F35</f>
        <v>11866.118750989037</v>
      </c>
      <c r="H35" s="16">
        <f t="shared" ref="H35:H66" si="8">ABS(G35)</f>
        <v>11866.118750989037</v>
      </c>
      <c r="I35" s="3">
        <f t="shared" si="4"/>
        <v>0.56106967913476391</v>
      </c>
      <c r="J35" s="52"/>
    </row>
    <row r="36" spans="1:10" x14ac:dyDescent="0.25">
      <c r="A36" t="s">
        <v>232</v>
      </c>
      <c r="B36" s="8" t="s">
        <v>298</v>
      </c>
      <c r="C36" s="15">
        <f>VLOOKUP($A36,RAW!$B$4:$M$283,8,FALSE)</f>
        <v>220088.9</v>
      </c>
      <c r="D36" s="15">
        <f>VLOOKUP($A36,RAW!$B$4:$M$283,9,FALSE)</f>
        <v>366869.7</v>
      </c>
      <c r="E36" s="1">
        <f t="shared" si="5"/>
        <v>146780.80000000002</v>
      </c>
      <c r="F36" s="1">
        <f t="shared" si="6"/>
        <v>40722.666997434826</v>
      </c>
      <c r="G36" s="16">
        <f t="shared" si="7"/>
        <v>106058.13300256518</v>
      </c>
      <c r="H36" s="16">
        <f t="shared" si="8"/>
        <v>106058.13300256518</v>
      </c>
      <c r="I36" s="3">
        <f t="shared" si="4"/>
        <v>0.4818876963016544</v>
      </c>
      <c r="J36" s="52"/>
    </row>
    <row r="37" spans="1:10" x14ac:dyDescent="0.25">
      <c r="A37" t="s">
        <v>3</v>
      </c>
      <c r="B37" s="8" t="s">
        <v>298</v>
      </c>
      <c r="C37" s="15">
        <f>VLOOKUP($A37,RAW!$B$4:$M$283,8,FALSE)</f>
        <v>24987</v>
      </c>
      <c r="D37" s="15">
        <f>VLOOKUP($A37,RAW!$B$4:$M$283,9,FALSE)</f>
        <v>2823.4</v>
      </c>
      <c r="E37" s="1">
        <f t="shared" si="5"/>
        <v>-22163.599999999999</v>
      </c>
      <c r="F37" s="1">
        <f t="shared" si="6"/>
        <v>4623.3012217558635</v>
      </c>
      <c r="G37" s="16">
        <f t="shared" si="7"/>
        <v>-26786.901221755863</v>
      </c>
      <c r="H37" s="16">
        <f t="shared" si="8"/>
        <v>26786.901221755863</v>
      </c>
      <c r="I37" s="3">
        <f t="shared" si="4"/>
        <v>-1.0720335062935071</v>
      </c>
      <c r="J37" s="52"/>
    </row>
    <row r="38" spans="1:10" x14ac:dyDescent="0.25">
      <c r="A38" t="s">
        <v>49</v>
      </c>
      <c r="B38" s="8" t="s">
        <v>299</v>
      </c>
      <c r="C38" s="15">
        <f>VLOOKUP($A38,RAW!$B$4:$M$283,8,FALSE)</f>
        <v>1835.3000000000002</v>
      </c>
      <c r="D38" s="15">
        <f>VLOOKUP($A38,RAW!$B$4:$M$283,9,FALSE)</f>
        <v>4347.8999999999996</v>
      </c>
      <c r="E38" s="1">
        <f t="shared" si="5"/>
        <v>2512.5999999999995</v>
      </c>
      <c r="F38" s="1">
        <f t="shared" si="6"/>
        <v>339.5823721250465</v>
      </c>
      <c r="G38" s="16">
        <f t="shared" si="7"/>
        <v>2173.0176278749532</v>
      </c>
      <c r="H38" s="16">
        <f t="shared" si="8"/>
        <v>2173.0176278749532</v>
      </c>
      <c r="I38" s="3">
        <f t="shared" si="4"/>
        <v>1.1840122202773131</v>
      </c>
      <c r="J38" s="52"/>
    </row>
    <row r="39" spans="1:10" x14ac:dyDescent="0.25">
      <c r="A39" t="s">
        <v>6</v>
      </c>
      <c r="B39" s="8" t="s">
        <v>299</v>
      </c>
      <c r="C39" s="15">
        <f>VLOOKUP($A39,RAW!$B$4:$M$283,8,FALSE)</f>
        <v>201503</v>
      </c>
      <c r="D39" s="15">
        <f>VLOOKUP($A39,RAW!$B$4:$M$283,9,FALSE)</f>
        <v>126292.4</v>
      </c>
      <c r="E39" s="1">
        <f t="shared" si="5"/>
        <v>-75210.600000000006</v>
      </c>
      <c r="F39" s="1">
        <f t="shared" si="6"/>
        <v>37283.750193599539</v>
      </c>
      <c r="G39" s="16">
        <f t="shared" si="7"/>
        <v>-112494.35019359954</v>
      </c>
      <c r="H39" s="16">
        <f t="shared" si="8"/>
        <v>112494.35019359954</v>
      </c>
      <c r="I39" s="3">
        <f t="shared" si="4"/>
        <v>-0.55827630453938426</v>
      </c>
      <c r="J39" s="52"/>
    </row>
    <row r="40" spans="1:10" x14ac:dyDescent="0.25">
      <c r="A40" t="s">
        <v>192</v>
      </c>
      <c r="B40" s="8" t="s">
        <v>298</v>
      </c>
      <c r="C40" s="15">
        <f>VLOOKUP($A40,RAW!$B$4:$M$283,8,FALSE)</f>
        <v>2417.3000000000002</v>
      </c>
      <c r="D40" s="15">
        <f>VLOOKUP($A40,RAW!$B$4:$M$283,9,FALSE)</f>
        <v>995.9</v>
      </c>
      <c r="E40" s="1">
        <f t="shared" si="5"/>
        <v>-1421.4</v>
      </c>
      <c r="F40" s="1">
        <f t="shared" si="6"/>
        <v>447.26882152120896</v>
      </c>
      <c r="G40" s="16">
        <f t="shared" si="7"/>
        <v>-1868.6688215212091</v>
      </c>
      <c r="H40" s="16">
        <f t="shared" si="8"/>
        <v>1868.6688215212091</v>
      </c>
      <c r="I40" s="3">
        <f t="shared" si="4"/>
        <v>-0.77303968126472056</v>
      </c>
      <c r="J40" s="52"/>
    </row>
    <row r="41" spans="1:10" x14ac:dyDescent="0.25">
      <c r="A41" t="s">
        <v>234</v>
      </c>
      <c r="B41" s="8" t="s">
        <v>298</v>
      </c>
      <c r="C41" s="15">
        <f>VLOOKUP($A41,RAW!$B$4:$M$283,8,FALSE)</f>
        <v>127514.5</v>
      </c>
      <c r="D41" s="15">
        <f>VLOOKUP($A41,RAW!$B$4:$M$283,9,FALSE)</f>
        <v>131811.29999999999</v>
      </c>
      <c r="E41" s="1">
        <f t="shared" si="5"/>
        <v>4296.7999999999884</v>
      </c>
      <c r="F41" s="1">
        <f t="shared" si="6"/>
        <v>23593.786514651139</v>
      </c>
      <c r="G41" s="16">
        <f t="shared" si="7"/>
        <v>-19296.986514651151</v>
      </c>
      <c r="H41" s="16">
        <f t="shared" si="8"/>
        <v>19296.986514651151</v>
      </c>
      <c r="I41" s="3">
        <f t="shared" si="4"/>
        <v>-0.15133170356823067</v>
      </c>
      <c r="J41" s="52"/>
    </row>
    <row r="42" spans="1:10" x14ac:dyDescent="0.25">
      <c r="A42" t="s">
        <v>193</v>
      </c>
      <c r="B42" s="8" t="s">
        <v>299</v>
      </c>
      <c r="C42" s="15">
        <f>VLOOKUP($A42,RAW!$B$4:$M$283,8,FALSE)</f>
        <v>6395.5</v>
      </c>
      <c r="D42" s="15">
        <f>VLOOKUP($A42,RAW!$B$4:$M$283,9,FALSE)</f>
        <v>4460.3</v>
      </c>
      <c r="E42" s="1">
        <f t="shared" si="5"/>
        <v>-1935.1999999999998</v>
      </c>
      <c r="F42" s="1">
        <f t="shared" si="6"/>
        <v>1183.3482596446001</v>
      </c>
      <c r="G42" s="16">
        <f t="shared" si="7"/>
        <v>-3118.5482596446</v>
      </c>
      <c r="H42" s="16">
        <f t="shared" si="8"/>
        <v>3118.5482596446</v>
      </c>
      <c r="I42" s="3">
        <f t="shared" si="4"/>
        <v>-0.48761602058394182</v>
      </c>
      <c r="J42" s="52"/>
    </row>
    <row r="43" spans="1:10" x14ac:dyDescent="0.25">
      <c r="A43" t="s">
        <v>125</v>
      </c>
      <c r="B43" s="8" t="s">
        <v>298</v>
      </c>
      <c r="C43" s="15">
        <f>VLOOKUP($A43,RAW!$B$4:$M$283,8,FALSE)</f>
        <v>71855.600000000006</v>
      </c>
      <c r="D43" s="15">
        <f>VLOOKUP($A43,RAW!$B$4:$M$283,9,FALSE)</f>
        <v>49343</v>
      </c>
      <c r="E43" s="1">
        <f t="shared" si="5"/>
        <v>-22512.600000000006</v>
      </c>
      <c r="F43" s="1">
        <f t="shared" si="6"/>
        <v>13295.316895585729</v>
      </c>
      <c r="G43" s="16">
        <f t="shared" si="7"/>
        <v>-35807.916895585731</v>
      </c>
      <c r="H43" s="16">
        <f t="shared" si="8"/>
        <v>35807.916895585731</v>
      </c>
      <c r="I43" s="3">
        <f t="shared" si="4"/>
        <v>-0.49833161083597838</v>
      </c>
      <c r="J43" s="52"/>
    </row>
    <row r="44" spans="1:10" x14ac:dyDescent="0.25">
      <c r="A44" t="s">
        <v>9</v>
      </c>
      <c r="B44" s="8" t="s">
        <v>298</v>
      </c>
      <c r="C44" s="15">
        <f>VLOOKUP($A44,RAW!$B$4:$M$283,8,FALSE)</f>
        <v>23322.6</v>
      </c>
      <c r="D44" s="15">
        <f>VLOOKUP($A44,RAW!$B$4:$M$283,9,FALSE)</f>
        <v>23730</v>
      </c>
      <c r="E44" s="1">
        <f t="shared" si="5"/>
        <v>407.40000000000146</v>
      </c>
      <c r="F44" s="1">
        <f t="shared" si="6"/>
        <v>4315.3401798744662</v>
      </c>
      <c r="G44" s="16">
        <f t="shared" si="7"/>
        <v>-3907.9401798744648</v>
      </c>
      <c r="H44" s="16">
        <f t="shared" si="8"/>
        <v>3907.9401798744648</v>
      </c>
      <c r="I44" s="3">
        <f t="shared" si="4"/>
        <v>-0.16756022827105319</v>
      </c>
      <c r="J44" s="52"/>
    </row>
    <row r="45" spans="1:10" x14ac:dyDescent="0.25">
      <c r="A45" t="s">
        <v>99</v>
      </c>
      <c r="B45" s="8" t="s">
        <v>298</v>
      </c>
      <c r="C45" s="15">
        <f>VLOOKUP($A45,RAW!$B$4:$M$283,8,FALSE)</f>
        <v>530676.6</v>
      </c>
      <c r="D45" s="15">
        <f>VLOOKUP($A45,RAW!$B$4:$M$283,9,FALSE)</f>
        <v>614798.6</v>
      </c>
      <c r="E45" s="1">
        <f t="shared" si="5"/>
        <v>84122</v>
      </c>
      <c r="F45" s="1">
        <f t="shared" si="6"/>
        <v>98190.169813793065</v>
      </c>
      <c r="G45" s="16">
        <f t="shared" si="7"/>
        <v>-14068.169813793065</v>
      </c>
      <c r="H45" s="16">
        <f t="shared" si="8"/>
        <v>14068.169813793065</v>
      </c>
      <c r="I45" s="3">
        <f t="shared" si="4"/>
        <v>-2.6509874024581197E-2</v>
      </c>
      <c r="J45" s="52"/>
    </row>
    <row r="46" spans="1:10" x14ac:dyDescent="0.25">
      <c r="A46" t="s">
        <v>233</v>
      </c>
      <c r="B46" s="8" t="s">
        <v>299</v>
      </c>
      <c r="C46" s="15">
        <f>VLOOKUP($A46,RAW!$B$4:$M$283,8,FALSE)</f>
        <v>15419.4</v>
      </c>
      <c r="D46" s="15">
        <f>VLOOKUP($A46,RAW!$B$4:$M$283,9,FALSE)</f>
        <v>15924.099999999999</v>
      </c>
      <c r="E46" s="1">
        <f t="shared" si="5"/>
        <v>504.69999999999891</v>
      </c>
      <c r="F46" s="1">
        <f t="shared" si="6"/>
        <v>2853.0248072494637</v>
      </c>
      <c r="G46" s="16">
        <f t="shared" si="7"/>
        <v>-2348.3248072494648</v>
      </c>
      <c r="H46" s="16">
        <f t="shared" si="8"/>
        <v>2348.3248072494648</v>
      </c>
      <c r="I46" s="3">
        <f t="shared" si="4"/>
        <v>-0.15229676947543128</v>
      </c>
      <c r="J46" s="52"/>
    </row>
    <row r="47" spans="1:10" x14ac:dyDescent="0.25">
      <c r="A47" t="s">
        <v>194</v>
      </c>
      <c r="B47" s="8" t="s">
        <v>299</v>
      </c>
      <c r="C47" s="15">
        <f>VLOOKUP($A47,RAW!$B$4:$M$283,8,FALSE)</f>
        <v>122181.5</v>
      </c>
      <c r="D47" s="15">
        <f>VLOOKUP($A47,RAW!$B$4:$M$283,9,FALSE)</f>
        <v>97081.099999999991</v>
      </c>
      <c r="E47" s="1">
        <f t="shared" si="5"/>
        <v>-25100.400000000009</v>
      </c>
      <c r="F47" s="1">
        <f t="shared" si="6"/>
        <v>22607.030785046783</v>
      </c>
      <c r="G47" s="16">
        <f t="shared" si="7"/>
        <v>-47707.430785046789</v>
      </c>
      <c r="H47" s="16">
        <f t="shared" si="8"/>
        <v>47707.430785046789</v>
      </c>
      <c r="I47" s="3">
        <f t="shared" si="4"/>
        <v>-0.39046361998376833</v>
      </c>
      <c r="J47" s="52"/>
    </row>
    <row r="48" spans="1:10" x14ac:dyDescent="0.25">
      <c r="A48" t="s">
        <v>126</v>
      </c>
      <c r="B48" s="8" t="s">
        <v>298</v>
      </c>
      <c r="C48" s="15">
        <f>VLOOKUP($A48,RAW!$B$4:$M$283,8,FALSE)</f>
        <v>125630.3</v>
      </c>
      <c r="D48" s="15">
        <f>VLOOKUP($A48,RAW!$B$4:$M$283,9,FALSE)</f>
        <v>177254.1</v>
      </c>
      <c r="E48" s="1">
        <f t="shared" si="5"/>
        <v>51623.8</v>
      </c>
      <c r="F48" s="1">
        <f t="shared" si="6"/>
        <v>23245.156260437652</v>
      </c>
      <c r="G48" s="16">
        <f t="shared" si="7"/>
        <v>28378.643739562351</v>
      </c>
      <c r="H48" s="16">
        <f t="shared" si="8"/>
        <v>28378.643739562351</v>
      </c>
      <c r="I48" s="3">
        <f t="shared" si="4"/>
        <v>0.22589012156750679</v>
      </c>
      <c r="J48" s="52"/>
    </row>
    <row r="49" spans="1:10" x14ac:dyDescent="0.25">
      <c r="A49" t="s">
        <v>195</v>
      </c>
      <c r="B49" s="8" t="s">
        <v>299</v>
      </c>
      <c r="C49" s="15">
        <f>VLOOKUP($A49,RAW!$B$4:$M$283,8,FALSE)</f>
        <v>11629.9</v>
      </c>
      <c r="D49" s="15">
        <f>VLOOKUP($A49,RAW!$B$4:$M$283,9,FALSE)</f>
        <v>42663.4</v>
      </c>
      <c r="E49" s="1">
        <f t="shared" si="5"/>
        <v>31033.5</v>
      </c>
      <c r="F49" s="1">
        <f t="shared" si="6"/>
        <v>2151.8602024612205</v>
      </c>
      <c r="G49" s="16">
        <f t="shared" si="7"/>
        <v>28881.639797538781</v>
      </c>
      <c r="H49" s="16">
        <f t="shared" si="8"/>
        <v>28881.639797538781</v>
      </c>
      <c r="I49" s="3">
        <f t="shared" si="4"/>
        <v>2.4833953686221535</v>
      </c>
      <c r="J49" s="52"/>
    </row>
    <row r="50" spans="1:10" x14ac:dyDescent="0.25">
      <c r="A50" t="s">
        <v>80</v>
      </c>
      <c r="B50" s="8" t="s">
        <v>298</v>
      </c>
      <c r="C50" s="15">
        <f>VLOOKUP($A50,RAW!$B$4:$M$283,8,FALSE)</f>
        <v>41713.300000000003</v>
      </c>
      <c r="D50" s="15">
        <f>VLOOKUP($A50,RAW!$B$4:$M$283,9,FALSE)</f>
        <v>49437.599999999999</v>
      </c>
      <c r="E50" s="1">
        <f t="shared" si="5"/>
        <v>7724.2999999999956</v>
      </c>
      <c r="F50" s="1">
        <f t="shared" si="6"/>
        <v>7718.1394666614187</v>
      </c>
      <c r="G50" s="16">
        <f t="shared" si="7"/>
        <v>6.1605333385768972</v>
      </c>
      <c r="H50" s="16">
        <f t="shared" si="8"/>
        <v>6.1605333385768972</v>
      </c>
      <c r="I50" s="3">
        <f t="shared" si="4"/>
        <v>1.4768750826659355E-4</v>
      </c>
      <c r="J50" s="52"/>
    </row>
    <row r="51" spans="1:10" x14ac:dyDescent="0.25">
      <c r="A51" t="s">
        <v>81</v>
      </c>
      <c r="B51" s="8" t="s">
        <v>299</v>
      </c>
      <c r="C51" s="15">
        <f>VLOOKUP($A51,RAW!$B$4:$M$283,8,FALSE)</f>
        <v>60095.799999999996</v>
      </c>
      <c r="D51" s="15">
        <f>VLOOKUP($A51,RAW!$B$4:$M$283,9,FALSE)</f>
        <v>44365.2</v>
      </c>
      <c r="E51" s="1">
        <f t="shared" si="5"/>
        <v>-15730.599999999999</v>
      </c>
      <c r="F51" s="1">
        <f t="shared" si="6"/>
        <v>11119.421521687116</v>
      </c>
      <c r="G51" s="16">
        <f t="shared" si="7"/>
        <v>-26850.021521687115</v>
      </c>
      <c r="H51" s="16">
        <f t="shared" si="8"/>
        <v>26850.021521687115</v>
      </c>
      <c r="I51" s="3">
        <f t="shared" si="4"/>
        <v>-0.44678698880266371</v>
      </c>
      <c r="J51" s="52"/>
    </row>
    <row r="52" spans="1:10" x14ac:dyDescent="0.25">
      <c r="A52" t="s">
        <v>8</v>
      </c>
      <c r="B52" s="8" t="s">
        <v>298</v>
      </c>
      <c r="C52" s="15">
        <f>VLOOKUP($A52,RAW!$B$4:$M$283,8,FALSE)</f>
        <v>53201.600000000006</v>
      </c>
      <c r="D52" s="15">
        <f>VLOOKUP($A52,RAW!$B$4:$M$283,9,FALSE)</f>
        <v>59824.3</v>
      </c>
      <c r="E52" s="1">
        <f t="shared" si="5"/>
        <v>6622.6999999999971</v>
      </c>
      <c r="F52" s="1">
        <f t="shared" si="6"/>
        <v>9843.7996670015109</v>
      </c>
      <c r="G52" s="16">
        <f t="shared" si="7"/>
        <v>-3221.0996670015138</v>
      </c>
      <c r="H52" s="16">
        <f t="shared" si="8"/>
        <v>3221.0996670015138</v>
      </c>
      <c r="I52" s="3">
        <f t="shared" si="4"/>
        <v>-6.0545165314605451E-2</v>
      </c>
      <c r="J52" s="52"/>
    </row>
    <row r="53" spans="1:10" x14ac:dyDescent="0.25">
      <c r="A53" t="s">
        <v>127</v>
      </c>
      <c r="B53" s="8" t="s">
        <v>298</v>
      </c>
      <c r="C53" s="15">
        <f>VLOOKUP($A53,RAW!$B$4:$M$283,8,FALSE)</f>
        <v>847407.79999999993</v>
      </c>
      <c r="D53" s="15">
        <f>VLOOKUP($A53,RAW!$B$4:$M$283,9,FALSE)</f>
        <v>889694.4</v>
      </c>
      <c r="E53" s="1">
        <f t="shared" si="5"/>
        <v>42286.600000000093</v>
      </c>
      <c r="F53" s="1">
        <f t="shared" si="6"/>
        <v>156794.39376737695</v>
      </c>
      <c r="G53" s="16">
        <f t="shared" si="7"/>
        <v>-114507.79376737686</v>
      </c>
      <c r="H53" s="16">
        <f t="shared" si="8"/>
        <v>114507.79376737686</v>
      </c>
      <c r="I53" s="3">
        <f t="shared" si="4"/>
        <v>-0.1351271415809211</v>
      </c>
      <c r="J53" s="52"/>
    </row>
    <row r="54" spans="1:10" x14ac:dyDescent="0.25">
      <c r="A54" t="s">
        <v>100</v>
      </c>
      <c r="B54" s="8" t="s">
        <v>298</v>
      </c>
      <c r="C54" s="15">
        <f>VLOOKUP($A54,RAW!$B$4:$M$283,8,FALSE)</f>
        <v>84521.8</v>
      </c>
      <c r="D54" s="15">
        <f>VLOOKUP($A54,RAW!$B$4:$M$283,9,FALSE)</f>
        <v>110838.5</v>
      </c>
      <c r="E54" s="1">
        <f t="shared" si="5"/>
        <v>26316.699999999997</v>
      </c>
      <c r="F54" s="1">
        <f t="shared" si="6"/>
        <v>15638.921887581731</v>
      </c>
      <c r="G54" s="16">
        <f t="shared" si="7"/>
        <v>10677.778112418266</v>
      </c>
      <c r="H54" s="16">
        <f t="shared" si="8"/>
        <v>10677.778112418266</v>
      </c>
      <c r="I54" s="3">
        <f t="shared" si="4"/>
        <v>0.12633164594717888</v>
      </c>
      <c r="J54" s="52"/>
    </row>
    <row r="55" spans="1:10" x14ac:dyDescent="0.25">
      <c r="A55" t="s">
        <v>128</v>
      </c>
      <c r="B55" s="8" t="s">
        <v>298</v>
      </c>
      <c r="C55" s="15">
        <f>VLOOKUP($A55,RAW!$B$4:$M$283,8,FALSE)</f>
        <v>7716.5</v>
      </c>
      <c r="D55" s="15">
        <f>VLOOKUP($A55,RAW!$B$4:$M$283,9,FALSE)</f>
        <v>15834</v>
      </c>
      <c r="E55" s="1">
        <f t="shared" si="5"/>
        <v>8117.5</v>
      </c>
      <c r="F55" s="1">
        <f t="shared" si="6"/>
        <v>1427.7705958169895</v>
      </c>
      <c r="G55" s="16">
        <f t="shared" si="7"/>
        <v>6689.72940418301</v>
      </c>
      <c r="H55" s="16">
        <f t="shared" si="8"/>
        <v>6689.72940418301</v>
      </c>
      <c r="I55" s="3">
        <f t="shared" si="4"/>
        <v>0.86693830158530549</v>
      </c>
      <c r="J55" s="52"/>
    </row>
    <row r="56" spans="1:10" x14ac:dyDescent="0.25">
      <c r="A56" t="s">
        <v>196</v>
      </c>
      <c r="B56" s="8" t="s">
        <v>298</v>
      </c>
      <c r="C56" s="15">
        <f>VLOOKUP($A56,RAW!$B$4:$M$283,8,FALSE)</f>
        <v>2014.1</v>
      </c>
      <c r="D56" s="15">
        <f>VLOOKUP($A56,RAW!$B$4:$M$283,9,FALSE)</f>
        <v>2397.9</v>
      </c>
      <c r="E56" s="1">
        <f t="shared" si="5"/>
        <v>383.80000000000018</v>
      </c>
      <c r="F56" s="1">
        <f t="shared" si="6"/>
        <v>372.66542565087781</v>
      </c>
      <c r="G56" s="16">
        <f t="shared" si="7"/>
        <v>11.134574349122374</v>
      </c>
      <c r="H56" s="16">
        <f t="shared" si="8"/>
        <v>11.134574349122374</v>
      </c>
      <c r="I56" s="3">
        <f t="shared" si="4"/>
        <v>5.528312570936088E-3</v>
      </c>
      <c r="J56" s="52"/>
    </row>
    <row r="57" spans="1:10" x14ac:dyDescent="0.25">
      <c r="A57" t="s">
        <v>235</v>
      </c>
      <c r="B57" s="8" t="s">
        <v>298</v>
      </c>
      <c r="C57" s="15">
        <f>VLOOKUP($A57,RAW!$B$4:$M$283,8,FALSE)</f>
        <v>35366.400000000001</v>
      </c>
      <c r="D57" s="15">
        <f>VLOOKUP($A57,RAW!$B$4:$M$283,9,FALSE)</f>
        <v>57824.2</v>
      </c>
      <c r="E57" s="1">
        <f t="shared" si="5"/>
        <v>22457.799999999996</v>
      </c>
      <c r="F57" s="1">
        <f t="shared" si="6"/>
        <v>6543.7835806261883</v>
      </c>
      <c r="G57" s="16">
        <f t="shared" si="7"/>
        <v>15914.016419373807</v>
      </c>
      <c r="H57" s="16">
        <f t="shared" si="8"/>
        <v>15914.016419373807</v>
      </c>
      <c r="I57" s="3">
        <f t="shared" si="4"/>
        <v>0.44997558189054604</v>
      </c>
      <c r="J57" s="52"/>
    </row>
    <row r="58" spans="1:10" x14ac:dyDescent="0.25">
      <c r="A58" t="s">
        <v>21</v>
      </c>
      <c r="B58" s="8" t="s">
        <v>299</v>
      </c>
      <c r="C58" s="15">
        <f>VLOOKUP($A58,RAW!$B$4:$M$283,8,FALSE)</f>
        <v>33138.699999999997</v>
      </c>
      <c r="D58" s="15">
        <f>VLOOKUP($A58,RAW!$B$4:$M$283,9,FALSE)</f>
        <v>46125.5</v>
      </c>
      <c r="E58" s="1">
        <f t="shared" si="5"/>
        <v>12986.800000000003</v>
      </c>
      <c r="F58" s="1">
        <f t="shared" si="6"/>
        <v>6131.5961178773368</v>
      </c>
      <c r="G58" s="16">
        <f t="shared" si="7"/>
        <v>6855.2038821226661</v>
      </c>
      <c r="H58" s="16">
        <f t="shared" si="8"/>
        <v>6855.2038821226661</v>
      </c>
      <c r="I58" s="3">
        <f t="shared" si="4"/>
        <v>0.20686399533242603</v>
      </c>
      <c r="J58" s="52"/>
    </row>
    <row r="59" spans="1:10" x14ac:dyDescent="0.25">
      <c r="A59" t="s">
        <v>0</v>
      </c>
      <c r="B59" s="8" t="s">
        <v>298</v>
      </c>
      <c r="C59" s="15">
        <f>VLOOKUP($A59,RAW!$B$4:$M$283,8,FALSE)</f>
        <v>131219.9</v>
      </c>
      <c r="D59" s="15">
        <f>VLOOKUP($A59,RAW!$B$4:$M$283,9,FALSE)</f>
        <v>155764.6</v>
      </c>
      <c r="E59" s="1">
        <f t="shared" si="5"/>
        <v>24544.700000000012</v>
      </c>
      <c r="F59" s="1">
        <f t="shared" si="6"/>
        <v>24279.390242473371</v>
      </c>
      <c r="G59" s="16">
        <f t="shared" si="7"/>
        <v>265.30975752664017</v>
      </c>
      <c r="H59" s="16">
        <f t="shared" si="8"/>
        <v>265.30975752664017</v>
      </c>
      <c r="I59" s="3">
        <f t="shared" si="4"/>
        <v>2.021871358891755E-3</v>
      </c>
      <c r="J59" s="52"/>
    </row>
    <row r="60" spans="1:10" x14ac:dyDescent="0.25">
      <c r="A60" t="s">
        <v>113</v>
      </c>
      <c r="B60" s="8" t="s">
        <v>298</v>
      </c>
      <c r="C60" s="15">
        <f>VLOOKUP($A60,RAW!$B$4:$M$283,8,FALSE)</f>
        <v>1280798.7</v>
      </c>
      <c r="D60" s="15">
        <f>VLOOKUP($A60,RAW!$B$4:$M$283,9,FALSE)</f>
        <v>1574940.6</v>
      </c>
      <c r="E60" s="1">
        <f t="shared" si="5"/>
        <v>294141.90000000014</v>
      </c>
      <c r="F60" s="1">
        <f t="shared" si="6"/>
        <v>236983.95944024177</v>
      </c>
      <c r="G60" s="16">
        <f t="shared" si="7"/>
        <v>57157.940559758368</v>
      </c>
      <c r="H60" s="16">
        <f t="shared" si="8"/>
        <v>57157.940559758368</v>
      </c>
      <c r="I60" s="3">
        <f t="shared" si="4"/>
        <v>4.4626794639749688E-2</v>
      </c>
      <c r="J60" s="52"/>
    </row>
    <row r="61" spans="1:10" x14ac:dyDescent="0.25">
      <c r="A61" t="s">
        <v>101</v>
      </c>
      <c r="B61" s="8" t="s">
        <v>298</v>
      </c>
      <c r="C61" s="15">
        <f>VLOOKUP($A61,RAW!$B$4:$M$283,8,FALSE)</f>
        <v>32975.300000000003</v>
      </c>
      <c r="D61" s="15">
        <f>VLOOKUP($A61,RAW!$B$4:$M$283,9,FALSE)</f>
        <v>43521.5</v>
      </c>
      <c r="E61" s="1">
        <f t="shared" si="5"/>
        <v>10546.199999999997</v>
      </c>
      <c r="F61" s="1">
        <f t="shared" si="6"/>
        <v>6101.3624996104427</v>
      </c>
      <c r="G61" s="16">
        <f t="shared" si="7"/>
        <v>4444.8375003895544</v>
      </c>
      <c r="H61" s="16">
        <f t="shared" si="8"/>
        <v>4444.8375003895544</v>
      </c>
      <c r="I61" s="3">
        <f t="shared" si="4"/>
        <v>0.13479293593658145</v>
      </c>
      <c r="J61" s="52"/>
    </row>
    <row r="62" spans="1:10" x14ac:dyDescent="0.25">
      <c r="A62" t="s">
        <v>23</v>
      </c>
      <c r="B62" s="8" t="s">
        <v>298</v>
      </c>
      <c r="C62" s="15">
        <f>VLOOKUP($A62,RAW!$B$4:$M$283,8,FALSE)</f>
        <v>968.4</v>
      </c>
      <c r="D62" s="15">
        <f>VLOOKUP($A62,RAW!$B$4:$M$283,9,FALSE)</f>
        <v>1802.9</v>
      </c>
      <c r="E62" s="1">
        <f t="shared" si="5"/>
        <v>834.50000000000011</v>
      </c>
      <c r="F62" s="1">
        <f t="shared" si="6"/>
        <v>179.18137043856316</v>
      </c>
      <c r="G62" s="16">
        <f t="shared" si="7"/>
        <v>655.31862956143698</v>
      </c>
      <c r="H62" s="16">
        <f t="shared" si="8"/>
        <v>655.31862956143698</v>
      </c>
      <c r="I62" s="3">
        <f t="shared" si="4"/>
        <v>0.67670242623031496</v>
      </c>
      <c r="J62" s="52"/>
    </row>
    <row r="63" spans="1:10" x14ac:dyDescent="0.25">
      <c r="A63" t="s">
        <v>129</v>
      </c>
      <c r="B63" s="8" t="s">
        <v>298</v>
      </c>
      <c r="C63" s="15">
        <f>VLOOKUP($A63,RAW!$B$4:$M$283,8,FALSE)</f>
        <v>149097.20000000001</v>
      </c>
      <c r="D63" s="15">
        <f>VLOOKUP($A63,RAW!$B$4:$M$283,9,FALSE)</f>
        <v>189069.6</v>
      </c>
      <c r="E63" s="1">
        <f t="shared" si="5"/>
        <v>39972.399999999994</v>
      </c>
      <c r="F63" s="1">
        <f t="shared" si="6"/>
        <v>27587.196018744882</v>
      </c>
      <c r="G63" s="16">
        <f t="shared" si="7"/>
        <v>12385.203981255112</v>
      </c>
      <c r="H63" s="16">
        <f t="shared" si="8"/>
        <v>12385.203981255112</v>
      </c>
      <c r="I63" s="3">
        <f t="shared" si="4"/>
        <v>8.3067985054414914E-2</v>
      </c>
      <c r="J63" s="52"/>
    </row>
    <row r="64" spans="1:10" x14ac:dyDescent="0.25">
      <c r="A64" t="s">
        <v>197</v>
      </c>
      <c r="B64" s="8" t="s">
        <v>299</v>
      </c>
      <c r="C64" s="15">
        <f>VLOOKUP($A64,RAW!$B$4:$M$283,8,FALSE)</f>
        <v>60393.299999999996</v>
      </c>
      <c r="D64" s="15">
        <f>VLOOKUP($A64,RAW!$B$4:$M$283,9,FALSE)</f>
        <v>34348</v>
      </c>
      <c r="E64" s="1">
        <f t="shared" si="5"/>
        <v>-26045.299999999996</v>
      </c>
      <c r="F64" s="1">
        <f t="shared" si="6"/>
        <v>11174.467430098386</v>
      </c>
      <c r="G64" s="16">
        <f t="shared" si="7"/>
        <v>-37219.767430098378</v>
      </c>
      <c r="H64" s="16">
        <f t="shared" si="8"/>
        <v>37219.767430098378</v>
      </c>
      <c r="I64" s="3">
        <f t="shared" si="4"/>
        <v>-0.61628967832687365</v>
      </c>
      <c r="J64" s="52"/>
    </row>
    <row r="65" spans="1:10" x14ac:dyDescent="0.25">
      <c r="A65" t="s">
        <v>82</v>
      </c>
      <c r="B65" s="8" t="s">
        <v>299</v>
      </c>
      <c r="C65" s="15">
        <f>VLOOKUP($A65,RAW!$B$4:$M$283,8,FALSE)</f>
        <v>82619</v>
      </c>
      <c r="D65" s="15">
        <f>VLOOKUP($A65,RAW!$B$4:$M$283,9,FALSE)</f>
        <v>75948.599999999991</v>
      </c>
      <c r="E65" s="1">
        <f t="shared" si="5"/>
        <v>-6670.4000000000087</v>
      </c>
      <c r="F65" s="1">
        <f t="shared" si="6"/>
        <v>15286.850107665892</v>
      </c>
      <c r="G65" s="16">
        <f t="shared" si="7"/>
        <v>-21957.250107665903</v>
      </c>
      <c r="H65" s="16">
        <f t="shared" si="8"/>
        <v>21957.250107665903</v>
      </c>
      <c r="I65" s="3">
        <f t="shared" si="4"/>
        <v>-0.26576514007269397</v>
      </c>
      <c r="J65" s="52"/>
    </row>
    <row r="66" spans="1:10" x14ac:dyDescent="0.25">
      <c r="A66" t="s">
        <v>236</v>
      </c>
      <c r="B66" s="8" t="s">
        <v>298</v>
      </c>
      <c r="C66" s="15">
        <f>VLOOKUP($A66,RAW!$B$4:$M$283,8,FALSE)</f>
        <v>199671.09999999998</v>
      </c>
      <c r="D66" s="15">
        <f>VLOOKUP($A66,RAW!$B$4:$M$283,9,FALSE)</f>
        <v>291274.59999999998</v>
      </c>
      <c r="E66" s="1">
        <f t="shared" si="5"/>
        <v>91603.5</v>
      </c>
      <c r="F66" s="1">
        <f t="shared" si="6"/>
        <v>36944.796917570617</v>
      </c>
      <c r="G66" s="16">
        <f t="shared" si="7"/>
        <v>54658.703082429383</v>
      </c>
      <c r="H66" s="16">
        <f t="shared" si="8"/>
        <v>54658.703082429383</v>
      </c>
      <c r="I66" s="3">
        <f t="shared" si="4"/>
        <v>0.27374368690526263</v>
      </c>
      <c r="J66" s="52"/>
    </row>
    <row r="67" spans="1:10" x14ac:dyDescent="0.25">
      <c r="A67" t="s">
        <v>237</v>
      </c>
      <c r="B67" s="8" t="s">
        <v>298</v>
      </c>
      <c r="C67" s="15">
        <f>VLOOKUP($A67,RAW!$B$4:$M$283,8,FALSE)</f>
        <v>8399.2999999999993</v>
      </c>
      <c r="D67" s="15">
        <f>VLOOKUP($A67,RAW!$B$4:$M$283,9,FALSE)</f>
        <v>24541.1</v>
      </c>
      <c r="E67" s="1">
        <f t="shared" ref="E67:E98" si="9">D67-C67</f>
        <v>16141.8</v>
      </c>
      <c r="F67" s="1">
        <f t="shared" ref="F67:F98" si="10">+C67*E$260</f>
        <v>1554.1078941807348</v>
      </c>
      <c r="G67" s="16">
        <f t="shared" ref="G67:G98" si="11">+E67-F67</f>
        <v>14587.692105819264</v>
      </c>
      <c r="H67" s="16">
        <f t="shared" ref="H67:H98" si="12">ABS(G67)</f>
        <v>14587.692105819264</v>
      </c>
      <c r="I67" s="3">
        <f t="shared" si="4"/>
        <v>1.7367747438261838</v>
      </c>
      <c r="J67" s="52"/>
    </row>
    <row r="68" spans="1:10" x14ac:dyDescent="0.25">
      <c r="A68" t="s">
        <v>175</v>
      </c>
      <c r="B68" s="8" t="s">
        <v>298</v>
      </c>
      <c r="C68" s="15">
        <f>VLOOKUP($A68,RAW!$B$4:$M$283,8,FALSE)</f>
        <v>75512.3</v>
      </c>
      <c r="D68" s="15">
        <f>VLOOKUP($A68,RAW!$B$4:$M$283,9,FALSE)</f>
        <v>46031.8</v>
      </c>
      <c r="E68" s="1">
        <f t="shared" si="9"/>
        <v>-29480.5</v>
      </c>
      <c r="F68" s="1">
        <f t="shared" si="10"/>
        <v>13971.909746972236</v>
      </c>
      <c r="G68" s="16">
        <f t="shared" si="11"/>
        <v>-43452.409746972233</v>
      </c>
      <c r="H68" s="16">
        <f t="shared" si="12"/>
        <v>43452.409746972233</v>
      </c>
      <c r="I68" s="3">
        <f t="shared" ref="I68:I131" si="13">IFERROR(+G68/C68,"")</f>
        <v>-0.57543485957880014</v>
      </c>
      <c r="J68" s="52"/>
    </row>
    <row r="69" spans="1:10" x14ac:dyDescent="0.25">
      <c r="A69" t="s">
        <v>130</v>
      </c>
      <c r="B69" s="8" t="s">
        <v>299</v>
      </c>
      <c r="C69" s="15">
        <f>VLOOKUP($A69,RAW!$B$4:$M$283,8,FALSE)</f>
        <v>31145.9</v>
      </c>
      <c r="D69" s="15">
        <f>VLOOKUP($A69,RAW!$B$4:$M$283,9,FALSE)</f>
        <v>50251</v>
      </c>
      <c r="E69" s="1">
        <f t="shared" si="9"/>
        <v>19105.099999999999</v>
      </c>
      <c r="F69" s="1">
        <f t="shared" si="10"/>
        <v>5762.8717942404428</v>
      </c>
      <c r="G69" s="16">
        <f t="shared" si="11"/>
        <v>13342.228205759555</v>
      </c>
      <c r="H69" s="16">
        <f t="shared" si="12"/>
        <v>13342.228205759555</v>
      </c>
      <c r="I69" s="3">
        <f t="shared" si="13"/>
        <v>0.42837831643200402</v>
      </c>
      <c r="J69" s="52"/>
    </row>
    <row r="70" spans="1:10" x14ac:dyDescent="0.25">
      <c r="A70" t="s">
        <v>83</v>
      </c>
      <c r="B70" s="8" t="s">
        <v>298</v>
      </c>
      <c r="C70" s="15">
        <f>VLOOKUP($A70,RAW!$B$4:$M$283,8,FALSE)</f>
        <v>8960.3000000000011</v>
      </c>
      <c r="D70" s="15">
        <f>VLOOKUP($A70,RAW!$B$4:$M$283,9,FALSE)</f>
        <v>23128.2</v>
      </c>
      <c r="E70" s="1">
        <f t="shared" si="9"/>
        <v>14167.9</v>
      </c>
      <c r="F70" s="1">
        <f t="shared" si="10"/>
        <v>1657.9087500419844</v>
      </c>
      <c r="G70" s="16">
        <f t="shared" si="11"/>
        <v>12509.991249958015</v>
      </c>
      <c r="H70" s="16">
        <f t="shared" si="12"/>
        <v>12509.991249958015</v>
      </c>
      <c r="I70" s="3">
        <f t="shared" si="13"/>
        <v>1.3961576342263109</v>
      </c>
      <c r="J70" s="52"/>
    </row>
    <row r="71" spans="1:10" x14ac:dyDescent="0.25">
      <c r="A71" t="s">
        <v>25</v>
      </c>
      <c r="B71" s="8" t="s">
        <v>298</v>
      </c>
      <c r="C71" s="15">
        <f>VLOOKUP($A71,RAW!$B$4:$M$283,8,FALSE)</f>
        <v>4180</v>
      </c>
      <c r="D71" s="15">
        <f>VLOOKUP($A71,RAW!$B$4:$M$283,9,FALSE)</f>
        <v>5963.2</v>
      </c>
      <c r="E71" s="1">
        <f t="shared" si="9"/>
        <v>1783.1999999999998</v>
      </c>
      <c r="F71" s="1">
        <f t="shared" si="10"/>
        <v>773.41814171127021</v>
      </c>
      <c r="G71" s="16">
        <f t="shared" si="11"/>
        <v>1009.7818582887296</v>
      </c>
      <c r="H71" s="16">
        <f t="shared" si="12"/>
        <v>1009.7818582887296</v>
      </c>
      <c r="I71" s="3">
        <f t="shared" si="13"/>
        <v>0.24157460724610758</v>
      </c>
      <c r="J71" s="52"/>
    </row>
    <row r="72" spans="1:10" x14ac:dyDescent="0.25">
      <c r="A72" t="s">
        <v>131</v>
      </c>
      <c r="B72" s="8" t="s">
        <v>299</v>
      </c>
      <c r="C72" s="15">
        <f>VLOOKUP($A72,RAW!$B$4:$M$283,8,FALSE)</f>
        <v>8222.1</v>
      </c>
      <c r="D72" s="15">
        <f>VLOOKUP($A72,RAW!$B$4:$M$283,9,FALSE)</f>
        <v>16178.099999999999</v>
      </c>
      <c r="E72" s="1">
        <f t="shared" si="9"/>
        <v>7955.9999999999982</v>
      </c>
      <c r="F72" s="1">
        <f t="shared" si="10"/>
        <v>1521.3208858766113</v>
      </c>
      <c r="G72" s="16">
        <f t="shared" si="11"/>
        <v>6434.6791141233871</v>
      </c>
      <c r="H72" s="16">
        <f t="shared" si="12"/>
        <v>6434.6791141233871</v>
      </c>
      <c r="I72" s="3">
        <f t="shared" si="13"/>
        <v>0.78260774183279047</v>
      </c>
      <c r="J72" s="52"/>
    </row>
    <row r="73" spans="1:10" x14ac:dyDescent="0.25">
      <c r="A73" t="s">
        <v>198</v>
      </c>
      <c r="B73" s="8" t="s">
        <v>298</v>
      </c>
      <c r="C73" s="15">
        <f>VLOOKUP($A73,RAW!$B$4:$M$283,8,FALSE)</f>
        <v>162973.70000000001</v>
      </c>
      <c r="D73" s="15">
        <f>VLOOKUP($A73,RAW!$B$4:$M$283,9,FALSE)</f>
        <v>202404.3</v>
      </c>
      <c r="E73" s="1">
        <f t="shared" si="9"/>
        <v>39430.599999999977</v>
      </c>
      <c r="F73" s="1">
        <f t="shared" si="10"/>
        <v>30154.740718136374</v>
      </c>
      <c r="G73" s="16">
        <f t="shared" si="11"/>
        <v>9275.8592818636025</v>
      </c>
      <c r="H73" s="16">
        <f t="shared" si="12"/>
        <v>9275.8592818636025</v>
      </c>
      <c r="I73" s="3">
        <f t="shared" si="13"/>
        <v>5.6916295585506142E-2</v>
      </c>
      <c r="J73" s="52"/>
    </row>
    <row r="74" spans="1:10" x14ac:dyDescent="0.25">
      <c r="A74" t="s">
        <v>117</v>
      </c>
      <c r="B74" s="8" t="s">
        <v>298</v>
      </c>
      <c r="C74" s="15">
        <f>VLOOKUP($A74,RAW!$B$4:$M$283,8,FALSE)</f>
        <v>3810.1</v>
      </c>
      <c r="D74" s="15">
        <f>VLOOKUP($A74,RAW!$B$4:$M$283,9,FALSE)</f>
        <v>8167.9</v>
      </c>
      <c r="E74" s="1">
        <f t="shared" si="9"/>
        <v>4357.7999999999993</v>
      </c>
      <c r="F74" s="1">
        <f t="shared" si="10"/>
        <v>704.97618701772979</v>
      </c>
      <c r="G74" s="16">
        <f t="shared" si="11"/>
        <v>3652.8238129822694</v>
      </c>
      <c r="H74" s="16">
        <f t="shared" si="12"/>
        <v>3652.8238129822694</v>
      </c>
      <c r="I74" s="3">
        <f t="shared" si="13"/>
        <v>0.95872124431964234</v>
      </c>
      <c r="J74" s="52"/>
    </row>
    <row r="75" spans="1:10" x14ac:dyDescent="0.25">
      <c r="A75" t="s">
        <v>1</v>
      </c>
      <c r="B75" s="8" t="s">
        <v>298</v>
      </c>
      <c r="C75" s="15">
        <f>VLOOKUP($A75,RAW!$B$4:$M$283,8,FALSE)</f>
        <v>57529.5</v>
      </c>
      <c r="D75" s="15">
        <f>VLOOKUP($A75,RAW!$B$4:$M$283,9,FALSE)</f>
        <v>73030.3</v>
      </c>
      <c r="E75" s="1">
        <f t="shared" si="9"/>
        <v>15500.800000000003</v>
      </c>
      <c r="F75" s="1">
        <f t="shared" si="10"/>
        <v>10644.583488894383</v>
      </c>
      <c r="G75" s="16">
        <f t="shared" si="11"/>
        <v>4856.2165111056202</v>
      </c>
      <c r="H75" s="16">
        <f t="shared" si="12"/>
        <v>4856.2165111056202</v>
      </c>
      <c r="I75" s="3">
        <f t="shared" si="13"/>
        <v>8.4412631973259281E-2</v>
      </c>
      <c r="J75" s="52"/>
    </row>
    <row r="76" spans="1:10" x14ac:dyDescent="0.25">
      <c r="A76" t="s">
        <v>26</v>
      </c>
      <c r="B76" s="8" t="s">
        <v>298</v>
      </c>
      <c r="C76" s="15">
        <f>VLOOKUP($A76,RAW!$B$4:$M$283,8,FALSE)</f>
        <v>17112.199999999997</v>
      </c>
      <c r="D76" s="15">
        <f>VLOOKUP($A76,RAW!$B$4:$M$283,9,FALSE)</f>
        <v>24104.2</v>
      </c>
      <c r="E76" s="1">
        <f t="shared" si="9"/>
        <v>6992.0000000000036</v>
      </c>
      <c r="F76" s="1">
        <f t="shared" si="10"/>
        <v>3166.2406518161711</v>
      </c>
      <c r="G76" s="16">
        <f t="shared" si="11"/>
        <v>3825.7593481838326</v>
      </c>
      <c r="H76" s="16">
        <f t="shared" si="12"/>
        <v>3825.7593481838326</v>
      </c>
      <c r="I76" s="3">
        <f t="shared" si="13"/>
        <v>0.22356911140495281</v>
      </c>
      <c r="J76" s="52"/>
    </row>
    <row r="77" spans="1:10" x14ac:dyDescent="0.25">
      <c r="A77" t="s">
        <v>27</v>
      </c>
      <c r="B77" s="8" t="s">
        <v>298</v>
      </c>
      <c r="C77" s="15">
        <f>VLOOKUP($A77,RAW!$B$4:$M$283,8,FALSE)</f>
        <v>1638.1</v>
      </c>
      <c r="D77" s="15">
        <f>VLOOKUP($A77,RAW!$B$4:$M$283,9,FALSE)</f>
        <v>4151.5</v>
      </c>
      <c r="E77" s="1">
        <f t="shared" si="9"/>
        <v>2513.4</v>
      </c>
      <c r="F77" s="1">
        <f t="shared" si="10"/>
        <v>303.09479854957692</v>
      </c>
      <c r="G77" s="16">
        <f t="shared" si="11"/>
        <v>2210.3052014504233</v>
      </c>
      <c r="H77" s="16">
        <f t="shared" si="12"/>
        <v>2210.3052014504233</v>
      </c>
      <c r="I77" s="3">
        <f t="shared" si="13"/>
        <v>1.3493102994020043</v>
      </c>
      <c r="J77" s="52"/>
    </row>
    <row r="78" spans="1:10" x14ac:dyDescent="0.25">
      <c r="A78" t="s">
        <v>102</v>
      </c>
      <c r="B78" s="8" t="s">
        <v>299</v>
      </c>
      <c r="C78" s="15">
        <f>VLOOKUP($A78,RAW!$B$4:$M$283,8,FALSE)</f>
        <v>3275.4</v>
      </c>
      <c r="D78" s="15">
        <f>VLOOKUP($A78,RAW!$B$4:$M$283,9,FALSE)</f>
        <v>2334.1</v>
      </c>
      <c r="E78" s="1">
        <f t="shared" si="9"/>
        <v>-941.30000000000018</v>
      </c>
      <c r="F78" s="1">
        <f t="shared" si="10"/>
        <v>606.04157448830006</v>
      </c>
      <c r="G78" s="16">
        <f t="shared" si="11"/>
        <v>-1547.3415744883002</v>
      </c>
      <c r="H78" s="16">
        <f t="shared" si="12"/>
        <v>1547.3415744883002</v>
      </c>
      <c r="I78" s="3">
        <f t="shared" si="13"/>
        <v>-0.47241301046843137</v>
      </c>
      <c r="J78" s="52"/>
    </row>
    <row r="79" spans="1:10" x14ac:dyDescent="0.25">
      <c r="A79" t="s">
        <v>28</v>
      </c>
      <c r="B79" s="8" t="s">
        <v>299</v>
      </c>
      <c r="C79" s="15">
        <f>VLOOKUP($A79,RAW!$B$4:$M$283,8,FALSE)</f>
        <v>53407.700000000004</v>
      </c>
      <c r="D79" s="15">
        <f>VLOOKUP($A79,RAW!$B$4:$M$283,9,FALSE)</f>
        <v>76798.7</v>
      </c>
      <c r="E79" s="1">
        <f t="shared" si="9"/>
        <v>23390.999999999993</v>
      </c>
      <c r="F79" s="1">
        <f t="shared" si="10"/>
        <v>9881.9339921227293</v>
      </c>
      <c r="G79" s="16">
        <f t="shared" si="11"/>
        <v>13509.066007877263</v>
      </c>
      <c r="H79" s="16">
        <f t="shared" si="12"/>
        <v>13509.066007877263</v>
      </c>
      <c r="I79" s="3">
        <f t="shared" si="13"/>
        <v>0.25294229124035039</v>
      </c>
      <c r="J79" s="52"/>
    </row>
    <row r="80" spans="1:10" x14ac:dyDescent="0.25">
      <c r="A80" t="s">
        <v>199</v>
      </c>
      <c r="B80" s="8" t="s">
        <v>299</v>
      </c>
      <c r="C80" s="15">
        <f>VLOOKUP($A80,RAW!$B$4:$M$283,8,FALSE)</f>
        <v>288396.89999999997</v>
      </c>
      <c r="D80" s="15">
        <f>VLOOKUP($A80,RAW!$B$4:$M$283,9,FALSE)</f>
        <v>194012.2</v>
      </c>
      <c r="E80" s="1">
        <f t="shared" si="9"/>
        <v>-94384.699999999953</v>
      </c>
      <c r="F80" s="1">
        <f t="shared" si="10"/>
        <v>53361.577625189231</v>
      </c>
      <c r="G80" s="16">
        <f t="shared" si="11"/>
        <v>-147746.27762518919</v>
      </c>
      <c r="H80" s="16">
        <f t="shared" si="12"/>
        <v>147746.27762518919</v>
      </c>
      <c r="I80" s="3">
        <f t="shared" si="13"/>
        <v>-0.51230189237536605</v>
      </c>
      <c r="J80" s="52"/>
    </row>
    <row r="81" spans="1:12" x14ac:dyDescent="0.25">
      <c r="A81" t="s">
        <v>200</v>
      </c>
      <c r="B81" s="8" t="s">
        <v>298</v>
      </c>
      <c r="C81" s="15">
        <f>VLOOKUP($A81,RAW!$B$4:$M$283,8,FALSE)</f>
        <v>19110.400000000001</v>
      </c>
      <c r="D81" s="15">
        <f>VLOOKUP($A81,RAW!$B$4:$M$283,9,FALSE)</f>
        <v>17844.899999999998</v>
      </c>
      <c r="E81" s="1">
        <f t="shared" si="9"/>
        <v>-1265.5000000000036</v>
      </c>
      <c r="F81" s="1">
        <f t="shared" si="10"/>
        <v>3535.9641280763299</v>
      </c>
      <c r="G81" s="16">
        <f t="shared" si="11"/>
        <v>-4801.4641280763335</v>
      </c>
      <c r="H81" s="16">
        <f t="shared" si="12"/>
        <v>4801.4641280763335</v>
      </c>
      <c r="I81" s="3">
        <f t="shared" si="13"/>
        <v>-0.25124875084123477</v>
      </c>
      <c r="J81" s="52"/>
    </row>
    <row r="82" spans="1:12" x14ac:dyDescent="0.25">
      <c r="A82" t="s">
        <v>63</v>
      </c>
      <c r="B82" s="8" t="s">
        <v>298</v>
      </c>
      <c r="C82" s="15">
        <f>VLOOKUP($A82,RAW!$B$4:$M$283,8,FALSE)</f>
        <v>100.6</v>
      </c>
      <c r="D82" s="15">
        <f>VLOOKUP($A82,RAW!$B$4:$M$283,9,FALSE)</f>
        <v>406.9</v>
      </c>
      <c r="E82" s="1">
        <f t="shared" si="9"/>
        <v>306.29999999999995</v>
      </c>
      <c r="F82" s="1">
        <f t="shared" si="10"/>
        <v>18.613843314869325</v>
      </c>
      <c r="G82" s="16">
        <f t="shared" si="11"/>
        <v>287.68615668513064</v>
      </c>
      <c r="H82" s="16">
        <f t="shared" si="12"/>
        <v>287.68615668513064</v>
      </c>
      <c r="I82" s="3">
        <f t="shared" si="13"/>
        <v>2.8597033467706825</v>
      </c>
      <c r="J82" s="52"/>
    </row>
    <row r="83" spans="1:12" x14ac:dyDescent="0.25">
      <c r="A83" t="s">
        <v>29</v>
      </c>
      <c r="B83" s="8" t="s">
        <v>298</v>
      </c>
      <c r="C83" s="15">
        <f>VLOOKUP($A83,RAW!$B$4:$M$283,8,FALSE)</f>
        <v>34157.599999999999</v>
      </c>
      <c r="D83" s="15">
        <f>VLOOKUP($A83,RAW!$B$4:$M$283,9,FALSE)</f>
        <v>52742.3</v>
      </c>
      <c r="E83" s="1">
        <f t="shared" si="9"/>
        <v>18584.700000000004</v>
      </c>
      <c r="F83" s="1">
        <f t="shared" si="10"/>
        <v>6320.1214156260485</v>
      </c>
      <c r="G83" s="16">
        <f t="shared" si="11"/>
        <v>12264.578584373956</v>
      </c>
      <c r="H83" s="16">
        <f t="shared" si="12"/>
        <v>12264.578584373956</v>
      </c>
      <c r="I83" s="3">
        <f t="shared" si="13"/>
        <v>0.35905855752084326</v>
      </c>
      <c r="J83" s="52"/>
    </row>
    <row r="84" spans="1:12" x14ac:dyDescent="0.25">
      <c r="A84" t="s">
        <v>2</v>
      </c>
      <c r="B84" s="8" t="s">
        <v>299</v>
      </c>
      <c r="C84" s="15">
        <f>VLOOKUP($A84,RAW!$B$4:$M$283,8,FALSE)</f>
        <v>208692.2</v>
      </c>
      <c r="D84" s="15">
        <f>VLOOKUP($A84,RAW!$B$4:$M$283,9,FALSE)</f>
        <v>269253.7</v>
      </c>
      <c r="E84" s="1">
        <f t="shared" si="9"/>
        <v>60561.5</v>
      </c>
      <c r="F84" s="1">
        <f t="shared" si="10"/>
        <v>38613.955386037502</v>
      </c>
      <c r="G84" s="16">
        <f t="shared" si="11"/>
        <v>21947.544613962498</v>
      </c>
      <c r="H84" s="16">
        <f t="shared" si="12"/>
        <v>21947.544613962498</v>
      </c>
      <c r="I84" s="3">
        <f t="shared" si="13"/>
        <v>0.10516705758031444</v>
      </c>
      <c r="J84" s="52"/>
    </row>
    <row r="85" spans="1:12" x14ac:dyDescent="0.25">
      <c r="A85" t="s">
        <v>132</v>
      </c>
      <c r="B85" s="8" t="s">
        <v>298</v>
      </c>
      <c r="C85" s="15">
        <f>VLOOKUP($A85,RAW!$B$4:$M$283,8,FALSE)</f>
        <v>4175.3999999999996</v>
      </c>
      <c r="D85" s="15">
        <f>VLOOKUP($A85,RAW!$B$4:$M$283,9,FALSE)</f>
        <v>9300</v>
      </c>
      <c r="E85" s="1">
        <f t="shared" si="9"/>
        <v>5124.6000000000004</v>
      </c>
      <c r="F85" s="1">
        <f t="shared" si="10"/>
        <v>772.5670116988606</v>
      </c>
      <c r="G85" s="16">
        <f t="shared" si="11"/>
        <v>4352.03298830114</v>
      </c>
      <c r="H85" s="16">
        <f t="shared" si="12"/>
        <v>4352.03298830114</v>
      </c>
      <c r="I85" s="3">
        <f t="shared" si="13"/>
        <v>1.0423032495811515</v>
      </c>
      <c r="J85" s="52"/>
    </row>
    <row r="86" spans="1:12" x14ac:dyDescent="0.25">
      <c r="A86" t="s">
        <v>238</v>
      </c>
      <c r="B86" s="8" t="s">
        <v>299</v>
      </c>
      <c r="C86" s="15">
        <f>VLOOKUP($A86,RAW!$B$4:$M$283,8,FALSE)</f>
        <v>37371.5</v>
      </c>
      <c r="D86" s="15">
        <f>VLOOKUP($A86,RAW!$B$4:$M$283,9,FALSE)</f>
        <v>71745.2</v>
      </c>
      <c r="E86" s="1">
        <f t="shared" si="9"/>
        <v>34373.699999999997</v>
      </c>
      <c r="F86" s="1">
        <f t="shared" si="10"/>
        <v>6914.7837519049599</v>
      </c>
      <c r="G86" s="16">
        <f t="shared" si="11"/>
        <v>27458.916248095036</v>
      </c>
      <c r="H86" s="16">
        <f t="shared" si="12"/>
        <v>27458.916248095036</v>
      </c>
      <c r="I86" s="3">
        <f t="shared" si="13"/>
        <v>0.73475552889488072</v>
      </c>
      <c r="J86" s="52"/>
    </row>
    <row r="87" spans="1:12" x14ac:dyDescent="0.25">
      <c r="A87" t="s">
        <v>38</v>
      </c>
      <c r="B87" s="8" t="s">
        <v>299</v>
      </c>
      <c r="C87" s="15">
        <f>VLOOKUP($A87,RAW!$B$4:$M$283,8,FALSE)</f>
        <v>7696.2</v>
      </c>
      <c r="D87" s="15">
        <f>VLOOKUP($A87,RAW!$B$4:$M$283,9,FALSE)</f>
        <v>11344.400000000001</v>
      </c>
      <c r="E87" s="1">
        <f t="shared" si="9"/>
        <v>3648.2000000000016</v>
      </c>
      <c r="F87" s="1">
        <f t="shared" si="10"/>
        <v>1424.0145220665736</v>
      </c>
      <c r="G87" s="16">
        <f t="shared" si="11"/>
        <v>2224.185477933428</v>
      </c>
      <c r="H87" s="16">
        <f t="shared" si="12"/>
        <v>2224.185477933428</v>
      </c>
      <c r="I87" s="3">
        <f t="shared" si="13"/>
        <v>0.28899787920446818</v>
      </c>
      <c r="J87" s="52"/>
    </row>
    <row r="88" spans="1:12" x14ac:dyDescent="0.25">
      <c r="A88" t="s">
        <v>30</v>
      </c>
      <c r="B88" s="8" t="s">
        <v>299</v>
      </c>
      <c r="C88" s="15">
        <f>VLOOKUP($A88,RAW!$B$4:$M$283,8,FALSE)</f>
        <v>401.1</v>
      </c>
      <c r="D88" s="15">
        <f>VLOOKUP($A88,RAW!$B$4:$M$283,9,FALSE)</f>
        <v>503.4</v>
      </c>
      <c r="E88" s="1">
        <f t="shared" si="9"/>
        <v>102.29999999999995</v>
      </c>
      <c r="F88" s="1">
        <f t="shared" si="10"/>
        <v>74.214836516839824</v>
      </c>
      <c r="G88" s="16">
        <f t="shared" si="11"/>
        <v>28.08516348316013</v>
      </c>
      <c r="H88" s="16">
        <f t="shared" si="12"/>
        <v>28.08516348316013</v>
      </c>
      <c r="I88" s="3">
        <f t="shared" si="13"/>
        <v>7.0020352737871175E-2</v>
      </c>
      <c r="J88" s="52"/>
    </row>
    <row r="89" spans="1:12" x14ac:dyDescent="0.25">
      <c r="A89" t="s">
        <v>31</v>
      </c>
      <c r="B89" s="8" t="s">
        <v>299</v>
      </c>
      <c r="C89" s="15">
        <f>VLOOKUP($A89,RAW!$B$4:$M$283,8,FALSE)</f>
        <v>1447.5</v>
      </c>
      <c r="D89" s="15">
        <f>VLOOKUP($A89,RAW!$B$4:$M$283,9,FALSE)</f>
        <v>5792.4</v>
      </c>
      <c r="E89" s="1">
        <f t="shared" si="9"/>
        <v>4344.8999999999996</v>
      </c>
      <c r="F89" s="1">
        <f t="shared" si="10"/>
        <v>267.82841151365159</v>
      </c>
      <c r="G89" s="16">
        <f t="shared" si="11"/>
        <v>4077.071588486348</v>
      </c>
      <c r="H89" s="16">
        <f t="shared" si="12"/>
        <v>4077.071588486348</v>
      </c>
      <c r="I89" s="3">
        <f t="shared" si="13"/>
        <v>2.816629767520793</v>
      </c>
      <c r="J89" s="52"/>
    </row>
    <row r="90" spans="1:12" x14ac:dyDescent="0.25">
      <c r="A90" t="s">
        <v>32</v>
      </c>
      <c r="B90" s="8" t="s">
        <v>298</v>
      </c>
      <c r="C90" s="15">
        <f>VLOOKUP($A90,RAW!$B$4:$M$283,8,FALSE)</f>
        <v>68321.2</v>
      </c>
      <c r="D90" s="15">
        <f>VLOOKUP($A90,RAW!$B$4:$M$283,9,FALSE)</f>
        <v>95851.900000000009</v>
      </c>
      <c r="E90" s="1">
        <f t="shared" si="9"/>
        <v>27530.700000000012</v>
      </c>
      <c r="F90" s="1">
        <f t="shared" si="10"/>
        <v>12641.3530008335</v>
      </c>
      <c r="G90" s="16">
        <f t="shared" si="11"/>
        <v>14889.346999166512</v>
      </c>
      <c r="H90" s="16">
        <f t="shared" si="12"/>
        <v>14889.346999166512</v>
      </c>
      <c r="I90" s="3">
        <f t="shared" si="13"/>
        <v>0.21793157905842567</v>
      </c>
      <c r="J90" s="52"/>
    </row>
    <row r="91" spans="1:12" x14ac:dyDescent="0.25">
      <c r="A91" t="s">
        <v>33</v>
      </c>
      <c r="B91" s="8" t="s">
        <v>299</v>
      </c>
      <c r="C91" s="15">
        <f>VLOOKUP($A91,RAW!$B$4:$M$283,8,FALSE)</f>
        <v>28242.5</v>
      </c>
      <c r="D91" s="15">
        <f>VLOOKUP($A91,RAW!$B$4:$M$283,9,FALSE)</f>
        <v>59146.400000000001</v>
      </c>
      <c r="E91" s="1">
        <f t="shared" si="9"/>
        <v>30903.9</v>
      </c>
      <c r="F91" s="1">
        <f t="shared" si="10"/>
        <v>5225.6607337991745</v>
      </c>
      <c r="G91" s="16">
        <f t="shared" si="11"/>
        <v>25678.239266200828</v>
      </c>
      <c r="H91" s="16">
        <f t="shared" si="12"/>
        <v>25678.239266200828</v>
      </c>
      <c r="I91" s="3">
        <f t="shared" si="13"/>
        <v>0.90920560383113491</v>
      </c>
      <c r="J91" s="52"/>
    </row>
    <row r="92" spans="1:12" x14ac:dyDescent="0.25">
      <c r="A92" t="s">
        <v>34</v>
      </c>
      <c r="B92" s="8" t="s">
        <v>298</v>
      </c>
      <c r="C92" s="15">
        <f>VLOOKUP($A92,RAW!$B$4:$M$283,8,FALSE)</f>
        <v>3497.6</v>
      </c>
      <c r="D92" s="15">
        <f>VLOOKUP($A92,RAW!$B$4:$M$283,9,FALSE)</f>
        <v>3035.4</v>
      </c>
      <c r="E92" s="1">
        <f t="shared" si="9"/>
        <v>-462.19999999999982</v>
      </c>
      <c r="F92" s="1">
        <f t="shared" si="10"/>
        <v>647.15485465295183</v>
      </c>
      <c r="G92" s="16">
        <f t="shared" si="11"/>
        <v>-1109.3548546529516</v>
      </c>
      <c r="H92" s="16">
        <f t="shared" si="12"/>
        <v>1109.3548546529516</v>
      </c>
      <c r="I92" s="3">
        <f t="shared" si="13"/>
        <v>-0.31717602203023548</v>
      </c>
      <c r="J92" s="52"/>
    </row>
    <row r="93" spans="1:12" x14ac:dyDescent="0.25">
      <c r="A93" t="s">
        <v>35</v>
      </c>
      <c r="B93" s="8" t="s">
        <v>299</v>
      </c>
      <c r="C93" s="15">
        <f>VLOOKUP($A93,RAW!$B$4:$M$283,8,FALSE)</f>
        <v>27143.4</v>
      </c>
      <c r="D93" s="15">
        <f>VLOOKUP($A93,RAW!$B$4:$M$283,9,FALSE)</f>
        <v>46867</v>
      </c>
      <c r="E93" s="1">
        <f t="shared" si="9"/>
        <v>19723.599999999999</v>
      </c>
      <c r="F93" s="1">
        <f t="shared" si="10"/>
        <v>5022.2961693123671</v>
      </c>
      <c r="G93" s="16">
        <f t="shared" si="11"/>
        <v>14701.303830687631</v>
      </c>
      <c r="H93" s="16">
        <f t="shared" si="12"/>
        <v>14701.303830687631</v>
      </c>
      <c r="I93" s="3">
        <f t="shared" si="13"/>
        <v>0.54161615091284188</v>
      </c>
      <c r="J93" s="52"/>
    </row>
    <row r="94" spans="1:12" x14ac:dyDescent="0.25">
      <c r="A94" t="s">
        <v>36</v>
      </c>
      <c r="B94" s="8" t="s">
        <v>299</v>
      </c>
      <c r="C94" s="15">
        <f>VLOOKUP($A94,RAW!$B$4:$M$283,8,FALSE)</f>
        <v>1117.5999999999999</v>
      </c>
      <c r="D94" s="15">
        <f>VLOOKUP($A94,RAW!$B$4:$M$283,9,FALSE)</f>
        <v>3029.2</v>
      </c>
      <c r="E94" s="1">
        <f t="shared" si="9"/>
        <v>1911.6</v>
      </c>
      <c r="F94" s="1">
        <f t="shared" si="10"/>
        <v>206.78758736280275</v>
      </c>
      <c r="G94" s="16">
        <f t="shared" si="11"/>
        <v>1704.8124126371972</v>
      </c>
      <c r="H94" s="16">
        <f t="shared" si="12"/>
        <v>1704.8124126371972</v>
      </c>
      <c r="I94" s="3">
        <f t="shared" si="13"/>
        <v>1.5254227027891887</v>
      </c>
      <c r="J94" s="52"/>
    </row>
    <row r="95" spans="1:12" x14ac:dyDescent="0.25">
      <c r="A95" t="s">
        <v>37</v>
      </c>
      <c r="B95" s="8" t="s">
        <v>298</v>
      </c>
      <c r="C95" s="15">
        <f>VLOOKUP($A95,RAW!$B$4:$M$283,8,FALSE)</f>
        <v>6148.8</v>
      </c>
      <c r="D95" s="15">
        <f>VLOOKUP($A95,RAW!$B$4:$M$283,9,FALSE)</f>
        <v>8225.4</v>
      </c>
      <c r="E95" s="1">
        <f t="shared" si="9"/>
        <v>2076.5999999999995</v>
      </c>
      <c r="F95" s="1">
        <f t="shared" si="10"/>
        <v>1137.7017870225498</v>
      </c>
      <c r="G95" s="16">
        <f t="shared" si="11"/>
        <v>938.8982129774497</v>
      </c>
      <c r="H95" s="16">
        <f t="shared" si="12"/>
        <v>938.8982129774497</v>
      </c>
      <c r="I95" s="3">
        <f t="shared" si="13"/>
        <v>0.15269617046861983</v>
      </c>
      <c r="J95" s="52"/>
      <c r="K95" s="16"/>
      <c r="L95" s="16"/>
    </row>
    <row r="96" spans="1:12" x14ac:dyDescent="0.25">
      <c r="A96" t="s">
        <v>133</v>
      </c>
      <c r="B96" s="8" t="s">
        <v>298</v>
      </c>
      <c r="C96" s="15">
        <f>VLOOKUP($A96,RAW!$B$4:$M$283,8,FALSE)</f>
        <v>11013.8</v>
      </c>
      <c r="D96" s="15">
        <f>VLOOKUP($A96,RAW!$B$4:$M$283,9,FALSE)</f>
        <v>14733</v>
      </c>
      <c r="E96" s="1">
        <f t="shared" si="9"/>
        <v>3719.2000000000007</v>
      </c>
      <c r="F96" s="1">
        <f t="shared" si="10"/>
        <v>2037.8642892774133</v>
      </c>
      <c r="G96" s="16">
        <f t="shared" si="11"/>
        <v>1681.3357107225875</v>
      </c>
      <c r="H96" s="16">
        <f t="shared" si="12"/>
        <v>1681.3357107225875</v>
      </c>
      <c r="I96" s="3">
        <f t="shared" si="13"/>
        <v>0.15265718559648692</v>
      </c>
      <c r="J96" s="52"/>
      <c r="K96" s="13"/>
      <c r="L96" s="13"/>
    </row>
    <row r="97" spans="1:10" x14ac:dyDescent="0.25">
      <c r="A97" t="s">
        <v>39</v>
      </c>
      <c r="B97" s="8" t="s">
        <v>299</v>
      </c>
      <c r="C97" s="15">
        <f>VLOOKUP($A97,RAW!$B$4:$M$283,8,FALSE)</f>
        <v>2430.2000000000003</v>
      </c>
      <c r="D97" s="15">
        <f>VLOOKUP($A97,RAW!$B$4:$M$283,9,FALSE)</f>
        <v>9151.2999999999993</v>
      </c>
      <c r="E97" s="1">
        <f t="shared" si="9"/>
        <v>6721.0999999999985</v>
      </c>
      <c r="F97" s="1">
        <f t="shared" si="10"/>
        <v>449.65568612122706</v>
      </c>
      <c r="G97" s="16">
        <f t="shared" si="11"/>
        <v>6271.4443138787719</v>
      </c>
      <c r="H97" s="16">
        <f t="shared" si="12"/>
        <v>6271.4443138787719</v>
      </c>
      <c r="I97" s="3">
        <f t="shared" si="13"/>
        <v>2.5806288839925813</v>
      </c>
      <c r="J97" s="52"/>
    </row>
    <row r="98" spans="1:10" x14ac:dyDescent="0.25">
      <c r="A98" t="s">
        <v>134</v>
      </c>
      <c r="B98" s="8" t="s">
        <v>299</v>
      </c>
      <c r="C98" s="15">
        <f>VLOOKUP($A98,RAW!$B$4:$M$283,8,FALSE)</f>
        <v>9634.6</v>
      </c>
      <c r="D98" s="15">
        <f>VLOOKUP($A98,RAW!$B$4:$M$283,9,FALSE)</f>
        <v>14623.4</v>
      </c>
      <c r="E98" s="1">
        <f t="shared" si="9"/>
        <v>4988.7999999999993</v>
      </c>
      <c r="F98" s="1">
        <f t="shared" si="10"/>
        <v>1782.6733081654077</v>
      </c>
      <c r="G98" s="16">
        <f t="shared" si="11"/>
        <v>3206.1266918345918</v>
      </c>
      <c r="H98" s="16">
        <f t="shared" si="12"/>
        <v>3206.1266918345918</v>
      </c>
      <c r="I98" s="3">
        <f t="shared" si="13"/>
        <v>0.33277216405814375</v>
      </c>
      <c r="J98" s="52"/>
    </row>
    <row r="99" spans="1:10" x14ac:dyDescent="0.25">
      <c r="A99" t="s">
        <v>103</v>
      </c>
      <c r="B99" s="8" t="s">
        <v>299</v>
      </c>
      <c r="C99" s="15">
        <f>VLOOKUP($A99,RAW!$B$4:$M$283,8,FALSE)</f>
        <v>25312.800000000003</v>
      </c>
      <c r="D99" s="15">
        <f>VLOOKUP($A99,RAW!$B$4:$M$283,9,FALSE)</f>
        <v>22364.6</v>
      </c>
      <c r="E99" s="1">
        <f t="shared" ref="E99:E130" si="14">D99-C99</f>
        <v>-2948.2000000000044</v>
      </c>
      <c r="F99" s="1">
        <f t="shared" ref="F99:F130" si="15">+C99*E$260</f>
        <v>4683.5834300260867</v>
      </c>
      <c r="G99" s="16">
        <f t="shared" ref="G99:G130" si="16">+E99-F99</f>
        <v>-7631.7834300260911</v>
      </c>
      <c r="H99" s="16">
        <f t="shared" ref="H99:H130" si="17">ABS(G99)</f>
        <v>7631.7834300260911</v>
      </c>
      <c r="I99" s="3">
        <f t="shared" si="13"/>
        <v>-0.30149898193902258</v>
      </c>
      <c r="J99" s="52"/>
    </row>
    <row r="100" spans="1:10" x14ac:dyDescent="0.25">
      <c r="A100" t="s">
        <v>40</v>
      </c>
      <c r="B100" s="8" t="s">
        <v>298</v>
      </c>
      <c r="C100" s="15">
        <f>VLOOKUP($A100,RAW!$B$4:$M$283,8,FALSE)</f>
        <v>3186.5</v>
      </c>
      <c r="D100" s="15">
        <f>VLOOKUP($A100,RAW!$B$4:$M$283,9,FALSE)</f>
        <v>4714.3999999999996</v>
      </c>
      <c r="E100" s="1">
        <f t="shared" si="14"/>
        <v>1527.8999999999996</v>
      </c>
      <c r="F100" s="1">
        <f t="shared" si="15"/>
        <v>589.59256185716811</v>
      </c>
      <c r="G100" s="16">
        <f t="shared" si="16"/>
        <v>938.30743814283153</v>
      </c>
      <c r="H100" s="16">
        <f t="shared" si="17"/>
        <v>938.30743814283153</v>
      </c>
      <c r="I100" s="3">
        <f t="shared" si="13"/>
        <v>0.29446334164218785</v>
      </c>
      <c r="J100" s="52"/>
    </row>
    <row r="101" spans="1:10" x14ac:dyDescent="0.25">
      <c r="A101" t="s">
        <v>254</v>
      </c>
      <c r="B101" s="8" t="s">
        <v>298</v>
      </c>
      <c r="C101" s="15">
        <f>VLOOKUP($A101,RAW!$B$4:$M$283,8,FALSE)</f>
        <v>16485.599999999999</v>
      </c>
      <c r="D101" s="15">
        <f>VLOOKUP($A101,RAW!$B$4:$M$283,9,FALSE)</f>
        <v>24396.9</v>
      </c>
      <c r="E101" s="1">
        <f t="shared" si="14"/>
        <v>7911.3000000000029</v>
      </c>
      <c r="F101" s="1">
        <f t="shared" si="15"/>
        <v>3050.3019418649078</v>
      </c>
      <c r="G101" s="16">
        <f t="shared" si="16"/>
        <v>4860.9980581350956</v>
      </c>
      <c r="H101" s="16">
        <f t="shared" si="17"/>
        <v>4860.9980581350956</v>
      </c>
      <c r="I101" s="3">
        <f t="shared" si="13"/>
        <v>0.29486327814183871</v>
      </c>
      <c r="J101" s="52"/>
    </row>
    <row r="102" spans="1:10" x14ac:dyDescent="0.25">
      <c r="A102" t="s">
        <v>256</v>
      </c>
      <c r="C102" s="15">
        <f>VLOOKUP($A102,RAW!$B$4:$M$283,8,FALSE)</f>
        <v>0</v>
      </c>
      <c r="D102" s="15">
        <f>VLOOKUP($A102,RAW!$B$4:$M$283,9,FALSE)</f>
        <v>0</v>
      </c>
      <c r="E102" s="1">
        <f t="shared" si="14"/>
        <v>0</v>
      </c>
      <c r="F102" s="1">
        <f t="shared" si="15"/>
        <v>0</v>
      </c>
      <c r="G102" s="16">
        <f t="shared" si="16"/>
        <v>0</v>
      </c>
      <c r="H102" s="16">
        <f t="shared" si="17"/>
        <v>0</v>
      </c>
      <c r="I102" s="3" t="str">
        <f t="shared" si="13"/>
        <v/>
      </c>
      <c r="J102" s="52"/>
    </row>
    <row r="103" spans="1:10" x14ac:dyDescent="0.25">
      <c r="A103" t="s">
        <v>255</v>
      </c>
      <c r="B103" s="8" t="s">
        <v>299</v>
      </c>
      <c r="C103" s="15">
        <f>VLOOKUP($A103,RAW!$B$4:$M$283,8,FALSE)</f>
        <v>2151005.6999999997</v>
      </c>
      <c r="D103" s="15">
        <f>VLOOKUP($A103,RAW!$B$4:$M$283,9,FALSE)</f>
        <v>2732355.2</v>
      </c>
      <c r="E103" s="1">
        <f t="shared" si="14"/>
        <v>581349.50000000047</v>
      </c>
      <c r="F103" s="1">
        <f t="shared" si="15"/>
        <v>397996.84959434206</v>
      </c>
      <c r="G103" s="16">
        <f t="shared" si="16"/>
        <v>183352.65040565841</v>
      </c>
      <c r="H103" s="16">
        <f t="shared" si="17"/>
        <v>183352.65040565841</v>
      </c>
      <c r="I103" s="3">
        <f t="shared" si="13"/>
        <v>8.5240429816461405E-2</v>
      </c>
      <c r="J103" s="52"/>
    </row>
    <row r="104" spans="1:10" x14ac:dyDescent="0.25">
      <c r="A104" t="s">
        <v>78</v>
      </c>
      <c r="B104" s="8" t="s">
        <v>298</v>
      </c>
      <c r="C104" s="15">
        <f>VLOOKUP($A104,RAW!$B$4:$M$283,8,FALSE)</f>
        <v>98381.799999999988</v>
      </c>
      <c r="D104" s="15">
        <f>VLOOKUP($A104,RAW!$B$4:$M$283,9,FALSE)</f>
        <v>63800.3</v>
      </c>
      <c r="E104" s="1">
        <f t="shared" si="14"/>
        <v>-34581.499999999985</v>
      </c>
      <c r="F104" s="1">
        <f t="shared" si="15"/>
        <v>18203.41362062436</v>
      </c>
      <c r="G104" s="16">
        <f t="shared" si="16"/>
        <v>-52784.913620624342</v>
      </c>
      <c r="H104" s="16">
        <f t="shared" si="17"/>
        <v>52784.913620624342</v>
      </c>
      <c r="I104" s="3">
        <f t="shared" si="13"/>
        <v>-0.53653128546768147</v>
      </c>
      <c r="J104" s="52"/>
    </row>
    <row r="105" spans="1:10" x14ac:dyDescent="0.25">
      <c r="A105" t="s">
        <v>257</v>
      </c>
      <c r="B105" s="8" t="s">
        <v>299</v>
      </c>
      <c r="C105" s="15">
        <f>VLOOKUP($A105,RAW!$B$4:$M$283,8,FALSE)</f>
        <v>6133.8</v>
      </c>
      <c r="D105" s="15">
        <f>VLOOKUP($A105,RAW!$B$4:$M$283,9,FALSE)</f>
        <v>2495.1999999999998</v>
      </c>
      <c r="E105" s="1">
        <f t="shared" si="14"/>
        <v>-3638.6000000000004</v>
      </c>
      <c r="F105" s="1">
        <f t="shared" si="15"/>
        <v>1134.9263630690405</v>
      </c>
      <c r="G105" s="16">
        <f t="shared" si="16"/>
        <v>-4773.5263630690406</v>
      </c>
      <c r="H105" s="16">
        <f t="shared" si="17"/>
        <v>4773.5263630690406</v>
      </c>
      <c r="I105" s="3">
        <f t="shared" si="13"/>
        <v>-0.77823312841452941</v>
      </c>
      <c r="J105" s="52"/>
    </row>
    <row r="106" spans="1:10" x14ac:dyDescent="0.25">
      <c r="A106" t="s">
        <v>77</v>
      </c>
      <c r="B106" s="8" t="s">
        <v>299</v>
      </c>
      <c r="C106" s="15">
        <f>VLOOKUP($A106,RAW!$B$4:$M$283,8,FALSE)</f>
        <v>6606898.3000000007</v>
      </c>
      <c r="D106" s="15">
        <f>VLOOKUP($A106,RAW!$B$4:$M$283,9,FALSE)</f>
        <v>5984308.7000000002</v>
      </c>
      <c r="E106" s="1">
        <f t="shared" si="14"/>
        <v>-622589.60000000056</v>
      </c>
      <c r="F106" s="1">
        <f t="shared" si="15"/>
        <v>1222462.9200146771</v>
      </c>
      <c r="G106" s="16">
        <f t="shared" si="16"/>
        <v>-1845052.5200146777</v>
      </c>
      <c r="H106" s="16">
        <f t="shared" si="17"/>
        <v>1845052.5200146777</v>
      </c>
      <c r="I106" s="3">
        <f t="shared" si="13"/>
        <v>-0.27926152881976063</v>
      </c>
      <c r="J106" s="52"/>
    </row>
    <row r="107" spans="1:10" x14ac:dyDescent="0.25">
      <c r="A107" t="s">
        <v>201</v>
      </c>
      <c r="B107" s="8" t="s">
        <v>299</v>
      </c>
      <c r="C107" s="15">
        <f>VLOOKUP($A107,RAW!$B$4:$M$283,8,FALSE)</f>
        <v>62775.3</v>
      </c>
      <c r="D107" s="15">
        <f>VLOOKUP($A107,RAW!$B$4:$M$283,9,FALSE)</f>
        <v>86246.5</v>
      </c>
      <c r="E107" s="1">
        <f t="shared" si="14"/>
        <v>23471.199999999997</v>
      </c>
      <c r="F107" s="1">
        <f t="shared" si="15"/>
        <v>11615.20475391567</v>
      </c>
      <c r="G107" s="16">
        <f t="shared" si="16"/>
        <v>11855.995246084327</v>
      </c>
      <c r="H107" s="16">
        <f t="shared" si="17"/>
        <v>11855.995246084327</v>
      </c>
      <c r="I107" s="3">
        <f t="shared" si="13"/>
        <v>0.18886401572090181</v>
      </c>
      <c r="J107" s="52"/>
    </row>
    <row r="108" spans="1:10" x14ac:dyDescent="0.25">
      <c r="A108" t="s">
        <v>239</v>
      </c>
      <c r="B108" s="8" t="s">
        <v>298</v>
      </c>
      <c r="C108" s="15">
        <f>VLOOKUP($A108,RAW!$B$4:$M$283,8,FALSE)</f>
        <v>56897.700000000004</v>
      </c>
      <c r="D108" s="15">
        <f>VLOOKUP($A108,RAW!$B$4:$M$283,9,FALSE)</f>
        <v>75064.2</v>
      </c>
      <c r="E108" s="1">
        <f t="shared" si="14"/>
        <v>18166.499999999993</v>
      </c>
      <c r="F108" s="1">
        <f t="shared" si="15"/>
        <v>10527.68263197257</v>
      </c>
      <c r="G108" s="16">
        <f t="shared" si="16"/>
        <v>7638.8173680274231</v>
      </c>
      <c r="H108" s="16">
        <f t="shared" si="17"/>
        <v>7638.8173680274231</v>
      </c>
      <c r="I108" s="3">
        <f t="shared" si="13"/>
        <v>0.13425529271002909</v>
      </c>
      <c r="J108" s="52"/>
    </row>
    <row r="109" spans="1:10" x14ac:dyDescent="0.25">
      <c r="A109" t="s">
        <v>259</v>
      </c>
      <c r="B109" s="8" t="s">
        <v>298</v>
      </c>
      <c r="C109" s="15">
        <f>VLOOKUP($A109,RAW!$B$4:$M$283,8,FALSE)</f>
        <v>53786</v>
      </c>
      <c r="D109" s="15">
        <f>VLOOKUP($A109,RAW!$B$4:$M$283,9,FALSE)</f>
        <v>80324.799999999988</v>
      </c>
      <c r="E109" s="1">
        <f t="shared" si="14"/>
        <v>26538.799999999988</v>
      </c>
      <c r="F109" s="1">
        <f t="shared" si="15"/>
        <v>9951.9301842302339</v>
      </c>
      <c r="G109" s="16">
        <f t="shared" si="16"/>
        <v>16586.869815769754</v>
      </c>
      <c r="H109" s="16">
        <f t="shared" si="17"/>
        <v>16586.869815769754</v>
      </c>
      <c r="I109" s="3">
        <f t="shared" si="13"/>
        <v>0.30838637964841698</v>
      </c>
      <c r="J109" s="52"/>
    </row>
    <row r="110" spans="1:10" x14ac:dyDescent="0.25">
      <c r="A110" t="s">
        <v>84</v>
      </c>
      <c r="B110" s="8" t="s">
        <v>298</v>
      </c>
      <c r="C110" s="15">
        <f>VLOOKUP($A110,RAW!$B$4:$M$283,8,FALSE)</f>
        <v>5256.2000000000007</v>
      </c>
      <c r="D110" s="15">
        <f>VLOOKUP($A110,RAW!$B$4:$M$283,9,FALSE)</f>
        <v>5743.7000000000007</v>
      </c>
      <c r="E110" s="1">
        <f t="shared" si="14"/>
        <v>487.5</v>
      </c>
      <c r="F110" s="1">
        <f t="shared" si="15"/>
        <v>972.5455589623873</v>
      </c>
      <c r="G110" s="16">
        <f t="shared" si="16"/>
        <v>-485.0455589623873</v>
      </c>
      <c r="H110" s="16">
        <f t="shared" si="17"/>
        <v>485.0455589623873</v>
      </c>
      <c r="I110" s="3">
        <f t="shared" si="13"/>
        <v>-9.2280651223771396E-2</v>
      </c>
      <c r="J110" s="52"/>
    </row>
    <row r="111" spans="1:10" x14ac:dyDescent="0.25">
      <c r="A111" t="s">
        <v>135</v>
      </c>
      <c r="B111" s="8" t="s">
        <v>299</v>
      </c>
      <c r="C111" s="15">
        <f>VLOOKUP($A111,RAW!$B$4:$M$283,8,FALSE)</f>
        <v>480285.89999999997</v>
      </c>
      <c r="D111" s="15">
        <f>VLOOKUP($A111,RAW!$B$4:$M$283,9,FALSE)</f>
        <v>578803.1</v>
      </c>
      <c r="E111" s="1">
        <f t="shared" si="14"/>
        <v>98517.200000000012</v>
      </c>
      <c r="F111" s="1">
        <f t="shared" si="15"/>
        <v>88866.466092852846</v>
      </c>
      <c r="G111" s="16">
        <f t="shared" si="16"/>
        <v>9650.7339071471652</v>
      </c>
      <c r="H111" s="16">
        <f t="shared" si="17"/>
        <v>9650.7339071471652</v>
      </c>
      <c r="I111" s="3">
        <f t="shared" si="13"/>
        <v>2.0093727313558789E-2</v>
      </c>
      <c r="J111" s="52"/>
    </row>
    <row r="112" spans="1:10" x14ac:dyDescent="0.25">
      <c r="A112" t="s">
        <v>41</v>
      </c>
      <c r="B112" s="8" t="s">
        <v>298</v>
      </c>
      <c r="C112" s="15">
        <f>VLOOKUP($A112,RAW!$B$4:$M$283,8,FALSE)</f>
        <v>7513</v>
      </c>
      <c r="D112" s="15">
        <f>VLOOKUP($A112,RAW!$B$4:$M$283,9,FALSE)</f>
        <v>10867.5</v>
      </c>
      <c r="E112" s="1">
        <f t="shared" si="14"/>
        <v>3354.5</v>
      </c>
      <c r="F112" s="1">
        <f t="shared" si="15"/>
        <v>1390.1173441810461</v>
      </c>
      <c r="G112" s="16">
        <f t="shared" si="16"/>
        <v>1964.3826558189539</v>
      </c>
      <c r="H112" s="16">
        <f t="shared" si="17"/>
        <v>1964.3826558189539</v>
      </c>
      <c r="I112" s="3">
        <f t="shared" si="13"/>
        <v>0.26146448233980485</v>
      </c>
      <c r="J112" s="52"/>
    </row>
    <row r="113" spans="1:10" x14ac:dyDescent="0.25">
      <c r="A113" t="s">
        <v>136</v>
      </c>
      <c r="B113" s="8" t="s">
        <v>298</v>
      </c>
      <c r="C113" s="15">
        <f>VLOOKUP($A113,RAW!$B$4:$M$283,8,FALSE)</f>
        <v>9401.7999999999993</v>
      </c>
      <c r="D113" s="15">
        <f>VLOOKUP($A113,RAW!$B$4:$M$283,9,FALSE)</f>
        <v>10219.6</v>
      </c>
      <c r="E113" s="1">
        <f t="shared" si="14"/>
        <v>817.80000000000109</v>
      </c>
      <c r="F113" s="1">
        <f t="shared" si="15"/>
        <v>1739.5987284069424</v>
      </c>
      <c r="G113" s="16">
        <f t="shared" si="16"/>
        <v>-921.79872840694134</v>
      </c>
      <c r="H113" s="16">
        <f t="shared" si="17"/>
        <v>921.79872840694134</v>
      </c>
      <c r="I113" s="3">
        <f t="shared" si="13"/>
        <v>-9.804491995223695E-2</v>
      </c>
      <c r="J113" s="52"/>
    </row>
    <row r="114" spans="1:10" x14ac:dyDescent="0.25">
      <c r="A114" t="s">
        <v>202</v>
      </c>
      <c r="B114" s="8" t="s">
        <v>298</v>
      </c>
      <c r="C114" s="15">
        <f>VLOOKUP($A114,RAW!$B$4:$M$283,8,FALSE)</f>
        <v>8903.2999999999993</v>
      </c>
      <c r="D114" s="15">
        <f>VLOOKUP($A114,RAW!$B$4:$M$283,9,FALSE)</f>
        <v>8620.2999999999993</v>
      </c>
      <c r="E114" s="1">
        <f t="shared" si="14"/>
        <v>-283</v>
      </c>
      <c r="F114" s="1">
        <f t="shared" si="15"/>
        <v>1647.3621390186486</v>
      </c>
      <c r="G114" s="16">
        <f t="shared" si="16"/>
        <v>-1930.3621390186486</v>
      </c>
      <c r="H114" s="16">
        <f t="shared" si="17"/>
        <v>1930.3621390186486</v>
      </c>
      <c r="I114" s="3">
        <f t="shared" si="13"/>
        <v>-0.21681423056828913</v>
      </c>
      <c r="J114" s="52"/>
    </row>
    <row r="115" spans="1:10" x14ac:dyDescent="0.25">
      <c r="A115" t="s">
        <v>42</v>
      </c>
      <c r="B115" s="8" t="s">
        <v>298</v>
      </c>
      <c r="C115" s="15">
        <f>VLOOKUP($A115,RAW!$B$4:$M$283,8,FALSE)</f>
        <v>22581.7</v>
      </c>
      <c r="D115" s="15">
        <f>VLOOKUP($A115,RAW!$B$4:$M$283,9,FALSE)</f>
        <v>36495.399999999994</v>
      </c>
      <c r="E115" s="1">
        <f t="shared" si="14"/>
        <v>13913.699999999993</v>
      </c>
      <c r="F115" s="1">
        <f t="shared" si="15"/>
        <v>4178.2527393974615</v>
      </c>
      <c r="G115" s="16">
        <f t="shared" si="16"/>
        <v>9735.447260602532</v>
      </c>
      <c r="H115" s="16">
        <f t="shared" si="17"/>
        <v>9735.447260602532</v>
      </c>
      <c r="I115" s="3">
        <f t="shared" si="13"/>
        <v>0.43112109631261292</v>
      </c>
      <c r="J115" s="52"/>
    </row>
    <row r="116" spans="1:10" x14ac:dyDescent="0.25">
      <c r="A116" t="s">
        <v>203</v>
      </c>
      <c r="B116" s="8" t="s">
        <v>298</v>
      </c>
      <c r="C116" s="15">
        <f>VLOOKUP($A116,RAW!$B$4:$M$283,8,FALSE)</f>
        <v>29103</v>
      </c>
      <c r="D116" s="15">
        <f>VLOOKUP($A116,RAW!$B$4:$M$283,9,FALSE)</f>
        <v>25790.400000000001</v>
      </c>
      <c r="E116" s="1">
        <f t="shared" si="14"/>
        <v>-3312.5999999999985</v>
      </c>
      <c r="F116" s="1">
        <f t="shared" si="15"/>
        <v>5384.8775545988265</v>
      </c>
      <c r="G116" s="16">
        <f t="shared" si="16"/>
        <v>-8697.477554598825</v>
      </c>
      <c r="H116" s="16">
        <f t="shared" si="17"/>
        <v>8697.477554598825</v>
      </c>
      <c r="I116" s="3">
        <f t="shared" si="13"/>
        <v>-0.29885158075108492</v>
      </c>
      <c r="J116" s="52"/>
    </row>
    <row r="117" spans="1:10" x14ac:dyDescent="0.25">
      <c r="A117" t="s">
        <v>137</v>
      </c>
      <c r="B117" s="8" t="s">
        <v>298</v>
      </c>
      <c r="C117" s="15">
        <f>VLOOKUP($A117,RAW!$B$4:$M$283,8,FALSE)</f>
        <v>8395.4</v>
      </c>
      <c r="D117" s="15">
        <f>VLOOKUP($A117,RAW!$B$4:$M$283,9,FALSE)</f>
        <v>14622</v>
      </c>
      <c r="E117" s="1">
        <f t="shared" si="14"/>
        <v>6226.6</v>
      </c>
      <c r="F117" s="1">
        <f t="shared" si="15"/>
        <v>1553.3862839528224</v>
      </c>
      <c r="G117" s="16">
        <f t="shared" si="16"/>
        <v>4673.2137160471775</v>
      </c>
      <c r="H117" s="16">
        <f t="shared" si="17"/>
        <v>4673.2137160471775</v>
      </c>
      <c r="I117" s="3">
        <f t="shared" si="13"/>
        <v>0.55663979274926478</v>
      </c>
      <c r="J117" s="52"/>
    </row>
    <row r="118" spans="1:10" x14ac:dyDescent="0.25">
      <c r="A118" t="s">
        <v>260</v>
      </c>
      <c r="B118" s="8" t="s">
        <v>299</v>
      </c>
      <c r="C118" s="15">
        <f>VLOOKUP($A118,RAW!$B$4:$M$283,8,FALSE)</f>
        <v>26653.9</v>
      </c>
      <c r="D118" s="15">
        <f>VLOOKUP($A118,RAW!$B$4:$M$283,9,FALSE)</f>
        <v>82413.900000000009</v>
      </c>
      <c r="E118" s="1">
        <f t="shared" si="14"/>
        <v>55760.000000000007</v>
      </c>
      <c r="F118" s="1">
        <f t="shared" si="15"/>
        <v>4931.7248342961784</v>
      </c>
      <c r="G118" s="16">
        <f t="shared" si="16"/>
        <v>50828.275165703832</v>
      </c>
      <c r="H118" s="16">
        <f t="shared" si="17"/>
        <v>50828.275165703832</v>
      </c>
      <c r="I118" s="3">
        <f t="shared" si="13"/>
        <v>1.9069732821727339</v>
      </c>
      <c r="J118" s="52"/>
    </row>
    <row r="119" spans="1:10" x14ac:dyDescent="0.25">
      <c r="A119" t="s">
        <v>261</v>
      </c>
      <c r="B119" s="8" t="s">
        <v>298</v>
      </c>
      <c r="C119" s="15">
        <f>VLOOKUP($A119,RAW!$B$4:$M$283,8,FALSE)</f>
        <v>46616.800000000003</v>
      </c>
      <c r="D119" s="15">
        <f>VLOOKUP($A119,RAW!$B$4:$M$283,9,FALSE)</f>
        <v>123952.2</v>
      </c>
      <c r="E119" s="1">
        <f t="shared" si="14"/>
        <v>77335.399999999994</v>
      </c>
      <c r="F119" s="1">
        <f t="shared" si="15"/>
        <v>8625.4255570636233</v>
      </c>
      <c r="G119" s="16">
        <f t="shared" si="16"/>
        <v>68709.974442936364</v>
      </c>
      <c r="H119" s="16">
        <f t="shared" si="17"/>
        <v>68709.974442936364</v>
      </c>
      <c r="I119" s="3">
        <f t="shared" si="13"/>
        <v>1.473931596397358</v>
      </c>
      <c r="J119" s="52"/>
    </row>
    <row r="120" spans="1:10" x14ac:dyDescent="0.25">
      <c r="A120" t="s">
        <v>50</v>
      </c>
      <c r="B120" s="8" t="s">
        <v>299</v>
      </c>
      <c r="C120" s="15">
        <f>VLOOKUP($A120,RAW!$B$4:$M$283,8,FALSE)</f>
        <v>2123.5</v>
      </c>
      <c r="D120" s="15">
        <f>VLOOKUP($A120,RAW!$B$4:$M$283,9,FALSE)</f>
        <v>4514.8999999999996</v>
      </c>
      <c r="E120" s="1">
        <f t="shared" si="14"/>
        <v>2391.3999999999996</v>
      </c>
      <c r="F120" s="1">
        <f t="shared" si="15"/>
        <v>392.90751768513928</v>
      </c>
      <c r="G120" s="16">
        <f t="shared" si="16"/>
        <v>1998.4924823148604</v>
      </c>
      <c r="H120" s="16">
        <f t="shared" si="17"/>
        <v>1998.4924823148604</v>
      </c>
      <c r="I120" s="3">
        <f t="shared" si="13"/>
        <v>0.94113137853301643</v>
      </c>
      <c r="J120" s="52"/>
    </row>
    <row r="121" spans="1:10" x14ac:dyDescent="0.25">
      <c r="A121" t="s">
        <v>138</v>
      </c>
      <c r="B121" s="8" t="s">
        <v>298</v>
      </c>
      <c r="C121" s="15">
        <f>VLOOKUP($A121,RAW!$B$4:$M$283,8,FALSE)</f>
        <v>3549.7999999999997</v>
      </c>
      <c r="D121" s="15">
        <f>VLOOKUP($A121,RAW!$B$4:$M$283,9,FALSE)</f>
        <v>4866.8</v>
      </c>
      <c r="E121" s="1">
        <f t="shared" si="14"/>
        <v>1317.0000000000005</v>
      </c>
      <c r="F121" s="1">
        <f t="shared" si="15"/>
        <v>656.81333001116434</v>
      </c>
      <c r="G121" s="16">
        <f t="shared" si="16"/>
        <v>660.18666998883612</v>
      </c>
      <c r="H121" s="16">
        <f t="shared" si="17"/>
        <v>660.18666998883612</v>
      </c>
      <c r="I121" s="3">
        <f t="shared" si="13"/>
        <v>0.1859785537181915</v>
      </c>
      <c r="J121" s="52"/>
    </row>
    <row r="122" spans="1:10" x14ac:dyDescent="0.25">
      <c r="A122" t="s">
        <v>240</v>
      </c>
      <c r="B122" s="8" t="s">
        <v>298</v>
      </c>
      <c r="C122" s="15">
        <f>VLOOKUP($A122,RAW!$B$4:$M$283,8,FALSE)</f>
        <v>130369.59999999999</v>
      </c>
      <c r="D122" s="15">
        <f>VLOOKUP($A122,RAW!$B$4:$M$283,9,FALSE)</f>
        <v>160942.6</v>
      </c>
      <c r="E122" s="1">
        <f t="shared" si="14"/>
        <v>30573.000000000015</v>
      </c>
      <c r="F122" s="1">
        <f t="shared" si="15"/>
        <v>24122.060709962105</v>
      </c>
      <c r="G122" s="16">
        <f t="shared" si="16"/>
        <v>6450.9392900379098</v>
      </c>
      <c r="H122" s="16">
        <f t="shared" si="17"/>
        <v>6450.9392900379098</v>
      </c>
      <c r="I122" s="3">
        <f t="shared" si="13"/>
        <v>4.9481928992939385E-2</v>
      </c>
      <c r="J122" s="52"/>
    </row>
    <row r="123" spans="1:10" x14ac:dyDescent="0.25">
      <c r="A123" t="s">
        <v>139</v>
      </c>
      <c r="B123" s="8" t="s">
        <v>299</v>
      </c>
      <c r="C123" s="15">
        <f>VLOOKUP($A123,RAW!$B$4:$M$283,8,FALSE)</f>
        <v>3834.2</v>
      </c>
      <c r="D123" s="15">
        <f>VLOOKUP($A123,RAW!$B$4:$M$283,9,FALSE)</f>
        <v>3629.4</v>
      </c>
      <c r="E123" s="1">
        <f t="shared" si="14"/>
        <v>-204.79999999999973</v>
      </c>
      <c r="F123" s="1">
        <f t="shared" si="15"/>
        <v>709.43536816970141</v>
      </c>
      <c r="G123" s="16">
        <f t="shared" si="16"/>
        <v>-914.23536816970113</v>
      </c>
      <c r="H123" s="16">
        <f t="shared" si="17"/>
        <v>914.23536816970113</v>
      </c>
      <c r="I123" s="3">
        <f t="shared" si="13"/>
        <v>-0.23844227431268614</v>
      </c>
      <c r="J123" s="52"/>
    </row>
    <row r="124" spans="1:10" x14ac:dyDescent="0.25">
      <c r="A124" t="s">
        <v>204</v>
      </c>
      <c r="B124" s="8" t="s">
        <v>298</v>
      </c>
      <c r="C124" s="15">
        <f>VLOOKUP($A124,RAW!$B$4:$M$283,8,FALSE)</f>
        <v>15299.4</v>
      </c>
      <c r="D124" s="15">
        <f>VLOOKUP($A124,RAW!$B$4:$M$283,9,FALSE)</f>
        <v>15581.8</v>
      </c>
      <c r="E124" s="1">
        <f t="shared" si="14"/>
        <v>282.39999999999964</v>
      </c>
      <c r="F124" s="1">
        <f t="shared" si="15"/>
        <v>2830.8214156213894</v>
      </c>
      <c r="G124" s="16">
        <f t="shared" si="16"/>
        <v>-2548.4214156213898</v>
      </c>
      <c r="H124" s="16">
        <f t="shared" si="17"/>
        <v>2548.4214156213898</v>
      </c>
      <c r="I124" s="3">
        <f t="shared" si="13"/>
        <v>-0.16657002337486371</v>
      </c>
      <c r="J124" s="52"/>
    </row>
    <row r="125" spans="1:10" x14ac:dyDescent="0.25">
      <c r="A125" t="s">
        <v>241</v>
      </c>
      <c r="B125" s="8" t="s">
        <v>298</v>
      </c>
      <c r="C125" s="15">
        <f>VLOOKUP($A125,RAW!$B$4:$M$283,8,FALSE)</f>
        <v>49542.899999999994</v>
      </c>
      <c r="D125" s="15">
        <f>VLOOKUP($A125,RAW!$B$4:$M$283,9,FALSE)</f>
        <v>72586.8</v>
      </c>
      <c r="E125" s="1">
        <f t="shared" si="14"/>
        <v>23043.900000000009</v>
      </c>
      <c r="F125" s="1">
        <f t="shared" si="15"/>
        <v>9166.8367590878661</v>
      </c>
      <c r="G125" s="16">
        <f t="shared" si="16"/>
        <v>13877.063240912143</v>
      </c>
      <c r="H125" s="16">
        <f t="shared" si="17"/>
        <v>13877.063240912143</v>
      </c>
      <c r="I125" s="3">
        <f t="shared" si="13"/>
        <v>0.28010195690829853</v>
      </c>
      <c r="J125" s="52"/>
    </row>
    <row r="126" spans="1:10" x14ac:dyDescent="0.25">
      <c r="A126" t="s">
        <v>225</v>
      </c>
      <c r="B126" s="8" t="s">
        <v>298</v>
      </c>
      <c r="C126" s="15">
        <f>VLOOKUP($A126,RAW!$B$4:$M$283,8,FALSE)</f>
        <v>188254.09999999998</v>
      </c>
      <c r="D126" s="15">
        <f>VLOOKUP($A126,RAW!$B$4:$M$283,9,FALSE)</f>
        <v>219752</v>
      </c>
      <c r="E126" s="1">
        <f t="shared" si="14"/>
        <v>31497.900000000023</v>
      </c>
      <c r="F126" s="1">
        <f t="shared" si="15"/>
        <v>34832.329232422875</v>
      </c>
      <c r="G126" s="16">
        <f t="shared" si="16"/>
        <v>-3334.4292324228518</v>
      </c>
      <c r="H126" s="16">
        <f t="shared" si="17"/>
        <v>3334.4292324228518</v>
      </c>
      <c r="I126" s="3">
        <f t="shared" si="13"/>
        <v>-1.7712385719210643E-2</v>
      </c>
      <c r="J126" s="52"/>
    </row>
    <row r="127" spans="1:10" x14ac:dyDescent="0.25">
      <c r="A127" t="s">
        <v>118</v>
      </c>
      <c r="B127" s="8" t="s">
        <v>298</v>
      </c>
      <c r="C127" s="15">
        <f>VLOOKUP($A127,RAW!$B$4:$M$283,8,FALSE)</f>
        <v>47566.299999999996</v>
      </c>
      <c r="D127" s="15">
        <f>VLOOKUP($A127,RAW!$B$4:$M$283,9,FALSE)</f>
        <v>56591.1</v>
      </c>
      <c r="E127" s="1">
        <f t="shared" si="14"/>
        <v>9024.8000000000029</v>
      </c>
      <c r="F127" s="1">
        <f t="shared" si="15"/>
        <v>8801.1098933207631</v>
      </c>
      <c r="G127" s="16">
        <f t="shared" si="16"/>
        <v>223.69010667923976</v>
      </c>
      <c r="H127" s="16">
        <f t="shared" si="17"/>
        <v>223.69010667923976</v>
      </c>
      <c r="I127" s="3">
        <f t="shared" si="13"/>
        <v>4.7027014226298826E-3</v>
      </c>
      <c r="J127" s="52"/>
    </row>
    <row r="128" spans="1:10" x14ac:dyDescent="0.25">
      <c r="A128" t="s">
        <v>141</v>
      </c>
      <c r="B128" s="8" t="s">
        <v>298</v>
      </c>
      <c r="C128" s="15">
        <f>VLOOKUP($A128,RAW!$B$4:$M$283,8,FALSE)</f>
        <v>89741.2</v>
      </c>
      <c r="D128" s="15">
        <f>VLOOKUP($A128,RAW!$B$4:$M$283,9,FALSE)</f>
        <v>92072.9</v>
      </c>
      <c r="E128" s="1">
        <f t="shared" si="14"/>
        <v>2331.6999999999971</v>
      </c>
      <c r="F128" s="1">
        <f t="shared" si="15"/>
        <v>16604.658406444843</v>
      </c>
      <c r="G128" s="16">
        <f t="shared" si="16"/>
        <v>-14272.958406444846</v>
      </c>
      <c r="H128" s="16">
        <f t="shared" si="17"/>
        <v>14272.958406444846</v>
      </c>
      <c r="I128" s="3">
        <f t="shared" si="13"/>
        <v>-0.15904577169064874</v>
      </c>
      <c r="J128" s="52"/>
    </row>
    <row r="129" spans="1:10" x14ac:dyDescent="0.25">
      <c r="A129" t="s">
        <v>85</v>
      </c>
      <c r="B129" s="8" t="s">
        <v>298</v>
      </c>
      <c r="C129" s="15">
        <f>VLOOKUP($A129,RAW!$B$4:$M$283,8,FALSE)</f>
        <v>20241.5</v>
      </c>
      <c r="D129" s="15">
        <f>VLOOKUP($A129,RAW!$B$4:$M$283,9,FALSE)</f>
        <v>22784.3</v>
      </c>
      <c r="E129" s="1">
        <f t="shared" si="14"/>
        <v>2542.7999999999993</v>
      </c>
      <c r="F129" s="1">
        <f t="shared" si="15"/>
        <v>3745.2495969972906</v>
      </c>
      <c r="G129" s="16">
        <f t="shared" si="16"/>
        <v>-1202.4495969972913</v>
      </c>
      <c r="H129" s="16">
        <f t="shared" si="17"/>
        <v>1202.4495969972913</v>
      </c>
      <c r="I129" s="3">
        <f t="shared" si="13"/>
        <v>-5.9405162512525818E-2</v>
      </c>
      <c r="J129" s="52"/>
    </row>
    <row r="130" spans="1:10" x14ac:dyDescent="0.25">
      <c r="A130" t="s">
        <v>140</v>
      </c>
      <c r="B130" s="8" t="s">
        <v>298</v>
      </c>
      <c r="C130" s="15">
        <f>VLOOKUP($A130,RAW!$B$4:$M$283,8,FALSE)</f>
        <v>13043.199999999999</v>
      </c>
      <c r="D130" s="15">
        <f>VLOOKUP($A130,RAW!$B$4:$M$283,9,FALSE)</f>
        <v>14743.6</v>
      </c>
      <c r="E130" s="1">
        <f t="shared" si="14"/>
        <v>1700.4000000000015</v>
      </c>
      <c r="F130" s="1">
        <f t="shared" si="15"/>
        <v>2413.3606473608706</v>
      </c>
      <c r="G130" s="16">
        <f t="shared" si="16"/>
        <v>-712.96064736086919</v>
      </c>
      <c r="H130" s="16">
        <f t="shared" si="17"/>
        <v>712.96064736086919</v>
      </c>
      <c r="I130" s="3">
        <f t="shared" si="13"/>
        <v>-5.4661482409291376E-2</v>
      </c>
      <c r="J130" s="52"/>
    </row>
    <row r="131" spans="1:10" x14ac:dyDescent="0.25">
      <c r="A131" t="s">
        <v>119</v>
      </c>
      <c r="B131" s="8" t="s">
        <v>298</v>
      </c>
      <c r="C131" s="15">
        <f>VLOOKUP($A131,RAW!$B$4:$M$283,8,FALSE)</f>
        <v>125009.1</v>
      </c>
      <c r="D131" s="15">
        <f>VLOOKUP($A131,RAW!$B$4:$M$283,9,FALSE)</f>
        <v>249733.6</v>
      </c>
      <c r="E131" s="1">
        <f t="shared" ref="E131:E162" si="18">D131-C131</f>
        <v>124724.5</v>
      </c>
      <c r="F131" s="1">
        <f t="shared" ref="F131:F162" si="19">+C131*E$260</f>
        <v>23130.216703109654</v>
      </c>
      <c r="G131" s="16">
        <f t="shared" ref="G131:G162" si="20">+E131-F131</f>
        <v>101594.28329689035</v>
      </c>
      <c r="H131" s="16">
        <f t="shared" ref="H131:H162" si="21">ABS(G131)</f>
        <v>101594.28329689035</v>
      </c>
      <c r="I131" s="3">
        <f t="shared" si="13"/>
        <v>0.81269510217168472</v>
      </c>
      <c r="J131" s="52"/>
    </row>
    <row r="132" spans="1:10" x14ac:dyDescent="0.25">
      <c r="A132" t="s">
        <v>242</v>
      </c>
      <c r="B132" s="8" t="s">
        <v>298</v>
      </c>
      <c r="C132" s="15">
        <f>VLOOKUP($A132,RAW!$B$4:$M$283,8,FALSE)</f>
        <v>158495.5</v>
      </c>
      <c r="D132" s="15">
        <f>VLOOKUP($A132,RAW!$B$4:$M$283,9,FALSE)</f>
        <v>295859.8</v>
      </c>
      <c r="E132" s="1">
        <f t="shared" si="18"/>
        <v>137364.29999999999</v>
      </c>
      <c r="F132" s="1">
        <f t="shared" si="19"/>
        <v>29326.147148229335</v>
      </c>
      <c r="G132" s="16">
        <f t="shared" si="20"/>
        <v>108038.15285177066</v>
      </c>
      <c r="H132" s="16">
        <f t="shared" si="21"/>
        <v>108038.15285177066</v>
      </c>
      <c r="I132" s="3">
        <f t="shared" ref="I132:I194" si="22">IFERROR(+G132/C132,"")</f>
        <v>0.68164807740138145</v>
      </c>
      <c r="J132" s="52"/>
    </row>
    <row r="133" spans="1:10" x14ac:dyDescent="0.25">
      <c r="A133" t="s">
        <v>142</v>
      </c>
      <c r="B133" s="8" t="s">
        <v>298</v>
      </c>
      <c r="C133" s="15">
        <f>VLOOKUP($A133,RAW!$B$4:$M$283,8,FALSE)</f>
        <v>36630</v>
      </c>
      <c r="D133" s="15">
        <f>VLOOKUP($A133,RAW!$B$4:$M$283,9,FALSE)</f>
        <v>37464.5</v>
      </c>
      <c r="E133" s="1">
        <f t="shared" si="18"/>
        <v>834.5</v>
      </c>
      <c r="F133" s="1">
        <f t="shared" si="19"/>
        <v>6777.5852944698154</v>
      </c>
      <c r="G133" s="16">
        <f t="shared" si="20"/>
        <v>-5943.0852944698154</v>
      </c>
      <c r="H133" s="16">
        <f t="shared" si="21"/>
        <v>5943.0852944698154</v>
      </c>
      <c r="I133" s="3">
        <f t="shared" si="22"/>
        <v>-0.16224639078541675</v>
      </c>
      <c r="J133" s="52"/>
    </row>
    <row r="134" spans="1:10" x14ac:dyDescent="0.25">
      <c r="A134" t="s">
        <v>143</v>
      </c>
      <c r="B134" s="8" t="s">
        <v>299</v>
      </c>
      <c r="C134" s="15">
        <f>VLOOKUP($A134,RAW!$B$4:$M$283,8,FALSE)</f>
        <v>2347.6999999999998</v>
      </c>
      <c r="D134" s="15">
        <f>VLOOKUP($A134,RAW!$B$4:$M$283,9,FALSE)</f>
        <v>2343.5</v>
      </c>
      <c r="E134" s="1">
        <f t="shared" si="18"/>
        <v>-4.1999999999998181</v>
      </c>
      <c r="F134" s="1">
        <f t="shared" si="19"/>
        <v>434.39085437692557</v>
      </c>
      <c r="G134" s="16">
        <f t="shared" si="20"/>
        <v>-438.59085437692539</v>
      </c>
      <c r="H134" s="16">
        <f t="shared" si="21"/>
        <v>438.59085437692539</v>
      </c>
      <c r="I134" s="3">
        <f t="shared" si="22"/>
        <v>-0.18681724853129678</v>
      </c>
      <c r="J134" s="52"/>
    </row>
    <row r="135" spans="1:10" x14ac:dyDescent="0.25">
      <c r="A135" t="s">
        <v>265</v>
      </c>
      <c r="B135" s="8" t="s">
        <v>298</v>
      </c>
      <c r="C135" s="15">
        <f>VLOOKUP($A135,RAW!$B$4:$M$283,8,FALSE)</f>
        <v>4090880.4</v>
      </c>
      <c r="D135" s="15">
        <f>VLOOKUP($A135,RAW!$B$4:$M$283,9,FALSE)</f>
        <v>4674210.2</v>
      </c>
      <c r="E135" s="1">
        <f t="shared" si="18"/>
        <v>583329.80000000028</v>
      </c>
      <c r="F135" s="1">
        <f t="shared" si="19"/>
        <v>756928.49687345873</v>
      </c>
      <c r="G135" s="16">
        <f t="shared" si="20"/>
        <v>-173598.69687345845</v>
      </c>
      <c r="H135" s="16">
        <f t="shared" si="21"/>
        <v>173598.69687345845</v>
      </c>
      <c r="I135" s="3">
        <f t="shared" si="22"/>
        <v>-4.2435534628061593E-2</v>
      </c>
      <c r="J135" s="52"/>
    </row>
    <row r="136" spans="1:10" x14ac:dyDescent="0.25">
      <c r="A136" t="s">
        <v>226</v>
      </c>
      <c r="B136" s="8" t="s">
        <v>299</v>
      </c>
      <c r="C136" s="15">
        <f>VLOOKUP($A136,RAW!$B$4:$M$283,8,FALSE)</f>
        <v>386979.80000000005</v>
      </c>
      <c r="D136" s="15">
        <f>VLOOKUP($A136,RAW!$B$4:$M$283,9,FALSE)</f>
        <v>349992.2</v>
      </c>
      <c r="E136" s="1">
        <f t="shared" si="18"/>
        <v>-36987.600000000035</v>
      </c>
      <c r="F136" s="1">
        <f t="shared" si="19"/>
        <v>71602.200429616991</v>
      </c>
      <c r="G136" s="16">
        <f t="shared" si="20"/>
        <v>-108589.80042961703</v>
      </c>
      <c r="H136" s="16">
        <f t="shared" si="21"/>
        <v>108589.80042961703</v>
      </c>
      <c r="I136" s="3">
        <f t="shared" si="22"/>
        <v>-0.28060844630551002</v>
      </c>
      <c r="J136" s="52"/>
    </row>
    <row r="137" spans="1:10" x14ac:dyDescent="0.25">
      <c r="A137" t="s">
        <v>205</v>
      </c>
      <c r="B137" s="8" t="s">
        <v>298</v>
      </c>
      <c r="C137" s="15">
        <f>VLOOKUP($A137,RAW!$B$4:$M$283,8,FALSE)</f>
        <v>154621.4</v>
      </c>
      <c r="D137" s="15">
        <f>VLOOKUP($A137,RAW!$B$4:$M$283,9,FALSE)</f>
        <v>278613.40000000002</v>
      </c>
      <c r="E137" s="1">
        <f t="shared" si="18"/>
        <v>123992.00000000003</v>
      </c>
      <c r="F137" s="1">
        <f t="shared" si="19"/>
        <v>28609.3291523433</v>
      </c>
      <c r="G137" s="16">
        <f t="shared" si="20"/>
        <v>95382.670847656729</v>
      </c>
      <c r="H137" s="16">
        <f t="shared" si="21"/>
        <v>95382.670847656729</v>
      </c>
      <c r="I137" s="3">
        <f t="shared" si="22"/>
        <v>0.61687884631530132</v>
      </c>
      <c r="J137" s="52"/>
    </row>
    <row r="138" spans="1:10" x14ac:dyDescent="0.25">
      <c r="A138" t="s">
        <v>43</v>
      </c>
      <c r="B138" s="8" t="s">
        <v>298</v>
      </c>
      <c r="C138" s="15">
        <f>VLOOKUP($A138,RAW!$B$4:$M$283,8,FALSE)</f>
        <v>123292.2</v>
      </c>
      <c r="D138" s="15">
        <f>VLOOKUP($A138,RAW!$B$4:$M$283,9,FALSE)</f>
        <v>163481.59999999998</v>
      </c>
      <c r="E138" s="1">
        <f t="shared" si="18"/>
        <v>40189.39999999998</v>
      </c>
      <c r="F138" s="1">
        <f t="shared" si="19"/>
        <v>22812.541677390971</v>
      </c>
      <c r="G138" s="16">
        <f t="shared" si="20"/>
        <v>17376.858322609009</v>
      </c>
      <c r="H138" s="16">
        <f t="shared" si="21"/>
        <v>17376.858322609009</v>
      </c>
      <c r="I138" s="3">
        <f t="shared" si="22"/>
        <v>0.14094045140413594</v>
      </c>
      <c r="J138" s="52"/>
    </row>
    <row r="139" spans="1:10" x14ac:dyDescent="0.25">
      <c r="A139" t="s">
        <v>44</v>
      </c>
      <c r="B139" s="8" t="s">
        <v>299</v>
      </c>
      <c r="C139" s="15">
        <f>VLOOKUP($A139,RAW!$B$4:$M$283,8,FALSE)</f>
        <v>15138.2</v>
      </c>
      <c r="D139" s="15">
        <f>VLOOKUP($A139,RAW!$B$4:$M$283,9,FALSE)</f>
        <v>28826.9</v>
      </c>
      <c r="E139" s="1">
        <f t="shared" si="18"/>
        <v>13688.7</v>
      </c>
      <c r="F139" s="1">
        <f t="shared" si="19"/>
        <v>2800.9948595343421</v>
      </c>
      <c r="G139" s="16">
        <f t="shared" si="20"/>
        <v>10887.705140465659</v>
      </c>
      <c r="H139" s="16">
        <f t="shared" si="21"/>
        <v>10887.705140465659</v>
      </c>
      <c r="I139" s="3">
        <f t="shared" si="22"/>
        <v>0.71922059032551156</v>
      </c>
      <c r="J139" s="52"/>
    </row>
    <row r="140" spans="1:10" x14ac:dyDescent="0.25">
      <c r="A140" t="s">
        <v>144</v>
      </c>
      <c r="B140" s="8" t="s">
        <v>299</v>
      </c>
      <c r="C140" s="15">
        <f>VLOOKUP($A140,RAW!$B$4:$M$283,8,FALSE)</f>
        <v>56748.4</v>
      </c>
      <c r="D140" s="15">
        <f>VLOOKUP($A140,RAW!$B$4:$M$283,9,FALSE)</f>
        <v>108037.90000000001</v>
      </c>
      <c r="E140" s="1">
        <f t="shared" si="18"/>
        <v>51289.500000000007</v>
      </c>
      <c r="F140" s="1">
        <f t="shared" si="19"/>
        <v>10500.057912221973</v>
      </c>
      <c r="G140" s="16">
        <f t="shared" si="20"/>
        <v>40789.442087778036</v>
      </c>
      <c r="H140" s="16">
        <f t="shared" si="21"/>
        <v>40789.442087778036</v>
      </c>
      <c r="I140" s="3">
        <f t="shared" si="22"/>
        <v>0.71877695384853202</v>
      </c>
      <c r="J140" s="52"/>
    </row>
    <row r="141" spans="1:10" x14ac:dyDescent="0.25">
      <c r="A141" t="s">
        <v>145</v>
      </c>
      <c r="B141" s="8" t="s">
        <v>299</v>
      </c>
      <c r="C141" s="15">
        <f>VLOOKUP($A141,RAW!$B$4:$M$283,8,FALSE)</f>
        <v>113472.3</v>
      </c>
      <c r="D141" s="15">
        <f>VLOOKUP($A141,RAW!$B$4:$M$283,9,FALSE)</f>
        <v>102770.09999999999</v>
      </c>
      <c r="E141" s="1">
        <f t="shared" si="18"/>
        <v>-10702.200000000012</v>
      </c>
      <c r="F141" s="1">
        <f t="shared" si="19"/>
        <v>20995.582631986548</v>
      </c>
      <c r="G141" s="16">
        <f t="shared" si="20"/>
        <v>-31697.78263198656</v>
      </c>
      <c r="H141" s="16">
        <f t="shared" si="21"/>
        <v>31697.78263198656</v>
      </c>
      <c r="I141" s="3">
        <f t="shared" si="22"/>
        <v>-0.27934379255542152</v>
      </c>
      <c r="J141" s="52"/>
    </row>
    <row r="142" spans="1:10" x14ac:dyDescent="0.25">
      <c r="A142" t="s">
        <v>146</v>
      </c>
      <c r="B142" s="8" t="s">
        <v>299</v>
      </c>
      <c r="C142" s="15">
        <f>VLOOKUP($A142,RAW!$B$4:$M$283,8,FALSE)</f>
        <v>94488.9</v>
      </c>
      <c r="D142" s="15">
        <f>VLOOKUP($A142,RAW!$B$4:$M$283,9,FALSE)</f>
        <v>64479.199999999997</v>
      </c>
      <c r="E142" s="1">
        <f t="shared" si="18"/>
        <v>-30009.699999999997</v>
      </c>
      <c r="F142" s="1">
        <f t="shared" si="19"/>
        <v>17483.117093383262</v>
      </c>
      <c r="G142" s="16">
        <f t="shared" si="20"/>
        <v>-47492.817093383259</v>
      </c>
      <c r="H142" s="16">
        <f t="shared" si="21"/>
        <v>47492.817093383259</v>
      </c>
      <c r="I142" s="3">
        <f t="shared" si="22"/>
        <v>-0.50262853195860324</v>
      </c>
      <c r="J142" s="52"/>
    </row>
    <row r="143" spans="1:10" x14ac:dyDescent="0.25">
      <c r="A143" t="s">
        <v>262</v>
      </c>
      <c r="B143" s="8" t="s">
        <v>298</v>
      </c>
      <c r="C143" s="15">
        <f>VLOOKUP($A143,RAW!$B$4:$M$283,8,FALSE)</f>
        <v>84305.4</v>
      </c>
      <c r="D143" s="15">
        <f>VLOOKUP($A143,RAW!$B$4:$M$283,9,FALSE)</f>
        <v>77356</v>
      </c>
      <c r="E143" s="1">
        <f t="shared" si="18"/>
        <v>-6949.3999999999942</v>
      </c>
      <c r="F143" s="1">
        <f t="shared" si="19"/>
        <v>15598.881771345768</v>
      </c>
      <c r="G143" s="16">
        <f t="shared" si="20"/>
        <v>-22548.281771345763</v>
      </c>
      <c r="H143" s="16">
        <f t="shared" si="21"/>
        <v>22548.281771345763</v>
      </c>
      <c r="I143" s="3">
        <f t="shared" si="22"/>
        <v>-0.2674595194536265</v>
      </c>
      <c r="J143" s="52"/>
    </row>
    <row r="144" spans="1:10" x14ac:dyDescent="0.25">
      <c r="A144" t="s">
        <v>147</v>
      </c>
      <c r="B144" s="8" t="s">
        <v>299</v>
      </c>
      <c r="C144" s="15">
        <f>VLOOKUP($A144,RAW!$B$4:$M$283,8,FALSE)</f>
        <v>18205.400000000001</v>
      </c>
      <c r="D144" s="15">
        <f>VLOOKUP($A144,RAW!$B$4:$M$283,9,FALSE)</f>
        <v>24809.7</v>
      </c>
      <c r="E144" s="1">
        <f t="shared" si="18"/>
        <v>6604.2999999999993</v>
      </c>
      <c r="F144" s="1">
        <f t="shared" si="19"/>
        <v>3368.5135495479331</v>
      </c>
      <c r="G144" s="16">
        <f t="shared" si="20"/>
        <v>3235.7864504520662</v>
      </c>
      <c r="H144" s="16">
        <f t="shared" si="21"/>
        <v>3235.7864504520662</v>
      </c>
      <c r="I144" s="3">
        <f t="shared" si="22"/>
        <v>0.17773772894042789</v>
      </c>
      <c r="J144" s="52"/>
    </row>
    <row r="145" spans="1:10" x14ac:dyDescent="0.25">
      <c r="A145" t="s">
        <v>263</v>
      </c>
      <c r="B145" s="8" t="s">
        <v>298</v>
      </c>
      <c r="C145" s="15">
        <f>VLOOKUP($A145,RAW!$B$4:$M$283,8,FALSE)</f>
        <v>179975.1</v>
      </c>
      <c r="D145" s="15">
        <f>VLOOKUP($A145,RAW!$B$4:$M$283,9,FALSE)</f>
        <v>150001</v>
      </c>
      <c r="E145" s="1">
        <f t="shared" si="18"/>
        <v>-29974.100000000006</v>
      </c>
      <c r="F145" s="1">
        <f t="shared" si="19"/>
        <v>33300.480238349286</v>
      </c>
      <c r="G145" s="16">
        <f t="shared" si="20"/>
        <v>-63274.580238349292</v>
      </c>
      <c r="H145" s="16">
        <f t="shared" si="21"/>
        <v>63274.580238349292</v>
      </c>
      <c r="I145" s="3">
        <f t="shared" si="22"/>
        <v>-0.35157408018303249</v>
      </c>
      <c r="J145" s="52"/>
    </row>
    <row r="146" spans="1:10" x14ac:dyDescent="0.25">
      <c r="A146" t="s">
        <v>7</v>
      </c>
      <c r="B146" s="8" t="s">
        <v>298</v>
      </c>
      <c r="C146" s="15">
        <f>VLOOKUP($A146,RAW!$B$4:$M$283,8,FALSE)</f>
        <v>825212.9</v>
      </c>
      <c r="D146" s="15">
        <f>VLOOKUP($A146,RAW!$B$4:$M$283,9,FALSE)</f>
        <v>641307.80000000005</v>
      </c>
      <c r="E146" s="1">
        <f t="shared" si="18"/>
        <v>-183905.09999999998</v>
      </c>
      <c r="F146" s="1">
        <f t="shared" si="19"/>
        <v>152687.70996032734</v>
      </c>
      <c r="G146" s="16">
        <f t="shared" si="20"/>
        <v>-336592.80996032734</v>
      </c>
      <c r="H146" s="16">
        <f t="shared" si="21"/>
        <v>336592.80996032734</v>
      </c>
      <c r="I146" s="3">
        <f t="shared" si="22"/>
        <v>-0.40788602548545633</v>
      </c>
      <c r="J146" s="52"/>
    </row>
    <row r="147" spans="1:10" x14ac:dyDescent="0.25">
      <c r="A147" t="s">
        <v>104</v>
      </c>
      <c r="B147" s="8" t="s">
        <v>298</v>
      </c>
      <c r="C147" s="15">
        <f>VLOOKUP($A147,RAW!$B$4:$M$283,8,FALSE)</f>
        <v>96826.4</v>
      </c>
      <c r="D147" s="15">
        <f>VLOOKUP($A147,RAW!$B$4:$M$283,9,FALSE)</f>
        <v>117859.7</v>
      </c>
      <c r="E147" s="1">
        <f t="shared" si="18"/>
        <v>21033.300000000003</v>
      </c>
      <c r="F147" s="1">
        <f t="shared" si="19"/>
        <v>17915.620659471802</v>
      </c>
      <c r="G147" s="16">
        <f t="shared" si="20"/>
        <v>3117.6793405282006</v>
      </c>
      <c r="H147" s="16">
        <f t="shared" si="21"/>
        <v>3117.6793405282006</v>
      </c>
      <c r="I147" s="3">
        <f t="shared" si="22"/>
        <v>3.219864975387085E-2</v>
      </c>
      <c r="J147" s="52"/>
    </row>
    <row r="148" spans="1:10" x14ac:dyDescent="0.25">
      <c r="A148" t="s">
        <v>86</v>
      </c>
      <c r="B148" s="8" t="s">
        <v>298</v>
      </c>
      <c r="C148" s="15">
        <f>VLOOKUP($A148,RAW!$B$4:$M$283,8,FALSE)</f>
        <v>18895.900000000001</v>
      </c>
      <c r="D148" s="15">
        <f>VLOOKUP($A148,RAW!$B$4:$M$283,9,FALSE)</f>
        <v>47473.100000000006</v>
      </c>
      <c r="E148" s="1">
        <f t="shared" si="18"/>
        <v>28577.200000000004</v>
      </c>
      <c r="F148" s="1">
        <f t="shared" si="19"/>
        <v>3496.2755655411461</v>
      </c>
      <c r="G148" s="16">
        <f t="shared" si="20"/>
        <v>25080.924434458859</v>
      </c>
      <c r="H148" s="16">
        <f t="shared" si="21"/>
        <v>25080.924434458859</v>
      </c>
      <c r="I148" s="3">
        <f t="shared" si="22"/>
        <v>1.3273209762148857</v>
      </c>
      <c r="J148" s="52"/>
    </row>
    <row r="149" spans="1:10" x14ac:dyDescent="0.25">
      <c r="A149" t="s">
        <v>92</v>
      </c>
      <c r="B149" s="8" t="s">
        <v>298</v>
      </c>
      <c r="C149" s="15">
        <f>VLOOKUP($A149,RAW!$B$4:$M$283,8,FALSE)</f>
        <v>2310526.9000000004</v>
      </c>
      <c r="D149" s="15">
        <f>VLOOKUP($A149,RAW!$B$4:$M$283,9,FALSE)</f>
        <v>3129126.2</v>
      </c>
      <c r="E149" s="1">
        <f t="shared" si="18"/>
        <v>818599.29999999981</v>
      </c>
      <c r="F149" s="1">
        <f t="shared" si="19"/>
        <v>427512.78023251245</v>
      </c>
      <c r="G149" s="16">
        <f t="shared" si="20"/>
        <v>391086.51976748736</v>
      </c>
      <c r="H149" s="16">
        <f t="shared" si="21"/>
        <v>391086.51976748736</v>
      </c>
      <c r="I149" s="3">
        <f t="shared" si="22"/>
        <v>0.16926291564382448</v>
      </c>
      <c r="J149" s="52"/>
    </row>
    <row r="150" spans="1:10" x14ac:dyDescent="0.25">
      <c r="A150" t="s">
        <v>243</v>
      </c>
      <c r="B150" s="8" t="s">
        <v>298</v>
      </c>
      <c r="C150" s="15">
        <f>VLOOKUP($A150,RAW!$B$4:$M$283,8,FALSE)</f>
        <v>5739.0999999999995</v>
      </c>
      <c r="D150" s="15">
        <f>VLOOKUP($A150,RAW!$B$4:$M$283,9,FALSE)</f>
        <v>9618</v>
      </c>
      <c r="E150" s="1">
        <f t="shared" si="18"/>
        <v>3878.9000000000005</v>
      </c>
      <c r="F150" s="1">
        <f t="shared" si="19"/>
        <v>1061.8957074390312</v>
      </c>
      <c r="G150" s="16">
        <f t="shared" si="20"/>
        <v>2817.0042925609696</v>
      </c>
      <c r="H150" s="16">
        <f t="shared" si="21"/>
        <v>2817.0042925609696</v>
      </c>
      <c r="I150" s="3">
        <f t="shared" si="22"/>
        <v>0.49084425999912351</v>
      </c>
      <c r="J150" s="52"/>
    </row>
    <row r="151" spans="1:10" x14ac:dyDescent="0.25">
      <c r="A151" t="s">
        <v>51</v>
      </c>
      <c r="B151" s="8" t="s">
        <v>298</v>
      </c>
      <c r="C151" s="15">
        <f>VLOOKUP($A151,RAW!$B$4:$M$283,8,FALSE)</f>
        <v>188.25</v>
      </c>
      <c r="D151" s="15">
        <f>VLOOKUP($A151,RAW!$B$4:$M$283,9,FALSE)</f>
        <v>304.8</v>
      </c>
      <c r="E151" s="1">
        <f t="shared" si="18"/>
        <v>116.55000000000001</v>
      </c>
      <c r="F151" s="1">
        <f t="shared" si="19"/>
        <v>34.831570616542251</v>
      </c>
      <c r="G151" s="16">
        <f t="shared" si="20"/>
        <v>81.71842938345776</v>
      </c>
      <c r="H151" s="16">
        <f t="shared" si="21"/>
        <v>81.71842938345776</v>
      </c>
      <c r="I151" s="3">
        <f t="shared" si="22"/>
        <v>0.43409524240880615</v>
      </c>
      <c r="J151" s="52"/>
    </row>
    <row r="152" spans="1:10" x14ac:dyDescent="0.25">
      <c r="A152" t="s">
        <v>206</v>
      </c>
      <c r="B152" s="8" t="s">
        <v>298</v>
      </c>
      <c r="C152" s="15">
        <f>VLOOKUP($A152,RAW!$B$4:$M$283,8,FALSE)</f>
        <v>126988.4</v>
      </c>
      <c r="D152" s="15">
        <f>VLOOKUP($A152,RAW!$B$4:$M$283,9,FALSE)</f>
        <v>149055.29999999999</v>
      </c>
      <c r="E152" s="1">
        <f t="shared" si="18"/>
        <v>22066.899999999994</v>
      </c>
      <c r="F152" s="1">
        <f t="shared" si="19"/>
        <v>23496.443145188387</v>
      </c>
      <c r="G152" s="16">
        <f t="shared" si="20"/>
        <v>-1429.5431451883924</v>
      </c>
      <c r="H152" s="16">
        <f t="shared" si="21"/>
        <v>1429.5431451883924</v>
      </c>
      <c r="I152" s="3">
        <f t="shared" si="22"/>
        <v>-1.1257273461106625E-2</v>
      </c>
      <c r="J152" s="52"/>
    </row>
    <row r="153" spans="1:10" x14ac:dyDescent="0.25">
      <c r="A153" t="s">
        <v>153</v>
      </c>
      <c r="B153" s="8" t="s">
        <v>299</v>
      </c>
      <c r="C153" s="15">
        <f>VLOOKUP($A153,RAW!$B$4:$M$283,8,FALSE)</f>
        <v>122967.1</v>
      </c>
      <c r="D153" s="15">
        <f>VLOOKUP($A153,RAW!$B$4:$M$283,9,FALSE)</f>
        <v>191240.30000000002</v>
      </c>
      <c r="E153" s="1">
        <f t="shared" si="18"/>
        <v>68273.200000000012</v>
      </c>
      <c r="F153" s="1">
        <f t="shared" si="19"/>
        <v>22752.388988905248</v>
      </c>
      <c r="G153" s="16">
        <f t="shared" si="20"/>
        <v>45520.81101109476</v>
      </c>
      <c r="H153" s="16">
        <f t="shared" si="21"/>
        <v>45520.81101109476</v>
      </c>
      <c r="I153" s="3">
        <f t="shared" si="22"/>
        <v>0.37018691187394642</v>
      </c>
      <c r="J153" s="52"/>
    </row>
    <row r="154" spans="1:10" x14ac:dyDescent="0.25">
      <c r="A154" t="s">
        <v>148</v>
      </c>
      <c r="B154" s="8" t="s">
        <v>299</v>
      </c>
      <c r="C154" s="15">
        <f>VLOOKUP($A154,RAW!$B$4:$M$283,8,FALSE)</f>
        <v>1002.9</v>
      </c>
      <c r="D154" s="15">
        <f>VLOOKUP($A154,RAW!$B$4:$M$283,9,FALSE)</f>
        <v>5440.4</v>
      </c>
      <c r="E154" s="1">
        <f t="shared" si="18"/>
        <v>4437.5</v>
      </c>
      <c r="F154" s="1">
        <f t="shared" si="19"/>
        <v>185.56484553163466</v>
      </c>
      <c r="G154" s="16">
        <f t="shared" si="20"/>
        <v>4251.935154468365</v>
      </c>
      <c r="H154" s="16">
        <f t="shared" si="21"/>
        <v>4251.935154468365</v>
      </c>
      <c r="I154" s="3">
        <f t="shared" si="22"/>
        <v>4.2396401978944711</v>
      </c>
      <c r="J154" s="52"/>
    </row>
    <row r="155" spans="1:10" x14ac:dyDescent="0.25">
      <c r="A155" t="s">
        <v>149</v>
      </c>
      <c r="B155" s="8" t="s">
        <v>299</v>
      </c>
      <c r="C155" s="15">
        <f>VLOOKUP($A155,RAW!$B$4:$M$283,8,FALSE)</f>
        <v>199283.9</v>
      </c>
      <c r="D155" s="15">
        <f>VLOOKUP($A155,RAW!$B$4:$M$283,9,FALSE)</f>
        <v>440485.9</v>
      </c>
      <c r="E155" s="1">
        <f t="shared" si="18"/>
        <v>241202.00000000003</v>
      </c>
      <c r="F155" s="1">
        <f t="shared" si="19"/>
        <v>36873.153973917368</v>
      </c>
      <c r="G155" s="16">
        <f t="shared" si="20"/>
        <v>204328.84602608267</v>
      </c>
      <c r="H155" s="16">
        <f t="shared" si="21"/>
        <v>204328.84602608267</v>
      </c>
      <c r="I155" s="3">
        <f t="shared" si="22"/>
        <v>1.0253153718192121</v>
      </c>
      <c r="J155" s="52"/>
    </row>
    <row r="156" spans="1:10" x14ac:dyDescent="0.25">
      <c r="A156" t="s">
        <v>150</v>
      </c>
      <c r="B156" s="8" t="s">
        <v>299</v>
      </c>
      <c r="C156" s="15">
        <f>VLOOKUP($A156,RAW!$B$4:$M$283,8,FALSE)</f>
        <v>3112.1</v>
      </c>
      <c r="D156" s="15">
        <f>VLOOKUP($A156,RAW!$B$4:$M$283,9,FALSE)</f>
        <v>3949.6</v>
      </c>
      <c r="E156" s="1">
        <f t="shared" si="18"/>
        <v>837.5</v>
      </c>
      <c r="F156" s="1">
        <f t="shared" si="19"/>
        <v>575.82645904776166</v>
      </c>
      <c r="G156" s="16">
        <f t="shared" si="20"/>
        <v>261.67354095223834</v>
      </c>
      <c r="H156" s="16">
        <f t="shared" si="21"/>
        <v>261.67354095223834</v>
      </c>
      <c r="I156" s="3">
        <f t="shared" si="22"/>
        <v>8.4082626185610465E-2</v>
      </c>
      <c r="J156" s="52"/>
    </row>
    <row r="157" spans="1:10" x14ac:dyDescent="0.25">
      <c r="A157" t="s">
        <v>151</v>
      </c>
      <c r="B157" s="8" t="s">
        <v>299</v>
      </c>
      <c r="C157" s="15">
        <f>VLOOKUP($A157,RAW!$B$4:$M$283,8,FALSE)</f>
        <v>105.8</v>
      </c>
      <c r="D157" s="15">
        <f>VLOOKUP($A157,RAW!$B$4:$M$283,9,FALSE)</f>
        <v>18278.900000000001</v>
      </c>
      <c r="E157" s="1">
        <f t="shared" si="18"/>
        <v>18173.100000000002</v>
      </c>
      <c r="F157" s="1">
        <f t="shared" si="19"/>
        <v>19.57599028541923</v>
      </c>
      <c r="G157" s="16">
        <f t="shared" si="20"/>
        <v>18153.524009714583</v>
      </c>
      <c r="H157" s="16">
        <f t="shared" si="21"/>
        <v>18153.524009714583</v>
      </c>
      <c r="I157" s="3">
        <f t="shared" si="22"/>
        <v>171.58340273832309</v>
      </c>
      <c r="J157" s="52"/>
    </row>
    <row r="158" spans="1:10" x14ac:dyDescent="0.25">
      <c r="A158" t="s">
        <v>152</v>
      </c>
      <c r="B158" s="8" t="s">
        <v>299</v>
      </c>
      <c r="C158" s="15">
        <f>VLOOKUP($A158,RAW!$B$4:$M$283,8,FALSE)</f>
        <v>73820.399999999994</v>
      </c>
      <c r="D158" s="15">
        <f>VLOOKUP($A158,RAW!$B$4:$M$283,9,FALSE)</f>
        <v>50301.5</v>
      </c>
      <c r="E158" s="1">
        <f t="shared" si="18"/>
        <v>-23518.899999999994</v>
      </c>
      <c r="F158" s="1">
        <f t="shared" si="19"/>
        <v>13658.860427842737</v>
      </c>
      <c r="G158" s="16">
        <f t="shared" si="20"/>
        <v>-37177.760427842732</v>
      </c>
      <c r="H158" s="16">
        <f t="shared" si="21"/>
        <v>37177.760427842732</v>
      </c>
      <c r="I158" s="3">
        <f t="shared" si="22"/>
        <v>-0.50362447816379663</v>
      </c>
      <c r="J158" s="52"/>
    </row>
    <row r="159" spans="1:10" x14ac:dyDescent="0.25">
      <c r="A159" t="s">
        <v>176</v>
      </c>
      <c r="B159" s="8" t="s">
        <v>298</v>
      </c>
      <c r="C159" s="15">
        <f>VLOOKUP($A159,RAW!$B$4:$M$283,8,FALSE)</f>
        <v>246788.6</v>
      </c>
      <c r="D159" s="15">
        <f>VLOOKUP($A159,RAW!$B$4:$M$283,9,FALSE)</f>
        <v>184426.30000000002</v>
      </c>
      <c r="E159" s="1">
        <f t="shared" si="18"/>
        <v>-62362.299999999988</v>
      </c>
      <c r="F159" s="1">
        <f t="shared" si="19"/>
        <v>45662.866126202389</v>
      </c>
      <c r="G159" s="16">
        <f t="shared" si="20"/>
        <v>-108025.16612620238</v>
      </c>
      <c r="H159" s="16">
        <f t="shared" si="21"/>
        <v>108025.16612620238</v>
      </c>
      <c r="I159" s="3">
        <f t="shared" si="22"/>
        <v>-0.43772348530767785</v>
      </c>
      <c r="J159" s="52"/>
    </row>
    <row r="160" spans="1:10" x14ac:dyDescent="0.25">
      <c r="A160" t="s">
        <v>105</v>
      </c>
      <c r="B160" s="8" t="s">
        <v>298</v>
      </c>
      <c r="C160" s="15">
        <f>VLOOKUP($A160,RAW!$B$4:$M$283,8,FALSE)</f>
        <v>78995.3</v>
      </c>
      <c r="D160" s="15">
        <f>VLOOKUP($A160,RAW!$B$4:$M$283,9,FALSE)</f>
        <v>92126</v>
      </c>
      <c r="E160" s="1">
        <f t="shared" si="18"/>
        <v>13130.699999999997</v>
      </c>
      <c r="F160" s="1">
        <f t="shared" si="19"/>
        <v>14616.363188977106</v>
      </c>
      <c r="G160" s="16">
        <f t="shared" si="20"/>
        <v>-1485.6631889771088</v>
      </c>
      <c r="H160" s="16">
        <f t="shared" si="21"/>
        <v>1485.6631889771088</v>
      </c>
      <c r="I160" s="3">
        <f t="shared" si="22"/>
        <v>-1.8806982048009298E-2</v>
      </c>
      <c r="J160" s="52"/>
    </row>
    <row r="161" spans="1:10" x14ac:dyDescent="0.25">
      <c r="A161" t="s">
        <v>244</v>
      </c>
      <c r="B161" s="8" t="s">
        <v>299</v>
      </c>
      <c r="C161" s="15">
        <f>VLOOKUP($A161,RAW!$B$4:$M$283,8,FALSE)</f>
        <v>4815.2</v>
      </c>
      <c r="D161" s="15">
        <f>VLOOKUP($A161,RAW!$B$4:$M$283,9,FALSE)</f>
        <v>2813.2</v>
      </c>
      <c r="E161" s="1">
        <f t="shared" si="18"/>
        <v>-2002</v>
      </c>
      <c r="F161" s="1">
        <f t="shared" si="19"/>
        <v>890.94809472921247</v>
      </c>
      <c r="G161" s="16">
        <f t="shared" si="20"/>
        <v>-2892.9480947292122</v>
      </c>
      <c r="H161" s="16">
        <f t="shared" si="21"/>
        <v>2892.9480947292122</v>
      </c>
      <c r="I161" s="3">
        <f t="shared" si="22"/>
        <v>-0.6007950022281966</v>
      </c>
      <c r="J161" s="52"/>
    </row>
    <row r="162" spans="1:10" x14ac:dyDescent="0.25">
      <c r="A162" t="s">
        <v>154</v>
      </c>
      <c r="B162" s="8" t="s">
        <v>299</v>
      </c>
      <c r="C162" s="15">
        <f>VLOOKUP($A162,RAW!$B$4:$M$283,8,FALSE)</f>
        <v>24602.799999999999</v>
      </c>
      <c r="D162" s="15">
        <f>VLOOKUP($A162,RAW!$B$4:$M$283,9,FALSE)</f>
        <v>12886</v>
      </c>
      <c r="E162" s="1">
        <f t="shared" si="18"/>
        <v>-11716.8</v>
      </c>
      <c r="F162" s="1">
        <f t="shared" si="19"/>
        <v>4552.2133628933107</v>
      </c>
      <c r="G162" s="16">
        <f t="shared" si="20"/>
        <v>-16269.013362893311</v>
      </c>
      <c r="H162" s="16">
        <f t="shared" si="21"/>
        <v>16269.013362893311</v>
      </c>
      <c r="I162" s="3">
        <f t="shared" si="22"/>
        <v>-0.66126674048861556</v>
      </c>
      <c r="J162" s="52"/>
    </row>
    <row r="163" spans="1:10" x14ac:dyDescent="0.25">
      <c r="A163" t="s">
        <v>10</v>
      </c>
      <c r="B163" s="8" t="s">
        <v>299</v>
      </c>
      <c r="C163" s="15">
        <f>VLOOKUP($A163,RAW!$B$4:$M$283,8,FALSE)</f>
        <v>66717.8</v>
      </c>
      <c r="D163" s="15">
        <f>VLOOKUP($A163,RAW!$B$4:$M$283,9,FALSE)</f>
        <v>44956.6</v>
      </c>
      <c r="E163" s="1">
        <f t="shared" ref="E163:E175" si="23">D163-C163</f>
        <v>-21761.200000000004</v>
      </c>
      <c r="F163" s="1">
        <f t="shared" ref="F163:F175" si="24">+C163*E$260</f>
        <v>12344.67868302971</v>
      </c>
      <c r="G163" s="16">
        <f t="shared" ref="G163:G175" si="25">+E163-F163</f>
        <v>-34105.878683029718</v>
      </c>
      <c r="H163" s="16">
        <f t="shared" ref="H163:H175" si="26">ABS(G163)</f>
        <v>34105.878683029718</v>
      </c>
      <c r="I163" s="3">
        <f t="shared" si="22"/>
        <v>-0.51119609284223577</v>
      </c>
      <c r="J163" s="52"/>
    </row>
    <row r="164" spans="1:10" x14ac:dyDescent="0.25">
      <c r="A164" t="s">
        <v>155</v>
      </c>
      <c r="B164" s="8" t="s">
        <v>298</v>
      </c>
      <c r="C164" s="15">
        <f>VLOOKUP($A164,RAW!$B$4:$M$283,8,FALSE)</f>
        <v>37806.300000000003</v>
      </c>
      <c r="D164" s="15">
        <f>VLOOKUP($A164,RAW!$B$4:$M$283,9,FALSE)</f>
        <v>45182</v>
      </c>
      <c r="E164" s="1">
        <f t="shared" si="23"/>
        <v>7375.6999999999971</v>
      </c>
      <c r="F164" s="1">
        <f t="shared" si="24"/>
        <v>6995.234040904018</v>
      </c>
      <c r="G164" s="16">
        <f t="shared" si="25"/>
        <v>380.46595909597909</v>
      </c>
      <c r="H164" s="16">
        <f t="shared" si="26"/>
        <v>380.46595909597909</v>
      </c>
      <c r="I164" s="3">
        <f t="shared" si="22"/>
        <v>1.0063559753162279E-2</v>
      </c>
      <c r="J164" s="52"/>
    </row>
    <row r="165" spans="1:10" x14ac:dyDescent="0.25">
      <c r="A165" t="s">
        <v>207</v>
      </c>
      <c r="B165" s="8" t="s">
        <v>298</v>
      </c>
      <c r="C165" s="15">
        <f>VLOOKUP($A165,RAW!$B$4:$M$283,8,FALSE)</f>
        <v>1019345.5</v>
      </c>
      <c r="D165" s="15">
        <f>VLOOKUP($A165,RAW!$B$4:$M$283,9,FALSE)</f>
        <v>900794.29999999993</v>
      </c>
      <c r="E165" s="1">
        <f t="shared" si="23"/>
        <v>-118551.20000000007</v>
      </c>
      <c r="F165" s="1">
        <f t="shared" si="24"/>
        <v>188607.72784013051</v>
      </c>
      <c r="G165" s="16">
        <f t="shared" si="25"/>
        <v>-307158.92784013058</v>
      </c>
      <c r="H165" s="16">
        <f t="shared" si="26"/>
        <v>307158.92784013058</v>
      </c>
      <c r="I165" s="3">
        <f t="shared" si="22"/>
        <v>-0.30132955689717628</v>
      </c>
      <c r="J165" s="52"/>
    </row>
    <row r="166" spans="1:10" x14ac:dyDescent="0.25">
      <c r="A166" t="s">
        <v>53</v>
      </c>
      <c r="B166" s="8" t="s">
        <v>299</v>
      </c>
      <c r="C166" s="15">
        <f>VLOOKUP($A166,RAW!$B$4:$M$283,8,FALSE)</f>
        <v>326.2</v>
      </c>
      <c r="D166" s="15">
        <f>VLOOKUP($A166,RAW!$B$4:$M$283,9,FALSE)</f>
        <v>401.20000000000005</v>
      </c>
      <c r="E166" s="1">
        <f t="shared" si="23"/>
        <v>75.000000000000057</v>
      </c>
      <c r="F166" s="1">
        <f t="shared" si="24"/>
        <v>60.356219575649838</v>
      </c>
      <c r="G166" s="16">
        <f t="shared" si="25"/>
        <v>14.643780424350219</v>
      </c>
      <c r="H166" s="16">
        <f t="shared" si="26"/>
        <v>14.643780424350219</v>
      </c>
      <c r="I166" s="3">
        <f t="shared" si="22"/>
        <v>4.4892030730687364E-2</v>
      </c>
      <c r="J166" s="52"/>
    </row>
    <row r="167" spans="1:10" x14ac:dyDescent="0.25">
      <c r="A167" t="s">
        <v>66</v>
      </c>
      <c r="B167" s="8" t="s">
        <v>298</v>
      </c>
      <c r="C167" s="15">
        <f>VLOOKUP($A167,RAW!$B$4:$M$283,8,FALSE)</f>
        <v>306.39999999999998</v>
      </c>
      <c r="D167" s="15">
        <f>VLOOKUP($A167,RAW!$B$4:$M$283,9,FALSE)</f>
        <v>403.3</v>
      </c>
      <c r="E167" s="1">
        <f t="shared" si="23"/>
        <v>96.900000000000034</v>
      </c>
      <c r="F167" s="1">
        <f t="shared" si="24"/>
        <v>56.692659957017504</v>
      </c>
      <c r="G167" s="16">
        <f t="shared" si="25"/>
        <v>40.20734004298253</v>
      </c>
      <c r="H167" s="16">
        <f t="shared" si="26"/>
        <v>40.20734004298253</v>
      </c>
      <c r="I167" s="3">
        <f t="shared" si="22"/>
        <v>0.13122500014028241</v>
      </c>
      <c r="J167" s="52"/>
    </row>
    <row r="168" spans="1:10" x14ac:dyDescent="0.25">
      <c r="A168" t="s">
        <v>156</v>
      </c>
      <c r="B168" s="8" t="s">
        <v>299</v>
      </c>
      <c r="C168" s="15">
        <f>VLOOKUP($A168,RAW!$B$4:$M$283,8,FALSE)</f>
        <v>133872.20000000001</v>
      </c>
      <c r="D168" s="15">
        <f>VLOOKUP($A168,RAW!$B$4:$M$283,9,FALSE)</f>
        <v>109057.1</v>
      </c>
      <c r="E168" s="1">
        <f t="shared" si="23"/>
        <v>-24815.100000000006</v>
      </c>
      <c r="F168" s="1">
        <f t="shared" si="24"/>
        <v>24770.140705932899</v>
      </c>
      <c r="G168" s="16">
        <f t="shared" si="25"/>
        <v>-49585.240705932905</v>
      </c>
      <c r="H168" s="16">
        <f t="shared" si="26"/>
        <v>49585.240705932905</v>
      </c>
      <c r="I168" s="3">
        <f t="shared" si="22"/>
        <v>-0.37039236455315516</v>
      </c>
      <c r="J168" s="52"/>
    </row>
    <row r="169" spans="1:10" x14ac:dyDescent="0.25">
      <c r="A169" t="s">
        <v>157</v>
      </c>
      <c r="B169" s="8" t="s">
        <v>299</v>
      </c>
      <c r="C169" s="15">
        <f>VLOOKUP($A169,RAW!$B$4:$M$283,8,FALSE)</f>
        <v>10238.6</v>
      </c>
      <c r="D169" s="15">
        <f>VLOOKUP($A169,RAW!$B$4:$M$283,9,FALSE)</f>
        <v>18519.900000000001</v>
      </c>
      <c r="E169" s="1">
        <f t="shared" si="23"/>
        <v>8281.3000000000011</v>
      </c>
      <c r="F169" s="1">
        <f t="shared" si="24"/>
        <v>1894.4303793600504</v>
      </c>
      <c r="G169" s="16">
        <f t="shared" si="25"/>
        <v>6386.8696206399509</v>
      </c>
      <c r="H169" s="16">
        <f t="shared" si="26"/>
        <v>6386.8696206399509</v>
      </c>
      <c r="I169" s="3">
        <f t="shared" si="22"/>
        <v>0.62380302196002879</v>
      </c>
      <c r="J169" s="52"/>
    </row>
    <row r="170" spans="1:10" x14ac:dyDescent="0.25">
      <c r="A170" t="s">
        <v>208</v>
      </c>
      <c r="B170" s="8" t="s">
        <v>299</v>
      </c>
      <c r="C170" s="15">
        <f>VLOOKUP($A170,RAW!$B$4:$M$283,8,FALSE)</f>
        <v>8881.5</v>
      </c>
      <c r="D170" s="15">
        <f>VLOOKUP($A170,RAW!$B$4:$M$283,9,FALSE)</f>
        <v>12390.5</v>
      </c>
      <c r="E170" s="1">
        <f t="shared" si="23"/>
        <v>3509</v>
      </c>
      <c r="F170" s="1">
        <f t="shared" si="24"/>
        <v>1643.3285228728819</v>
      </c>
      <c r="G170" s="16">
        <f t="shared" si="25"/>
        <v>1865.6714771271181</v>
      </c>
      <c r="H170" s="16">
        <f t="shared" si="26"/>
        <v>1865.6714771271181</v>
      </c>
      <c r="I170" s="3">
        <f t="shared" si="22"/>
        <v>0.21006265575940078</v>
      </c>
      <c r="J170" s="52"/>
    </row>
    <row r="171" spans="1:10" x14ac:dyDescent="0.25">
      <c r="A171" t="s">
        <v>209</v>
      </c>
      <c r="B171" s="8" t="s">
        <v>299</v>
      </c>
      <c r="C171" s="15">
        <f>VLOOKUP($A171,RAW!$B$4:$M$283,8,FALSE)</f>
        <v>58829.399999999994</v>
      </c>
      <c r="D171" s="15">
        <f>VLOOKUP($A171,RAW!$B$4:$M$283,9,FALSE)</f>
        <v>60401</v>
      </c>
      <c r="E171" s="1">
        <f t="shared" si="23"/>
        <v>1571.6000000000058</v>
      </c>
      <c r="F171" s="1">
        <f t="shared" si="24"/>
        <v>10885.1017287055</v>
      </c>
      <c r="G171" s="16">
        <f t="shared" si="25"/>
        <v>-9313.5017287054943</v>
      </c>
      <c r="H171" s="16">
        <f t="shared" si="26"/>
        <v>9313.5017287054943</v>
      </c>
      <c r="I171" s="3">
        <f t="shared" si="22"/>
        <v>-0.15831372967777158</v>
      </c>
      <c r="J171" s="52"/>
    </row>
    <row r="172" spans="1:10" x14ac:dyDescent="0.25">
      <c r="A172" t="s">
        <v>45</v>
      </c>
      <c r="B172" s="8" t="s">
        <v>298</v>
      </c>
      <c r="C172" s="15">
        <f>VLOOKUP($A172,RAW!$B$4:$M$283,8,FALSE)</f>
        <v>122727.4</v>
      </c>
      <c r="D172" s="15">
        <f>VLOOKUP($A172,RAW!$B$4:$M$283,9,FALSE)</f>
        <v>162985.4</v>
      </c>
      <c r="E172" s="1">
        <f t="shared" si="23"/>
        <v>40258</v>
      </c>
      <c r="F172" s="1">
        <f t="shared" si="24"/>
        <v>22708.037714128168</v>
      </c>
      <c r="G172" s="16">
        <f t="shared" si="25"/>
        <v>17549.962285871832</v>
      </c>
      <c r="H172" s="16">
        <f t="shared" si="26"/>
        <v>17549.962285871832</v>
      </c>
      <c r="I172" s="3">
        <f t="shared" si="22"/>
        <v>0.14299954440387258</v>
      </c>
      <c r="J172" s="52"/>
    </row>
    <row r="173" spans="1:10" x14ac:dyDescent="0.25">
      <c r="A173" t="s">
        <v>120</v>
      </c>
      <c r="B173" s="8" t="s">
        <v>298</v>
      </c>
      <c r="C173" s="15">
        <f>VLOOKUP($A173,RAW!$B$4:$M$283,8,FALSE)</f>
        <v>31980</v>
      </c>
      <c r="D173" s="15">
        <f>VLOOKUP($A173,RAW!$B$4:$M$283,9,FALSE)</f>
        <v>41846</v>
      </c>
      <c r="E173" s="1">
        <f t="shared" si="23"/>
        <v>9866</v>
      </c>
      <c r="F173" s="1">
        <f t="shared" si="24"/>
        <v>5917.2038688819184</v>
      </c>
      <c r="G173" s="16">
        <f t="shared" si="25"/>
        <v>3948.7961311180816</v>
      </c>
      <c r="H173" s="16">
        <f t="shared" si="26"/>
        <v>3948.7961311180816</v>
      </c>
      <c r="I173" s="3">
        <f t="shared" si="22"/>
        <v>0.12347705225509949</v>
      </c>
      <c r="J173" s="52"/>
    </row>
    <row r="174" spans="1:10" x14ac:dyDescent="0.25">
      <c r="A174" t="s">
        <v>46</v>
      </c>
      <c r="B174" s="8" t="s">
        <v>299</v>
      </c>
      <c r="C174" s="15">
        <f>VLOOKUP($A174,RAW!$B$4:$M$283,8,FALSE)</f>
        <v>117372</v>
      </c>
      <c r="D174" s="15">
        <f>VLOOKUP($A174,RAW!$B$4:$M$283,9,FALSE)</f>
        <v>237182.7</v>
      </c>
      <c r="E174" s="1">
        <f t="shared" si="23"/>
        <v>119810.70000000001</v>
      </c>
      <c r="F174" s="1">
        <f t="shared" si="24"/>
        <v>21717.137351419904</v>
      </c>
      <c r="G174" s="16">
        <f t="shared" si="25"/>
        <v>98093.562648580104</v>
      </c>
      <c r="H174" s="16">
        <f t="shared" si="26"/>
        <v>98093.562648580104</v>
      </c>
      <c r="I174" s="3">
        <f t="shared" si="22"/>
        <v>0.83574926429284757</v>
      </c>
      <c r="J174" s="52"/>
    </row>
    <row r="175" spans="1:10" x14ac:dyDescent="0.25">
      <c r="A175" t="s">
        <v>47</v>
      </c>
      <c r="B175" s="8" t="s">
        <v>299</v>
      </c>
      <c r="C175" s="15">
        <f>VLOOKUP($A175,RAW!$B$4:$M$283,8,FALSE)</f>
        <v>18512.7</v>
      </c>
      <c r="D175" s="15">
        <f>VLOOKUP($A175,RAW!$B$4:$M$283,9,FALSE)</f>
        <v>61034.399999999994</v>
      </c>
      <c r="E175" s="1">
        <f t="shared" si="23"/>
        <v>42521.7</v>
      </c>
      <c r="F175" s="1">
        <f t="shared" si="24"/>
        <v>3425.3727349421606</v>
      </c>
      <c r="G175" s="16">
        <f t="shared" si="25"/>
        <v>39096.327265057836</v>
      </c>
      <c r="H175" s="16">
        <f t="shared" si="26"/>
        <v>39096.327265057836</v>
      </c>
      <c r="I175" s="3">
        <f t="shared" si="22"/>
        <v>2.1118652203653618</v>
      </c>
      <c r="J175" s="52"/>
    </row>
    <row r="176" spans="1:10" x14ac:dyDescent="0.25">
      <c r="A176" t="s">
        <v>106</v>
      </c>
      <c r="B176" s="8" t="s">
        <v>299</v>
      </c>
      <c r="C176" s="15">
        <f>VLOOKUP($A176,RAW!$B$4:$M$283,8,FALSE)</f>
        <v>15507.9</v>
      </c>
      <c r="D176" s="15">
        <f>VLOOKUP($A176,RAW!$B$4:$M$283,9,FALSE)</f>
        <v>36355.800000000003</v>
      </c>
      <c r="E176" s="1">
        <f t="shared" ref="E176:E207" si="27">D176-C176</f>
        <v>20847.900000000001</v>
      </c>
      <c r="F176" s="1">
        <f t="shared" ref="F176:F207" si="28">+C176*E$260</f>
        <v>2869.3998085751691</v>
      </c>
      <c r="G176" s="16">
        <f t="shared" ref="G176:G207" si="29">+E176-F176</f>
        <v>17978.500191424831</v>
      </c>
      <c r="H176" s="16">
        <f t="shared" ref="H176:H207" si="30">ABS(G176)</f>
        <v>17978.500191424831</v>
      </c>
      <c r="I176" s="3">
        <f t="shared" si="22"/>
        <v>1.159312362823131</v>
      </c>
      <c r="J176" s="52"/>
    </row>
    <row r="177" spans="1:10" x14ac:dyDescent="0.25">
      <c r="A177" t="s">
        <v>87</v>
      </c>
      <c r="B177" s="8" t="s">
        <v>298</v>
      </c>
      <c r="C177" s="15">
        <f>VLOOKUP($A177,RAW!$B$4:$M$283,8,FALSE)</f>
        <v>46050.400000000001</v>
      </c>
      <c r="D177" s="15">
        <f>VLOOKUP($A177,RAW!$B$4:$M$283,9,FALSE)</f>
        <v>42842.3</v>
      </c>
      <c r="E177" s="1">
        <f t="shared" si="27"/>
        <v>-3208.0999999999985</v>
      </c>
      <c r="F177" s="1">
        <f t="shared" si="28"/>
        <v>8520.6255485791098</v>
      </c>
      <c r="G177" s="16">
        <f t="shared" si="29"/>
        <v>-11728.725548579108</v>
      </c>
      <c r="H177" s="16">
        <f t="shared" si="30"/>
        <v>11728.725548579108</v>
      </c>
      <c r="I177" s="3">
        <f t="shared" si="22"/>
        <v>-0.25469323933297233</v>
      </c>
      <c r="J177" s="52"/>
    </row>
    <row r="178" spans="1:10" x14ac:dyDescent="0.25">
      <c r="A178" t="s">
        <v>88</v>
      </c>
      <c r="B178" s="8" t="s">
        <v>298</v>
      </c>
      <c r="C178" s="15">
        <f>VLOOKUP($A178,RAW!$B$4:$M$283,8,FALSE)</f>
        <v>54274.1</v>
      </c>
      <c r="D178" s="15">
        <f>VLOOKUP($A178,RAW!$B$4:$M$283,9,FALSE)</f>
        <v>77618</v>
      </c>
      <c r="E178" s="1">
        <f t="shared" si="27"/>
        <v>23343.9</v>
      </c>
      <c r="F178" s="1">
        <f t="shared" si="28"/>
        <v>10042.242479677428</v>
      </c>
      <c r="G178" s="16">
        <f t="shared" si="29"/>
        <v>13301.657520322573</v>
      </c>
      <c r="H178" s="16">
        <f t="shared" si="30"/>
        <v>13301.657520322573</v>
      </c>
      <c r="I178" s="3">
        <f t="shared" si="22"/>
        <v>0.24508296812517524</v>
      </c>
      <c r="J178" s="52"/>
    </row>
    <row r="179" spans="1:10" x14ac:dyDescent="0.25">
      <c r="A179" t="s">
        <v>89</v>
      </c>
      <c r="B179" s="8" t="s">
        <v>298</v>
      </c>
      <c r="C179" s="15">
        <f>VLOOKUP($A179,RAW!$B$4:$M$283,8,FALSE)</f>
        <v>10309.9</v>
      </c>
      <c r="D179" s="15">
        <f>VLOOKUP($A179,RAW!$B$4:$M$283,9,FALSE)</f>
        <v>12233.3</v>
      </c>
      <c r="E179" s="1">
        <f t="shared" si="27"/>
        <v>1923.3999999999996</v>
      </c>
      <c r="F179" s="1">
        <f t="shared" si="28"/>
        <v>1907.6228945523981</v>
      </c>
      <c r="G179" s="16">
        <f t="shared" si="29"/>
        <v>15.777105447601571</v>
      </c>
      <c r="H179" s="16">
        <f t="shared" si="30"/>
        <v>15.777105447601571</v>
      </c>
      <c r="I179" s="3">
        <f t="shared" si="22"/>
        <v>1.53028695211414E-3</v>
      </c>
      <c r="J179" s="52"/>
    </row>
    <row r="180" spans="1:10" x14ac:dyDescent="0.25">
      <c r="A180" t="s">
        <v>210</v>
      </c>
      <c r="B180" s="8" t="s">
        <v>298</v>
      </c>
      <c r="C180" s="15">
        <f>VLOOKUP($A180,RAW!$B$4:$M$283,8,FALSE)</f>
        <v>26148.3</v>
      </c>
      <c r="D180" s="15">
        <f>VLOOKUP($A180,RAW!$B$4:$M$283,9,FALSE)</f>
        <v>32711.8</v>
      </c>
      <c r="E180" s="1">
        <f t="shared" si="27"/>
        <v>6563.5</v>
      </c>
      <c r="F180" s="1">
        <f t="shared" si="28"/>
        <v>4838.1745442365564</v>
      </c>
      <c r="G180" s="16">
        <f t="shared" si="29"/>
        <v>1725.3254557634436</v>
      </c>
      <c r="H180" s="16">
        <f t="shared" si="30"/>
        <v>1725.3254557634436</v>
      </c>
      <c r="I180" s="3">
        <f t="shared" si="22"/>
        <v>6.5982318382588681E-2</v>
      </c>
      <c r="J180" s="52"/>
    </row>
    <row r="181" spans="1:10" x14ac:dyDescent="0.25">
      <c r="A181" t="s">
        <v>223</v>
      </c>
      <c r="B181" s="8" t="s">
        <v>298</v>
      </c>
      <c r="C181" s="15">
        <f>VLOOKUP($A181,RAW!$B$4:$M$283,8,FALSE)</f>
        <v>3123552.1</v>
      </c>
      <c r="D181" s="15">
        <f>VLOOKUP($A181,RAW!$B$4:$M$283,9,FALSE)</f>
        <v>3408646</v>
      </c>
      <c r="E181" s="1">
        <f t="shared" si="27"/>
        <v>285093.89999999991</v>
      </c>
      <c r="F181" s="1">
        <f t="shared" si="28"/>
        <v>577945.42122496071</v>
      </c>
      <c r="G181" s="16">
        <f t="shared" si="29"/>
        <v>-292851.5212249608</v>
      </c>
      <c r="H181" s="16">
        <f t="shared" si="30"/>
        <v>292851.5212249608</v>
      </c>
      <c r="I181" s="3">
        <f t="shared" si="22"/>
        <v>-9.3755926537918408E-2</v>
      </c>
      <c r="J181" s="52"/>
    </row>
    <row r="182" spans="1:10" x14ac:dyDescent="0.25">
      <c r="A182" t="s">
        <v>158</v>
      </c>
      <c r="B182" s="8" t="s">
        <v>298</v>
      </c>
      <c r="C182" s="15">
        <f>VLOOKUP($A182,RAW!$B$4:$M$283,8,FALSE)</f>
        <v>12886.900000000001</v>
      </c>
      <c r="D182" s="15">
        <f>VLOOKUP($A182,RAW!$B$4:$M$283,9,FALSE)</f>
        <v>7376</v>
      </c>
      <c r="E182" s="1">
        <f t="shared" si="27"/>
        <v>-5510.9000000000015</v>
      </c>
      <c r="F182" s="1">
        <f t="shared" si="28"/>
        <v>2384.4407297653038</v>
      </c>
      <c r="G182" s="16">
        <f t="shared" si="29"/>
        <v>-7895.3407297653048</v>
      </c>
      <c r="H182" s="16">
        <f t="shared" si="30"/>
        <v>7895.3407297653048</v>
      </c>
      <c r="I182" s="3">
        <f t="shared" si="22"/>
        <v>-0.61266407978375748</v>
      </c>
      <c r="J182" s="52"/>
    </row>
    <row r="183" spans="1:10" x14ac:dyDescent="0.25">
      <c r="A183" t="s">
        <v>54</v>
      </c>
      <c r="B183" s="8" t="s">
        <v>299</v>
      </c>
      <c r="C183" s="15">
        <f>VLOOKUP($A183,RAW!$B$4:$M$283,8,FALSE)</f>
        <v>3531.3</v>
      </c>
      <c r="D183" s="15">
        <f>VLOOKUP($A183,RAW!$B$4:$M$283,9,FALSE)</f>
        <v>6181.2</v>
      </c>
      <c r="E183" s="1">
        <f t="shared" si="27"/>
        <v>2649.8999999999996</v>
      </c>
      <c r="F183" s="1">
        <f t="shared" si="28"/>
        <v>653.39030713516956</v>
      </c>
      <c r="G183" s="16">
        <f t="shared" si="29"/>
        <v>1996.50969286483</v>
      </c>
      <c r="H183" s="16">
        <f t="shared" si="30"/>
        <v>1996.50969286483</v>
      </c>
      <c r="I183" s="3">
        <f t="shared" si="22"/>
        <v>0.56537527054196179</v>
      </c>
      <c r="J183" s="52"/>
    </row>
    <row r="184" spans="1:10" x14ac:dyDescent="0.25">
      <c r="A184" t="s">
        <v>55</v>
      </c>
      <c r="B184" s="8" t="s">
        <v>298</v>
      </c>
      <c r="C184" s="15">
        <f>VLOOKUP($A184,RAW!$B$4:$M$283,8,FALSE)</f>
        <v>3776.6</v>
      </c>
      <c r="D184" s="15">
        <f>VLOOKUP($A184,RAW!$B$4:$M$283,9,FALSE)</f>
        <v>7598</v>
      </c>
      <c r="E184" s="1">
        <f t="shared" si="27"/>
        <v>3821.4</v>
      </c>
      <c r="F184" s="1">
        <f t="shared" si="28"/>
        <v>698.77774018822561</v>
      </c>
      <c r="G184" s="16">
        <f t="shared" si="29"/>
        <v>3122.6222598117747</v>
      </c>
      <c r="H184" s="16">
        <f t="shared" si="30"/>
        <v>3122.6222598117747</v>
      </c>
      <c r="I184" s="3">
        <f t="shared" si="22"/>
        <v>0.82683425827775636</v>
      </c>
      <c r="J184" s="52"/>
    </row>
    <row r="185" spans="1:10" x14ac:dyDescent="0.25">
      <c r="A185" t="s">
        <v>159</v>
      </c>
      <c r="B185" s="8" t="s">
        <v>298</v>
      </c>
      <c r="C185" s="15">
        <f>VLOOKUP($A185,RAW!$B$4:$M$283,8,FALSE)</f>
        <v>272079.59999999998</v>
      </c>
      <c r="D185" s="15">
        <f>VLOOKUP($A185,RAW!$B$4:$M$283,9,FALSE)</f>
        <v>486647.1</v>
      </c>
      <c r="E185" s="1">
        <f t="shared" si="27"/>
        <v>214567.5</v>
      </c>
      <c r="F185" s="1">
        <f t="shared" si="28"/>
        <v>50342.415940082705</v>
      </c>
      <c r="G185" s="16">
        <f t="shared" si="29"/>
        <v>164225.08405991731</v>
      </c>
      <c r="H185" s="16">
        <f t="shared" si="30"/>
        <v>164225.08405991731</v>
      </c>
      <c r="I185" s="3">
        <f t="shared" si="22"/>
        <v>0.60359205195802013</v>
      </c>
      <c r="J185" s="52"/>
    </row>
    <row r="186" spans="1:10" x14ac:dyDescent="0.25">
      <c r="A186" t="s">
        <v>211</v>
      </c>
      <c r="B186" s="8" t="s">
        <v>298</v>
      </c>
      <c r="C186" s="15">
        <f>VLOOKUP($A186,RAW!$B$4:$M$283,8,FALSE)</f>
        <v>66436.7</v>
      </c>
      <c r="D186" s="15">
        <f>VLOOKUP($A186,RAW!$B$4:$M$283,9,FALSE)</f>
        <v>101766.1</v>
      </c>
      <c r="E186" s="1">
        <f t="shared" si="27"/>
        <v>35329.400000000009</v>
      </c>
      <c r="F186" s="1">
        <f t="shared" si="28"/>
        <v>12292.667238140943</v>
      </c>
      <c r="G186" s="16">
        <f t="shared" si="29"/>
        <v>23036.732761859064</v>
      </c>
      <c r="H186" s="16">
        <f t="shared" si="30"/>
        <v>23036.732761859064</v>
      </c>
      <c r="I186" s="3">
        <f t="shared" si="22"/>
        <v>0.34674709553393029</v>
      </c>
      <c r="J186" s="52"/>
    </row>
    <row r="187" spans="1:10" x14ac:dyDescent="0.25">
      <c r="A187" t="s">
        <v>160</v>
      </c>
      <c r="B187" s="8" t="s">
        <v>298</v>
      </c>
      <c r="C187" s="15">
        <f>VLOOKUP($A187,RAW!$B$4:$M$283,8,FALSE)</f>
        <v>19156.900000000001</v>
      </c>
      <c r="D187" s="15">
        <f>VLOOKUP($A187,RAW!$B$4:$M$283,9,FALSE)</f>
        <v>28649.599999999999</v>
      </c>
      <c r="E187" s="1">
        <f t="shared" si="27"/>
        <v>9492.6999999999971</v>
      </c>
      <c r="F187" s="1">
        <f t="shared" si="28"/>
        <v>3544.567942332209</v>
      </c>
      <c r="G187" s="16">
        <f t="shared" si="29"/>
        <v>5948.1320576677881</v>
      </c>
      <c r="H187" s="16">
        <f t="shared" si="30"/>
        <v>5948.1320576677881</v>
      </c>
      <c r="I187" s="3">
        <f t="shared" si="22"/>
        <v>0.31049554247648564</v>
      </c>
      <c r="J187" s="52"/>
    </row>
    <row r="188" spans="1:10" x14ac:dyDescent="0.25">
      <c r="A188" t="s">
        <v>161</v>
      </c>
      <c r="B188" s="8" t="s">
        <v>298</v>
      </c>
      <c r="C188" s="15">
        <f>VLOOKUP($A188,RAW!$B$4:$M$283,8,FALSE)</f>
        <v>30767</v>
      </c>
      <c r="D188" s="15">
        <f>VLOOKUP($A188,RAW!$B$4:$M$283,9,FALSE)</f>
        <v>31830</v>
      </c>
      <c r="E188" s="1">
        <f t="shared" si="27"/>
        <v>1063</v>
      </c>
      <c r="F188" s="1">
        <f t="shared" si="28"/>
        <v>5692.7645851747966</v>
      </c>
      <c r="G188" s="16">
        <f t="shared" si="29"/>
        <v>-4629.7645851747966</v>
      </c>
      <c r="H188" s="16">
        <f t="shared" si="30"/>
        <v>4629.7645851747966</v>
      </c>
      <c r="I188" s="3">
        <f t="shared" si="22"/>
        <v>-0.15047825869193607</v>
      </c>
      <c r="J188" s="52"/>
    </row>
    <row r="189" spans="1:10" x14ac:dyDescent="0.25">
      <c r="A189" t="s">
        <v>56</v>
      </c>
      <c r="B189" s="8" t="s">
        <v>298</v>
      </c>
      <c r="C189" s="15">
        <f>VLOOKUP($A189,RAW!$B$4:$M$283,8,FALSE)</f>
        <v>2211.9</v>
      </c>
      <c r="D189" s="15">
        <f>VLOOKUP($A189,RAW!$B$4:$M$283,9,FALSE)</f>
        <v>2425.6000000000004</v>
      </c>
      <c r="E189" s="1">
        <f t="shared" si="27"/>
        <v>213.70000000000027</v>
      </c>
      <c r="F189" s="1">
        <f t="shared" si="28"/>
        <v>409.26401618448773</v>
      </c>
      <c r="G189" s="16">
        <f t="shared" si="29"/>
        <v>-195.56401618448746</v>
      </c>
      <c r="H189" s="16">
        <f t="shared" si="30"/>
        <v>195.56401618448746</v>
      </c>
      <c r="I189" s="3">
        <f t="shared" si="22"/>
        <v>-8.8414492601151695E-2</v>
      </c>
      <c r="J189" s="52"/>
    </row>
    <row r="190" spans="1:10" x14ac:dyDescent="0.25">
      <c r="A190" t="s">
        <v>57</v>
      </c>
      <c r="B190" s="8" t="s">
        <v>298</v>
      </c>
      <c r="C190" s="15">
        <f>VLOOKUP($A190,RAW!$B$4:$M$283,8,FALSE)</f>
        <v>72940.7</v>
      </c>
      <c r="D190" s="15">
        <f>VLOOKUP($A190,RAW!$B$4:$M$283,9,FALSE)</f>
        <v>88808.299999999988</v>
      </c>
      <c r="E190" s="1">
        <f t="shared" si="27"/>
        <v>15867.599999999991</v>
      </c>
      <c r="F190" s="1">
        <f t="shared" si="28"/>
        <v>13496.091064382594</v>
      </c>
      <c r="G190" s="16">
        <f t="shared" si="29"/>
        <v>2371.5089356173976</v>
      </c>
      <c r="H190" s="16">
        <f t="shared" si="30"/>
        <v>2371.5089356173976</v>
      </c>
      <c r="I190" s="3">
        <f t="shared" si="22"/>
        <v>3.2512834886659951E-2</v>
      </c>
      <c r="J190" s="52"/>
    </row>
    <row r="191" spans="1:10" x14ac:dyDescent="0.25">
      <c r="A191" t="s">
        <v>162</v>
      </c>
      <c r="B191" s="8" t="s">
        <v>298</v>
      </c>
      <c r="C191" s="15">
        <f>VLOOKUP($A191,RAW!$B$4:$M$283,8,FALSE)</f>
        <v>12164</v>
      </c>
      <c r="D191" s="15">
        <f>VLOOKUP($A191,RAW!$B$4:$M$283,9,FALSE)</f>
        <v>15163.7</v>
      </c>
      <c r="E191" s="1">
        <f t="shared" si="27"/>
        <v>2999.7000000000007</v>
      </c>
      <c r="F191" s="1">
        <f t="shared" si="28"/>
        <v>2250.6837980325099</v>
      </c>
      <c r="G191" s="16">
        <f t="shared" si="29"/>
        <v>749.01620196749082</v>
      </c>
      <c r="H191" s="16">
        <f t="shared" si="30"/>
        <v>749.01620196749082</v>
      </c>
      <c r="I191" s="3">
        <f t="shared" si="22"/>
        <v>6.1576471717156432E-2</v>
      </c>
      <c r="J191" s="52"/>
    </row>
    <row r="192" spans="1:10" x14ac:dyDescent="0.25">
      <c r="A192" t="s">
        <v>11</v>
      </c>
      <c r="B192" s="8" t="s">
        <v>298</v>
      </c>
      <c r="C192" s="15">
        <f>VLOOKUP($A192,RAW!$B$4:$M$283,8,FALSE)</f>
        <v>27897.9</v>
      </c>
      <c r="D192" s="15">
        <f>VLOOKUP($A192,RAW!$B$4:$M$283,9,FALSE)</f>
        <v>32001.5</v>
      </c>
      <c r="E192" s="1">
        <f t="shared" si="27"/>
        <v>4103.5999999999985</v>
      </c>
      <c r="F192" s="1">
        <f t="shared" si="28"/>
        <v>5161.8999941738866</v>
      </c>
      <c r="G192" s="16">
        <f t="shared" si="29"/>
        <v>-1058.2999941738881</v>
      </c>
      <c r="H192" s="16">
        <f t="shared" si="30"/>
        <v>1058.2999941738881</v>
      </c>
      <c r="I192" s="3">
        <f t="shared" si="22"/>
        <v>-3.7934754736875825E-2</v>
      </c>
      <c r="J192" s="52"/>
    </row>
    <row r="193" spans="1:10" x14ac:dyDescent="0.25">
      <c r="A193" t="s">
        <v>212</v>
      </c>
      <c r="B193" s="8" t="s">
        <v>298</v>
      </c>
      <c r="C193" s="15">
        <f>VLOOKUP($A193,RAW!$B$4:$M$283,8,FALSE)</f>
        <v>6875.8</v>
      </c>
      <c r="D193" s="15">
        <f>VLOOKUP($A193,RAW!$B$4:$M$283,9,FALSE)</f>
        <v>5633</v>
      </c>
      <c r="E193" s="1">
        <f t="shared" si="27"/>
        <v>-1242.8000000000002</v>
      </c>
      <c r="F193" s="1">
        <f t="shared" si="28"/>
        <v>1272.2173346359693</v>
      </c>
      <c r="G193" s="16">
        <f t="shared" si="29"/>
        <v>-2515.0173346359697</v>
      </c>
      <c r="H193" s="16">
        <f t="shared" si="30"/>
        <v>2515.0173346359697</v>
      </c>
      <c r="I193" s="3">
        <f t="shared" si="22"/>
        <v>-0.36577813994531105</v>
      </c>
      <c r="J193" s="52"/>
    </row>
    <row r="194" spans="1:10" x14ac:dyDescent="0.25">
      <c r="A194" t="s">
        <v>58</v>
      </c>
      <c r="B194" s="8" t="s">
        <v>298</v>
      </c>
      <c r="C194" s="15">
        <f>VLOOKUP($A194,RAW!$B$4:$M$283,8,FALSE)</f>
        <v>135427.5</v>
      </c>
      <c r="D194" s="15">
        <f>VLOOKUP($A194,RAW!$B$4:$M$283,9,FALSE)</f>
        <v>154531.1</v>
      </c>
      <c r="E194" s="1">
        <f t="shared" si="27"/>
        <v>19103.600000000006</v>
      </c>
      <c r="F194" s="1">
        <f t="shared" si="28"/>
        <v>25057.915164259102</v>
      </c>
      <c r="G194" s="16">
        <f t="shared" si="29"/>
        <v>-5954.3151642590965</v>
      </c>
      <c r="H194" s="16">
        <f t="shared" si="30"/>
        <v>5954.3151642590965</v>
      </c>
      <c r="I194" s="3">
        <f t="shared" si="22"/>
        <v>-4.396681002203464E-2</v>
      </c>
      <c r="J194" s="52"/>
    </row>
    <row r="195" spans="1:10" x14ac:dyDescent="0.25">
      <c r="A195" t="s">
        <v>52</v>
      </c>
      <c r="B195" s="8" t="s">
        <v>299</v>
      </c>
      <c r="C195" s="15">
        <f>VLOOKUP($A195,RAW!$B$4:$M$283,8,FALSE)</f>
        <v>203.3</v>
      </c>
      <c r="D195" s="15">
        <f>VLOOKUP($A195,RAW!$B$4:$M$283,9,FALSE)</f>
        <v>203.4</v>
      </c>
      <c r="E195" s="1">
        <f t="shared" si="27"/>
        <v>9.9999999999994316E-2</v>
      </c>
      <c r="F195" s="1">
        <f t="shared" si="28"/>
        <v>37.616245983229959</v>
      </c>
      <c r="G195" s="16">
        <f t="shared" si="29"/>
        <v>-37.516245983229965</v>
      </c>
      <c r="H195" s="16">
        <f t="shared" si="30"/>
        <v>37.516245983229965</v>
      </c>
      <c r="I195" s="3">
        <f t="shared" ref="I195:I256" si="31">IFERROR(+G195/C195,"")</f>
        <v>-0.18453637965189357</v>
      </c>
      <c r="J195" s="52"/>
    </row>
    <row r="196" spans="1:10" x14ac:dyDescent="0.25">
      <c r="A196" t="s">
        <v>163</v>
      </c>
      <c r="B196" s="8" t="s">
        <v>298</v>
      </c>
      <c r="C196" s="15">
        <f>VLOOKUP($A196,RAW!$B$4:$M$283,8,FALSE)</f>
        <v>7010.7</v>
      </c>
      <c r="D196" s="15">
        <f>VLOOKUP($A196,RAW!$B$4:$M$283,9,FALSE)</f>
        <v>8644</v>
      </c>
      <c r="E196" s="1">
        <f t="shared" si="27"/>
        <v>1633.3000000000002</v>
      </c>
      <c r="F196" s="1">
        <f t="shared" si="28"/>
        <v>1297.1776473911966</v>
      </c>
      <c r="G196" s="16">
        <f t="shared" si="29"/>
        <v>336.12235260880357</v>
      </c>
      <c r="H196" s="16">
        <f t="shared" si="30"/>
        <v>336.12235260880357</v>
      </c>
      <c r="I196" s="3">
        <f t="shared" si="31"/>
        <v>4.7944192820802999E-2</v>
      </c>
      <c r="J196" s="52"/>
    </row>
    <row r="197" spans="1:10" x14ac:dyDescent="0.25">
      <c r="A197" t="s">
        <v>4</v>
      </c>
      <c r="B197" s="8" t="s">
        <v>298</v>
      </c>
      <c r="C197" s="15">
        <f>VLOOKUP($A197,RAW!$B$4:$M$283,8,FALSE)</f>
        <v>38018</v>
      </c>
      <c r="D197" s="15">
        <f>VLOOKUP($A197,RAW!$B$4:$M$283,9,FALSE)</f>
        <v>71002.2</v>
      </c>
      <c r="E197" s="1">
        <f t="shared" si="27"/>
        <v>32984.199999999997</v>
      </c>
      <c r="F197" s="1">
        <f t="shared" si="28"/>
        <v>7034.4045243012133</v>
      </c>
      <c r="G197" s="16">
        <f t="shared" si="29"/>
        <v>25949.795475698782</v>
      </c>
      <c r="H197" s="16">
        <f t="shared" si="30"/>
        <v>25949.795475698782</v>
      </c>
      <c r="I197" s="3">
        <f t="shared" si="31"/>
        <v>0.68256603387076598</v>
      </c>
      <c r="J197" s="52"/>
    </row>
    <row r="198" spans="1:10" x14ac:dyDescent="0.25">
      <c r="A198" t="s">
        <v>164</v>
      </c>
      <c r="B198" s="8" t="s">
        <v>298</v>
      </c>
      <c r="C198" s="15">
        <f>VLOOKUP($A198,RAW!$B$4:$M$283,8,FALSE)</f>
        <v>216152.6</v>
      </c>
      <c r="D198" s="15">
        <f>VLOOKUP($A198,RAW!$B$4:$M$283,9,FALSE)</f>
        <v>239282.6</v>
      </c>
      <c r="E198" s="1">
        <f t="shared" si="27"/>
        <v>23130</v>
      </c>
      <c r="F198" s="1">
        <f t="shared" si="28"/>
        <v>39994.340243554907</v>
      </c>
      <c r="G198" s="16">
        <f t="shared" si="29"/>
        <v>-16864.340243554907</v>
      </c>
      <c r="H198" s="16">
        <f t="shared" si="30"/>
        <v>16864.340243554907</v>
      </c>
      <c r="I198" s="3">
        <f t="shared" si="31"/>
        <v>-7.8020529216650217E-2</v>
      </c>
      <c r="J198" s="52"/>
    </row>
    <row r="199" spans="1:10" x14ac:dyDescent="0.25">
      <c r="A199" t="s">
        <v>245</v>
      </c>
      <c r="B199" s="8" t="s">
        <v>298</v>
      </c>
      <c r="C199" s="15">
        <f>VLOOKUP($A199,RAW!$B$4:$M$283,8,FALSE)</f>
        <v>93692.099999999991</v>
      </c>
      <c r="D199" s="15">
        <f>VLOOKUP($A199,RAW!$B$4:$M$283,9,FALSE)</f>
        <v>152640.5</v>
      </c>
      <c r="E199" s="1">
        <f t="shared" si="27"/>
        <v>58948.400000000009</v>
      </c>
      <c r="F199" s="1">
        <f t="shared" si="28"/>
        <v>17335.686572972845</v>
      </c>
      <c r="G199" s="16">
        <f t="shared" si="29"/>
        <v>41612.713427027164</v>
      </c>
      <c r="H199" s="16">
        <f t="shared" si="30"/>
        <v>41612.713427027164</v>
      </c>
      <c r="I199" s="3">
        <f t="shared" si="31"/>
        <v>0.44414324609040856</v>
      </c>
      <c r="J199" s="52"/>
    </row>
    <row r="200" spans="1:10" x14ac:dyDescent="0.25">
      <c r="A200" t="s">
        <v>246</v>
      </c>
      <c r="B200" s="8" t="s">
        <v>298</v>
      </c>
      <c r="C200" s="15">
        <f>VLOOKUP($A200,RAW!$B$4:$M$283,8,FALSE)</f>
        <v>113492.7</v>
      </c>
      <c r="D200" s="15">
        <f>VLOOKUP($A200,RAW!$B$4:$M$283,9,FALSE)</f>
        <v>170937.9</v>
      </c>
      <c r="E200" s="1">
        <f t="shared" si="27"/>
        <v>57445.2</v>
      </c>
      <c r="F200" s="1">
        <f t="shared" si="28"/>
        <v>20999.35720856332</v>
      </c>
      <c r="G200" s="16">
        <f t="shared" si="29"/>
        <v>36445.842791436677</v>
      </c>
      <c r="H200" s="16">
        <f t="shared" si="30"/>
        <v>36445.842791436677</v>
      </c>
      <c r="I200" s="3">
        <f t="shared" si="31"/>
        <v>0.32112940119881433</v>
      </c>
      <c r="J200" s="52"/>
    </row>
    <row r="201" spans="1:10" x14ac:dyDescent="0.25">
      <c r="A201" t="s">
        <v>90</v>
      </c>
      <c r="B201" s="8" t="s">
        <v>298</v>
      </c>
      <c r="C201" s="15">
        <f>VLOOKUP($A201,RAW!$B$4:$M$283,8,FALSE)</f>
        <v>30357.5</v>
      </c>
      <c r="D201" s="15">
        <f>VLOOKUP($A201,RAW!$B$4:$M$283,9,FALSE)</f>
        <v>39646.300000000003</v>
      </c>
      <c r="E201" s="1">
        <f t="shared" si="27"/>
        <v>9288.8000000000029</v>
      </c>
      <c r="F201" s="1">
        <f t="shared" si="28"/>
        <v>5616.9955112439911</v>
      </c>
      <c r="G201" s="16">
        <f t="shared" si="29"/>
        <v>3671.8044887560118</v>
      </c>
      <c r="H201" s="16">
        <f t="shared" si="30"/>
        <v>3671.8044887560118</v>
      </c>
      <c r="I201" s="3">
        <f t="shared" si="31"/>
        <v>0.12095213666329611</v>
      </c>
      <c r="J201" s="52"/>
    </row>
    <row r="202" spans="1:10" x14ac:dyDescent="0.25">
      <c r="A202" t="s">
        <v>213</v>
      </c>
      <c r="B202" s="8" t="s">
        <v>299</v>
      </c>
      <c r="C202" s="15">
        <f>VLOOKUP($A202,RAW!$B$4:$M$283,8,FALSE)</f>
        <v>4442.5</v>
      </c>
      <c r="D202" s="15">
        <f>VLOOKUP($A202,RAW!$B$4:$M$283,9,FALSE)</f>
        <v>8969.0999999999985</v>
      </c>
      <c r="E202" s="1">
        <f t="shared" si="27"/>
        <v>4526.5999999999985</v>
      </c>
      <c r="F202" s="1">
        <f t="shared" si="28"/>
        <v>821.98806089768368</v>
      </c>
      <c r="G202" s="16">
        <f t="shared" si="29"/>
        <v>3704.6119391023149</v>
      </c>
      <c r="H202" s="16">
        <f t="shared" si="30"/>
        <v>3704.6119391023149</v>
      </c>
      <c r="I202" s="3">
        <f t="shared" si="31"/>
        <v>0.83390251864993015</v>
      </c>
      <c r="J202" s="52"/>
    </row>
    <row r="203" spans="1:10" x14ac:dyDescent="0.25">
      <c r="A203" t="s">
        <v>247</v>
      </c>
      <c r="B203" s="8" t="s">
        <v>298</v>
      </c>
      <c r="C203" s="15">
        <f>VLOOKUP($A203,RAW!$B$4:$M$283,8,FALSE)</f>
        <v>127423.2</v>
      </c>
      <c r="D203" s="15">
        <f>VLOOKUP($A203,RAW!$B$4:$M$283,9,FALSE)</f>
        <v>133583.6</v>
      </c>
      <c r="E203" s="1">
        <f t="shared" si="27"/>
        <v>6160.4000000000087</v>
      </c>
      <c r="F203" s="1">
        <f t="shared" si="28"/>
        <v>23576.893434187445</v>
      </c>
      <c r="G203" s="16">
        <f t="shared" si="29"/>
        <v>-17416.493434187436</v>
      </c>
      <c r="H203" s="16">
        <f t="shared" si="30"/>
        <v>17416.493434187436</v>
      </c>
      <c r="I203" s="3">
        <f t="shared" si="31"/>
        <v>-0.13668227947648023</v>
      </c>
      <c r="J203" s="52"/>
    </row>
    <row r="204" spans="1:10" x14ac:dyDescent="0.25">
      <c r="A204" t="s">
        <v>165</v>
      </c>
      <c r="B204" s="8" t="s">
        <v>298</v>
      </c>
      <c r="C204" s="15">
        <f>VLOOKUP($A204,RAW!$B$4:$M$283,8,FALSE)</f>
        <v>24753.9</v>
      </c>
      <c r="D204" s="15">
        <f>VLOOKUP($A204,RAW!$B$4:$M$283,9,FALSE)</f>
        <v>31301.7</v>
      </c>
      <c r="E204" s="1">
        <f t="shared" si="27"/>
        <v>6547.7999999999993</v>
      </c>
      <c r="F204" s="1">
        <f t="shared" si="28"/>
        <v>4580.1711335183281</v>
      </c>
      <c r="G204" s="16">
        <f t="shared" si="29"/>
        <v>1967.6288664816711</v>
      </c>
      <c r="H204" s="16">
        <f t="shared" si="30"/>
        <v>1967.6288664816711</v>
      </c>
      <c r="I204" s="3">
        <f t="shared" si="31"/>
        <v>7.9487630897825026E-2</v>
      </c>
      <c r="J204" s="52"/>
    </row>
    <row r="205" spans="1:10" x14ac:dyDescent="0.25">
      <c r="A205" t="s">
        <v>227</v>
      </c>
      <c r="B205" s="8" t="s">
        <v>298</v>
      </c>
      <c r="C205" s="15">
        <f>VLOOKUP($A205,RAW!$B$4:$M$283,8,FALSE)</f>
        <v>907588.7</v>
      </c>
      <c r="D205" s="15">
        <f>VLOOKUP($A205,RAW!$B$4:$M$283,9,FALSE)</f>
        <v>1442305.9000000001</v>
      </c>
      <c r="E205" s="1">
        <f t="shared" si="27"/>
        <v>534717.20000000019</v>
      </c>
      <c r="F205" s="1">
        <f t="shared" si="28"/>
        <v>167929.56119429364</v>
      </c>
      <c r="G205" s="16">
        <f t="shared" si="29"/>
        <v>366787.63880570652</v>
      </c>
      <c r="H205" s="16">
        <f t="shared" si="30"/>
        <v>366787.63880570652</v>
      </c>
      <c r="I205" s="3">
        <f t="shared" si="31"/>
        <v>0.40413420617258294</v>
      </c>
      <c r="J205" s="52"/>
    </row>
    <row r="206" spans="1:10" x14ac:dyDescent="0.25">
      <c r="A206" t="s">
        <v>75</v>
      </c>
      <c r="B206" s="8" t="s">
        <v>299</v>
      </c>
      <c r="C206" s="15">
        <f>VLOOKUP($A206,RAW!$B$4:$M$283,8,FALSE)</f>
        <v>15559.2</v>
      </c>
      <c r="D206" s="15">
        <f>VLOOKUP($A206,RAW!$B$4:$M$283,9,FALSE)</f>
        <v>29707.199999999997</v>
      </c>
      <c r="E206" s="1">
        <f t="shared" si="27"/>
        <v>14147.999999999996</v>
      </c>
      <c r="F206" s="1">
        <f t="shared" si="28"/>
        <v>2878.8917584961714</v>
      </c>
      <c r="G206" s="16">
        <f t="shared" si="29"/>
        <v>11269.108241503825</v>
      </c>
      <c r="H206" s="16">
        <f t="shared" si="30"/>
        <v>11269.108241503825</v>
      </c>
      <c r="I206" s="3">
        <f t="shared" si="31"/>
        <v>0.72427298585427435</v>
      </c>
      <c r="J206" s="52"/>
    </row>
    <row r="207" spans="1:10" x14ac:dyDescent="0.25">
      <c r="A207" t="s">
        <v>24</v>
      </c>
      <c r="B207" s="8" t="s">
        <v>298</v>
      </c>
      <c r="C207" s="15">
        <f>VLOOKUP($A207,RAW!$B$4:$M$283,8,FALSE)</f>
        <v>29673.799999999996</v>
      </c>
      <c r="D207" s="15">
        <f>VLOOKUP($A207,RAW!$B$4:$M$283,9,FALSE)</f>
        <v>58674.2</v>
      </c>
      <c r="E207" s="1">
        <f t="shared" si="27"/>
        <v>29000.400000000001</v>
      </c>
      <c r="F207" s="1">
        <f t="shared" si="28"/>
        <v>5490.4916874430346</v>
      </c>
      <c r="G207" s="16">
        <f t="shared" si="29"/>
        <v>23509.908312556967</v>
      </c>
      <c r="H207" s="16">
        <f t="shared" si="30"/>
        <v>23509.908312556967</v>
      </c>
      <c r="I207" s="3">
        <f t="shared" si="31"/>
        <v>0.79227831664825432</v>
      </c>
      <c r="J207" s="52"/>
    </row>
    <row r="208" spans="1:10" x14ac:dyDescent="0.25">
      <c r="A208" t="s">
        <v>64</v>
      </c>
      <c r="B208" s="8" t="s">
        <v>298</v>
      </c>
      <c r="C208" s="15">
        <f>VLOOKUP($A208,RAW!$B$4:$M$283,8,FALSE)</f>
        <v>100.6</v>
      </c>
      <c r="D208" s="15">
        <f>VLOOKUP($A208,RAW!$B$4:$M$283,9,FALSE)</f>
        <v>302.70000000000005</v>
      </c>
      <c r="E208" s="1">
        <f t="shared" ref="E208:E239" si="32">D208-C208</f>
        <v>202.10000000000005</v>
      </c>
      <c r="F208" s="1">
        <f t="shared" ref="F208:F239" si="33">+C208*E$260</f>
        <v>18.613843314869325</v>
      </c>
      <c r="G208" s="16">
        <f t="shared" ref="G208:G239" si="34">+E208-F208</f>
        <v>183.48615668513074</v>
      </c>
      <c r="H208" s="16">
        <f t="shared" ref="H208:H239" si="35">ABS(G208)</f>
        <v>183.48615668513074</v>
      </c>
      <c r="I208" s="3">
        <f t="shared" si="31"/>
        <v>1.8239180585003056</v>
      </c>
      <c r="J208" s="52"/>
    </row>
    <row r="209" spans="1:10" x14ac:dyDescent="0.25">
      <c r="A209" t="s">
        <v>91</v>
      </c>
      <c r="B209" s="8" t="s">
        <v>299</v>
      </c>
      <c r="C209" s="15">
        <f>VLOOKUP($A209,RAW!$B$4:$M$283,8,FALSE)</f>
        <v>17045.5</v>
      </c>
      <c r="D209" s="15">
        <f>VLOOKUP($A209,RAW!$B$4:$M$283,9,FALSE)</f>
        <v>27306.899999999998</v>
      </c>
      <c r="E209" s="1">
        <f t="shared" si="32"/>
        <v>10261.399999999998</v>
      </c>
      <c r="F209" s="1">
        <f t="shared" si="33"/>
        <v>3153.8992666362333</v>
      </c>
      <c r="G209" s="16">
        <f t="shared" si="34"/>
        <v>7107.5007333637641</v>
      </c>
      <c r="H209" s="16">
        <f t="shared" si="35"/>
        <v>7107.5007333637641</v>
      </c>
      <c r="I209" s="3">
        <f t="shared" si="31"/>
        <v>0.41697226443130236</v>
      </c>
      <c r="J209" s="52"/>
    </row>
    <row r="210" spans="1:10" x14ac:dyDescent="0.25">
      <c r="A210" t="s">
        <v>59</v>
      </c>
      <c r="B210" s="8" t="s">
        <v>299</v>
      </c>
      <c r="C210" s="15">
        <f>VLOOKUP($A210,RAW!$B$4:$M$283,8,FALSE)</f>
        <v>3136.4</v>
      </c>
      <c r="D210" s="15">
        <f>VLOOKUP($A210,RAW!$B$4:$M$283,9,FALSE)</f>
        <v>4861.2000000000007</v>
      </c>
      <c r="E210" s="1">
        <f t="shared" si="32"/>
        <v>1724.8000000000006</v>
      </c>
      <c r="F210" s="1">
        <f t="shared" si="33"/>
        <v>580.32264585244684</v>
      </c>
      <c r="G210" s="16">
        <f t="shared" si="34"/>
        <v>1144.4773541475538</v>
      </c>
      <c r="H210" s="16">
        <f t="shared" si="35"/>
        <v>1144.4773541475538</v>
      </c>
      <c r="I210" s="3">
        <f t="shared" si="31"/>
        <v>0.36490159231843955</v>
      </c>
      <c r="J210" s="52"/>
    </row>
    <row r="211" spans="1:10" x14ac:dyDescent="0.25">
      <c r="A211" t="s">
        <v>121</v>
      </c>
      <c r="B211" s="8" t="s">
        <v>298</v>
      </c>
      <c r="C211" s="15">
        <f>VLOOKUP($A211,RAW!$B$4:$M$283,8,FALSE)</f>
        <v>125057.5</v>
      </c>
      <c r="D211" s="15">
        <f>VLOOKUP($A211,RAW!$B$4:$M$283,9,FALSE)</f>
        <v>186109.5</v>
      </c>
      <c r="E211" s="1">
        <f t="shared" si="32"/>
        <v>61052</v>
      </c>
      <c r="F211" s="1">
        <f t="shared" si="33"/>
        <v>23139.17207106631</v>
      </c>
      <c r="G211" s="16">
        <f t="shared" si="34"/>
        <v>37912.827928933693</v>
      </c>
      <c r="H211" s="16">
        <f t="shared" si="35"/>
        <v>37912.827928933693</v>
      </c>
      <c r="I211" s="3">
        <f t="shared" si="31"/>
        <v>0.30316316837401752</v>
      </c>
      <c r="J211" s="52"/>
    </row>
    <row r="212" spans="1:10" x14ac:dyDescent="0.25">
      <c r="A212" t="s">
        <v>60</v>
      </c>
      <c r="B212" s="8" t="s">
        <v>298</v>
      </c>
      <c r="C212" s="15">
        <f>VLOOKUP($A212,RAW!$B$4:$M$283,8,FALSE)</f>
        <v>8263.6</v>
      </c>
      <c r="D212" s="15">
        <f>VLOOKUP($A212,RAW!$B$4:$M$283,9,FALSE)</f>
        <v>5940.7000000000007</v>
      </c>
      <c r="E212" s="1">
        <f t="shared" si="32"/>
        <v>-2322.8999999999996</v>
      </c>
      <c r="F212" s="1">
        <f t="shared" si="33"/>
        <v>1528.9995588146537</v>
      </c>
      <c r="G212" s="16">
        <f t="shared" si="34"/>
        <v>-3851.8995588146536</v>
      </c>
      <c r="H212" s="16">
        <f t="shared" si="35"/>
        <v>3851.8995588146536</v>
      </c>
      <c r="I212" s="3">
        <f t="shared" si="31"/>
        <v>-0.46612851043306225</v>
      </c>
      <c r="J212" s="52"/>
    </row>
    <row r="213" spans="1:10" x14ac:dyDescent="0.25">
      <c r="A213" t="s">
        <v>61</v>
      </c>
      <c r="B213" s="8" t="s">
        <v>298</v>
      </c>
      <c r="C213" s="15">
        <f>VLOOKUP($A213,RAW!$B$4:$M$283,8,FALSE)</f>
        <v>31388.5</v>
      </c>
      <c r="D213" s="15">
        <f>VLOOKUP($A213,RAW!$B$4:$M$283,9,FALSE)</f>
        <v>28033.200000000001</v>
      </c>
      <c r="E213" s="1">
        <f t="shared" si="32"/>
        <v>-3355.2999999999993</v>
      </c>
      <c r="F213" s="1">
        <f t="shared" si="33"/>
        <v>5807.7596509818668</v>
      </c>
      <c r="G213" s="16">
        <f t="shared" si="34"/>
        <v>-9163.0596509818661</v>
      </c>
      <c r="H213" s="16">
        <f t="shared" si="35"/>
        <v>9163.0596509818661</v>
      </c>
      <c r="I213" s="3">
        <f t="shared" si="31"/>
        <v>-0.29192410121483559</v>
      </c>
      <c r="J213" s="52"/>
    </row>
    <row r="214" spans="1:10" x14ac:dyDescent="0.25">
      <c r="A214" t="s">
        <v>166</v>
      </c>
      <c r="B214" s="8" t="s">
        <v>298</v>
      </c>
      <c r="C214" s="15">
        <f>VLOOKUP($A214,RAW!$B$4:$M$283,8,FALSE)</f>
        <v>26880.9</v>
      </c>
      <c r="D214" s="15">
        <f>VLOOKUP($A214,RAW!$B$4:$M$283,9,FALSE)</f>
        <v>31978</v>
      </c>
      <c r="E214" s="1">
        <f t="shared" si="32"/>
        <v>5097.0999999999985</v>
      </c>
      <c r="F214" s="1">
        <f t="shared" si="33"/>
        <v>4973.7262501259529</v>
      </c>
      <c r="G214" s="16">
        <f t="shared" si="34"/>
        <v>123.37374987404564</v>
      </c>
      <c r="H214" s="16">
        <f t="shared" si="35"/>
        <v>123.37374987404564</v>
      </c>
      <c r="I214" s="3">
        <f t="shared" si="31"/>
        <v>4.5896435712362918E-3</v>
      </c>
      <c r="J214" s="52"/>
    </row>
    <row r="215" spans="1:10" x14ac:dyDescent="0.25">
      <c r="A215" t="s">
        <v>167</v>
      </c>
      <c r="B215" s="8" t="s">
        <v>298</v>
      </c>
      <c r="C215" s="15">
        <f>VLOOKUP($A215,RAW!$B$4:$M$283,8,FALSE)</f>
        <v>11695.9</v>
      </c>
      <c r="D215" s="15">
        <f>VLOOKUP($A215,RAW!$B$4:$M$283,9,FALSE)</f>
        <v>25737</v>
      </c>
      <c r="E215" s="1">
        <f t="shared" si="32"/>
        <v>14041.1</v>
      </c>
      <c r="F215" s="1">
        <f t="shared" si="33"/>
        <v>2164.0720678566613</v>
      </c>
      <c r="G215" s="16">
        <f t="shared" si="34"/>
        <v>11877.027932143339</v>
      </c>
      <c r="H215" s="16">
        <f t="shared" si="35"/>
        <v>11877.027932143339</v>
      </c>
      <c r="I215" s="3">
        <f t="shared" si="31"/>
        <v>1.0154864467158011</v>
      </c>
      <c r="J215" s="52"/>
    </row>
    <row r="216" spans="1:10" x14ac:dyDescent="0.25">
      <c r="A216" t="s">
        <v>214</v>
      </c>
      <c r="B216" s="8" t="s">
        <v>298</v>
      </c>
      <c r="C216" s="15">
        <f>VLOOKUP($A216,RAW!$B$4:$M$283,8,FALSE)</f>
        <v>52810</v>
      </c>
      <c r="D216" s="15">
        <f>VLOOKUP($A216,RAW!$B$4:$M$283,9,FALSE)</f>
        <v>42943.9</v>
      </c>
      <c r="E216" s="1">
        <f t="shared" si="32"/>
        <v>-9866.0999999999985</v>
      </c>
      <c r="F216" s="1">
        <f t="shared" si="33"/>
        <v>9771.34259898856</v>
      </c>
      <c r="G216" s="16">
        <f t="shared" si="34"/>
        <v>-19637.442598988557</v>
      </c>
      <c r="H216" s="16">
        <f t="shared" si="35"/>
        <v>19637.442598988557</v>
      </c>
      <c r="I216" s="3">
        <f t="shared" si="31"/>
        <v>-0.37185083504996319</v>
      </c>
      <c r="J216" s="52"/>
    </row>
    <row r="217" spans="1:10" x14ac:dyDescent="0.25">
      <c r="A217" t="s">
        <v>123</v>
      </c>
      <c r="B217" s="8" t="s">
        <v>298</v>
      </c>
      <c r="C217" s="15">
        <f>VLOOKUP($A217,RAW!$B$4:$M$283,8,FALSE)</f>
        <v>1677410.2</v>
      </c>
      <c r="D217" s="15">
        <f>VLOOKUP($A217,RAW!$B$4:$M$283,9,FALSE)</f>
        <v>2590617.2999999998</v>
      </c>
      <c r="E217" s="1">
        <f t="shared" si="32"/>
        <v>913207.09999999986</v>
      </c>
      <c r="F217" s="1">
        <f t="shared" si="33"/>
        <v>310368.29659605981</v>
      </c>
      <c r="G217" s="16">
        <f t="shared" si="34"/>
        <v>602838.80340394005</v>
      </c>
      <c r="H217" s="16">
        <f t="shared" si="35"/>
        <v>602838.80340394005</v>
      </c>
      <c r="I217" s="3">
        <f t="shared" si="31"/>
        <v>0.35938663268170185</v>
      </c>
      <c r="J217" s="52"/>
    </row>
    <row r="218" spans="1:10" x14ac:dyDescent="0.25">
      <c r="A218" t="s">
        <v>215</v>
      </c>
      <c r="B218" s="8" t="s">
        <v>298</v>
      </c>
      <c r="C218" s="15">
        <f>VLOOKUP($A218,RAW!$B$4:$M$283,8,FALSE)</f>
        <v>40120.200000000004</v>
      </c>
      <c r="D218" s="15">
        <f>VLOOKUP($A218,RAW!$B$4:$M$283,9,FALSE)</f>
        <v>38957.700000000004</v>
      </c>
      <c r="E218" s="1">
        <f t="shared" si="32"/>
        <v>-1162.5</v>
      </c>
      <c r="F218" s="1">
        <f t="shared" si="33"/>
        <v>7423.3709399723693</v>
      </c>
      <c r="G218" s="16">
        <f t="shared" si="34"/>
        <v>-8585.8709399723703</v>
      </c>
      <c r="H218" s="16">
        <f t="shared" si="35"/>
        <v>8585.8709399723703</v>
      </c>
      <c r="I218" s="3">
        <f t="shared" si="31"/>
        <v>-0.21400369240363631</v>
      </c>
      <c r="J218" s="52"/>
    </row>
    <row r="219" spans="1:10" x14ac:dyDescent="0.25">
      <c r="A219" t="s">
        <v>252</v>
      </c>
      <c r="B219" s="8" t="s">
        <v>298</v>
      </c>
      <c r="C219" s="15">
        <f>VLOOKUP($A219,RAW!$B$4:$M$283,8,FALSE)</f>
        <v>177017.2</v>
      </c>
      <c r="D219" s="15">
        <f>VLOOKUP($A219,RAW!$B$4:$M$283,9,FALSE)</f>
        <v>273185.90000000002</v>
      </c>
      <c r="E219" s="1">
        <f t="shared" si="32"/>
        <v>96168.700000000012</v>
      </c>
      <c r="F219" s="1">
        <f t="shared" si="33"/>
        <v>32753.185137543605</v>
      </c>
      <c r="G219" s="16">
        <f t="shared" si="34"/>
        <v>63415.514862456403</v>
      </c>
      <c r="H219" s="16">
        <f t="shared" si="35"/>
        <v>63415.514862456403</v>
      </c>
      <c r="I219" s="3">
        <f t="shared" si="31"/>
        <v>0.35824493248371569</v>
      </c>
      <c r="J219" s="52"/>
    </row>
    <row r="220" spans="1:10" x14ac:dyDescent="0.25">
      <c r="A220" t="s">
        <v>248</v>
      </c>
      <c r="B220" s="8" t="s">
        <v>298</v>
      </c>
      <c r="C220" s="15">
        <f>VLOOKUP($A220,RAW!$B$4:$M$283,8,FALSE)</f>
        <v>10159.799999999999</v>
      </c>
      <c r="D220" s="15">
        <f>VLOOKUP($A220,RAW!$B$4:$M$283,9,FALSE)</f>
        <v>16304.1</v>
      </c>
      <c r="E220" s="1">
        <f t="shared" si="32"/>
        <v>6144.3000000000011</v>
      </c>
      <c r="F220" s="1">
        <f t="shared" si="33"/>
        <v>1879.8501521909479</v>
      </c>
      <c r="G220" s="16">
        <f t="shared" si="34"/>
        <v>4264.4498478090536</v>
      </c>
      <c r="H220" s="16">
        <f t="shared" si="35"/>
        <v>4264.4498478090536</v>
      </c>
      <c r="I220" s="3">
        <f t="shared" si="31"/>
        <v>0.41973757827999114</v>
      </c>
      <c r="J220" s="52"/>
    </row>
    <row r="221" spans="1:10" x14ac:dyDescent="0.25">
      <c r="A221" t="s">
        <v>107</v>
      </c>
      <c r="B221" s="8" t="s">
        <v>298</v>
      </c>
      <c r="C221" s="15">
        <f>VLOOKUP($A221,RAW!$B$4:$M$283,8,FALSE)</f>
        <v>127338.5</v>
      </c>
      <c r="D221" s="15">
        <f>VLOOKUP($A221,RAW!$B$4:$M$283,9,FALSE)</f>
        <v>160602</v>
      </c>
      <c r="E221" s="1">
        <f t="shared" si="32"/>
        <v>33263.5</v>
      </c>
      <c r="F221" s="1">
        <f t="shared" si="33"/>
        <v>23561.221540263297</v>
      </c>
      <c r="G221" s="16">
        <f t="shared" si="34"/>
        <v>9702.2784597367026</v>
      </c>
      <c r="H221" s="16">
        <f t="shared" si="35"/>
        <v>9702.2784597367026</v>
      </c>
      <c r="I221" s="3">
        <f t="shared" si="31"/>
        <v>7.6192812540878854E-2</v>
      </c>
      <c r="J221" s="52"/>
    </row>
    <row r="222" spans="1:10" x14ac:dyDescent="0.25">
      <c r="A222" t="s">
        <v>168</v>
      </c>
      <c r="B222" s="8" t="s">
        <v>299</v>
      </c>
      <c r="C222" s="15">
        <f>VLOOKUP($A222,RAW!$B$4:$M$283,8,FALSE)</f>
        <v>69264</v>
      </c>
      <c r="D222" s="15">
        <f>VLOOKUP($A222,RAW!$B$4:$M$283,9,FALSE)</f>
        <v>66886.7</v>
      </c>
      <c r="E222" s="1">
        <f t="shared" si="32"/>
        <v>-2377.3000000000029</v>
      </c>
      <c r="F222" s="1">
        <f t="shared" si="33"/>
        <v>12815.797647724741</v>
      </c>
      <c r="G222" s="16">
        <f t="shared" si="34"/>
        <v>-15193.097647724744</v>
      </c>
      <c r="H222" s="16">
        <f t="shared" si="35"/>
        <v>15193.097647724744</v>
      </c>
      <c r="I222" s="3">
        <f t="shared" si="31"/>
        <v>-0.21935056663959263</v>
      </c>
      <c r="J222" s="52"/>
    </row>
    <row r="223" spans="1:10" x14ac:dyDescent="0.25">
      <c r="A223" t="s">
        <v>62</v>
      </c>
      <c r="B223" s="8" t="s">
        <v>298</v>
      </c>
      <c r="C223" s="15">
        <f>VLOOKUP($A223,RAW!$B$4:$M$283,8,FALSE)</f>
        <v>13020</v>
      </c>
      <c r="D223" s="15">
        <f>VLOOKUP($A223,RAW!$B$4:$M$283,9,FALSE)</f>
        <v>28677.100000000002</v>
      </c>
      <c r="E223" s="1">
        <f t="shared" si="32"/>
        <v>15657.100000000002</v>
      </c>
      <c r="F223" s="1">
        <f t="shared" si="33"/>
        <v>2409.0679916461095</v>
      </c>
      <c r="G223" s="16">
        <f t="shared" si="34"/>
        <v>13248.032008353894</v>
      </c>
      <c r="H223" s="16">
        <f t="shared" si="35"/>
        <v>13248.032008353894</v>
      </c>
      <c r="I223" s="3">
        <f t="shared" si="31"/>
        <v>1.0175139791362438</v>
      </c>
      <c r="J223" s="52"/>
    </row>
    <row r="224" spans="1:10" x14ac:dyDescent="0.25">
      <c r="A224" t="s">
        <v>216</v>
      </c>
      <c r="B224" s="8" t="s">
        <v>299</v>
      </c>
      <c r="C224" s="15">
        <f>VLOOKUP($A224,RAW!$B$4:$M$283,8,FALSE)</f>
        <v>88432.700000000012</v>
      </c>
      <c r="D224" s="15">
        <f>VLOOKUP($A224,RAW!$B$4:$M$283,9,FALSE)</f>
        <v>84716.7</v>
      </c>
      <c r="E224" s="1">
        <f t="shared" si="32"/>
        <v>-3716.0000000000146</v>
      </c>
      <c r="F224" s="1">
        <f t="shared" si="33"/>
        <v>16362.548923567047</v>
      </c>
      <c r="G224" s="16">
        <f t="shared" si="34"/>
        <v>-20078.548923567061</v>
      </c>
      <c r="H224" s="16">
        <f t="shared" si="35"/>
        <v>20078.548923567061</v>
      </c>
      <c r="I224" s="3">
        <f t="shared" si="31"/>
        <v>-0.22704891882264205</v>
      </c>
      <c r="J224" s="52"/>
    </row>
    <row r="225" spans="1:10" x14ac:dyDescent="0.25">
      <c r="A225" t="s">
        <v>67</v>
      </c>
      <c r="B225" s="8" t="s">
        <v>298</v>
      </c>
      <c r="C225" s="15">
        <f>VLOOKUP($A225,RAW!$B$4:$M$283,8,FALSE)</f>
        <v>11326.7</v>
      </c>
      <c r="D225" s="15">
        <f>VLOOKUP($A225,RAW!$B$4:$M$283,9,FALSE)</f>
        <v>19158.100000000002</v>
      </c>
      <c r="E225" s="1">
        <f t="shared" si="32"/>
        <v>7831.4000000000015</v>
      </c>
      <c r="F225" s="1">
        <f t="shared" si="33"/>
        <v>2095.7596329476182</v>
      </c>
      <c r="G225" s="16">
        <f t="shared" si="34"/>
        <v>5735.6403670523832</v>
      </c>
      <c r="H225" s="16">
        <f t="shared" si="35"/>
        <v>5735.6403670523832</v>
      </c>
      <c r="I225" s="3">
        <f t="shared" si="31"/>
        <v>0.50638229731981799</v>
      </c>
      <c r="J225" s="52"/>
    </row>
    <row r="226" spans="1:10" x14ac:dyDescent="0.25">
      <c r="A226" t="s">
        <v>169</v>
      </c>
      <c r="B226" s="8" t="s">
        <v>298</v>
      </c>
      <c r="C226" s="15">
        <f>VLOOKUP($A226,RAW!$B$4:$M$283,8,FALSE)</f>
        <v>210745.1</v>
      </c>
      <c r="D226" s="15">
        <f>VLOOKUP($A226,RAW!$B$4:$M$283,9,FALSE)</f>
        <v>238527.2</v>
      </c>
      <c r="E226" s="1">
        <f t="shared" si="32"/>
        <v>27782.100000000006</v>
      </c>
      <c r="F226" s="1">
        <f t="shared" si="33"/>
        <v>38993.799908314788</v>
      </c>
      <c r="G226" s="16">
        <f t="shared" si="34"/>
        <v>-11211.699908314782</v>
      </c>
      <c r="H226" s="16">
        <f t="shared" si="35"/>
        <v>11211.699908314782</v>
      </c>
      <c r="I226" s="3">
        <f t="shared" si="31"/>
        <v>-5.3200287495722469E-2</v>
      </c>
      <c r="J226" s="52"/>
    </row>
    <row r="227" spans="1:10" x14ac:dyDescent="0.25">
      <c r="A227" t="s">
        <v>217</v>
      </c>
      <c r="B227" s="8" t="s">
        <v>298</v>
      </c>
      <c r="C227" s="15">
        <f>VLOOKUP($A227,RAW!$B$4:$M$283,8,FALSE)</f>
        <v>137699.9</v>
      </c>
      <c r="D227" s="15">
        <f>VLOOKUP($A227,RAW!$B$4:$M$283,9,FALSE)</f>
        <v>108041.09999999999</v>
      </c>
      <c r="E227" s="1">
        <f t="shared" si="32"/>
        <v>-29658.800000000003</v>
      </c>
      <c r="F227" s="1">
        <f t="shared" si="33"/>
        <v>25478.37339038941</v>
      </c>
      <c r="G227" s="16">
        <f t="shared" si="34"/>
        <v>-55137.173390389413</v>
      </c>
      <c r="H227" s="16">
        <f t="shared" si="35"/>
        <v>55137.173390389413</v>
      </c>
      <c r="I227" s="3">
        <f t="shared" si="31"/>
        <v>-0.40041549333288851</v>
      </c>
      <c r="J227" s="52"/>
    </row>
    <row r="228" spans="1:10" x14ac:dyDescent="0.25">
      <c r="A228" t="s">
        <v>65</v>
      </c>
      <c r="B228" s="8" t="s">
        <v>299</v>
      </c>
      <c r="C228" s="15">
        <f>VLOOKUP($A228,RAW!$B$4:$M$283,8,FALSE)</f>
        <v>2653.6</v>
      </c>
      <c r="D228" s="15">
        <f>VLOOKUP($A228,RAW!$B$4:$M$283,9,FALSE)</f>
        <v>8183.7</v>
      </c>
      <c r="E228" s="1">
        <f t="shared" si="32"/>
        <v>5530.1</v>
      </c>
      <c r="F228" s="1">
        <f t="shared" si="33"/>
        <v>490.99100020215946</v>
      </c>
      <c r="G228" s="16">
        <f t="shared" si="34"/>
        <v>5039.1089997978406</v>
      </c>
      <c r="H228" s="16">
        <f t="shared" si="35"/>
        <v>5039.1089997978406</v>
      </c>
      <c r="I228" s="3">
        <f t="shared" si="31"/>
        <v>1.8989708320009953</v>
      </c>
      <c r="J228" s="52"/>
    </row>
    <row r="229" spans="1:10" x14ac:dyDescent="0.25">
      <c r="A229" t="s">
        <v>108</v>
      </c>
      <c r="B229" s="8" t="s">
        <v>299</v>
      </c>
      <c r="C229" s="15">
        <f>VLOOKUP($A229,RAW!$B$4:$M$283,8,FALSE)</f>
        <v>669118.69999999995</v>
      </c>
      <c r="D229" s="15">
        <f>VLOOKUP($A229,RAW!$B$4:$M$283,9,FALSE)</f>
        <v>1001639.4</v>
      </c>
      <c r="E229" s="1">
        <f t="shared" si="32"/>
        <v>332520.70000000007</v>
      </c>
      <c r="F229" s="1">
        <f t="shared" si="33"/>
        <v>123805.87118140212</v>
      </c>
      <c r="G229" s="16">
        <f t="shared" si="34"/>
        <v>208714.82881859795</v>
      </c>
      <c r="H229" s="16">
        <f t="shared" si="35"/>
        <v>208714.82881859795</v>
      </c>
      <c r="I229" s="3">
        <f t="shared" si="31"/>
        <v>0.31192496760081279</v>
      </c>
      <c r="J229" s="52"/>
    </row>
    <row r="230" spans="1:10" x14ac:dyDescent="0.25">
      <c r="A230" t="s">
        <v>122</v>
      </c>
      <c r="B230" s="8" t="s">
        <v>299</v>
      </c>
      <c r="C230" s="15">
        <f>VLOOKUP($A230,RAW!$B$4:$M$283,8,FALSE)</f>
        <v>17036.2</v>
      </c>
      <c r="D230" s="15">
        <f>VLOOKUP($A230,RAW!$B$4:$M$283,9,FALSE)</f>
        <v>35725.600000000006</v>
      </c>
      <c r="E230" s="1">
        <f t="shared" si="32"/>
        <v>18689.400000000005</v>
      </c>
      <c r="F230" s="1">
        <f t="shared" si="33"/>
        <v>3152.1785037850577</v>
      </c>
      <c r="G230" s="16">
        <f t="shared" si="34"/>
        <v>15537.221496214948</v>
      </c>
      <c r="H230" s="16">
        <f t="shared" si="35"/>
        <v>15537.221496214948</v>
      </c>
      <c r="I230" s="3">
        <f t="shared" si="31"/>
        <v>0.91201215624464071</v>
      </c>
      <c r="J230" s="52"/>
    </row>
    <row r="231" spans="1:10" x14ac:dyDescent="0.25">
      <c r="A231" t="s">
        <v>170</v>
      </c>
      <c r="B231" s="8" t="s">
        <v>298</v>
      </c>
      <c r="C231" s="15">
        <f>VLOOKUP($A231,RAW!$B$4:$M$283,8,FALSE)</f>
        <v>21241</v>
      </c>
      <c r="D231" s="15">
        <f>VLOOKUP($A231,RAW!$B$4:$M$283,9,FALSE)</f>
        <v>26287</v>
      </c>
      <c r="E231" s="1">
        <f t="shared" si="32"/>
        <v>5046</v>
      </c>
      <c r="F231" s="1">
        <f t="shared" si="33"/>
        <v>3930.1853464327969</v>
      </c>
      <c r="G231" s="16">
        <f t="shared" si="34"/>
        <v>1115.8146535672031</v>
      </c>
      <c r="H231" s="16">
        <f t="shared" si="35"/>
        <v>1115.8146535672031</v>
      </c>
      <c r="I231" s="3">
        <f t="shared" si="31"/>
        <v>5.2531173370707743E-2</v>
      </c>
      <c r="J231" s="52"/>
    </row>
    <row r="232" spans="1:10" x14ac:dyDescent="0.25">
      <c r="A232" t="s">
        <v>171</v>
      </c>
      <c r="B232" s="8" t="s">
        <v>298</v>
      </c>
      <c r="C232" s="15">
        <f>VLOOKUP($A232,RAW!$B$4:$M$283,8,FALSE)</f>
        <v>86552.4</v>
      </c>
      <c r="D232" s="15">
        <f>VLOOKUP($A232,RAW!$B$4:$M$283,9,FALSE)</f>
        <v>47498.700000000004</v>
      </c>
      <c r="E232" s="1">
        <f t="shared" si="32"/>
        <v>-39053.69999999999</v>
      </c>
      <c r="F232" s="1">
        <f t="shared" si="33"/>
        <v>16014.640279581468</v>
      </c>
      <c r="G232" s="16">
        <f t="shared" si="34"/>
        <v>-55068.340279581462</v>
      </c>
      <c r="H232" s="16">
        <f t="shared" si="35"/>
        <v>55068.340279581462</v>
      </c>
      <c r="I232" s="3">
        <f t="shared" si="31"/>
        <v>-0.6362427879478959</v>
      </c>
      <c r="J232" s="52"/>
    </row>
    <row r="233" spans="1:10" x14ac:dyDescent="0.25">
      <c r="A233" t="s">
        <v>68</v>
      </c>
      <c r="B233" s="8" t="s">
        <v>298</v>
      </c>
      <c r="C233" s="15">
        <f>VLOOKUP($A233,RAW!$B$4:$M$283,8,FALSE)</f>
        <v>9274.9</v>
      </c>
      <c r="D233" s="15">
        <f>VLOOKUP($A233,RAW!$B$4:$M$283,9,FALSE)</f>
        <v>14196.5</v>
      </c>
      <c r="E233" s="1">
        <f t="shared" si="32"/>
        <v>4921.6000000000004</v>
      </c>
      <c r="F233" s="1">
        <f t="shared" si="33"/>
        <v>1716.1186417602535</v>
      </c>
      <c r="G233" s="16">
        <f t="shared" si="34"/>
        <v>3205.4813582397469</v>
      </c>
      <c r="H233" s="16">
        <f t="shared" si="35"/>
        <v>3205.4813582397469</v>
      </c>
      <c r="I233" s="3">
        <f t="shared" si="31"/>
        <v>0.34560818534321092</v>
      </c>
      <c r="J233" s="52"/>
    </row>
    <row r="234" spans="1:10" x14ac:dyDescent="0.25">
      <c r="A234" t="s">
        <v>218</v>
      </c>
      <c r="B234" s="8" t="s">
        <v>299</v>
      </c>
      <c r="C234" s="15">
        <f>VLOOKUP($A234,RAW!$B$4:$M$283,8,FALSE)</f>
        <v>68466.399999999994</v>
      </c>
      <c r="D234" s="15">
        <f>VLOOKUP($A234,RAW!$B$4:$M$283,9,FALSE)</f>
        <v>67913.600000000006</v>
      </c>
      <c r="E234" s="1">
        <f t="shared" si="32"/>
        <v>-552.79999999998836</v>
      </c>
      <c r="F234" s="1">
        <f t="shared" si="33"/>
        <v>12668.21910470347</v>
      </c>
      <c r="G234" s="16">
        <f t="shared" si="34"/>
        <v>-13221.019104703459</v>
      </c>
      <c r="H234" s="16">
        <f t="shared" si="35"/>
        <v>13221.019104703459</v>
      </c>
      <c r="I234" s="3">
        <f t="shared" si="31"/>
        <v>-0.19310229696177189</v>
      </c>
      <c r="J234" s="52"/>
    </row>
    <row r="235" spans="1:10" x14ac:dyDescent="0.25">
      <c r="A235" t="s">
        <v>172</v>
      </c>
      <c r="B235" s="8" t="s">
        <v>299</v>
      </c>
      <c r="C235" s="15">
        <f>VLOOKUP($A235,RAW!$B$4:$M$283,8,FALSE)</f>
        <v>214172.80000000002</v>
      </c>
      <c r="D235" s="15">
        <f>VLOOKUP($A235,RAW!$B$4:$M$283,9,FALSE)</f>
        <v>178727</v>
      </c>
      <c r="E235" s="1">
        <f t="shared" si="32"/>
        <v>-35445.800000000017</v>
      </c>
      <c r="F235" s="1">
        <f t="shared" si="33"/>
        <v>39628.021287344389</v>
      </c>
      <c r="G235" s="16">
        <f t="shared" si="34"/>
        <v>-75073.821287344414</v>
      </c>
      <c r="H235" s="16">
        <f t="shared" si="35"/>
        <v>75073.821287344414</v>
      </c>
      <c r="I235" s="3">
        <f t="shared" si="31"/>
        <v>-0.35052920486328987</v>
      </c>
      <c r="J235" s="52"/>
    </row>
    <row r="236" spans="1:10" x14ac:dyDescent="0.25">
      <c r="A236" t="s">
        <v>219</v>
      </c>
      <c r="B236" s="8" t="s">
        <v>299</v>
      </c>
      <c r="C236" s="15">
        <f>VLOOKUP($A236,RAW!$B$4:$M$283,8,FALSE)</f>
        <v>165860.6</v>
      </c>
      <c r="D236" s="15">
        <f>VLOOKUP($A236,RAW!$B$4:$M$283,9,FALSE)</f>
        <v>218886.19999999998</v>
      </c>
      <c r="E236" s="1">
        <f t="shared" si="32"/>
        <v>53025.599999999977</v>
      </c>
      <c r="F236" s="1">
        <f t="shared" si="33"/>
        <v>30688.898812228781</v>
      </c>
      <c r="G236" s="16">
        <f t="shared" si="34"/>
        <v>22336.701187771196</v>
      </c>
      <c r="H236" s="16">
        <f t="shared" si="35"/>
        <v>22336.701187771196</v>
      </c>
      <c r="I236" s="3">
        <f t="shared" si="31"/>
        <v>0.13467153252653852</v>
      </c>
      <c r="J236" s="52"/>
    </row>
    <row r="237" spans="1:10" x14ac:dyDescent="0.25">
      <c r="A237" t="s">
        <v>69</v>
      </c>
      <c r="B237" s="8" t="s">
        <v>298</v>
      </c>
      <c r="C237" s="15">
        <f>VLOOKUP($A237,RAW!$B$4:$M$283,8,FALSE)</f>
        <v>741073</v>
      </c>
      <c r="D237" s="15">
        <f>VLOOKUP($A237,RAW!$B$4:$M$283,9,FALSE)</f>
        <v>1040677.6000000001</v>
      </c>
      <c r="E237" s="1">
        <f t="shared" si="32"/>
        <v>299604.60000000009</v>
      </c>
      <c r="F237" s="1">
        <f t="shared" si="33"/>
        <v>137119.45036660196</v>
      </c>
      <c r="G237" s="16">
        <f t="shared" si="34"/>
        <v>162485.14963339813</v>
      </c>
      <c r="H237" s="16">
        <f t="shared" si="35"/>
        <v>162485.14963339813</v>
      </c>
      <c r="I237" s="3">
        <f t="shared" si="31"/>
        <v>0.21925660445515913</v>
      </c>
      <c r="J237" s="52"/>
    </row>
    <row r="238" spans="1:10" x14ac:dyDescent="0.25">
      <c r="A238" t="s">
        <v>264</v>
      </c>
      <c r="B238" s="8" t="s">
        <v>299</v>
      </c>
      <c r="C238" s="15">
        <f>VLOOKUP($A238,RAW!$B$4:$M$283,8,FALSE)</f>
        <v>288690.90000000002</v>
      </c>
      <c r="D238" s="15">
        <f>VLOOKUP($A238,RAW!$B$4:$M$283,9,FALSE)</f>
        <v>97165.4</v>
      </c>
      <c r="E238" s="1">
        <f t="shared" si="32"/>
        <v>-191525.50000000003</v>
      </c>
      <c r="F238" s="1">
        <f t="shared" si="33"/>
        <v>53415.975934678027</v>
      </c>
      <c r="G238" s="16">
        <f t="shared" si="34"/>
        <v>-244941.47593467805</v>
      </c>
      <c r="H238" s="16">
        <f t="shared" si="35"/>
        <v>244941.47593467805</v>
      </c>
      <c r="I238" s="3">
        <f t="shared" si="31"/>
        <v>-0.84845582571074474</v>
      </c>
      <c r="J238" s="52"/>
    </row>
    <row r="239" spans="1:10" x14ac:dyDescent="0.25">
      <c r="A239" t="s">
        <v>72</v>
      </c>
      <c r="B239" s="8" t="s">
        <v>299</v>
      </c>
      <c r="C239" s="15">
        <f>VLOOKUP($A239,RAW!$B$4:$M$283,8,FALSE)</f>
        <v>1340.8999999999999</v>
      </c>
      <c r="D239" s="15">
        <f>VLOOKUP($A239,RAW!$B$4:$M$283,9,FALSE)</f>
        <v>3010.7</v>
      </c>
      <c r="E239" s="1">
        <f t="shared" si="32"/>
        <v>1669.8</v>
      </c>
      <c r="F239" s="1">
        <f t="shared" si="33"/>
        <v>248.10439861737848</v>
      </c>
      <c r="G239" s="16">
        <f t="shared" si="34"/>
        <v>1421.6956013826216</v>
      </c>
      <c r="H239" s="16">
        <f t="shared" si="35"/>
        <v>1421.6956013826216</v>
      </c>
      <c r="I239" s="3">
        <f t="shared" si="31"/>
        <v>1.0602547553006352</v>
      </c>
      <c r="J239" s="52"/>
    </row>
    <row r="240" spans="1:10" x14ac:dyDescent="0.25">
      <c r="A240" t="s">
        <v>70</v>
      </c>
      <c r="B240" s="8" t="s">
        <v>298</v>
      </c>
      <c r="C240" s="15">
        <f>VLOOKUP($A240,RAW!$B$4:$M$283,8,FALSE)</f>
        <v>4860.5</v>
      </c>
      <c r="D240" s="15">
        <f>VLOOKUP($A240,RAW!$B$4:$M$283,9,FALSE)</f>
        <v>15130.5</v>
      </c>
      <c r="E240" s="1">
        <f t="shared" ref="E240:E256" si="36">D240-C240</f>
        <v>10270</v>
      </c>
      <c r="F240" s="1">
        <f t="shared" ref="F240:F256" si="37">+C240*E$260</f>
        <v>899.32987506881068</v>
      </c>
      <c r="G240" s="16">
        <f t="shared" ref="G240:G256" si="38">+E240-F240</f>
        <v>9370.67012493119</v>
      </c>
      <c r="H240" s="16">
        <f t="shared" ref="H240:H256" si="39">ABS(G240)</f>
        <v>9370.67012493119</v>
      </c>
      <c r="I240" s="3">
        <f t="shared" si="31"/>
        <v>1.9279230788871906</v>
      </c>
      <c r="J240" s="52"/>
    </row>
    <row r="241" spans="1:17" x14ac:dyDescent="0.25">
      <c r="A241" t="s">
        <v>71</v>
      </c>
      <c r="B241" s="8" t="s">
        <v>299</v>
      </c>
      <c r="C241" s="15">
        <f>VLOOKUP($A241,RAW!$B$4:$M$283,8,FALSE)</f>
        <v>6991.9</v>
      </c>
      <c r="D241" s="15">
        <f>VLOOKUP($A241,RAW!$B$4:$M$283,9,FALSE)</f>
        <v>11303.3</v>
      </c>
      <c r="E241" s="1">
        <f t="shared" si="36"/>
        <v>4311.3999999999996</v>
      </c>
      <c r="F241" s="1">
        <f t="shared" si="37"/>
        <v>1293.6991160361315</v>
      </c>
      <c r="G241" s="16">
        <f t="shared" si="38"/>
        <v>3017.7008839638684</v>
      </c>
      <c r="H241" s="16">
        <f t="shared" si="39"/>
        <v>3017.7008839638684</v>
      </c>
      <c r="I241" s="3">
        <f t="shared" si="31"/>
        <v>0.43159954861537903</v>
      </c>
      <c r="J241" s="52"/>
    </row>
    <row r="242" spans="1:17" x14ac:dyDescent="0.25">
      <c r="A242" t="s">
        <v>109</v>
      </c>
      <c r="B242" s="8" t="s">
        <v>299</v>
      </c>
      <c r="C242" s="15">
        <f>VLOOKUP($A242,RAW!$B$4:$M$283,8,FALSE)</f>
        <v>9105</v>
      </c>
      <c r="D242" s="15">
        <f>VLOOKUP($A242,RAW!$B$4:$M$283,9,FALSE)</f>
        <v>15516.1</v>
      </c>
      <c r="E242" s="1">
        <f t="shared" si="36"/>
        <v>6411.1</v>
      </c>
      <c r="F242" s="1">
        <f t="shared" si="37"/>
        <v>1684.6823397801711</v>
      </c>
      <c r="G242" s="16">
        <f t="shared" si="38"/>
        <v>4726.4176602198295</v>
      </c>
      <c r="H242" s="16">
        <f t="shared" si="39"/>
        <v>4726.4176602198295</v>
      </c>
      <c r="I242" s="3">
        <f t="shared" si="31"/>
        <v>0.51910133555407245</v>
      </c>
      <c r="J242" s="52"/>
    </row>
    <row r="243" spans="1:17" x14ac:dyDescent="0.25">
      <c r="A243" t="s">
        <v>110</v>
      </c>
      <c r="B243" s="8" t="s">
        <v>299</v>
      </c>
      <c r="C243" s="15">
        <f>VLOOKUP($A243,RAW!$B$4:$M$283,8,FALSE)</f>
        <v>79169.600000000006</v>
      </c>
      <c r="D243" s="15">
        <f>VLOOKUP($A243,RAW!$B$4:$M$283,9,FALSE)</f>
        <v>69342.5</v>
      </c>
      <c r="E243" s="1">
        <f t="shared" si="36"/>
        <v>-9827.1000000000058</v>
      </c>
      <c r="F243" s="1">
        <f t="shared" si="37"/>
        <v>14648.613615316885</v>
      </c>
      <c r="G243" s="16">
        <f t="shared" si="38"/>
        <v>-24475.71361531689</v>
      </c>
      <c r="H243" s="16">
        <f t="shared" si="39"/>
        <v>24475.71361531689</v>
      </c>
      <c r="I243" s="3">
        <f t="shared" si="31"/>
        <v>-0.30915545380192511</v>
      </c>
      <c r="J243" s="52"/>
    </row>
    <row r="244" spans="1:17" x14ac:dyDescent="0.25">
      <c r="A244" t="s">
        <v>111</v>
      </c>
      <c r="B244" s="8" t="s">
        <v>299</v>
      </c>
      <c r="C244" s="15">
        <f>VLOOKUP($A244,RAW!$B$4:$M$283,8,FALSE)</f>
        <v>190386.7</v>
      </c>
      <c r="D244" s="15">
        <f>VLOOKUP($A244,RAW!$B$4:$M$283,9,FALSE)</f>
        <v>243037.4</v>
      </c>
      <c r="E244" s="1">
        <f t="shared" si="36"/>
        <v>52650.699999999983</v>
      </c>
      <c r="F244" s="1">
        <f t="shared" si="37"/>
        <v>35226.92050730648</v>
      </c>
      <c r="G244" s="16">
        <f t="shared" si="38"/>
        <v>17423.779492693502</v>
      </c>
      <c r="H244" s="16">
        <f t="shared" si="39"/>
        <v>17423.779492693502</v>
      </c>
      <c r="I244" s="3">
        <f t="shared" si="31"/>
        <v>9.1517839705680601E-2</v>
      </c>
      <c r="J244" s="52"/>
    </row>
    <row r="245" spans="1:17" x14ac:dyDescent="0.25">
      <c r="A245" t="s">
        <v>73</v>
      </c>
      <c r="B245" s="8" t="s">
        <v>298</v>
      </c>
      <c r="C245" s="15">
        <f>VLOOKUP($A245,RAW!$B$4:$M$283,8,FALSE)</f>
        <v>6369.5</v>
      </c>
      <c r="D245" s="15">
        <f>VLOOKUP($A245,RAW!$B$4:$M$283,9,FALSE)</f>
        <v>12708.3</v>
      </c>
      <c r="E245" s="1">
        <f t="shared" si="36"/>
        <v>6338.7999999999993</v>
      </c>
      <c r="F245" s="1">
        <f t="shared" si="37"/>
        <v>1178.5375247918505</v>
      </c>
      <c r="G245" s="16">
        <f t="shared" si="38"/>
        <v>5160.2624752081483</v>
      </c>
      <c r="H245" s="16">
        <f t="shared" si="39"/>
        <v>5160.2624752081483</v>
      </c>
      <c r="I245" s="3">
        <f t="shared" si="31"/>
        <v>0.81015189186092285</v>
      </c>
      <c r="J245" s="52"/>
    </row>
    <row r="246" spans="1:17" x14ac:dyDescent="0.25">
      <c r="A246" t="s">
        <v>112</v>
      </c>
      <c r="B246" s="8" t="s">
        <v>298</v>
      </c>
      <c r="C246" s="15">
        <f>VLOOKUP($A246,RAW!$B$4:$M$283,8,FALSE)</f>
        <v>53374.700000000004</v>
      </c>
      <c r="D246" s="15">
        <f>VLOOKUP($A246,RAW!$B$4:$M$283,9,FALSE)</f>
        <v>58458.9</v>
      </c>
      <c r="E246" s="1">
        <f t="shared" si="36"/>
        <v>5084.1999999999971</v>
      </c>
      <c r="F246" s="1">
        <f t="shared" si="37"/>
        <v>9875.8280594250082</v>
      </c>
      <c r="G246" s="16">
        <f t="shared" si="38"/>
        <v>-4791.6280594250111</v>
      </c>
      <c r="H246" s="16">
        <f t="shared" si="39"/>
        <v>4791.6280594250111</v>
      </c>
      <c r="I246" s="3">
        <f t="shared" si="31"/>
        <v>-8.9773395624237903E-2</v>
      </c>
      <c r="J246" s="52"/>
    </row>
    <row r="247" spans="1:17" x14ac:dyDescent="0.25">
      <c r="A247" t="s">
        <v>173</v>
      </c>
      <c r="B247" s="8" t="s">
        <v>298</v>
      </c>
      <c r="C247" s="15">
        <f>VLOOKUP($A247,RAW!$B$4:$M$283,8,FALSE)</f>
        <v>69669.5</v>
      </c>
      <c r="D247" s="15">
        <f>VLOOKUP($A247,RAW!$B$4:$M$283,9,FALSE)</f>
        <v>80954.3</v>
      </c>
      <c r="E247" s="1">
        <f t="shared" si="36"/>
        <v>11284.800000000003</v>
      </c>
      <c r="F247" s="1">
        <f t="shared" si="37"/>
        <v>12890.826608601277</v>
      </c>
      <c r="G247" s="16">
        <f t="shared" si="38"/>
        <v>-1606.0266086012743</v>
      </c>
      <c r="H247" s="16">
        <f t="shared" si="39"/>
        <v>1606.0266086012743</v>
      </c>
      <c r="I247" s="3">
        <f t="shared" si="31"/>
        <v>-2.305207599597061E-2</v>
      </c>
      <c r="J247" s="52"/>
    </row>
    <row r="248" spans="1:17" x14ac:dyDescent="0.25">
      <c r="A248" t="s">
        <v>174</v>
      </c>
      <c r="B248" s="8" t="s">
        <v>299</v>
      </c>
      <c r="C248" s="15">
        <f>VLOOKUP($A248,RAW!$B$4:$M$283,8,FALSE)</f>
        <v>62842.899999999994</v>
      </c>
      <c r="D248" s="15">
        <f>VLOOKUP($A248,RAW!$B$4:$M$283,9,FALSE)</f>
        <v>89520</v>
      </c>
      <c r="E248" s="1">
        <f t="shared" si="36"/>
        <v>26677.100000000006</v>
      </c>
      <c r="F248" s="1">
        <f t="shared" si="37"/>
        <v>11627.712664532817</v>
      </c>
      <c r="G248" s="16">
        <f t="shared" si="38"/>
        <v>15049.387335467189</v>
      </c>
      <c r="H248" s="16">
        <f t="shared" si="39"/>
        <v>15049.387335467189</v>
      </c>
      <c r="I248" s="3">
        <f t="shared" si="31"/>
        <v>0.23947633440638783</v>
      </c>
      <c r="J248" s="52"/>
    </row>
    <row r="249" spans="1:17" x14ac:dyDescent="0.25">
      <c r="A249" t="s">
        <v>220</v>
      </c>
      <c r="B249" s="8" t="s">
        <v>299</v>
      </c>
      <c r="C249" s="15">
        <f>VLOOKUP($A249,RAW!$B$4:$M$283,8,FALSE)</f>
        <v>307435.5</v>
      </c>
      <c r="D249" s="15">
        <f>VLOOKUP($A249,RAW!$B$4:$M$283,9,FALSE)</f>
        <v>780500.79999999993</v>
      </c>
      <c r="E249" s="1">
        <f t="shared" si="36"/>
        <v>473065.29999999993</v>
      </c>
      <c r="F249" s="1">
        <f t="shared" si="37"/>
        <v>56884.256723941435</v>
      </c>
      <c r="G249" s="16">
        <f t="shared" si="38"/>
        <v>416181.04327605851</v>
      </c>
      <c r="H249" s="16">
        <f t="shared" si="39"/>
        <v>416181.04327605851</v>
      </c>
      <c r="I249" s="3">
        <f t="shared" si="31"/>
        <v>1.3537182377313568</v>
      </c>
      <c r="J249" s="52"/>
    </row>
    <row r="250" spans="1:17" x14ac:dyDescent="0.25">
      <c r="A250" t="s">
        <v>12</v>
      </c>
      <c r="B250" s="8" t="s">
        <v>298</v>
      </c>
      <c r="C250" s="15">
        <f>VLOOKUP($A250,RAW!$B$4:$M$283,8,FALSE)</f>
        <v>21355.399999999998</v>
      </c>
      <c r="D250" s="15">
        <f>VLOOKUP($A250,RAW!$B$4:$M$283,9,FALSE)</f>
        <v>39288.1</v>
      </c>
      <c r="E250" s="1">
        <f t="shared" si="36"/>
        <v>17932.7</v>
      </c>
      <c r="F250" s="1">
        <f t="shared" si="37"/>
        <v>3951.3525797848943</v>
      </c>
      <c r="G250" s="16">
        <f t="shared" si="38"/>
        <v>13981.347420215106</v>
      </c>
      <c r="H250" s="16">
        <f t="shared" si="39"/>
        <v>13981.347420215106</v>
      </c>
      <c r="I250" s="3">
        <f t="shared" si="31"/>
        <v>0.65469845660653081</v>
      </c>
      <c r="J250" s="52"/>
    </row>
    <row r="251" spans="1:17" x14ac:dyDescent="0.25">
      <c r="A251" t="s">
        <v>249</v>
      </c>
      <c r="B251" s="8" t="s">
        <v>299</v>
      </c>
      <c r="C251" s="15">
        <f>VLOOKUP($A251,RAW!$B$4:$M$283,8,FALSE)</f>
        <v>5063.8999999999996</v>
      </c>
      <c r="D251" s="15">
        <f>VLOOKUP($A251,RAW!$B$4:$M$283,9,FALSE)</f>
        <v>11203</v>
      </c>
      <c r="E251" s="1">
        <f t="shared" si="36"/>
        <v>6139.1</v>
      </c>
      <c r="F251" s="1">
        <f t="shared" si="37"/>
        <v>936.96462387839733</v>
      </c>
      <c r="G251" s="16">
        <f t="shared" si="38"/>
        <v>5202.1353761216033</v>
      </c>
      <c r="H251" s="16">
        <f t="shared" si="39"/>
        <v>5202.1353761216033</v>
      </c>
      <c r="I251" s="3">
        <f t="shared" si="31"/>
        <v>1.0272982041749648</v>
      </c>
      <c r="J251" s="52"/>
    </row>
    <row r="252" spans="1:17" x14ac:dyDescent="0.25">
      <c r="A252" t="s">
        <v>74</v>
      </c>
      <c r="B252" s="8" t="s">
        <v>298</v>
      </c>
      <c r="C252" s="15">
        <f>VLOOKUP($A252,RAW!$B$4:$M$283,8,FALSE)</f>
        <v>15216.6</v>
      </c>
      <c r="D252" s="15">
        <f>VLOOKUP($A252,RAW!$B$4:$M$283,9,FALSE)</f>
        <v>11596</v>
      </c>
      <c r="E252" s="1">
        <f t="shared" si="36"/>
        <v>-3620.6000000000004</v>
      </c>
      <c r="F252" s="1">
        <f t="shared" si="37"/>
        <v>2815.5010753980177</v>
      </c>
      <c r="G252" s="16">
        <f t="shared" si="38"/>
        <v>-6436.1010753980181</v>
      </c>
      <c r="H252" s="16">
        <f t="shared" si="39"/>
        <v>6436.1010753980181</v>
      </c>
      <c r="I252" s="3">
        <f t="shared" si="31"/>
        <v>-0.42296577917524403</v>
      </c>
      <c r="J252" s="52"/>
    </row>
    <row r="253" spans="1:17" x14ac:dyDescent="0.25">
      <c r="A253" t="s">
        <v>250</v>
      </c>
      <c r="B253" s="8" t="s">
        <v>298</v>
      </c>
      <c r="C253" s="15">
        <f>VLOOKUP($A253,RAW!$B$4:$M$283,8,FALSE)</f>
        <v>215685.3</v>
      </c>
      <c r="D253" s="15">
        <f>VLOOKUP($A253,RAW!$B$4:$M$283,9,FALSE)</f>
        <v>362939.6</v>
      </c>
      <c r="E253" s="1">
        <f t="shared" si="36"/>
        <v>147254.29999999999</v>
      </c>
      <c r="F253" s="1">
        <f t="shared" si="37"/>
        <v>39907.876535989904</v>
      </c>
      <c r="G253" s="16">
        <f t="shared" si="38"/>
        <v>107346.42346401009</v>
      </c>
      <c r="H253" s="16">
        <f t="shared" si="39"/>
        <v>107346.42346401009</v>
      </c>
      <c r="I253" s="3">
        <f t="shared" si="31"/>
        <v>0.49769930293817011</v>
      </c>
      <c r="J253" s="52"/>
    </row>
    <row r="254" spans="1:17" x14ac:dyDescent="0.25">
      <c r="A254" t="s">
        <v>251</v>
      </c>
      <c r="B254" s="8" t="s">
        <v>298</v>
      </c>
      <c r="C254" s="15">
        <f>VLOOKUP($A254,RAW!$B$4:$M$283,8,FALSE)</f>
        <v>8511.9</v>
      </c>
      <c r="D254" s="15">
        <f>VLOOKUP($A254,RAW!$B$4:$M$283,9,FALSE)</f>
        <v>6086</v>
      </c>
      <c r="E254" s="1">
        <f t="shared" si="36"/>
        <v>-2425.8999999999996</v>
      </c>
      <c r="F254" s="1">
        <f t="shared" si="37"/>
        <v>1574.9420766584117</v>
      </c>
      <c r="G254" s="16">
        <f t="shared" si="38"/>
        <v>-4000.8420766584113</v>
      </c>
      <c r="H254" s="16">
        <f t="shared" si="39"/>
        <v>4000.8420766584113</v>
      </c>
      <c r="I254" s="3">
        <f t="shared" si="31"/>
        <v>-0.47002926216924679</v>
      </c>
      <c r="J254" s="52"/>
      <c r="N254" s="7"/>
      <c r="O254" s="7"/>
      <c r="P254" s="7"/>
      <c r="Q254" s="7"/>
    </row>
    <row r="255" spans="1:17" x14ac:dyDescent="0.25">
      <c r="A255" t="s">
        <v>221</v>
      </c>
      <c r="B255" s="8" t="s">
        <v>299</v>
      </c>
      <c r="C255" s="15">
        <f>VLOOKUP($A255,RAW!$B$4:$M$283,8,FALSE)</f>
        <v>191621.5</v>
      </c>
      <c r="D255" s="15">
        <f>VLOOKUP($A255,RAW!$B$4:$M$283,9,FALSE)</f>
        <v>169206.5</v>
      </c>
      <c r="E255" s="1">
        <f t="shared" si="36"/>
        <v>-22415</v>
      </c>
      <c r="F255" s="1">
        <f t="shared" si="37"/>
        <v>35455.393407159369</v>
      </c>
      <c r="G255" s="16">
        <f t="shared" si="38"/>
        <v>-57870.393407159369</v>
      </c>
      <c r="H255" s="16">
        <f t="shared" si="39"/>
        <v>57870.393407159369</v>
      </c>
      <c r="I255" s="3">
        <f t="shared" si="31"/>
        <v>-0.30200365515956912</v>
      </c>
      <c r="J255" s="52"/>
      <c r="N255" s="7"/>
      <c r="O255" s="7"/>
      <c r="P255" s="7"/>
      <c r="Q255" s="7"/>
    </row>
    <row r="256" spans="1:17" x14ac:dyDescent="0.25">
      <c r="A256" t="s">
        <v>222</v>
      </c>
      <c r="B256" s="8" t="s">
        <v>299</v>
      </c>
      <c r="C256" s="15">
        <f>VLOOKUP($A256,RAW!$B$4:$M$283,8,FALSE)</f>
        <v>26312.1</v>
      </c>
      <c r="D256" s="15">
        <f>VLOOKUP($A256,RAW!$B$4:$M$283,9,FALSE)</f>
        <v>57600.4</v>
      </c>
      <c r="E256" s="1">
        <f t="shared" si="36"/>
        <v>31288.300000000003</v>
      </c>
      <c r="F256" s="1">
        <f t="shared" si="37"/>
        <v>4868.4821738088785</v>
      </c>
      <c r="G256" s="16">
        <f t="shared" si="38"/>
        <v>26419.817826191123</v>
      </c>
      <c r="H256" s="16">
        <f t="shared" si="39"/>
        <v>26419.817826191123</v>
      </c>
      <c r="I256" s="3">
        <f t="shared" si="31"/>
        <v>1.0040938513532225</v>
      </c>
      <c r="J256" s="52"/>
      <c r="N256" s="7"/>
      <c r="O256" s="7"/>
      <c r="P256" s="7"/>
      <c r="Q256" s="7"/>
    </row>
    <row r="257" spans="1:17" x14ac:dyDescent="0.25">
      <c r="A257" s="2"/>
      <c r="B257" s="39"/>
      <c r="C257" s="40"/>
      <c r="D257" s="40"/>
      <c r="E257" s="41"/>
      <c r="F257" s="41"/>
      <c r="G257" s="42"/>
      <c r="H257" s="42"/>
      <c r="I257" s="4"/>
      <c r="J257" s="52"/>
      <c r="K257" s="7"/>
      <c r="L257" s="7"/>
      <c r="M257" s="7"/>
      <c r="N257" s="7"/>
      <c r="O257" s="7"/>
      <c r="P257" s="7"/>
      <c r="Q257" s="7"/>
    </row>
    <row r="258" spans="1:17" ht="30" x14ac:dyDescent="0.25">
      <c r="B258" s="21"/>
      <c r="C258" s="49" t="s">
        <v>320</v>
      </c>
      <c r="D258" s="49" t="s">
        <v>321</v>
      </c>
      <c r="E258" s="50" t="s">
        <v>796</v>
      </c>
      <c r="F258" s="27"/>
      <c r="G258" s="51"/>
      <c r="H258" s="51" t="s">
        <v>801</v>
      </c>
      <c r="I258" s="7"/>
      <c r="K258" s="7"/>
      <c r="L258" s="7"/>
      <c r="M258" s="7"/>
      <c r="N258" s="7"/>
      <c r="O258" s="7"/>
      <c r="P258" s="7"/>
      <c r="Q258" s="7"/>
    </row>
    <row r="259" spans="1:17" x14ac:dyDescent="0.25">
      <c r="C259" s="15">
        <f>SUM(C3:C256)</f>
        <v>39964585.449999988</v>
      </c>
      <c r="D259" s="15">
        <f>SUM(D3:D256)</f>
        <v>47359163.300000049</v>
      </c>
      <c r="E259" s="5">
        <f>+D259/C259</f>
        <v>1.1850282635672895</v>
      </c>
      <c r="F259" s="15"/>
      <c r="H259" s="15">
        <f>SUM(H3:H256)</f>
        <v>10006878.332668679</v>
      </c>
      <c r="I259" s="15"/>
      <c r="J259" s="74"/>
      <c r="K259" s="7"/>
      <c r="L259" s="7"/>
      <c r="M259" s="7"/>
    </row>
    <row r="260" spans="1:17" x14ac:dyDescent="0.25">
      <c r="E260" s="5">
        <f>+E259-1</f>
        <v>0.18502826356728952</v>
      </c>
      <c r="K260" s="7"/>
      <c r="L260" s="7"/>
      <c r="M260" s="7"/>
    </row>
    <row r="261" spans="1:17" x14ac:dyDescent="0.25">
      <c r="E261" s="11"/>
      <c r="K261" s="7"/>
      <c r="L261" s="7"/>
      <c r="M261" s="7"/>
    </row>
    <row r="262" spans="1:17" x14ac:dyDescent="0.25">
      <c r="C262" t="s">
        <v>310</v>
      </c>
      <c r="F262" s="17"/>
      <c r="G262" s="43" t="s">
        <v>797</v>
      </c>
    </row>
    <row r="263" spans="1:17" x14ac:dyDescent="0.25">
      <c r="C263" s="46">
        <f>+H259/C259</f>
        <v>0.2503936477756879</v>
      </c>
      <c r="G263" s="8" t="s">
        <v>798</v>
      </c>
      <c r="H263" s="1">
        <f>ABS(SUMIFS(E3:E256,I3:I256,"&lt;"&amp;-1*E260))</f>
        <v>1945494.4000000006</v>
      </c>
    </row>
    <row r="264" spans="1:17" x14ac:dyDescent="0.25">
      <c r="G264" s="8" t="s">
        <v>799</v>
      </c>
      <c r="H264" s="1">
        <f>SUMIF(G3:G256,"&gt;0")</f>
        <v>5003439.1663343068</v>
      </c>
    </row>
    <row r="265" spans="1:17" x14ac:dyDescent="0.25">
      <c r="G265" s="8" t="s">
        <v>802</v>
      </c>
      <c r="H265" s="1">
        <f>+H264+H263</f>
        <v>6948933.5663343072</v>
      </c>
    </row>
    <row r="266" spans="1:17" x14ac:dyDescent="0.25">
      <c r="G266" s="8" t="s">
        <v>803</v>
      </c>
      <c r="H266" s="45">
        <f>H265/C259</f>
        <v>0.17387728380238482</v>
      </c>
    </row>
    <row r="270" spans="1:17" x14ac:dyDescent="0.25">
      <c r="C270" s="15"/>
    </row>
    <row r="271" spans="1:17" x14ac:dyDescent="0.25">
      <c r="C271" s="28"/>
    </row>
  </sheetData>
  <sortState ref="A3:I256">
    <sortCondition ref="A3:A256"/>
  </sortState>
  <mergeCells count="1">
    <mergeCell ref="K2:M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Churn Summary</vt:lpstr>
      <vt:lpstr>RAW</vt:lpstr>
      <vt:lpstr>1850 to 1860 (1950 Occ)</vt:lpstr>
      <vt:lpstr>1860 to 1870 (1950 Occ)</vt:lpstr>
      <vt:lpstr>1870 to 1880 (1950 Occ)</vt:lpstr>
      <vt:lpstr>1880 to 1900 (1950 Occ)</vt:lpstr>
      <vt:lpstr>1900 to 1910 (1950 Occ)</vt:lpstr>
      <vt:lpstr>1910 to 1920 (1950 Occ)</vt:lpstr>
      <vt:lpstr>1920 to 1930 (1950 Occ)</vt:lpstr>
      <vt:lpstr>1930 to 1940 (1950 Occ)</vt:lpstr>
      <vt:lpstr>1940 to 1950 (1950 Occ)</vt:lpstr>
      <vt:lpstr>1950 to 1960 (1950 Occ)</vt:lpstr>
      <vt:lpstr>1960 to 1970 (1950 Occ)</vt:lpstr>
      <vt:lpstr>1970 to 1980 (1950 Occ)</vt:lpstr>
      <vt:lpstr>1980 to 1990 (1950 Occ)</vt:lpstr>
      <vt:lpstr>1990 to 2000 (1950 Occ)</vt:lpstr>
      <vt:lpstr>2000 to 2010 (1950 Occ)</vt:lpstr>
      <vt:lpstr>2010 to 2015 (1950 Occ)</vt:lpstr>
      <vt:lpstr>1950 to 1960 (2010 Occ)</vt:lpstr>
      <vt:lpstr>1960 to 1970 (2010 Occ)</vt:lpstr>
      <vt:lpstr>1970 to 1980 (2010 Occ)</vt:lpstr>
      <vt:lpstr>1980 to 1990 (2010 Occ)</vt:lpstr>
      <vt:lpstr>1990 to 2000 (2010 Occ)</vt:lpstr>
      <vt:lpstr>2000 to 2010 (2010 Occ)</vt:lpstr>
      <vt:lpstr>2010 to 2015 (2010 Occ)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Wu</dc:creator>
  <cp:lastModifiedBy>Randolph Court</cp:lastModifiedBy>
  <cp:lastPrinted>2017-03-09T20:25:51Z</cp:lastPrinted>
  <dcterms:created xsi:type="dcterms:W3CDTF">2017-02-22T16:53:17Z</dcterms:created>
  <dcterms:modified xsi:type="dcterms:W3CDTF">2017-05-08T13:57:12Z</dcterms:modified>
</cp:coreProperties>
</file>

<file path=userCustomization/customUI.xml><?xml version="1.0" encoding="utf-8"?>
<mso:customUI xmlns:mso="http://schemas.microsoft.com/office/2006/01/customui">
  <mso:ribbon>
    <mso:qat>
      <mso:documentControls>
        <mso:control idQ="mso:CompareAndMergeWorkbooks" visible="true"/>
      </mso:documentControls>
    </mso:qat>
  </mso:ribbon>
</mso:customUI>
</file>